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finalisés\"/>
    </mc:Choice>
  </mc:AlternateContent>
  <bookViews>
    <workbookView xWindow="0" yWindow="0" windowWidth="23040" windowHeight="8370" tabRatio="867" activeTab="5"/>
  </bookViews>
  <sheets>
    <sheet name="TAB00" sheetId="16" r:id="rId1"/>
    <sheet name="TAB A" sheetId="65" r:id="rId2"/>
    <sheet name="TAB B" sheetId="76" r:id="rId3"/>
    <sheet name="TAB C" sheetId="64" r:id="rId4"/>
    <sheet name="TAB1" sheetId="5" r:id="rId5"/>
    <sheet name="TAB2" sheetId="1" r:id="rId6"/>
    <sheet name="TAB2.1" sheetId="61" r:id="rId7"/>
    <sheet name="TAB2.2" sheetId="62" r:id="rId8"/>
    <sheet name="TAB2.3" sheetId="73" r:id="rId9"/>
    <sheet name="TAB3" sheetId="6" r:id="rId10"/>
    <sheet name="TAB4" sheetId="66" r:id="rId11"/>
    <sheet name="TAB4.1" sheetId="2" r:id="rId12"/>
    <sheet name="TAB4.2" sheetId="8" r:id="rId13"/>
    <sheet name="TAB4.3" sheetId="3" r:id="rId14"/>
    <sheet name="TAB4.4" sheetId="9" r:id="rId15"/>
    <sheet name="TAB4.5" sheetId="10" r:id="rId16"/>
    <sheet name="TAB4.6" sheetId="11" r:id="rId17"/>
    <sheet name="TAB5" sheetId="26" r:id="rId18"/>
    <sheet name="TAB5.1" sheetId="36" r:id="rId19"/>
    <sheet name="TAB5.2" sheetId="37" r:id="rId20"/>
    <sheet name="TAB5.3" sheetId="67" r:id="rId21"/>
    <sheet name="TAB5.4" sheetId="59" r:id="rId22"/>
    <sheet name="TAB5.5" sheetId="44" r:id="rId23"/>
    <sheet name="TAB5.6" sheetId="45" r:id="rId24"/>
    <sheet name="TAB5.7" sheetId="60" r:id="rId25"/>
    <sheet name="TAB5.8" sheetId="68" r:id="rId26"/>
    <sheet name="TAB5.9" sheetId="69" r:id="rId27"/>
    <sheet name="TAB5.10" sheetId="70" r:id="rId28"/>
    <sheet name="TAB5.11" sheetId="71" r:id="rId29"/>
    <sheet name="TAB5.12" sheetId="72" r:id="rId30"/>
    <sheet name="TAB5.13" sheetId="54" r:id="rId31"/>
    <sheet name="TAB5.14" sheetId="53" r:id="rId32"/>
    <sheet name="TAB5.15" sheetId="74" r:id="rId33"/>
    <sheet name="TAB6" sheetId="14" r:id="rId34"/>
    <sheet name="TAB6.1" sheetId="30" r:id="rId35"/>
    <sheet name="TAB6.2" sheetId="56" r:id="rId36"/>
    <sheet name="TAB6.3" sheetId="75" r:id="rId37"/>
    <sheet name="TAB7" sheetId="58" r:id="rId38"/>
    <sheet name="TAB8" sheetId="32" r:id="rId39"/>
    <sheet name="TAB9" sheetId="38" r:id="rId40"/>
    <sheet name="TAB9.1" sheetId="39" r:id="rId41"/>
    <sheet name="TAB9.2" sheetId="40" r:id="rId42"/>
    <sheet name="TAB9.3" sheetId="42" r:id="rId43"/>
    <sheet name="TAB10" sheetId="33" r:id="rId44"/>
    <sheet name="TAB10.1" sheetId="80" r:id="rId45"/>
  </sheets>
  <externalReferences>
    <externalReference r:id="rId46"/>
  </externalReferences>
  <definedNames>
    <definedName name="_xlnm._FilterDatabase" localSheetId="18" hidden="1">TAB5.1!$A$12:$AA$801</definedName>
    <definedName name="_xlnm._FilterDatabase" localSheetId="34" hidden="1">TAB6.1!$A$7:$AJ$194</definedName>
    <definedName name="_xlnm._FilterDatabase" localSheetId="39" hidden="1">'TAB9'!$A$8:$X$228</definedName>
    <definedName name="_xlnm.Print_Area" localSheetId="1">'TAB A'!$A$3:$C$29</definedName>
    <definedName name="_xlnm.Print_Area" localSheetId="2">'TAB B'!$A$3:$C$53</definedName>
    <definedName name="_xlnm.Print_Area" localSheetId="3">'TAB C'!$A$3:$D$298</definedName>
    <definedName name="_xlnm.Print_Area" localSheetId="0">TAB00!$A$1:$J$91</definedName>
    <definedName name="_xlnm.Print_Area" localSheetId="4">'TAB1'!$A$3:$H$59</definedName>
    <definedName name="_xlnm.Print_Area" localSheetId="43">'TAB10'!$A$4:$K$68</definedName>
    <definedName name="_xlnm.Print_Area" localSheetId="44">TAB10.1!$A$4:$T$249</definedName>
    <definedName name="_xlnm.Print_Area" localSheetId="5">'TAB2'!$A$3:$W$73</definedName>
    <definedName name="_xlnm.Print_Area" localSheetId="6">TAB2.1!$A$4:$L$50</definedName>
    <definedName name="_xlnm.Print_Area" localSheetId="7">TAB2.2!$A$4:$G$40</definedName>
    <definedName name="_xlnm.Print_Area" localSheetId="8">TAB2.3!$A$3:$F$39</definedName>
    <definedName name="_xlnm.Print_Area" localSheetId="9">'TAB3'!$A$3:$J$53</definedName>
    <definedName name="_xlnm.Print_Area" localSheetId="10">'TAB4'!$A$3:$S$41</definedName>
    <definedName name="_xlnm.Print_Area" localSheetId="11">TAB4.1!$A$3:$S$52</definedName>
    <definedName name="_xlnm.Print_Area" localSheetId="12">TAB4.2!$A$3:$T$53</definedName>
    <definedName name="_xlnm.Print_Area" localSheetId="13">TAB4.3!$A$3:$T$53</definedName>
    <definedName name="_xlnm.Print_Area" localSheetId="14">TAB4.4!$A$3:$T$53</definedName>
    <definedName name="_xlnm.Print_Area" localSheetId="15">TAB4.5!$A$3:$T$51</definedName>
    <definedName name="_xlnm.Print_Area" localSheetId="16">TAB4.6!$A$3:$T$35</definedName>
    <definedName name="_xlnm.Print_Area" localSheetId="17">'TAB5'!$A$4:$O$33</definedName>
    <definedName name="_xlnm.Print_Area" localSheetId="18">TAB5.1!$A$3:$S$803</definedName>
    <definedName name="_xlnm.Print_Area" localSheetId="27">TAB5.10!$A$3:$Q$31</definedName>
    <definedName name="_xlnm.Print_Area" localSheetId="28">TAB5.11!$A$3:$Q$31</definedName>
    <definedName name="_xlnm.Print_Area" localSheetId="29">TAB5.12!$A$3:$Q$36</definedName>
    <definedName name="_xlnm.Print_Area" localSheetId="30">TAB5.13!$A$4:$Q$24</definedName>
    <definedName name="_xlnm.Print_Area" localSheetId="31">TAB5.14!$A$4:$Q$21</definedName>
    <definedName name="_xlnm.Print_Area" localSheetId="32">TAB5.15!$A$3:$P$22</definedName>
    <definedName name="_xlnm.Print_Area" localSheetId="19">TAB5.2!$A$3:$Q$46</definedName>
    <definedName name="_xlnm.Print_Area" localSheetId="20">TAB5.3!$A$3:$Q$28</definedName>
    <definedName name="_xlnm.Print_Area" localSheetId="21">TAB5.4!$A$3:$R$15</definedName>
    <definedName name="_xlnm.Print_Area" localSheetId="22">TAB5.5!$A$3:$G$42</definedName>
    <definedName name="_xlnm.Print_Area" localSheetId="23">TAB5.6!$A$3:$Q$28</definedName>
    <definedName name="_xlnm.Print_Area" localSheetId="24">TAB5.7!$A$3:$J$46</definedName>
    <definedName name="_xlnm.Print_Area" localSheetId="25">TAB5.8!$A$3:$S$37</definedName>
    <definedName name="_xlnm.Print_Area" localSheetId="26">TAB5.9!$A$3:$Q$31</definedName>
    <definedName name="_xlnm.Print_Area" localSheetId="33">'TAB6'!$A$3:$T$94</definedName>
    <definedName name="_xlnm.Print_Area" localSheetId="34">TAB6.1!$A$3:$S$194</definedName>
    <definedName name="_xlnm.Print_Area" localSheetId="35">TAB6.2!$A$3:$S$192</definedName>
    <definedName name="_xlnm.Print_Area" localSheetId="36">TAB6.3!$A$3:$F$39</definedName>
    <definedName name="_xlnm.Print_Area" localSheetId="37">'TAB7'!$A$3:$G$12</definedName>
    <definedName name="_xlnm.Print_Area" localSheetId="38">'TAB8'!$A$3:$L$79</definedName>
    <definedName name="_xlnm.Print_Area" localSheetId="39">'TAB9'!$A$3:$V$228</definedName>
    <definedName name="_xlnm.Print_Area" localSheetId="40">TAB9.1!$A$3:$S$23</definedName>
    <definedName name="_xlnm.Print_Area" localSheetId="41">TAB9.2!$A$3:$S$47</definedName>
    <definedName name="_xlnm.Print_Area" localSheetId="42">TAB9.3!$A$3:$Q$60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 i="38" l="1"/>
  <c r="T19" i="14"/>
  <c r="J29" i="68" l="1"/>
  <c r="J28" i="68"/>
  <c r="J27" i="68"/>
  <c r="J26" i="68"/>
  <c r="J25" i="68"/>
  <c r="J24" i="68"/>
  <c r="J23" i="68"/>
  <c r="J22" i="68"/>
  <c r="J21" i="68"/>
  <c r="J20" i="68"/>
  <c r="J19" i="68"/>
  <c r="J18" i="68"/>
  <c r="J17" i="68"/>
  <c r="J16" i="68"/>
  <c r="J15" i="68"/>
  <c r="J14" i="68"/>
  <c r="J13" i="68"/>
  <c r="J12" i="68"/>
  <c r="J11" i="68"/>
  <c r="J10" i="68"/>
  <c r="J9" i="68"/>
  <c r="J8" i="68"/>
  <c r="I30" i="68"/>
  <c r="A34" i="66" l="1"/>
  <c r="A28" i="66"/>
  <c r="A22" i="66"/>
  <c r="A16" i="66"/>
  <c r="A10" i="66"/>
  <c r="B14" i="33" l="1"/>
  <c r="P28" i="1" l="1"/>
  <c r="M28" i="1"/>
  <c r="J28" i="1"/>
  <c r="G28" i="1"/>
  <c r="D28" i="1"/>
  <c r="V28" i="1" l="1"/>
  <c r="T28" i="1"/>
  <c r="W28" i="1"/>
  <c r="U28" i="1"/>
  <c r="P41" i="1" l="1"/>
  <c r="M41" i="1"/>
  <c r="J41" i="1"/>
  <c r="G41" i="1"/>
  <c r="U41" i="1" s="1"/>
  <c r="D41" i="1"/>
  <c r="P40" i="1"/>
  <c r="M40" i="1"/>
  <c r="J40" i="1"/>
  <c r="G40" i="1"/>
  <c r="D40" i="1"/>
  <c r="P39" i="1"/>
  <c r="M39" i="1"/>
  <c r="J39" i="1"/>
  <c r="G39" i="1"/>
  <c r="D39" i="1"/>
  <c r="T39" i="1" l="1"/>
  <c r="V41" i="1"/>
  <c r="V39" i="1"/>
  <c r="W41" i="1"/>
  <c r="W39" i="1"/>
  <c r="U40" i="1"/>
  <c r="T41" i="1"/>
  <c r="U39" i="1"/>
  <c r="W40" i="1"/>
  <c r="T40" i="1"/>
  <c r="V40" i="1"/>
  <c r="B32" i="64" l="1"/>
  <c r="A39" i="64"/>
  <c r="A40" i="64"/>
  <c r="A41" i="64"/>
  <c r="A42" i="64"/>
  <c r="A43" i="64"/>
  <c r="A44" i="64"/>
  <c r="A45" i="64"/>
  <c r="A46" i="64"/>
  <c r="A47" i="64"/>
  <c r="A48" i="64"/>
  <c r="A49" i="64"/>
  <c r="A50" i="64"/>
  <c r="A51" i="64"/>
  <c r="A52" i="64"/>
  <c r="B10" i="53"/>
  <c r="A12" i="53" s="1"/>
  <c r="C30" i="64" s="1"/>
  <c r="C8" i="64"/>
  <c r="A3" i="65" l="1"/>
  <c r="A3" i="64"/>
  <c r="A3" i="76"/>
  <c r="B23" i="40"/>
  <c r="L7" i="40"/>
  <c r="M7" i="40"/>
  <c r="N7" i="40"/>
  <c r="O7" i="40"/>
  <c r="P7" i="40"/>
  <c r="Q7" i="40"/>
  <c r="R7" i="40"/>
  <c r="S7" i="40"/>
  <c r="K171" i="38"/>
  <c r="K126" i="38"/>
  <c r="K81" i="38"/>
  <c r="K36" i="38"/>
  <c r="J171" i="38"/>
  <c r="J126" i="38"/>
  <c r="J81" i="38"/>
  <c r="J36" i="38"/>
  <c r="I171" i="38"/>
  <c r="I126" i="38"/>
  <c r="I81" i="38"/>
  <c r="I36" i="38"/>
  <c r="H171" i="38"/>
  <c r="H126" i="38"/>
  <c r="H81" i="38"/>
  <c r="H36" i="38"/>
  <c r="G171" i="38"/>
  <c r="G126" i="38"/>
  <c r="G81" i="38"/>
  <c r="G36" i="38"/>
  <c r="F171" i="38"/>
  <c r="F126" i="38"/>
  <c r="F81" i="38"/>
  <c r="F36" i="38"/>
  <c r="E171" i="38"/>
  <c r="E126" i="38"/>
  <c r="E81" i="38"/>
  <c r="E36" i="38"/>
  <c r="D171" i="38"/>
  <c r="C171" i="38"/>
  <c r="D126" i="38"/>
  <c r="C126" i="38"/>
  <c r="D81" i="38"/>
  <c r="C81" i="38"/>
  <c r="D36" i="38"/>
  <c r="C36" i="38"/>
  <c r="S42" i="30"/>
  <c r="R42" i="30"/>
  <c r="Q42" i="30"/>
  <c r="S41" i="30"/>
  <c r="R41" i="30"/>
  <c r="Q41" i="30"/>
  <c r="S40" i="30"/>
  <c r="R40" i="30"/>
  <c r="Q40" i="30"/>
  <c r="S39" i="30"/>
  <c r="R39" i="30"/>
  <c r="Q39" i="30"/>
  <c r="S38" i="30"/>
  <c r="R38" i="30"/>
  <c r="Q38" i="30"/>
  <c r="S37" i="30"/>
  <c r="R37" i="30"/>
  <c r="Q37" i="30"/>
  <c r="S36" i="30"/>
  <c r="R36" i="30"/>
  <c r="Q36" i="30"/>
  <c r="S35" i="30"/>
  <c r="R35" i="30"/>
  <c r="Q35" i="30"/>
  <c r="S34" i="30"/>
  <c r="R34" i="30"/>
  <c r="Q34" i="30"/>
  <c r="S33" i="30"/>
  <c r="R33" i="30"/>
  <c r="Q33" i="30"/>
  <c r="S32" i="30"/>
  <c r="R32" i="30"/>
  <c r="Q32" i="30"/>
  <c r="S31" i="30"/>
  <c r="R31" i="30"/>
  <c r="Q31" i="30"/>
  <c r="S28" i="30"/>
  <c r="R28" i="30"/>
  <c r="Q28" i="30"/>
  <c r="S27" i="30"/>
  <c r="R27" i="30"/>
  <c r="Q27" i="30"/>
  <c r="S26" i="30"/>
  <c r="R26" i="30"/>
  <c r="Q26" i="30"/>
  <c r="S25" i="30"/>
  <c r="R25" i="30"/>
  <c r="Q25" i="30"/>
  <c r="S24" i="30"/>
  <c r="R24" i="30"/>
  <c r="Q24" i="30"/>
  <c r="S23" i="30"/>
  <c r="R23" i="30"/>
  <c r="Q23" i="30"/>
  <c r="S22" i="30"/>
  <c r="R22" i="30"/>
  <c r="Q22" i="30"/>
  <c r="S21" i="30"/>
  <c r="R21" i="30"/>
  <c r="Q21" i="30"/>
  <c r="S20" i="30"/>
  <c r="R20" i="30"/>
  <c r="Q20" i="30"/>
  <c r="S19" i="30"/>
  <c r="R19" i="30"/>
  <c r="Q19" i="30"/>
  <c r="S18" i="30"/>
  <c r="R18" i="30"/>
  <c r="Q18" i="30"/>
  <c r="S17" i="30"/>
  <c r="R17" i="30"/>
  <c r="Q17" i="30"/>
  <c r="S16" i="30"/>
  <c r="R16" i="30"/>
  <c r="Q16" i="30"/>
  <c r="S15" i="30"/>
  <c r="R15" i="30"/>
  <c r="Q15" i="30"/>
  <c r="S14" i="30"/>
  <c r="R14" i="30"/>
  <c r="Q14" i="30"/>
  <c r="S13" i="30"/>
  <c r="R13" i="30"/>
  <c r="Q13" i="30"/>
  <c r="S12" i="30"/>
  <c r="R12" i="30"/>
  <c r="Q12" i="30"/>
  <c r="S11" i="30"/>
  <c r="R11" i="30"/>
  <c r="Q11" i="30"/>
  <c r="S10" i="30"/>
  <c r="R10" i="30"/>
  <c r="Q10" i="30"/>
  <c r="S9" i="30"/>
  <c r="R9" i="30"/>
  <c r="Q9" i="30"/>
  <c r="S8" i="30"/>
  <c r="R8" i="30"/>
  <c r="Q8" i="30"/>
  <c r="N9" i="53"/>
  <c r="N8" i="53"/>
  <c r="N12" i="54"/>
  <c r="N10" i="54"/>
  <c r="N9" i="54"/>
  <c r="N8" i="54"/>
  <c r="I24" i="72"/>
  <c r="H24" i="72"/>
  <c r="G24" i="72"/>
  <c r="F24" i="72"/>
  <c r="E24" i="72"/>
  <c r="D24" i="72"/>
  <c r="C24" i="72"/>
  <c r="B24" i="72"/>
  <c r="A26" i="72" s="1"/>
  <c r="I19" i="71"/>
  <c r="H19" i="71"/>
  <c r="G19" i="71"/>
  <c r="P19" i="71" s="1"/>
  <c r="F19" i="71"/>
  <c r="E19" i="71"/>
  <c r="D19" i="71"/>
  <c r="C19" i="71"/>
  <c r="L19" i="71" s="1"/>
  <c r="B19" i="71"/>
  <c r="I19" i="70"/>
  <c r="H19" i="70"/>
  <c r="G19" i="70"/>
  <c r="F19" i="70"/>
  <c r="E19" i="70"/>
  <c r="D19" i="70"/>
  <c r="C19" i="70"/>
  <c r="B19" i="70"/>
  <c r="I19" i="69"/>
  <c r="H19" i="69"/>
  <c r="G19" i="69"/>
  <c r="F19" i="69"/>
  <c r="E19" i="69"/>
  <c r="D19" i="69"/>
  <c r="C19" i="69"/>
  <c r="B19" i="69"/>
  <c r="Q801" i="36"/>
  <c r="P801" i="36"/>
  <c r="O801" i="36"/>
  <c r="N801" i="36"/>
  <c r="M801" i="36"/>
  <c r="L801" i="36"/>
  <c r="K801" i="36"/>
  <c r="J801" i="36"/>
  <c r="I801" i="36"/>
  <c r="H801" i="36"/>
  <c r="G801" i="36"/>
  <c r="F801" i="36"/>
  <c r="E801" i="36"/>
  <c r="D801" i="36"/>
  <c r="C801" i="36"/>
  <c r="Q800" i="36"/>
  <c r="P800" i="36"/>
  <c r="O800" i="36"/>
  <c r="N800" i="36"/>
  <c r="M800" i="36"/>
  <c r="L800" i="36"/>
  <c r="K800" i="36"/>
  <c r="J800" i="36"/>
  <c r="I800" i="36"/>
  <c r="H800" i="36"/>
  <c r="G800" i="36"/>
  <c r="F800" i="36"/>
  <c r="E800" i="36"/>
  <c r="D800" i="36"/>
  <c r="C800" i="36"/>
  <c r="Q798" i="36"/>
  <c r="P798" i="36"/>
  <c r="O798" i="36"/>
  <c r="N798" i="36"/>
  <c r="M798" i="36"/>
  <c r="L798" i="36"/>
  <c r="K798" i="36"/>
  <c r="J798" i="36"/>
  <c r="I798" i="36"/>
  <c r="H798" i="36"/>
  <c r="G798" i="36"/>
  <c r="F798" i="36"/>
  <c r="E798" i="36"/>
  <c r="D798" i="36"/>
  <c r="C798" i="36"/>
  <c r="Q797" i="36"/>
  <c r="P797" i="36"/>
  <c r="O797" i="36"/>
  <c r="N797" i="36"/>
  <c r="M797" i="36"/>
  <c r="L797" i="36"/>
  <c r="K797" i="36"/>
  <c r="J797" i="36"/>
  <c r="I797" i="36"/>
  <c r="H797" i="36"/>
  <c r="G797" i="36"/>
  <c r="F797" i="36"/>
  <c r="E797" i="36"/>
  <c r="D797" i="36"/>
  <c r="C797" i="36"/>
  <c r="Q702" i="36"/>
  <c r="P702" i="36"/>
  <c r="O702" i="36"/>
  <c r="N702" i="36"/>
  <c r="M702" i="36"/>
  <c r="L702" i="36"/>
  <c r="K702" i="36"/>
  <c r="J702" i="36"/>
  <c r="I702" i="36"/>
  <c r="H702" i="36"/>
  <c r="G702" i="36"/>
  <c r="F702" i="36"/>
  <c r="E702" i="36"/>
  <c r="D702" i="36"/>
  <c r="C702" i="36"/>
  <c r="Q701" i="36"/>
  <c r="P701" i="36"/>
  <c r="O701" i="36"/>
  <c r="N701" i="36"/>
  <c r="M701" i="36"/>
  <c r="L701" i="36"/>
  <c r="K701" i="36"/>
  <c r="J701" i="36"/>
  <c r="I701" i="36"/>
  <c r="H701" i="36"/>
  <c r="G701" i="36"/>
  <c r="F701" i="36"/>
  <c r="E701" i="36"/>
  <c r="D701" i="36"/>
  <c r="C701" i="36"/>
  <c r="Q699" i="36"/>
  <c r="P699" i="36"/>
  <c r="O699" i="36"/>
  <c r="N699" i="36"/>
  <c r="M699" i="36"/>
  <c r="L699" i="36"/>
  <c r="K699" i="36"/>
  <c r="J699" i="36"/>
  <c r="I699" i="36"/>
  <c r="H699" i="36"/>
  <c r="G699" i="36"/>
  <c r="F699" i="36"/>
  <c r="E699" i="36"/>
  <c r="D699" i="36"/>
  <c r="C699" i="36"/>
  <c r="Q698" i="36"/>
  <c r="P698" i="36"/>
  <c r="O698" i="36"/>
  <c r="N698" i="36"/>
  <c r="M698" i="36"/>
  <c r="L698" i="36"/>
  <c r="K698" i="36"/>
  <c r="J698" i="36"/>
  <c r="I698" i="36"/>
  <c r="H698" i="36"/>
  <c r="G698" i="36"/>
  <c r="F698" i="36"/>
  <c r="E698" i="36"/>
  <c r="D698" i="36"/>
  <c r="C698" i="36"/>
  <c r="Q603" i="36"/>
  <c r="P603" i="36"/>
  <c r="O603" i="36"/>
  <c r="N603" i="36"/>
  <c r="M603" i="36"/>
  <c r="L603" i="36"/>
  <c r="K603" i="36"/>
  <c r="J603" i="36"/>
  <c r="I603" i="36"/>
  <c r="H603" i="36"/>
  <c r="G603" i="36"/>
  <c r="F603" i="36"/>
  <c r="E603" i="36"/>
  <c r="D603" i="36"/>
  <c r="C603" i="36"/>
  <c r="Q602" i="36"/>
  <c r="P602" i="36"/>
  <c r="O602" i="36"/>
  <c r="N602" i="36"/>
  <c r="M602" i="36"/>
  <c r="L602" i="36"/>
  <c r="K602" i="36"/>
  <c r="J602" i="36"/>
  <c r="I602" i="36"/>
  <c r="H602" i="36"/>
  <c r="G602" i="36"/>
  <c r="F602" i="36"/>
  <c r="E602" i="36"/>
  <c r="D602" i="36"/>
  <c r="C602" i="36"/>
  <c r="Q600" i="36"/>
  <c r="P600" i="36"/>
  <c r="O600" i="36"/>
  <c r="N600" i="36"/>
  <c r="M600" i="36"/>
  <c r="L600" i="36"/>
  <c r="K600" i="36"/>
  <c r="J600" i="36"/>
  <c r="I600" i="36"/>
  <c r="H600" i="36"/>
  <c r="G600" i="36"/>
  <c r="F600" i="36"/>
  <c r="E600" i="36"/>
  <c r="D600" i="36"/>
  <c r="C600" i="36"/>
  <c r="Q599" i="36"/>
  <c r="P599" i="36"/>
  <c r="O599" i="36"/>
  <c r="N599" i="36"/>
  <c r="M599" i="36"/>
  <c r="L599" i="36"/>
  <c r="K599" i="36"/>
  <c r="J599" i="36"/>
  <c r="I599" i="36"/>
  <c r="H599" i="36"/>
  <c r="G599" i="36"/>
  <c r="F599" i="36"/>
  <c r="E599" i="36"/>
  <c r="D599" i="36"/>
  <c r="C599" i="36"/>
  <c r="Q504" i="36"/>
  <c r="P504" i="36"/>
  <c r="O504" i="36"/>
  <c r="N504" i="36"/>
  <c r="M504" i="36"/>
  <c r="L504" i="36"/>
  <c r="K504" i="36"/>
  <c r="J504" i="36"/>
  <c r="I504" i="36"/>
  <c r="H504" i="36"/>
  <c r="G504" i="36"/>
  <c r="F504" i="36"/>
  <c r="E504" i="36"/>
  <c r="D504" i="36"/>
  <c r="C504" i="36"/>
  <c r="Q503" i="36"/>
  <c r="P503" i="36"/>
  <c r="O503" i="36"/>
  <c r="N503" i="36"/>
  <c r="M503" i="36"/>
  <c r="L503" i="36"/>
  <c r="K503" i="36"/>
  <c r="J503" i="36"/>
  <c r="I503" i="36"/>
  <c r="H503" i="36"/>
  <c r="G503" i="36"/>
  <c r="F503" i="36"/>
  <c r="E503" i="36"/>
  <c r="D503" i="36"/>
  <c r="C503" i="36"/>
  <c r="Q501" i="36"/>
  <c r="P501" i="36"/>
  <c r="O501" i="36"/>
  <c r="N501" i="36"/>
  <c r="M501" i="36"/>
  <c r="L501" i="36"/>
  <c r="K501" i="36"/>
  <c r="J501" i="36"/>
  <c r="I501" i="36"/>
  <c r="H501" i="36"/>
  <c r="G501" i="36"/>
  <c r="F501" i="36"/>
  <c r="E501" i="36"/>
  <c r="D501" i="36"/>
  <c r="C501" i="36"/>
  <c r="Q500" i="36"/>
  <c r="P500" i="36"/>
  <c r="O500" i="36"/>
  <c r="N500" i="36"/>
  <c r="M500" i="36"/>
  <c r="L500" i="36"/>
  <c r="K500" i="36"/>
  <c r="J500" i="36"/>
  <c r="I500" i="36"/>
  <c r="H500" i="36"/>
  <c r="G500" i="36"/>
  <c r="F500" i="36"/>
  <c r="E500" i="36"/>
  <c r="D500" i="36"/>
  <c r="C500" i="36"/>
  <c r="Q405" i="36"/>
  <c r="P405" i="36"/>
  <c r="O405" i="36"/>
  <c r="N405" i="36"/>
  <c r="M405" i="36"/>
  <c r="L405" i="36"/>
  <c r="K405" i="36"/>
  <c r="J405" i="36"/>
  <c r="I405" i="36"/>
  <c r="H405" i="36"/>
  <c r="G405" i="36"/>
  <c r="F405" i="36"/>
  <c r="E405" i="36"/>
  <c r="D405" i="36"/>
  <c r="C405" i="36"/>
  <c r="Q404" i="36"/>
  <c r="P404" i="36"/>
  <c r="O404" i="36"/>
  <c r="N404" i="36"/>
  <c r="M404" i="36"/>
  <c r="L404" i="36"/>
  <c r="K404" i="36"/>
  <c r="J404" i="36"/>
  <c r="I404" i="36"/>
  <c r="H404" i="36"/>
  <c r="G404" i="36"/>
  <c r="F404" i="36"/>
  <c r="E404" i="36"/>
  <c r="D404" i="36"/>
  <c r="C404" i="36"/>
  <c r="Q402" i="36"/>
  <c r="P402" i="36"/>
  <c r="O402" i="36"/>
  <c r="N402" i="36"/>
  <c r="M402" i="36"/>
  <c r="L402" i="36"/>
  <c r="K402" i="36"/>
  <c r="J402" i="36"/>
  <c r="I402" i="36"/>
  <c r="H402" i="36"/>
  <c r="G402" i="36"/>
  <c r="F402" i="36"/>
  <c r="E402" i="36"/>
  <c r="D402" i="36"/>
  <c r="C402" i="36"/>
  <c r="Q401" i="36"/>
  <c r="P401" i="36"/>
  <c r="O401" i="36"/>
  <c r="N401" i="36"/>
  <c r="M401" i="36"/>
  <c r="L401" i="36"/>
  <c r="K401" i="36"/>
  <c r="J401" i="36"/>
  <c r="I401" i="36"/>
  <c r="H401" i="36"/>
  <c r="G401" i="36"/>
  <c r="F401" i="36"/>
  <c r="E401" i="36"/>
  <c r="D401" i="36"/>
  <c r="C401" i="36"/>
  <c r="Q306" i="36"/>
  <c r="P306" i="36"/>
  <c r="O306" i="36"/>
  <c r="N306" i="36"/>
  <c r="M306" i="36"/>
  <c r="L306" i="36"/>
  <c r="K306" i="36"/>
  <c r="J306" i="36"/>
  <c r="I306" i="36"/>
  <c r="H306" i="36"/>
  <c r="G306" i="36"/>
  <c r="F306" i="36"/>
  <c r="E306" i="36"/>
  <c r="D306" i="36"/>
  <c r="C306" i="36"/>
  <c r="Q305" i="36"/>
  <c r="P305" i="36"/>
  <c r="O305" i="36"/>
  <c r="N305" i="36"/>
  <c r="M305" i="36"/>
  <c r="L305" i="36"/>
  <c r="K305" i="36"/>
  <c r="J305" i="36"/>
  <c r="I305" i="36"/>
  <c r="H305" i="36"/>
  <c r="G305" i="36"/>
  <c r="F305" i="36"/>
  <c r="E305" i="36"/>
  <c r="D305" i="36"/>
  <c r="C305" i="36"/>
  <c r="Q303" i="36"/>
  <c r="P303" i="36"/>
  <c r="O303" i="36"/>
  <c r="N303" i="36"/>
  <c r="M303" i="36"/>
  <c r="L303" i="36"/>
  <c r="K303" i="36"/>
  <c r="J303" i="36"/>
  <c r="I303" i="36"/>
  <c r="H303" i="36"/>
  <c r="G303" i="36"/>
  <c r="F303" i="36"/>
  <c r="E303" i="36"/>
  <c r="D303" i="36"/>
  <c r="C303" i="36"/>
  <c r="Q302" i="36"/>
  <c r="P302" i="36"/>
  <c r="O302" i="36"/>
  <c r="N302" i="36"/>
  <c r="M302" i="36"/>
  <c r="L302" i="36"/>
  <c r="K302" i="36"/>
  <c r="J302" i="36"/>
  <c r="I302" i="36"/>
  <c r="H302" i="36"/>
  <c r="G302" i="36"/>
  <c r="F302" i="36"/>
  <c r="E302" i="36"/>
  <c r="D302" i="36"/>
  <c r="C302" i="36"/>
  <c r="Q207" i="36"/>
  <c r="P207" i="36"/>
  <c r="O207" i="36"/>
  <c r="N207" i="36"/>
  <c r="M207" i="36"/>
  <c r="L207" i="36"/>
  <c r="K207" i="36"/>
  <c r="J207" i="36"/>
  <c r="I207" i="36"/>
  <c r="H207" i="36"/>
  <c r="G207" i="36"/>
  <c r="F207" i="36"/>
  <c r="E207" i="36"/>
  <c r="D207" i="36"/>
  <c r="C207" i="36"/>
  <c r="Q206" i="36"/>
  <c r="P206" i="36"/>
  <c r="O206" i="36"/>
  <c r="N206" i="36"/>
  <c r="M206" i="36"/>
  <c r="L206" i="36"/>
  <c r="K206" i="36"/>
  <c r="J206" i="36"/>
  <c r="I206" i="36"/>
  <c r="H206" i="36"/>
  <c r="G206" i="36"/>
  <c r="F206" i="36"/>
  <c r="E206" i="36"/>
  <c r="D206" i="36"/>
  <c r="C206" i="36"/>
  <c r="Q204" i="36"/>
  <c r="P204" i="36"/>
  <c r="O204" i="36"/>
  <c r="N204" i="36"/>
  <c r="M204" i="36"/>
  <c r="L204" i="36"/>
  <c r="K204" i="36"/>
  <c r="J204" i="36"/>
  <c r="I204" i="36"/>
  <c r="H204" i="36"/>
  <c r="G204" i="36"/>
  <c r="F204" i="36"/>
  <c r="E204" i="36"/>
  <c r="D204" i="36"/>
  <c r="C204" i="36"/>
  <c r="Q203" i="36"/>
  <c r="P203" i="36"/>
  <c r="O203" i="36"/>
  <c r="N203" i="36"/>
  <c r="M203" i="36"/>
  <c r="L203" i="36"/>
  <c r="K203" i="36"/>
  <c r="J203" i="36"/>
  <c r="I203" i="36"/>
  <c r="H203" i="36"/>
  <c r="G203" i="36"/>
  <c r="F203" i="36"/>
  <c r="E203" i="36"/>
  <c r="D203" i="36"/>
  <c r="C203" i="36"/>
  <c r="Q108" i="36"/>
  <c r="P108" i="36"/>
  <c r="O108" i="36"/>
  <c r="N108" i="36"/>
  <c r="M108" i="36"/>
  <c r="L108" i="36"/>
  <c r="K108" i="36"/>
  <c r="J108" i="36"/>
  <c r="I108" i="36"/>
  <c r="H108" i="36"/>
  <c r="G108" i="36"/>
  <c r="F108" i="36"/>
  <c r="E108" i="36"/>
  <c r="D108" i="36"/>
  <c r="Q107" i="36"/>
  <c r="P107" i="36"/>
  <c r="O107" i="36"/>
  <c r="N107" i="36"/>
  <c r="M107" i="36"/>
  <c r="L107" i="36"/>
  <c r="K107" i="36"/>
  <c r="J107" i="36"/>
  <c r="I107" i="36"/>
  <c r="H107" i="36"/>
  <c r="G107" i="36"/>
  <c r="F107" i="36"/>
  <c r="E107" i="36"/>
  <c r="D107" i="36"/>
  <c r="C107" i="36"/>
  <c r="Q105" i="36"/>
  <c r="P105" i="36"/>
  <c r="O105" i="36"/>
  <c r="N105" i="36"/>
  <c r="M105" i="36"/>
  <c r="L105" i="36"/>
  <c r="K105" i="36"/>
  <c r="J105" i="36"/>
  <c r="I105" i="36"/>
  <c r="H105" i="36"/>
  <c r="G105" i="36"/>
  <c r="F105" i="36"/>
  <c r="E105" i="36"/>
  <c r="D105" i="36"/>
  <c r="C105" i="36"/>
  <c r="Q104" i="36"/>
  <c r="P104" i="36"/>
  <c r="O104" i="36"/>
  <c r="N104" i="36"/>
  <c r="M104" i="36"/>
  <c r="L104" i="36"/>
  <c r="K104" i="36"/>
  <c r="J104" i="36"/>
  <c r="I104" i="36"/>
  <c r="H104" i="36"/>
  <c r="G104" i="36"/>
  <c r="F104" i="36"/>
  <c r="E104" i="36"/>
  <c r="D104" i="36"/>
  <c r="C104" i="36"/>
  <c r="C108" i="36"/>
  <c r="M19" i="69" l="1"/>
  <c r="Q19" i="69"/>
  <c r="K19" i="69"/>
  <c r="O19" i="69"/>
  <c r="N19" i="71"/>
  <c r="C28" i="64"/>
  <c r="K19" i="71"/>
  <c r="O19" i="71"/>
  <c r="M19" i="71"/>
  <c r="Q19" i="71"/>
  <c r="K19" i="70"/>
  <c r="Q19" i="70"/>
  <c r="M19" i="70"/>
  <c r="O19" i="70"/>
  <c r="L19" i="70"/>
  <c r="N19" i="70"/>
  <c r="P19" i="70"/>
  <c r="L19" i="69"/>
  <c r="N19" i="69"/>
  <c r="P19" i="69"/>
  <c r="B4" i="80"/>
  <c r="B16" i="33" l="1"/>
  <c r="B15" i="33"/>
  <c r="B91" i="80"/>
  <c r="B140" i="80" s="1"/>
  <c r="B189" i="80" s="1"/>
  <c r="B238" i="80" s="1"/>
  <c r="B90" i="80"/>
  <c r="B139" i="80" s="1"/>
  <c r="B188" i="80" s="1"/>
  <c r="B237" i="80" s="1"/>
  <c r="B89" i="80"/>
  <c r="B138" i="80" s="1"/>
  <c r="B187" i="80" s="1"/>
  <c r="B236" i="80" s="1"/>
  <c r="B88" i="80"/>
  <c r="B137" i="80" s="1"/>
  <c r="B186" i="80" s="1"/>
  <c r="B235" i="80" s="1"/>
  <c r="B87" i="80"/>
  <c r="B136" i="80" s="1"/>
  <c r="B185" i="80" s="1"/>
  <c r="B234" i="80" s="1"/>
  <c r="B86" i="80"/>
  <c r="B135" i="80" s="1"/>
  <c r="B184" i="80" s="1"/>
  <c r="B233" i="80" s="1"/>
  <c r="B85" i="80"/>
  <c r="B134" i="80" s="1"/>
  <c r="B183" i="80" s="1"/>
  <c r="B232" i="80" s="1"/>
  <c r="B84" i="80"/>
  <c r="B133" i="80" s="1"/>
  <c r="B182" i="80" s="1"/>
  <c r="B231" i="80" s="1"/>
  <c r="B75" i="80"/>
  <c r="B124" i="80" s="1"/>
  <c r="B173" i="80" s="1"/>
  <c r="B222" i="80" s="1"/>
  <c r="B66" i="80"/>
  <c r="B115" i="80" s="1"/>
  <c r="B164" i="80" s="1"/>
  <c r="B213" i="80" s="1"/>
  <c r="B65" i="80"/>
  <c r="B114" i="80" s="1"/>
  <c r="B163" i="80" s="1"/>
  <c r="B212" i="80" s="1"/>
  <c r="B64" i="80"/>
  <c r="B113" i="80" s="1"/>
  <c r="B162" i="80" s="1"/>
  <c r="B211" i="80" s="1"/>
  <c r="B63" i="80"/>
  <c r="B112" i="80" s="1"/>
  <c r="B161" i="80" s="1"/>
  <c r="B210" i="80" s="1"/>
  <c r="B62" i="80"/>
  <c r="B111" i="80" s="1"/>
  <c r="B160" i="80" s="1"/>
  <c r="B209" i="80" s="1"/>
  <c r="B61" i="80"/>
  <c r="B110" i="80" s="1"/>
  <c r="B159" i="80" s="1"/>
  <c r="B208" i="80" s="1"/>
  <c r="B58" i="80"/>
  <c r="B107" i="80" s="1"/>
  <c r="B156" i="80" s="1"/>
  <c r="B205" i="80" s="1"/>
  <c r="B57" i="80"/>
  <c r="B106" i="80" s="1"/>
  <c r="B155" i="80" s="1"/>
  <c r="B204" i="80" s="1"/>
  <c r="O248" i="80"/>
  <c r="M248" i="80"/>
  <c r="K248" i="80"/>
  <c r="I248" i="80"/>
  <c r="G248" i="80"/>
  <c r="E248" i="80"/>
  <c r="C248" i="80"/>
  <c r="O246" i="80"/>
  <c r="M246" i="80"/>
  <c r="K246" i="80"/>
  <c r="I246" i="80"/>
  <c r="G246" i="80"/>
  <c r="E246" i="80"/>
  <c r="C246" i="80"/>
  <c r="O245" i="80"/>
  <c r="M245" i="80"/>
  <c r="K245" i="80"/>
  <c r="I245" i="80"/>
  <c r="G245" i="80"/>
  <c r="E245" i="80"/>
  <c r="C245" i="80"/>
  <c r="O244" i="80"/>
  <c r="M244" i="80"/>
  <c r="K244" i="80"/>
  <c r="I244" i="80"/>
  <c r="G244" i="80"/>
  <c r="E244" i="80"/>
  <c r="C244" i="80"/>
  <c r="Q237" i="80"/>
  <c r="Q236" i="80"/>
  <c r="Q235" i="80"/>
  <c r="O234" i="80"/>
  <c r="M234" i="80"/>
  <c r="K234" i="80"/>
  <c r="I234" i="80"/>
  <c r="G234" i="80"/>
  <c r="E234" i="80"/>
  <c r="C234" i="80"/>
  <c r="Q233" i="80"/>
  <c r="Q232" i="80"/>
  <c r="O231" i="80"/>
  <c r="M231" i="80"/>
  <c r="K231" i="80"/>
  <c r="I231" i="80"/>
  <c r="G231" i="80"/>
  <c r="E231" i="80"/>
  <c r="C231" i="80"/>
  <c r="Q230" i="80"/>
  <c r="H230" i="80" s="1"/>
  <c r="Q229" i="80"/>
  <c r="Q228" i="80"/>
  <c r="Q227" i="80"/>
  <c r="Q226" i="80"/>
  <c r="J226" i="80" s="1"/>
  <c r="Q225" i="80"/>
  <c r="Q224" i="80"/>
  <c r="Q223" i="80"/>
  <c r="O222" i="80"/>
  <c r="M222" i="80"/>
  <c r="M247" i="80" s="1"/>
  <c r="K222" i="80"/>
  <c r="K247" i="80" s="1"/>
  <c r="I222" i="80"/>
  <c r="I247" i="80" s="1"/>
  <c r="G222" i="80"/>
  <c r="G247" i="80" s="1"/>
  <c r="E222" i="80"/>
  <c r="C222" i="80"/>
  <c r="Q221" i="80"/>
  <c r="Q220" i="80"/>
  <c r="Q219" i="80"/>
  <c r="Q218" i="80"/>
  <c r="Q217" i="80"/>
  <c r="Q216" i="80"/>
  <c r="Q215" i="80"/>
  <c r="Q214" i="80"/>
  <c r="O213" i="80"/>
  <c r="M213" i="80"/>
  <c r="K213" i="80"/>
  <c r="I213" i="80"/>
  <c r="G213" i="80"/>
  <c r="E213" i="80"/>
  <c r="C213" i="80"/>
  <c r="Q211" i="80"/>
  <c r="P211" i="80" s="1"/>
  <c r="Q210" i="80"/>
  <c r="H210" i="80" s="1"/>
  <c r="Q209" i="80"/>
  <c r="N209" i="80" s="1"/>
  <c r="O208" i="80"/>
  <c r="M208" i="80"/>
  <c r="K208" i="80"/>
  <c r="I208" i="80"/>
  <c r="G208" i="80"/>
  <c r="E208" i="80"/>
  <c r="C208" i="80"/>
  <c r="Q207" i="80"/>
  <c r="Q206" i="80"/>
  <c r="N206" i="80" s="1"/>
  <c r="O205" i="80"/>
  <c r="M205" i="80"/>
  <c r="K205" i="80"/>
  <c r="I205" i="80"/>
  <c r="G205" i="80"/>
  <c r="E205" i="80"/>
  <c r="C205" i="80"/>
  <c r="O199" i="80"/>
  <c r="M199" i="80"/>
  <c r="K199" i="80"/>
  <c r="I199" i="80"/>
  <c r="G199" i="80"/>
  <c r="E199" i="80"/>
  <c r="C199" i="80"/>
  <c r="O197" i="80"/>
  <c r="M197" i="80"/>
  <c r="K197" i="80"/>
  <c r="I197" i="80"/>
  <c r="G197" i="80"/>
  <c r="E197" i="80"/>
  <c r="C197" i="80"/>
  <c r="O196" i="80"/>
  <c r="M196" i="80"/>
  <c r="K196" i="80"/>
  <c r="I196" i="80"/>
  <c r="G196" i="80"/>
  <c r="E196" i="80"/>
  <c r="C196" i="80"/>
  <c r="O195" i="80"/>
  <c r="M195" i="80"/>
  <c r="K195" i="80"/>
  <c r="I195" i="80"/>
  <c r="G195" i="80"/>
  <c r="E195" i="80"/>
  <c r="C195" i="80"/>
  <c r="Q188" i="80"/>
  <c r="Q187" i="80"/>
  <c r="J187" i="80" s="1"/>
  <c r="Q186" i="80"/>
  <c r="O185" i="80"/>
  <c r="M185" i="80"/>
  <c r="K185" i="80"/>
  <c r="I185" i="80"/>
  <c r="G185" i="80"/>
  <c r="E185" i="80"/>
  <c r="C185" i="80"/>
  <c r="Q184" i="80"/>
  <c r="Q183" i="80"/>
  <c r="O182" i="80"/>
  <c r="M182" i="80"/>
  <c r="K182" i="80"/>
  <c r="I182" i="80"/>
  <c r="G182" i="80"/>
  <c r="E182" i="80"/>
  <c r="C182" i="80"/>
  <c r="Q181" i="80"/>
  <c r="Q180" i="80"/>
  <c r="Q179" i="80"/>
  <c r="Q178" i="80"/>
  <c r="D178" i="80" s="1"/>
  <c r="Q177" i="80"/>
  <c r="Q176" i="80"/>
  <c r="Q175" i="80"/>
  <c r="Q174" i="80"/>
  <c r="O173" i="80"/>
  <c r="O198" i="80" s="1"/>
  <c r="M173" i="80"/>
  <c r="M198" i="80" s="1"/>
  <c r="K173" i="80"/>
  <c r="I173" i="80"/>
  <c r="G173" i="80"/>
  <c r="E173" i="80"/>
  <c r="E198" i="80" s="1"/>
  <c r="C173" i="80"/>
  <c r="Q172" i="80"/>
  <c r="H172" i="80" s="1"/>
  <c r="Q171" i="80"/>
  <c r="Q170" i="80"/>
  <c r="P170" i="80" s="1"/>
  <c r="Q169" i="80"/>
  <c r="Q168" i="80"/>
  <c r="Q167" i="80"/>
  <c r="Q166" i="80"/>
  <c r="Q165" i="80"/>
  <c r="F165" i="80" s="1"/>
  <c r="O164" i="80"/>
  <c r="M164" i="80"/>
  <c r="M163" i="80" s="1"/>
  <c r="K164" i="80"/>
  <c r="I164" i="80"/>
  <c r="G164" i="80"/>
  <c r="E164" i="80"/>
  <c r="C164" i="80"/>
  <c r="Q162" i="80"/>
  <c r="J162" i="80" s="1"/>
  <c r="Q161" i="80"/>
  <c r="L161" i="80" s="1"/>
  <c r="Q160" i="80"/>
  <c r="L160" i="80" s="1"/>
  <c r="O159" i="80"/>
  <c r="M159" i="80"/>
  <c r="K159" i="80"/>
  <c r="I159" i="80"/>
  <c r="G159" i="80"/>
  <c r="E159" i="80"/>
  <c r="C159" i="80"/>
  <c r="Q158" i="80"/>
  <c r="Q157" i="80"/>
  <c r="P157" i="80" s="1"/>
  <c r="O156" i="80"/>
  <c r="M156" i="80"/>
  <c r="K156" i="80"/>
  <c r="I156" i="80"/>
  <c r="G156" i="80"/>
  <c r="E156" i="80"/>
  <c r="C156" i="80"/>
  <c r="O150" i="80"/>
  <c r="M150" i="80"/>
  <c r="K150" i="80"/>
  <c r="I150" i="80"/>
  <c r="G150" i="80"/>
  <c r="E150" i="80"/>
  <c r="C150" i="80"/>
  <c r="O148" i="80"/>
  <c r="M148" i="80"/>
  <c r="K148" i="80"/>
  <c r="I148" i="80"/>
  <c r="G148" i="80"/>
  <c r="E148" i="80"/>
  <c r="C148" i="80"/>
  <c r="O147" i="80"/>
  <c r="M147" i="80"/>
  <c r="K147" i="80"/>
  <c r="I147" i="80"/>
  <c r="G147" i="80"/>
  <c r="E147" i="80"/>
  <c r="C147" i="80"/>
  <c r="O146" i="80"/>
  <c r="M146" i="80"/>
  <c r="K146" i="80"/>
  <c r="I146" i="80"/>
  <c r="G146" i="80"/>
  <c r="E146" i="80"/>
  <c r="C146" i="80"/>
  <c r="Q139" i="80"/>
  <c r="Q138" i="80"/>
  <c r="Q137" i="80"/>
  <c r="O136" i="80"/>
  <c r="M136" i="80"/>
  <c r="K136" i="80"/>
  <c r="I136" i="80"/>
  <c r="G136" i="80"/>
  <c r="E136" i="80"/>
  <c r="C136" i="80"/>
  <c r="Q135" i="80"/>
  <c r="Q134" i="80"/>
  <c r="O133" i="80"/>
  <c r="M133" i="80"/>
  <c r="K133" i="80"/>
  <c r="I133" i="80"/>
  <c r="G133" i="80"/>
  <c r="E133" i="80"/>
  <c r="C133" i="80"/>
  <c r="Q132" i="80"/>
  <c r="Q131" i="80"/>
  <c r="Q130" i="80"/>
  <c r="Q129" i="80"/>
  <c r="Q128" i="80"/>
  <c r="Q127" i="80"/>
  <c r="Q126" i="80"/>
  <c r="Q125" i="80"/>
  <c r="O124" i="80"/>
  <c r="O149" i="80" s="1"/>
  <c r="M124" i="80"/>
  <c r="K124" i="80"/>
  <c r="K149" i="80" s="1"/>
  <c r="I124" i="80"/>
  <c r="I149" i="80" s="1"/>
  <c r="G124" i="80"/>
  <c r="G149" i="80" s="1"/>
  <c r="E124" i="80"/>
  <c r="C124" i="80"/>
  <c r="C149" i="80" s="1"/>
  <c r="Q123" i="80"/>
  <c r="Q122" i="80"/>
  <c r="Q121" i="80"/>
  <c r="Q120" i="80"/>
  <c r="F120" i="80" s="1"/>
  <c r="Q119" i="80"/>
  <c r="Q118" i="80"/>
  <c r="Q117" i="80"/>
  <c r="J117" i="80" s="1"/>
  <c r="Q116" i="80"/>
  <c r="O115" i="80"/>
  <c r="M115" i="80"/>
  <c r="K115" i="80"/>
  <c r="I115" i="80"/>
  <c r="G115" i="80"/>
  <c r="E115" i="80"/>
  <c r="C115" i="80"/>
  <c r="Q113" i="80"/>
  <c r="J113" i="80" s="1"/>
  <c r="Q112" i="80"/>
  <c r="Q111" i="80"/>
  <c r="O110" i="80"/>
  <c r="M110" i="80"/>
  <c r="K110" i="80"/>
  <c r="I110" i="80"/>
  <c r="G110" i="80"/>
  <c r="E110" i="80"/>
  <c r="C110" i="80"/>
  <c r="Q109" i="80"/>
  <c r="Q108" i="80"/>
  <c r="D108" i="80" s="1"/>
  <c r="O107" i="80"/>
  <c r="M107" i="80"/>
  <c r="K107" i="80"/>
  <c r="I107" i="80"/>
  <c r="G107" i="80"/>
  <c r="E107" i="80"/>
  <c r="E106" i="80" s="1"/>
  <c r="C107" i="80"/>
  <c r="O101" i="80"/>
  <c r="M101" i="80"/>
  <c r="K101" i="80"/>
  <c r="I101" i="80"/>
  <c r="G101" i="80"/>
  <c r="E101" i="80"/>
  <c r="C101" i="80"/>
  <c r="O99" i="80"/>
  <c r="M99" i="80"/>
  <c r="K99" i="80"/>
  <c r="I99" i="80"/>
  <c r="G99" i="80"/>
  <c r="E99" i="80"/>
  <c r="C99" i="80"/>
  <c r="O98" i="80"/>
  <c r="M98" i="80"/>
  <c r="K98" i="80"/>
  <c r="I98" i="80"/>
  <c r="G98" i="80"/>
  <c r="E98" i="80"/>
  <c r="C98" i="80"/>
  <c r="O97" i="80"/>
  <c r="M97" i="80"/>
  <c r="K97" i="80"/>
  <c r="I97" i="80"/>
  <c r="G97" i="80"/>
  <c r="E97" i="80"/>
  <c r="C97" i="80"/>
  <c r="Q90" i="80"/>
  <c r="Q89" i="80"/>
  <c r="Q88" i="80"/>
  <c r="O87" i="80"/>
  <c r="M87" i="80"/>
  <c r="K87" i="80"/>
  <c r="I87" i="80"/>
  <c r="G87" i="80"/>
  <c r="E87" i="80"/>
  <c r="C87" i="80"/>
  <c r="Q86" i="80"/>
  <c r="Q85" i="80"/>
  <c r="O84" i="80"/>
  <c r="M84" i="80"/>
  <c r="K84" i="80"/>
  <c r="I84" i="80"/>
  <c r="G84" i="80"/>
  <c r="E84" i="80"/>
  <c r="C84" i="80"/>
  <c r="Q83" i="80"/>
  <c r="N83" i="80" s="1"/>
  <c r="Q82" i="80"/>
  <c r="Q81" i="80"/>
  <c r="H81" i="80"/>
  <c r="Q80" i="80"/>
  <c r="Q79" i="80"/>
  <c r="Q78" i="80"/>
  <c r="Q77" i="80"/>
  <c r="Q76" i="80"/>
  <c r="O75" i="80"/>
  <c r="O100" i="80" s="1"/>
  <c r="M75" i="80"/>
  <c r="M100" i="80" s="1"/>
  <c r="K75" i="80"/>
  <c r="K100" i="80" s="1"/>
  <c r="I75" i="80"/>
  <c r="I100" i="80" s="1"/>
  <c r="G75" i="80"/>
  <c r="G100" i="80" s="1"/>
  <c r="E75" i="80"/>
  <c r="E100" i="80" s="1"/>
  <c r="C75" i="80"/>
  <c r="C100" i="80" s="1"/>
  <c r="Q74" i="80"/>
  <c r="Q73" i="80"/>
  <c r="Q72" i="80"/>
  <c r="Q71" i="80"/>
  <c r="Q70" i="80"/>
  <c r="Q69" i="80"/>
  <c r="Q68" i="80"/>
  <c r="Q67" i="80"/>
  <c r="O66" i="80"/>
  <c r="M66" i="80"/>
  <c r="K66" i="80"/>
  <c r="I66" i="80"/>
  <c r="G66" i="80"/>
  <c r="E66" i="80"/>
  <c r="C66" i="80"/>
  <c r="Q64" i="80"/>
  <c r="N64" i="80" s="1"/>
  <c r="Q63" i="80"/>
  <c r="H63" i="80" s="1"/>
  <c r="Q62" i="80"/>
  <c r="N62" i="80" s="1"/>
  <c r="O61" i="80"/>
  <c r="M61" i="80"/>
  <c r="K61" i="80"/>
  <c r="I61" i="80"/>
  <c r="G61" i="80"/>
  <c r="E61" i="80"/>
  <c r="C61" i="80"/>
  <c r="Q60" i="80"/>
  <c r="Q59" i="80"/>
  <c r="P59" i="80" s="1"/>
  <c r="H59" i="80"/>
  <c r="O58" i="80"/>
  <c r="M58" i="80"/>
  <c r="K58" i="80"/>
  <c r="I58" i="80"/>
  <c r="G58" i="80"/>
  <c r="E58" i="80"/>
  <c r="C58" i="80"/>
  <c r="Q41" i="80"/>
  <c r="Q40" i="80"/>
  <c r="Q52" i="80" s="1"/>
  <c r="Q39" i="80"/>
  <c r="Q37" i="80"/>
  <c r="Q36" i="80"/>
  <c r="Q34" i="80"/>
  <c r="Q33" i="80"/>
  <c r="Q32" i="80"/>
  <c r="Q31" i="80"/>
  <c r="Q30" i="80"/>
  <c r="Q29" i="80"/>
  <c r="Q28" i="80"/>
  <c r="Q27" i="80"/>
  <c r="Q25" i="80"/>
  <c r="Q24" i="80"/>
  <c r="Q23" i="80"/>
  <c r="Q22" i="80"/>
  <c r="Q21" i="80"/>
  <c r="Q20" i="80"/>
  <c r="Q19" i="80"/>
  <c r="Q18" i="80"/>
  <c r="Q15" i="80"/>
  <c r="Q14" i="80"/>
  <c r="Q13" i="80"/>
  <c r="Q11" i="80"/>
  <c r="Q10" i="80"/>
  <c r="E48" i="80"/>
  <c r="G48" i="80"/>
  <c r="I48" i="80"/>
  <c r="K48" i="80"/>
  <c r="M48" i="80"/>
  <c r="O48" i="80"/>
  <c r="E49" i="80"/>
  <c r="G49" i="80"/>
  <c r="I49" i="80"/>
  <c r="K49" i="80"/>
  <c r="M49" i="80"/>
  <c r="O49" i="80"/>
  <c r="E50" i="80"/>
  <c r="G50" i="80"/>
  <c r="I50" i="80"/>
  <c r="K50" i="80"/>
  <c r="M50" i="80"/>
  <c r="O50" i="80"/>
  <c r="E52" i="80"/>
  <c r="G52" i="80"/>
  <c r="I52" i="80"/>
  <c r="K52" i="80"/>
  <c r="M52" i="80"/>
  <c r="O52" i="80"/>
  <c r="O38" i="80"/>
  <c r="M38" i="80"/>
  <c r="K38" i="80"/>
  <c r="I38" i="80"/>
  <c r="G38" i="80"/>
  <c r="E38" i="80"/>
  <c r="O35" i="80"/>
  <c r="M35" i="80"/>
  <c r="K35" i="80"/>
  <c r="I35" i="80"/>
  <c r="G35" i="80"/>
  <c r="E35" i="80"/>
  <c r="O26" i="80"/>
  <c r="O51" i="80" s="1"/>
  <c r="M26" i="80"/>
  <c r="K26" i="80"/>
  <c r="K51" i="80" s="1"/>
  <c r="I26" i="80"/>
  <c r="G26" i="80"/>
  <c r="E26" i="80"/>
  <c r="O17" i="80"/>
  <c r="O16" i="80" s="1"/>
  <c r="M17" i="80"/>
  <c r="K17" i="80"/>
  <c r="I17" i="80"/>
  <c r="G17" i="80"/>
  <c r="E17" i="80"/>
  <c r="O12" i="80"/>
  <c r="M12" i="80"/>
  <c r="K12" i="80"/>
  <c r="I12" i="80"/>
  <c r="G12" i="80"/>
  <c r="E12" i="80"/>
  <c r="O9" i="80"/>
  <c r="M9" i="80"/>
  <c r="K9" i="80"/>
  <c r="I9" i="80"/>
  <c r="G9" i="80"/>
  <c r="E9" i="80"/>
  <c r="C48" i="80"/>
  <c r="C52" i="80"/>
  <c r="C49" i="80"/>
  <c r="C12" i="80"/>
  <c r="B11" i="80"/>
  <c r="B60" i="80" s="1"/>
  <c r="B109" i="80" s="1"/>
  <c r="B158" i="80" s="1"/>
  <c r="B207" i="80" s="1"/>
  <c r="B10" i="80"/>
  <c r="B59" i="80" s="1"/>
  <c r="B108" i="80" s="1"/>
  <c r="B157" i="80" s="1"/>
  <c r="B206" i="80" s="1"/>
  <c r="C9" i="80"/>
  <c r="K163" i="80" l="1"/>
  <c r="J33" i="80"/>
  <c r="N15" i="80"/>
  <c r="F23" i="80"/>
  <c r="N30" i="80"/>
  <c r="J37" i="80"/>
  <c r="J72" i="80"/>
  <c r="J78" i="80"/>
  <c r="N88" i="80"/>
  <c r="P118" i="80"/>
  <c r="P123" i="80"/>
  <c r="L129" i="80"/>
  <c r="L135" i="80"/>
  <c r="N165" i="80"/>
  <c r="J174" i="80"/>
  <c r="N179" i="80"/>
  <c r="N215" i="80"/>
  <c r="F221" i="80"/>
  <c r="P226" i="80"/>
  <c r="J237" i="80"/>
  <c r="N18" i="80"/>
  <c r="J24" i="80"/>
  <c r="J31" i="80"/>
  <c r="P60" i="80"/>
  <c r="P67" i="80"/>
  <c r="P73" i="80"/>
  <c r="N79" i="80"/>
  <c r="L83" i="80"/>
  <c r="N89" i="80"/>
  <c r="P119" i="80"/>
  <c r="P130" i="80"/>
  <c r="P166" i="80"/>
  <c r="J170" i="80"/>
  <c r="J180" i="80"/>
  <c r="F186" i="80"/>
  <c r="N216" i="80"/>
  <c r="L227" i="80"/>
  <c r="H232" i="80"/>
  <c r="N10" i="80"/>
  <c r="N19" i="80"/>
  <c r="J40" i="80"/>
  <c r="H68" i="80"/>
  <c r="N74" i="80"/>
  <c r="J80" i="80"/>
  <c r="N90" i="80"/>
  <c r="L125" i="80"/>
  <c r="L131" i="80"/>
  <c r="L137" i="80"/>
  <c r="F167" i="80"/>
  <c r="J171" i="80"/>
  <c r="P176" i="80"/>
  <c r="N181" i="80"/>
  <c r="N217" i="80"/>
  <c r="D223" i="80"/>
  <c r="L228" i="80"/>
  <c r="N233" i="80"/>
  <c r="J20" i="80"/>
  <c r="J41" i="80"/>
  <c r="L69" i="80"/>
  <c r="J85" i="80"/>
  <c r="P109" i="80"/>
  <c r="P116" i="80"/>
  <c r="P120" i="80"/>
  <c r="P126" i="80"/>
  <c r="P132" i="80"/>
  <c r="L138" i="80"/>
  <c r="N168" i="80"/>
  <c r="J177" i="80"/>
  <c r="N187" i="80"/>
  <c r="P218" i="80"/>
  <c r="H224" i="80"/>
  <c r="H229" i="80"/>
  <c r="F11" i="80"/>
  <c r="F13" i="80"/>
  <c r="F21" i="80"/>
  <c r="N34" i="80"/>
  <c r="L70" i="80"/>
  <c r="N76" i="80"/>
  <c r="N81" i="80"/>
  <c r="J86" i="80"/>
  <c r="G114" i="80"/>
  <c r="L127" i="80"/>
  <c r="J139" i="80"/>
  <c r="F169" i="80"/>
  <c r="P172" i="80"/>
  <c r="J183" i="80"/>
  <c r="N188" i="80"/>
  <c r="H219" i="80"/>
  <c r="J225" i="80"/>
  <c r="L235" i="80"/>
  <c r="F27" i="80"/>
  <c r="Q49" i="80"/>
  <c r="D49" i="80" s="1"/>
  <c r="N22" i="80"/>
  <c r="J29" i="80"/>
  <c r="J36" i="80"/>
  <c r="N71" i="80"/>
  <c r="N77" i="80"/>
  <c r="J82" i="80"/>
  <c r="L117" i="80"/>
  <c r="P122" i="80"/>
  <c r="H128" i="80"/>
  <c r="J134" i="80"/>
  <c r="F158" i="80"/>
  <c r="D170" i="80"/>
  <c r="L178" i="80"/>
  <c r="H184" i="80"/>
  <c r="L207" i="80"/>
  <c r="J214" i="80"/>
  <c r="N220" i="80"/>
  <c r="L230" i="80"/>
  <c r="P236" i="80"/>
  <c r="H67" i="80"/>
  <c r="I163" i="80"/>
  <c r="L67" i="80"/>
  <c r="H83" i="80"/>
  <c r="L176" i="80"/>
  <c r="K194" i="80"/>
  <c r="H220" i="80"/>
  <c r="J235" i="80"/>
  <c r="C57" i="80"/>
  <c r="K57" i="80"/>
  <c r="J67" i="80"/>
  <c r="J73" i="80"/>
  <c r="J126" i="80"/>
  <c r="F137" i="80"/>
  <c r="H160" i="80"/>
  <c r="H170" i="80"/>
  <c r="F172" i="80"/>
  <c r="D176" i="80"/>
  <c r="F206" i="80"/>
  <c r="D217" i="80"/>
  <c r="F220" i="80"/>
  <c r="H226" i="80"/>
  <c r="D228" i="80"/>
  <c r="D161" i="80"/>
  <c r="H178" i="80"/>
  <c r="L183" i="80"/>
  <c r="H216" i="80"/>
  <c r="P220" i="80"/>
  <c r="F225" i="80"/>
  <c r="N68" i="80"/>
  <c r="H88" i="80"/>
  <c r="D90" i="80"/>
  <c r="J123" i="80"/>
  <c r="D127" i="80"/>
  <c r="F129" i="80"/>
  <c r="P129" i="80"/>
  <c r="L134" i="80"/>
  <c r="D138" i="80"/>
  <c r="D166" i="80"/>
  <c r="H168" i="80"/>
  <c r="H174" i="80"/>
  <c r="F209" i="80"/>
  <c r="D214" i="80"/>
  <c r="H218" i="80"/>
  <c r="P233" i="80"/>
  <c r="D67" i="80"/>
  <c r="H69" i="80"/>
  <c r="H71" i="80"/>
  <c r="H89" i="80"/>
  <c r="J129" i="80"/>
  <c r="C163" i="80"/>
  <c r="J165" i="80"/>
  <c r="N167" i="80"/>
  <c r="N172" i="80"/>
  <c r="P178" i="80"/>
  <c r="D180" i="80"/>
  <c r="C204" i="80"/>
  <c r="K204" i="80"/>
  <c r="F215" i="80"/>
  <c r="J216" i="80"/>
  <c r="N225" i="80"/>
  <c r="H129" i="80"/>
  <c r="H62" i="80"/>
  <c r="N69" i="80"/>
  <c r="F80" i="80"/>
  <c r="D88" i="80"/>
  <c r="I106" i="80"/>
  <c r="J120" i="80"/>
  <c r="D123" i="80"/>
  <c r="D129" i="80"/>
  <c r="N129" i="80"/>
  <c r="D184" i="80"/>
  <c r="F188" i="80"/>
  <c r="G194" i="80"/>
  <c r="O194" i="80"/>
  <c r="H207" i="80"/>
  <c r="P215" i="80"/>
  <c r="P216" i="80"/>
  <c r="D218" i="80"/>
  <c r="P225" i="80"/>
  <c r="P229" i="80"/>
  <c r="F233" i="80"/>
  <c r="H206" i="80"/>
  <c r="H214" i="80"/>
  <c r="D237" i="80"/>
  <c r="J206" i="80"/>
  <c r="H211" i="80"/>
  <c r="L214" i="80"/>
  <c r="H215" i="80"/>
  <c r="D216" i="80"/>
  <c r="L216" i="80"/>
  <c r="J220" i="80"/>
  <c r="H233" i="80"/>
  <c r="L237" i="80"/>
  <c r="P206" i="80"/>
  <c r="N211" i="80"/>
  <c r="P214" i="80"/>
  <c r="F216" i="80"/>
  <c r="F227" i="80"/>
  <c r="F229" i="80"/>
  <c r="P237" i="80"/>
  <c r="D157" i="80"/>
  <c r="L174" i="80"/>
  <c r="L184" i="80"/>
  <c r="E194" i="80"/>
  <c r="E200" i="80" s="1"/>
  <c r="M194" i="80"/>
  <c r="M200" i="80" s="1"/>
  <c r="H157" i="80"/>
  <c r="J167" i="80"/>
  <c r="D174" i="80"/>
  <c r="P174" i="80"/>
  <c r="Q182" i="80"/>
  <c r="P184" i="80"/>
  <c r="H166" i="80"/>
  <c r="F187" i="80"/>
  <c r="J188" i="80"/>
  <c r="L123" i="80"/>
  <c r="E145" i="80"/>
  <c r="M145" i="80"/>
  <c r="D117" i="80"/>
  <c r="J119" i="80"/>
  <c r="F123" i="80"/>
  <c r="F126" i="80"/>
  <c r="J71" i="80"/>
  <c r="N82" i="80"/>
  <c r="J83" i="80"/>
  <c r="L71" i="80"/>
  <c r="J69" i="80"/>
  <c r="D71" i="80"/>
  <c r="P71" i="80"/>
  <c r="J81" i="80"/>
  <c r="F83" i="80"/>
  <c r="P83" i="80"/>
  <c r="H90" i="80"/>
  <c r="H77" i="80"/>
  <c r="H125" i="80"/>
  <c r="J60" i="80"/>
  <c r="M65" i="80"/>
  <c r="D77" i="80"/>
  <c r="P77" i="80"/>
  <c r="N78" i="80"/>
  <c r="H79" i="80"/>
  <c r="P79" i="80"/>
  <c r="F82" i="80"/>
  <c r="Q84" i="80"/>
  <c r="M106" i="80"/>
  <c r="F125" i="80"/>
  <c r="P125" i="80"/>
  <c r="F130" i="80"/>
  <c r="E65" i="80"/>
  <c r="J77" i="80"/>
  <c r="F78" i="80"/>
  <c r="D79" i="80"/>
  <c r="L79" i="80"/>
  <c r="Q87" i="80"/>
  <c r="L88" i="80"/>
  <c r="J89" i="80"/>
  <c r="L90" i="80"/>
  <c r="F116" i="80"/>
  <c r="L120" i="80"/>
  <c r="J122" i="80"/>
  <c r="N123" i="80"/>
  <c r="J125" i="80"/>
  <c r="I145" i="80"/>
  <c r="I151" i="80" s="1"/>
  <c r="J79" i="80"/>
  <c r="F69" i="80"/>
  <c r="P69" i="80"/>
  <c r="L77" i="80"/>
  <c r="F79" i="80"/>
  <c r="N80" i="80"/>
  <c r="D83" i="80"/>
  <c r="P88" i="80"/>
  <c r="P90" i="80"/>
  <c r="Q110" i="80"/>
  <c r="F110" i="80" s="1"/>
  <c r="K114" i="80"/>
  <c r="J116" i="80"/>
  <c r="D120" i="80"/>
  <c r="N120" i="80"/>
  <c r="H123" i="80"/>
  <c r="N125" i="80"/>
  <c r="H132" i="80"/>
  <c r="K16" i="80"/>
  <c r="H24" i="80"/>
  <c r="L20" i="80"/>
  <c r="N49" i="80"/>
  <c r="P14" i="80"/>
  <c r="G16" i="80"/>
  <c r="L49" i="80"/>
  <c r="D40" i="80"/>
  <c r="D34" i="80"/>
  <c r="H18" i="80"/>
  <c r="L40" i="80"/>
  <c r="P34" i="80"/>
  <c r="D22" i="80"/>
  <c r="F15" i="80"/>
  <c r="H34" i="80"/>
  <c r="L22" i="80"/>
  <c r="P18" i="80"/>
  <c r="P36" i="80"/>
  <c r="D30" i="80"/>
  <c r="H14" i="80"/>
  <c r="H36" i="80"/>
  <c r="L30" i="80"/>
  <c r="P24" i="80"/>
  <c r="D10" i="80"/>
  <c r="L10" i="80"/>
  <c r="H10" i="80"/>
  <c r="P10" i="80"/>
  <c r="J28" i="80"/>
  <c r="L28" i="80"/>
  <c r="P28" i="80"/>
  <c r="H28" i="80"/>
  <c r="D28" i="80"/>
  <c r="J32" i="80"/>
  <c r="P32" i="80"/>
  <c r="H32" i="80"/>
  <c r="L32" i="80"/>
  <c r="D32" i="80"/>
  <c r="J59" i="80"/>
  <c r="D60" i="80"/>
  <c r="L60" i="80"/>
  <c r="H64" i="80"/>
  <c r="D73" i="80"/>
  <c r="L73" i="80"/>
  <c r="F76" i="80"/>
  <c r="L81" i="80"/>
  <c r="L89" i="80"/>
  <c r="L116" i="80"/>
  <c r="D119" i="80"/>
  <c r="L119" i="80"/>
  <c r="L126" i="80"/>
  <c r="J130" i="80"/>
  <c r="J131" i="80"/>
  <c r="J132" i="80"/>
  <c r="Q133" i="80"/>
  <c r="L133" i="80" s="1"/>
  <c r="J137" i="80"/>
  <c r="F138" i="80"/>
  <c r="F139" i="80"/>
  <c r="J157" i="80"/>
  <c r="N158" i="80"/>
  <c r="J158" i="80"/>
  <c r="J160" i="80"/>
  <c r="H161" i="80"/>
  <c r="H162" i="80"/>
  <c r="Q164" i="80"/>
  <c r="L166" i="80"/>
  <c r="J168" i="80"/>
  <c r="L172" i="80"/>
  <c r="D172" i="80"/>
  <c r="N176" i="80"/>
  <c r="J176" i="80"/>
  <c r="N178" i="80"/>
  <c r="F178" i="80"/>
  <c r="H180" i="80"/>
  <c r="N183" i="80"/>
  <c r="P183" i="80"/>
  <c r="D183" i="80"/>
  <c r="J207" i="80"/>
  <c r="H209" i="80"/>
  <c r="F217" i="80"/>
  <c r="E247" i="80"/>
  <c r="F223" i="80"/>
  <c r="N226" i="80"/>
  <c r="J227" i="80"/>
  <c r="H228" i="80"/>
  <c r="J230" i="80"/>
  <c r="P235" i="80"/>
  <c r="D235" i="80"/>
  <c r="Q244" i="80"/>
  <c r="F244" i="80" s="1"/>
  <c r="D52" i="80"/>
  <c r="H49" i="80"/>
  <c r="D18" i="80"/>
  <c r="D36" i="80"/>
  <c r="F31" i="80"/>
  <c r="H20" i="80"/>
  <c r="H30" i="80"/>
  <c r="H40" i="80"/>
  <c r="L14" i="80"/>
  <c r="L24" i="80"/>
  <c r="L34" i="80"/>
  <c r="N27" i="80"/>
  <c r="P20" i="80"/>
  <c r="P30" i="80"/>
  <c r="P40" i="80"/>
  <c r="N59" i="80"/>
  <c r="F60" i="80"/>
  <c r="N60" i="80"/>
  <c r="D69" i="80"/>
  <c r="F70" i="80"/>
  <c r="F73" i="80"/>
  <c r="N73" i="80"/>
  <c r="J76" i="80"/>
  <c r="D81" i="80"/>
  <c r="P81" i="80"/>
  <c r="J88" i="80"/>
  <c r="D89" i="80"/>
  <c r="P89" i="80"/>
  <c r="J90" i="80"/>
  <c r="Q101" i="80"/>
  <c r="D101" i="80" s="1"/>
  <c r="J109" i="80"/>
  <c r="O114" i="80"/>
  <c r="D116" i="80"/>
  <c r="N116" i="80"/>
  <c r="F119" i="80"/>
  <c r="N119" i="80"/>
  <c r="D125" i="80"/>
  <c r="D126" i="80"/>
  <c r="N126" i="80"/>
  <c r="L130" i="80"/>
  <c r="J135" i="80"/>
  <c r="E163" i="80"/>
  <c r="N170" i="80"/>
  <c r="L170" i="80"/>
  <c r="J172" i="80"/>
  <c r="N174" i="80"/>
  <c r="F174" i="80"/>
  <c r="H176" i="80"/>
  <c r="J178" i="80"/>
  <c r="H183" i="80"/>
  <c r="N184" i="80"/>
  <c r="J184" i="80"/>
  <c r="C194" i="80"/>
  <c r="P209" i="80"/>
  <c r="F211" i="80"/>
  <c r="E212" i="80"/>
  <c r="L217" i="80"/>
  <c r="L220" i="80"/>
  <c r="D220" i="80"/>
  <c r="N223" i="80"/>
  <c r="H225" i="80"/>
  <c r="F226" i="80"/>
  <c r="P228" i="80"/>
  <c r="H235" i="80"/>
  <c r="D236" i="80"/>
  <c r="H237" i="80"/>
  <c r="L244" i="80"/>
  <c r="P138" i="80"/>
  <c r="J138" i="80"/>
  <c r="P139" i="80"/>
  <c r="N139" i="80"/>
  <c r="D139" i="80"/>
  <c r="N161" i="80"/>
  <c r="Q196" i="80"/>
  <c r="L196" i="80" s="1"/>
  <c r="J161" i="80"/>
  <c r="Q197" i="80"/>
  <c r="D197" i="80" s="1"/>
  <c r="P162" i="80"/>
  <c r="D162" i="80"/>
  <c r="L168" i="80"/>
  <c r="D168" i="80"/>
  <c r="N175" i="80"/>
  <c r="J175" i="80"/>
  <c r="N180" i="80"/>
  <c r="L180" i="80"/>
  <c r="N207" i="80"/>
  <c r="F207" i="80"/>
  <c r="Q222" i="80"/>
  <c r="C247" i="80"/>
  <c r="N230" i="80"/>
  <c r="F230" i="80"/>
  <c r="O243" i="80"/>
  <c r="L52" i="80"/>
  <c r="D14" i="80"/>
  <c r="D24" i="80"/>
  <c r="D20" i="80"/>
  <c r="H22" i="80"/>
  <c r="L18" i="80"/>
  <c r="L36" i="80"/>
  <c r="P22" i="80"/>
  <c r="F59" i="80"/>
  <c r="H60" i="80"/>
  <c r="H73" i="80"/>
  <c r="Q115" i="80"/>
  <c r="H118" i="80"/>
  <c r="H119" i="80"/>
  <c r="D130" i="80"/>
  <c r="N130" i="80"/>
  <c r="P137" i="80"/>
  <c r="N137" i="80"/>
  <c r="D137" i="80"/>
  <c r="N138" i="80"/>
  <c r="L139" i="80"/>
  <c r="Q150" i="80"/>
  <c r="N150" i="80" s="1"/>
  <c r="N157" i="80"/>
  <c r="L157" i="80"/>
  <c r="N160" i="80"/>
  <c r="P160" i="80"/>
  <c r="D160" i="80"/>
  <c r="P161" i="80"/>
  <c r="L162" i="80"/>
  <c r="N166" i="80"/>
  <c r="J166" i="80"/>
  <c r="F168" i="80"/>
  <c r="P168" i="80"/>
  <c r="F175" i="80"/>
  <c r="N177" i="80"/>
  <c r="F177" i="80"/>
  <c r="P180" i="80"/>
  <c r="N186" i="80"/>
  <c r="J186" i="80"/>
  <c r="D207" i="80"/>
  <c r="P207" i="80"/>
  <c r="L226" i="80"/>
  <c r="D226" i="80"/>
  <c r="N227" i="80"/>
  <c r="D227" i="80"/>
  <c r="D230" i="80"/>
  <c r="P230" i="80"/>
  <c r="H236" i="80"/>
  <c r="Q159" i="80"/>
  <c r="E204" i="80"/>
  <c r="Q205" i="80"/>
  <c r="J205" i="80" s="1"/>
  <c r="M204" i="80"/>
  <c r="G204" i="80"/>
  <c r="Q208" i="80"/>
  <c r="L208" i="80" s="1"/>
  <c r="I204" i="80"/>
  <c r="L210" i="80"/>
  <c r="D210" i="80"/>
  <c r="K212" i="80"/>
  <c r="Q213" i="80"/>
  <c r="L219" i="80"/>
  <c r="D219" i="80"/>
  <c r="P221" i="80"/>
  <c r="H221" i="80"/>
  <c r="N224" i="80"/>
  <c r="F224" i="80"/>
  <c r="L232" i="80"/>
  <c r="D232" i="80"/>
  <c r="E243" i="80"/>
  <c r="Q245" i="80"/>
  <c r="F245" i="80" s="1"/>
  <c r="J210" i="80"/>
  <c r="G212" i="80"/>
  <c r="N218" i="80"/>
  <c r="F218" i="80"/>
  <c r="J219" i="80"/>
  <c r="J221" i="80"/>
  <c r="P223" i="80"/>
  <c r="H223" i="80"/>
  <c r="J224" i="80"/>
  <c r="L229" i="80"/>
  <c r="D229" i="80"/>
  <c r="J232" i="80"/>
  <c r="Q234" i="80"/>
  <c r="N236" i="80"/>
  <c r="F236" i="80"/>
  <c r="K243" i="80"/>
  <c r="O247" i="80"/>
  <c r="L209" i="80"/>
  <c r="D209" i="80"/>
  <c r="N210" i="80"/>
  <c r="L211" i="80"/>
  <c r="D211" i="80"/>
  <c r="M212" i="80"/>
  <c r="C212" i="80"/>
  <c r="L215" i="80"/>
  <c r="D215" i="80"/>
  <c r="P217" i="80"/>
  <c r="H217" i="80"/>
  <c r="J218" i="80"/>
  <c r="N219" i="80"/>
  <c r="L221" i="80"/>
  <c r="J223" i="80"/>
  <c r="L224" i="80"/>
  <c r="N228" i="80"/>
  <c r="F228" i="80"/>
  <c r="J229" i="80"/>
  <c r="Q231" i="80"/>
  <c r="N232" i="80"/>
  <c r="L233" i="80"/>
  <c r="D233" i="80"/>
  <c r="J236" i="80"/>
  <c r="G243" i="80"/>
  <c r="M243" i="80"/>
  <c r="Q248" i="80"/>
  <c r="D248" i="80" s="1"/>
  <c r="O204" i="80"/>
  <c r="L206" i="80"/>
  <c r="D206" i="80"/>
  <c r="J209" i="80"/>
  <c r="F210" i="80"/>
  <c r="P210" i="80"/>
  <c r="J211" i="80"/>
  <c r="I212" i="80"/>
  <c r="O212" i="80"/>
  <c r="N214" i="80"/>
  <c r="F214" i="80"/>
  <c r="J215" i="80"/>
  <c r="J217" i="80"/>
  <c r="L218" i="80"/>
  <c r="F219" i="80"/>
  <c r="P219" i="80"/>
  <c r="D221" i="80"/>
  <c r="N221" i="80"/>
  <c r="L223" i="80"/>
  <c r="D224" i="80"/>
  <c r="P224" i="80"/>
  <c r="L225" i="80"/>
  <c r="D225" i="80"/>
  <c r="P227" i="80"/>
  <c r="H227" i="80"/>
  <c r="J228" i="80"/>
  <c r="N229" i="80"/>
  <c r="F232" i="80"/>
  <c r="P232" i="80"/>
  <c r="J233" i="80"/>
  <c r="N235" i="80"/>
  <c r="F235" i="80"/>
  <c r="L236" i="80"/>
  <c r="N237" i="80"/>
  <c r="F237" i="80"/>
  <c r="C243" i="80"/>
  <c r="I243" i="80"/>
  <c r="Q246" i="80"/>
  <c r="J246" i="80" s="1"/>
  <c r="K155" i="80"/>
  <c r="E155" i="80"/>
  <c r="M155" i="80"/>
  <c r="F171" i="80"/>
  <c r="Q173" i="80"/>
  <c r="P179" i="80"/>
  <c r="H179" i="80"/>
  <c r="L179" i="80"/>
  <c r="D179" i="80"/>
  <c r="L181" i="80"/>
  <c r="D181" i="80"/>
  <c r="P181" i="80"/>
  <c r="H181" i="80"/>
  <c r="O200" i="80"/>
  <c r="G198" i="80"/>
  <c r="C155" i="80"/>
  <c r="P169" i="80"/>
  <c r="H169" i="80"/>
  <c r="L169" i="80"/>
  <c r="D169" i="80"/>
  <c r="G155" i="80"/>
  <c r="O155" i="80"/>
  <c r="G163" i="80"/>
  <c r="O163" i="80"/>
  <c r="P165" i="80"/>
  <c r="H165" i="80"/>
  <c r="L165" i="80"/>
  <c r="D165" i="80"/>
  <c r="L167" i="80"/>
  <c r="D167" i="80"/>
  <c r="P167" i="80"/>
  <c r="H167" i="80"/>
  <c r="J169" i="80"/>
  <c r="F179" i="80"/>
  <c r="F181" i="80"/>
  <c r="I194" i="80"/>
  <c r="I198" i="80"/>
  <c r="L171" i="80"/>
  <c r="D171" i="80"/>
  <c r="P171" i="80"/>
  <c r="H171" i="80"/>
  <c r="I155" i="80"/>
  <c r="Q156" i="80"/>
  <c r="N156" i="80" s="1"/>
  <c r="L158" i="80"/>
  <c r="D158" i="80"/>
  <c r="P158" i="80"/>
  <c r="H158" i="80"/>
  <c r="N169" i="80"/>
  <c r="N171" i="80"/>
  <c r="P175" i="80"/>
  <c r="H175" i="80"/>
  <c r="L175" i="80"/>
  <c r="D175" i="80"/>
  <c r="L177" i="80"/>
  <c r="D177" i="80"/>
  <c r="P177" i="80"/>
  <c r="H177" i="80"/>
  <c r="J179" i="80"/>
  <c r="J181" i="80"/>
  <c r="D182" i="80"/>
  <c r="Q185" i="80"/>
  <c r="P186" i="80"/>
  <c r="H186" i="80"/>
  <c r="L186" i="80"/>
  <c r="D186" i="80"/>
  <c r="P187" i="80"/>
  <c r="H187" i="80"/>
  <c r="Q199" i="80"/>
  <c r="L187" i="80"/>
  <c r="D187" i="80"/>
  <c r="P188" i="80"/>
  <c r="H188" i="80"/>
  <c r="L188" i="80"/>
  <c r="D188" i="80"/>
  <c r="C198" i="80"/>
  <c r="K198" i="80"/>
  <c r="Q195" i="80"/>
  <c r="F157" i="80"/>
  <c r="F160" i="80"/>
  <c r="F161" i="80"/>
  <c r="F162" i="80"/>
  <c r="N162" i="80"/>
  <c r="F166" i="80"/>
  <c r="F170" i="80"/>
  <c r="F176" i="80"/>
  <c r="F180" i="80"/>
  <c r="F183" i="80"/>
  <c r="F184" i="80"/>
  <c r="P111" i="80"/>
  <c r="H111" i="80"/>
  <c r="N111" i="80"/>
  <c r="F111" i="80"/>
  <c r="Q147" i="80"/>
  <c r="H147" i="80" s="1"/>
  <c r="P112" i="80"/>
  <c r="H112" i="80"/>
  <c r="N112" i="80"/>
  <c r="F112" i="80"/>
  <c r="P121" i="80"/>
  <c r="H121" i="80"/>
  <c r="N121" i="80"/>
  <c r="F121" i="80"/>
  <c r="Q146" i="80"/>
  <c r="G106" i="80"/>
  <c r="N109" i="80"/>
  <c r="F109" i="80"/>
  <c r="L109" i="80"/>
  <c r="D109" i="80"/>
  <c r="D111" i="80"/>
  <c r="D112" i="80"/>
  <c r="D113" i="80"/>
  <c r="C114" i="80"/>
  <c r="J118" i="80"/>
  <c r="D121" i="80"/>
  <c r="N122" i="80"/>
  <c r="F122" i="80"/>
  <c r="L122" i="80"/>
  <c r="D122" i="80"/>
  <c r="E114" i="80"/>
  <c r="E140" i="80" s="1"/>
  <c r="J127" i="80"/>
  <c r="P131" i="80"/>
  <c r="H131" i="80"/>
  <c r="N131" i="80"/>
  <c r="F131" i="80"/>
  <c r="P134" i="80"/>
  <c r="H134" i="80"/>
  <c r="N134" i="80"/>
  <c r="F134" i="80"/>
  <c r="P135" i="80"/>
  <c r="H135" i="80"/>
  <c r="N135" i="80"/>
  <c r="F135" i="80"/>
  <c r="C145" i="80"/>
  <c r="P108" i="80"/>
  <c r="H108" i="80"/>
  <c r="N108" i="80"/>
  <c r="F108" i="80"/>
  <c r="I114" i="80"/>
  <c r="N128" i="80"/>
  <c r="F128" i="80"/>
  <c r="L128" i="80"/>
  <c r="D128" i="80"/>
  <c r="G145" i="80"/>
  <c r="Q107" i="80"/>
  <c r="D107" i="80" s="1"/>
  <c r="C106" i="80"/>
  <c r="J108" i="80"/>
  <c r="H109" i="80"/>
  <c r="J111" i="80"/>
  <c r="J112" i="80"/>
  <c r="P117" i="80"/>
  <c r="H117" i="80"/>
  <c r="N117" i="80"/>
  <c r="F117" i="80"/>
  <c r="J121" i="80"/>
  <c r="H122" i="80"/>
  <c r="Q124" i="80"/>
  <c r="J128" i="80"/>
  <c r="D131" i="80"/>
  <c r="N132" i="80"/>
  <c r="F132" i="80"/>
  <c r="L132" i="80"/>
  <c r="D132" i="80"/>
  <c r="D134" i="80"/>
  <c r="D135" i="80"/>
  <c r="Q136" i="80"/>
  <c r="O145" i="80"/>
  <c r="K106" i="80"/>
  <c r="P113" i="80"/>
  <c r="H113" i="80"/>
  <c r="Q148" i="80"/>
  <c r="L148" i="80" s="1"/>
  <c r="N113" i="80"/>
  <c r="F113" i="80"/>
  <c r="P107" i="80"/>
  <c r="O106" i="80"/>
  <c r="L108" i="80"/>
  <c r="L111" i="80"/>
  <c r="L112" i="80"/>
  <c r="L113" i="80"/>
  <c r="N118" i="80"/>
  <c r="F118" i="80"/>
  <c r="L118" i="80"/>
  <c r="D118" i="80"/>
  <c r="L121" i="80"/>
  <c r="M114" i="80"/>
  <c r="P127" i="80"/>
  <c r="H127" i="80"/>
  <c r="N127" i="80"/>
  <c r="F127" i="80"/>
  <c r="P128" i="80"/>
  <c r="K145" i="80"/>
  <c r="E149" i="80"/>
  <c r="M149" i="80"/>
  <c r="H116" i="80"/>
  <c r="H120" i="80"/>
  <c r="H126" i="80"/>
  <c r="H130" i="80"/>
  <c r="H137" i="80"/>
  <c r="H138" i="80"/>
  <c r="H139" i="80"/>
  <c r="Q58" i="80"/>
  <c r="N58" i="80" s="1"/>
  <c r="Q61" i="80"/>
  <c r="H61" i="80" s="1"/>
  <c r="Q98" i="80"/>
  <c r="L63" i="80"/>
  <c r="D63" i="80"/>
  <c r="K65" i="80"/>
  <c r="M57" i="80"/>
  <c r="L62" i="80"/>
  <c r="D62" i="80"/>
  <c r="N63" i="80"/>
  <c r="L64" i="80"/>
  <c r="D64" i="80"/>
  <c r="C65" i="80"/>
  <c r="L68" i="80"/>
  <c r="D68" i="80"/>
  <c r="P70" i="80"/>
  <c r="H70" i="80"/>
  <c r="P72" i="80"/>
  <c r="H72" i="80"/>
  <c r="L72" i="80"/>
  <c r="D72" i="80"/>
  <c r="J74" i="80"/>
  <c r="P85" i="80"/>
  <c r="H85" i="80"/>
  <c r="L85" i="80"/>
  <c r="D85" i="80"/>
  <c r="P86" i="80"/>
  <c r="H86" i="80"/>
  <c r="L86" i="80"/>
  <c r="D86" i="80"/>
  <c r="C96" i="80"/>
  <c r="K96" i="80"/>
  <c r="E57" i="80"/>
  <c r="I57" i="80"/>
  <c r="O57" i="80"/>
  <c r="L59" i="80"/>
  <c r="D59" i="80"/>
  <c r="J62" i="80"/>
  <c r="F63" i="80"/>
  <c r="P63" i="80"/>
  <c r="J64" i="80"/>
  <c r="I65" i="80"/>
  <c r="O65" i="80"/>
  <c r="N67" i="80"/>
  <c r="F67" i="80"/>
  <c r="J68" i="80"/>
  <c r="J70" i="80"/>
  <c r="F72" i="80"/>
  <c r="L76" i="80"/>
  <c r="D76" i="80"/>
  <c r="P76" i="80"/>
  <c r="H76" i="80"/>
  <c r="P78" i="80"/>
  <c r="H78" i="80"/>
  <c r="L78" i="80"/>
  <c r="D78" i="80"/>
  <c r="F85" i="80"/>
  <c r="F86" i="80"/>
  <c r="E96" i="80"/>
  <c r="M96" i="80"/>
  <c r="Q99" i="80"/>
  <c r="P99" i="80" s="1"/>
  <c r="L101" i="80"/>
  <c r="Q66" i="80"/>
  <c r="L74" i="80"/>
  <c r="D74" i="80"/>
  <c r="P74" i="80"/>
  <c r="H74" i="80"/>
  <c r="G96" i="80"/>
  <c r="O96" i="80"/>
  <c r="G57" i="80"/>
  <c r="F62" i="80"/>
  <c r="P62" i="80"/>
  <c r="J63" i="80"/>
  <c r="F64" i="80"/>
  <c r="P64" i="80"/>
  <c r="G65" i="80"/>
  <c r="F68" i="80"/>
  <c r="P68" i="80"/>
  <c r="D70" i="80"/>
  <c r="N70" i="80"/>
  <c r="N72" i="80"/>
  <c r="F74" i="80"/>
  <c r="L80" i="80"/>
  <c r="D80" i="80"/>
  <c r="P80" i="80"/>
  <c r="H80" i="80"/>
  <c r="P82" i="80"/>
  <c r="H82" i="80"/>
  <c r="L82" i="80"/>
  <c r="D82" i="80"/>
  <c r="N85" i="80"/>
  <c r="N86" i="80"/>
  <c r="I96" i="80"/>
  <c r="Q97" i="80"/>
  <c r="F71" i="80"/>
  <c r="Q75" i="80"/>
  <c r="F77" i="80"/>
  <c r="F81" i="80"/>
  <c r="F88" i="80"/>
  <c r="F89" i="80"/>
  <c r="F90" i="80"/>
  <c r="I51" i="80"/>
  <c r="P39" i="80"/>
  <c r="H39" i="80"/>
  <c r="L39" i="80"/>
  <c r="D39" i="80"/>
  <c r="Q12" i="80"/>
  <c r="E8" i="80"/>
  <c r="I16" i="80"/>
  <c r="F52" i="80"/>
  <c r="Q9" i="80"/>
  <c r="P19" i="80"/>
  <c r="H19" i="80"/>
  <c r="L19" i="80"/>
  <c r="D19" i="80"/>
  <c r="P23" i="80"/>
  <c r="H23" i="80"/>
  <c r="L23" i="80"/>
  <c r="D23" i="80"/>
  <c r="L41" i="80"/>
  <c r="D41" i="80"/>
  <c r="P41" i="80"/>
  <c r="H41" i="80"/>
  <c r="F19" i="80"/>
  <c r="J13" i="80"/>
  <c r="J21" i="80"/>
  <c r="N23" i="80"/>
  <c r="N31" i="80"/>
  <c r="N39" i="80"/>
  <c r="P11" i="80"/>
  <c r="H11" i="80"/>
  <c r="L11" i="80"/>
  <c r="D11" i="80"/>
  <c r="L25" i="80"/>
  <c r="D25" i="80"/>
  <c r="P25" i="80"/>
  <c r="H25" i="80"/>
  <c r="M8" i="80"/>
  <c r="I8" i="80"/>
  <c r="M16" i="80"/>
  <c r="E51" i="80"/>
  <c r="M51" i="80"/>
  <c r="N52" i="80"/>
  <c r="O47" i="80"/>
  <c r="O53" i="80" s="1"/>
  <c r="G47" i="80"/>
  <c r="Q48" i="80"/>
  <c r="J48" i="80" s="1"/>
  <c r="I47" i="80"/>
  <c r="Q50" i="80"/>
  <c r="L50" i="80" s="1"/>
  <c r="P15" i="80"/>
  <c r="H15" i="80"/>
  <c r="L15" i="80"/>
  <c r="D15" i="80"/>
  <c r="L29" i="80"/>
  <c r="D29" i="80"/>
  <c r="P29" i="80"/>
  <c r="H29" i="80"/>
  <c r="L33" i="80"/>
  <c r="D33" i="80"/>
  <c r="P33" i="80"/>
  <c r="H33" i="80"/>
  <c r="L37" i="80"/>
  <c r="D37" i="80"/>
  <c r="P37" i="80"/>
  <c r="H37" i="80"/>
  <c r="F29" i="80"/>
  <c r="F37" i="80"/>
  <c r="J15" i="80"/>
  <c r="J23" i="80"/>
  <c r="J39" i="80"/>
  <c r="N25" i="80"/>
  <c r="N33" i="80"/>
  <c r="N41" i="80"/>
  <c r="J52" i="80"/>
  <c r="L21" i="80"/>
  <c r="D21" i="80"/>
  <c r="P21" i="80"/>
  <c r="H21" i="80"/>
  <c r="F39" i="80"/>
  <c r="J25" i="80"/>
  <c r="N11" i="80"/>
  <c r="L13" i="80"/>
  <c r="D13" i="80"/>
  <c r="P13" i="80"/>
  <c r="H13" i="80"/>
  <c r="P27" i="80"/>
  <c r="H27" i="80"/>
  <c r="L27" i="80"/>
  <c r="D27" i="80"/>
  <c r="P31" i="80"/>
  <c r="H31" i="80"/>
  <c r="L31" i="80"/>
  <c r="D31" i="80"/>
  <c r="F25" i="80"/>
  <c r="F33" i="80"/>
  <c r="F41" i="80"/>
  <c r="J11" i="80"/>
  <c r="J19" i="80"/>
  <c r="J27" i="80"/>
  <c r="N13" i="80"/>
  <c r="N21" i="80"/>
  <c r="N29" i="80"/>
  <c r="N37" i="80"/>
  <c r="H52" i="80"/>
  <c r="P52" i="80"/>
  <c r="F20" i="80"/>
  <c r="F24" i="80"/>
  <c r="F28" i="80"/>
  <c r="F32" i="80"/>
  <c r="F36" i="80"/>
  <c r="F40" i="80"/>
  <c r="J10" i="80"/>
  <c r="J14" i="80"/>
  <c r="J18" i="80"/>
  <c r="J22" i="80"/>
  <c r="J30" i="80"/>
  <c r="J34" i="80"/>
  <c r="N20" i="80"/>
  <c r="N24" i="80"/>
  <c r="N28" i="80"/>
  <c r="N32" i="80"/>
  <c r="N36" i="80"/>
  <c r="N40" i="80"/>
  <c r="F10" i="80"/>
  <c r="F14" i="80"/>
  <c r="F18" i="80"/>
  <c r="F22" i="80"/>
  <c r="F30" i="80"/>
  <c r="F34" i="80"/>
  <c r="N14" i="80"/>
  <c r="K8" i="80"/>
  <c r="G8" i="80"/>
  <c r="O8" i="80"/>
  <c r="E16" i="80"/>
  <c r="G51" i="80"/>
  <c r="M47" i="80"/>
  <c r="E47" i="80"/>
  <c r="K47" i="80"/>
  <c r="C8" i="80"/>
  <c r="C17" i="80"/>
  <c r="C26" i="80"/>
  <c r="C38" i="80"/>
  <c r="C50" i="80"/>
  <c r="C35" i="80"/>
  <c r="P49" i="80" l="1"/>
  <c r="P101" i="80"/>
  <c r="P110" i="80"/>
  <c r="F196" i="80"/>
  <c r="F49" i="80"/>
  <c r="J49" i="80"/>
  <c r="H110" i="80"/>
  <c r="N101" i="80"/>
  <c r="F12" i="80"/>
  <c r="L136" i="80"/>
  <c r="F213" i="80"/>
  <c r="P115" i="80"/>
  <c r="P182" i="80"/>
  <c r="D231" i="80"/>
  <c r="P133" i="80"/>
  <c r="J9" i="80"/>
  <c r="H185" i="80"/>
  <c r="H66" i="80"/>
  <c r="N124" i="80"/>
  <c r="N164" i="80"/>
  <c r="D84" i="80"/>
  <c r="P208" i="80"/>
  <c r="H222" i="80"/>
  <c r="Q198" i="80"/>
  <c r="N198" i="80" s="1"/>
  <c r="P87" i="80"/>
  <c r="J115" i="80"/>
  <c r="Q96" i="80"/>
  <c r="L96" i="80" s="1"/>
  <c r="N248" i="80"/>
  <c r="D222" i="80"/>
  <c r="M42" i="80"/>
  <c r="C91" i="80"/>
  <c r="M151" i="80"/>
  <c r="P147" i="80"/>
  <c r="K200" i="80"/>
  <c r="L182" i="80"/>
  <c r="G200" i="80"/>
  <c r="D196" i="80"/>
  <c r="H244" i="80"/>
  <c r="F133" i="80"/>
  <c r="J133" i="80"/>
  <c r="J156" i="80"/>
  <c r="L147" i="80"/>
  <c r="D133" i="80"/>
  <c r="H196" i="80"/>
  <c r="J244" i="80"/>
  <c r="D208" i="80"/>
  <c r="H101" i="80"/>
  <c r="H133" i="80"/>
  <c r="Q163" i="80"/>
  <c r="D156" i="80"/>
  <c r="N244" i="80"/>
  <c r="K238" i="80"/>
  <c r="F101" i="80"/>
  <c r="J101" i="80"/>
  <c r="J245" i="80"/>
  <c r="H115" i="80"/>
  <c r="N133" i="80"/>
  <c r="J164" i="80"/>
  <c r="P164" i="80"/>
  <c r="P244" i="80"/>
  <c r="D244" i="80"/>
  <c r="F185" i="80"/>
  <c r="J182" i="80"/>
  <c r="H182" i="80"/>
  <c r="F182" i="80"/>
  <c r="L156" i="80"/>
  <c r="J185" i="80"/>
  <c r="N196" i="80"/>
  <c r="N182" i="80"/>
  <c r="F156" i="80"/>
  <c r="J196" i="80"/>
  <c r="D110" i="80"/>
  <c r="F115" i="80"/>
  <c r="D150" i="80"/>
  <c r="P136" i="80"/>
  <c r="L115" i="80"/>
  <c r="J110" i="80"/>
  <c r="L110" i="80"/>
  <c r="N115" i="80"/>
  <c r="D115" i="80"/>
  <c r="N110" i="80"/>
  <c r="L99" i="80"/>
  <c r="L87" i="80"/>
  <c r="F87" i="80"/>
  <c r="N99" i="80"/>
  <c r="D99" i="80"/>
  <c r="H87" i="80"/>
  <c r="H99" i="80"/>
  <c r="F99" i="80"/>
  <c r="D87" i="80"/>
  <c r="N87" i="80"/>
  <c r="P84" i="80"/>
  <c r="N61" i="80"/>
  <c r="J99" i="80"/>
  <c r="J84" i="80"/>
  <c r="J87" i="80"/>
  <c r="N84" i="80"/>
  <c r="L84" i="80"/>
  <c r="H84" i="80"/>
  <c r="F84" i="80"/>
  <c r="F61" i="80"/>
  <c r="J12" i="80"/>
  <c r="D12" i="80"/>
  <c r="N48" i="80"/>
  <c r="Q47" i="80"/>
  <c r="L47" i="80" s="1"/>
  <c r="G42" i="80"/>
  <c r="L9" i="80"/>
  <c r="P9" i="80"/>
  <c r="F9" i="80"/>
  <c r="N9" i="80"/>
  <c r="D9" i="80"/>
  <c r="P50" i="80"/>
  <c r="L97" i="80"/>
  <c r="P197" i="80"/>
  <c r="N197" i="80"/>
  <c r="H150" i="80"/>
  <c r="F164" i="80"/>
  <c r="L164" i="80"/>
  <c r="H248" i="80"/>
  <c r="P159" i="80"/>
  <c r="L159" i="80"/>
  <c r="H159" i="80"/>
  <c r="D159" i="80"/>
  <c r="N159" i="80"/>
  <c r="J159" i="80"/>
  <c r="F159" i="80"/>
  <c r="J150" i="80"/>
  <c r="Q247" i="80"/>
  <c r="N222" i="80"/>
  <c r="J222" i="80"/>
  <c r="J97" i="80"/>
  <c r="J61" i="80"/>
  <c r="F150" i="80"/>
  <c r="D147" i="80"/>
  <c r="L150" i="80"/>
  <c r="L197" i="80"/>
  <c r="H164" i="80"/>
  <c r="N205" i="80"/>
  <c r="F205" i="80"/>
  <c r="F197" i="80"/>
  <c r="D50" i="80"/>
  <c r="F48" i="80"/>
  <c r="H9" i="80"/>
  <c r="N50" i="80"/>
  <c r="F97" i="80"/>
  <c r="P150" i="80"/>
  <c r="P196" i="80"/>
  <c r="L185" i="80"/>
  <c r="H197" i="80"/>
  <c r="D185" i="80"/>
  <c r="D164" i="80"/>
  <c r="L222" i="80"/>
  <c r="P222" i="80"/>
  <c r="F222" i="80"/>
  <c r="J197" i="80"/>
  <c r="I249" i="80"/>
  <c r="O238" i="80"/>
  <c r="P234" i="80"/>
  <c r="L234" i="80"/>
  <c r="H234" i="80"/>
  <c r="D234" i="80"/>
  <c r="E249" i="80"/>
  <c r="C249" i="80"/>
  <c r="P246" i="80"/>
  <c r="Q212" i="80"/>
  <c r="C238" i="80"/>
  <c r="J208" i="80"/>
  <c r="D246" i="80"/>
  <c r="F231" i="80"/>
  <c r="H246" i="80"/>
  <c r="O249" i="80"/>
  <c r="L213" i="80"/>
  <c r="N246" i="80"/>
  <c r="J213" i="80"/>
  <c r="P231" i="80"/>
  <c r="I238" i="80"/>
  <c r="J234" i="80"/>
  <c r="H208" i="80"/>
  <c r="L246" i="80"/>
  <c r="N231" i="80"/>
  <c r="P213" i="80"/>
  <c r="M249" i="80"/>
  <c r="D213" i="80"/>
  <c r="F248" i="80"/>
  <c r="Q243" i="80"/>
  <c r="D243" i="80" s="1"/>
  <c r="N208" i="80"/>
  <c r="P245" i="80"/>
  <c r="L245" i="80"/>
  <c r="H245" i="80"/>
  <c r="D245" i="80"/>
  <c r="F246" i="80"/>
  <c r="H231" i="80"/>
  <c r="P248" i="80"/>
  <c r="N213" i="80"/>
  <c r="L231" i="80"/>
  <c r="P205" i="80"/>
  <c r="L205" i="80"/>
  <c r="H205" i="80"/>
  <c r="D205" i="80"/>
  <c r="Q204" i="80"/>
  <c r="F204" i="80" s="1"/>
  <c r="N234" i="80"/>
  <c r="F208" i="80"/>
  <c r="G249" i="80"/>
  <c r="K249" i="80"/>
  <c r="H213" i="80"/>
  <c r="J248" i="80"/>
  <c r="J231" i="80"/>
  <c r="L248" i="80"/>
  <c r="F234" i="80"/>
  <c r="G238" i="80"/>
  <c r="N245" i="80"/>
  <c r="M238" i="80"/>
  <c r="E238" i="80"/>
  <c r="L199" i="80"/>
  <c r="D199" i="80"/>
  <c r="N199" i="80"/>
  <c r="J199" i="80"/>
  <c r="F199" i="80"/>
  <c r="P199" i="80"/>
  <c r="H199" i="80"/>
  <c r="I200" i="80"/>
  <c r="G189" i="80"/>
  <c r="F173" i="80"/>
  <c r="I189" i="80"/>
  <c r="P156" i="80"/>
  <c r="C189" i="80"/>
  <c r="Q155" i="80"/>
  <c r="J155" i="80" s="1"/>
  <c r="N185" i="80"/>
  <c r="E189" i="80"/>
  <c r="K189" i="80"/>
  <c r="P195" i="80"/>
  <c r="H195" i="80"/>
  <c r="N195" i="80"/>
  <c r="J195" i="80"/>
  <c r="F195" i="80"/>
  <c r="Q194" i="80"/>
  <c r="L195" i="80"/>
  <c r="D195" i="80"/>
  <c r="J163" i="80"/>
  <c r="F198" i="80"/>
  <c r="P185" i="80"/>
  <c r="L173" i="80"/>
  <c r="H163" i="80"/>
  <c r="H156" i="80"/>
  <c r="P173" i="80"/>
  <c r="J173" i="80"/>
  <c r="M189" i="80"/>
  <c r="H173" i="80"/>
  <c r="N173" i="80"/>
  <c r="J198" i="80"/>
  <c r="D173" i="80"/>
  <c r="O189" i="80"/>
  <c r="C200" i="80"/>
  <c r="F124" i="80"/>
  <c r="I140" i="80"/>
  <c r="O140" i="80"/>
  <c r="O151" i="80"/>
  <c r="J107" i="80"/>
  <c r="N107" i="80"/>
  <c r="F107" i="80"/>
  <c r="G151" i="80"/>
  <c r="H136" i="80"/>
  <c r="P146" i="80"/>
  <c r="L146" i="80"/>
  <c r="H146" i="80"/>
  <c r="D146" i="80"/>
  <c r="J146" i="80"/>
  <c r="F146" i="80"/>
  <c r="Q145" i="80"/>
  <c r="P145" i="80" s="1"/>
  <c r="K140" i="80"/>
  <c r="D136" i="80"/>
  <c r="C151" i="80"/>
  <c r="Q114" i="80"/>
  <c r="G140" i="80"/>
  <c r="F147" i="80"/>
  <c r="J147" i="80"/>
  <c r="N147" i="80"/>
  <c r="H124" i="80"/>
  <c r="L124" i="80"/>
  <c r="Q149" i="80"/>
  <c r="F149" i="80" s="1"/>
  <c r="P124" i="80"/>
  <c r="D124" i="80"/>
  <c r="K151" i="80"/>
  <c r="E151" i="80"/>
  <c r="M140" i="80"/>
  <c r="N148" i="80"/>
  <c r="J148" i="80"/>
  <c r="F148" i="80"/>
  <c r="H148" i="80"/>
  <c r="D148" i="80"/>
  <c r="L107" i="80"/>
  <c r="J136" i="80"/>
  <c r="N136" i="80"/>
  <c r="F136" i="80"/>
  <c r="C140" i="80"/>
  <c r="Q106" i="80"/>
  <c r="J124" i="80"/>
  <c r="H107" i="80"/>
  <c r="P148" i="80"/>
  <c r="N146" i="80"/>
  <c r="Q100" i="80"/>
  <c r="N75" i="80"/>
  <c r="J75" i="80"/>
  <c r="F75" i="80"/>
  <c r="P75" i="80"/>
  <c r="L75" i="80"/>
  <c r="H75" i="80"/>
  <c r="D75" i="80"/>
  <c r="G102" i="80"/>
  <c r="N66" i="80"/>
  <c r="F66" i="80"/>
  <c r="E91" i="80"/>
  <c r="O102" i="80"/>
  <c r="N97" i="80"/>
  <c r="O91" i="80"/>
  <c r="D97" i="80"/>
  <c r="D66" i="80"/>
  <c r="N98" i="80"/>
  <c r="J98" i="80"/>
  <c r="F98" i="80"/>
  <c r="P98" i="80"/>
  <c r="L98" i="80"/>
  <c r="H98" i="80"/>
  <c r="D98" i="80"/>
  <c r="J66" i="80"/>
  <c r="Q57" i="80"/>
  <c r="F57" i="80" s="1"/>
  <c r="I102" i="80"/>
  <c r="G91" i="80"/>
  <c r="P97" i="80"/>
  <c r="E102" i="80"/>
  <c r="I91" i="80"/>
  <c r="K102" i="80"/>
  <c r="L66" i="80"/>
  <c r="L61" i="80"/>
  <c r="D61" i="80"/>
  <c r="P58" i="80"/>
  <c r="L58" i="80"/>
  <c r="H58" i="80"/>
  <c r="D58" i="80"/>
  <c r="J58" i="80"/>
  <c r="F58" i="80"/>
  <c r="H97" i="80"/>
  <c r="M102" i="80"/>
  <c r="K91" i="80"/>
  <c r="P66" i="80"/>
  <c r="C102" i="80"/>
  <c r="Q65" i="80"/>
  <c r="M91" i="80"/>
  <c r="P61" i="80"/>
  <c r="Q8" i="80"/>
  <c r="O42" i="80"/>
  <c r="I42" i="80"/>
  <c r="I53" i="80"/>
  <c r="H50" i="80"/>
  <c r="F50" i="80"/>
  <c r="Q38" i="80"/>
  <c r="M53" i="80"/>
  <c r="Q26" i="80"/>
  <c r="G53" i="80"/>
  <c r="Q35" i="80"/>
  <c r="Q17" i="80"/>
  <c r="K53" i="80"/>
  <c r="E42" i="80"/>
  <c r="K42" i="80"/>
  <c r="J50" i="80"/>
  <c r="L12" i="80"/>
  <c r="H12" i="80"/>
  <c r="P12" i="80"/>
  <c r="N12" i="80"/>
  <c r="E53" i="80"/>
  <c r="L48" i="80"/>
  <c r="P48" i="80"/>
  <c r="H48" i="80"/>
  <c r="D48" i="80"/>
  <c r="C47" i="80"/>
  <c r="C16" i="80"/>
  <c r="C51" i="80"/>
  <c r="P198" i="80" l="1"/>
  <c r="H198" i="80"/>
  <c r="L198" i="80"/>
  <c r="D198" i="80"/>
  <c r="H96" i="80"/>
  <c r="P96" i="80"/>
  <c r="F96" i="80"/>
  <c r="J96" i="80"/>
  <c r="D38" i="80"/>
  <c r="P8" i="80"/>
  <c r="F212" i="80"/>
  <c r="P65" i="80"/>
  <c r="D114" i="80"/>
  <c r="D163" i="80"/>
  <c r="N155" i="80"/>
  <c r="D96" i="80"/>
  <c r="N96" i="80"/>
  <c r="Q102" i="80"/>
  <c r="N102" i="80" s="1"/>
  <c r="P155" i="80"/>
  <c r="L212" i="80"/>
  <c r="P163" i="80"/>
  <c r="N163" i="80"/>
  <c r="F163" i="80"/>
  <c r="L163" i="80"/>
  <c r="H243" i="80"/>
  <c r="D212" i="80"/>
  <c r="J243" i="80"/>
  <c r="F243" i="80"/>
  <c r="P212" i="80"/>
  <c r="N212" i="80"/>
  <c r="J57" i="80"/>
  <c r="H57" i="80"/>
  <c r="D65" i="80"/>
  <c r="N114" i="80"/>
  <c r="P47" i="80"/>
  <c r="H47" i="80"/>
  <c r="F47" i="80"/>
  <c r="N47" i="80"/>
  <c r="J47" i="80"/>
  <c r="D47" i="80"/>
  <c r="F247" i="80"/>
  <c r="N247" i="80"/>
  <c r="L247" i="80"/>
  <c r="J247" i="80"/>
  <c r="H247" i="80"/>
  <c r="D247" i="80"/>
  <c r="N57" i="80"/>
  <c r="H65" i="80"/>
  <c r="L65" i="80"/>
  <c r="L155" i="80"/>
  <c r="P247" i="80"/>
  <c r="D204" i="80"/>
  <c r="L204" i="80"/>
  <c r="Q238" i="80"/>
  <c r="H238" i="80" s="1"/>
  <c r="H204" i="80"/>
  <c r="L243" i="80"/>
  <c r="H212" i="80"/>
  <c r="J212" i="80"/>
  <c r="J204" i="80"/>
  <c r="N204" i="80"/>
  <c r="Q249" i="80"/>
  <c r="H249" i="80" s="1"/>
  <c r="P243" i="80"/>
  <c r="N243" i="80"/>
  <c r="P204" i="80"/>
  <c r="H155" i="80"/>
  <c r="Q189" i="80"/>
  <c r="Q200" i="80"/>
  <c r="D200" i="80" s="1"/>
  <c r="H194" i="80"/>
  <c r="D194" i="80"/>
  <c r="F194" i="80"/>
  <c r="N194" i="80"/>
  <c r="L194" i="80"/>
  <c r="P194" i="80"/>
  <c r="F155" i="80"/>
  <c r="D155" i="80"/>
  <c r="J194" i="80"/>
  <c r="F106" i="80"/>
  <c r="N106" i="80"/>
  <c r="J106" i="80"/>
  <c r="Q140" i="80"/>
  <c r="H114" i="80"/>
  <c r="P114" i="80"/>
  <c r="L114" i="80"/>
  <c r="H145" i="80"/>
  <c r="P106" i="80"/>
  <c r="J114" i="80"/>
  <c r="D106" i="80"/>
  <c r="N149" i="80"/>
  <c r="D145" i="80"/>
  <c r="L106" i="80"/>
  <c r="Q151" i="80"/>
  <c r="F151" i="80" s="1"/>
  <c r="J145" i="80"/>
  <c r="F145" i="80"/>
  <c r="N145" i="80"/>
  <c r="L145" i="80"/>
  <c r="H149" i="80"/>
  <c r="D149" i="80"/>
  <c r="L149" i="80"/>
  <c r="P149" i="80"/>
  <c r="J149" i="80"/>
  <c r="H106" i="80"/>
  <c r="F114" i="80"/>
  <c r="Q91" i="80"/>
  <c r="D57" i="80"/>
  <c r="L57" i="80"/>
  <c r="P57" i="80"/>
  <c r="F65" i="80"/>
  <c r="N65" i="80"/>
  <c r="J65" i="80"/>
  <c r="L100" i="80"/>
  <c r="D100" i="80"/>
  <c r="P100" i="80"/>
  <c r="H100" i="80"/>
  <c r="J100" i="80"/>
  <c r="F100" i="80"/>
  <c r="N100" i="80"/>
  <c r="H8" i="80"/>
  <c r="J17" i="80"/>
  <c r="P17" i="80"/>
  <c r="L17" i="80"/>
  <c r="F17" i="80"/>
  <c r="N17" i="80"/>
  <c r="H17" i="80"/>
  <c r="L8" i="80"/>
  <c r="P26" i="80"/>
  <c r="H26" i="80"/>
  <c r="L26" i="80"/>
  <c r="J26" i="80"/>
  <c r="F26" i="80"/>
  <c r="N26" i="80"/>
  <c r="F8" i="80"/>
  <c r="Q16" i="80"/>
  <c r="N8" i="80"/>
  <c r="D17" i="80"/>
  <c r="Q51" i="80"/>
  <c r="D51" i="80" s="1"/>
  <c r="H38" i="80"/>
  <c r="P38" i="80"/>
  <c r="L38" i="80"/>
  <c r="N38" i="80"/>
  <c r="J38" i="80"/>
  <c r="F38" i="80"/>
  <c r="J8" i="80"/>
  <c r="D8" i="80"/>
  <c r="F35" i="80"/>
  <c r="N35" i="80"/>
  <c r="H35" i="80"/>
  <c r="J35" i="80"/>
  <c r="L35" i="80"/>
  <c r="P35" i="80"/>
  <c r="D35" i="80"/>
  <c r="D26" i="80"/>
  <c r="C42" i="80"/>
  <c r="C53" i="80"/>
  <c r="D102" i="80" l="1"/>
  <c r="J249" i="80"/>
  <c r="P151" i="80"/>
  <c r="L238" i="80"/>
  <c r="F140" i="80"/>
  <c r="P102" i="80"/>
  <c r="D91" i="80"/>
  <c r="F189" i="80"/>
  <c r="D16" i="80"/>
  <c r="F102" i="80"/>
  <c r="J102" i="80"/>
  <c r="L102" i="80"/>
  <c r="H102" i="80"/>
  <c r="J238" i="80"/>
  <c r="P238" i="80"/>
  <c r="F249" i="80"/>
  <c r="N238" i="80"/>
  <c r="D238" i="80"/>
  <c r="D249" i="80"/>
  <c r="D189" i="80"/>
  <c r="L91" i="80"/>
  <c r="L189" i="80"/>
  <c r="N249" i="80"/>
  <c r="P249" i="80"/>
  <c r="L249" i="80"/>
  <c r="F238" i="80"/>
  <c r="P189" i="80"/>
  <c r="N189" i="80"/>
  <c r="J189" i="80"/>
  <c r="L200" i="80"/>
  <c r="P200" i="80"/>
  <c r="F200" i="80"/>
  <c r="N200" i="80"/>
  <c r="H200" i="80"/>
  <c r="H189" i="80"/>
  <c r="J200" i="80"/>
  <c r="N151" i="80"/>
  <c r="J151" i="80"/>
  <c r="D151" i="80"/>
  <c r="L151" i="80"/>
  <c r="H140" i="80"/>
  <c r="P140" i="80"/>
  <c r="J140" i="80"/>
  <c r="H151" i="80"/>
  <c r="N140" i="80"/>
  <c r="L140" i="80"/>
  <c r="D140" i="80"/>
  <c r="J91" i="80"/>
  <c r="P91" i="80"/>
  <c r="H91" i="80"/>
  <c r="F91" i="80"/>
  <c r="N91" i="80"/>
  <c r="P51" i="80"/>
  <c r="L51" i="80"/>
  <c r="J51" i="80"/>
  <c r="Q53" i="80"/>
  <c r="H51" i="80"/>
  <c r="N51" i="80"/>
  <c r="F51" i="80"/>
  <c r="Q42" i="80"/>
  <c r="L16" i="80"/>
  <c r="P16" i="80"/>
  <c r="H16" i="80"/>
  <c r="F16" i="80"/>
  <c r="J16" i="80"/>
  <c r="N16" i="80"/>
  <c r="D42" i="80" l="1"/>
  <c r="H42" i="80"/>
  <c r="N42" i="80"/>
  <c r="P42" i="80"/>
  <c r="F42" i="80"/>
  <c r="J42" i="80"/>
  <c r="L42" i="80"/>
  <c r="P53" i="80"/>
  <c r="H53" i="80"/>
  <c r="J53" i="80"/>
  <c r="F53" i="80"/>
  <c r="L53" i="80"/>
  <c r="N53" i="80"/>
  <c r="D53" i="80"/>
  <c r="B52" i="76" l="1"/>
  <c r="B11" i="54" l="1"/>
  <c r="Q8" i="54"/>
  <c r="P8" i="54"/>
  <c r="O8" i="54"/>
  <c r="M8" i="54"/>
  <c r="L8" i="54"/>
  <c r="K8" i="54"/>
  <c r="B12" i="76"/>
  <c r="B13" i="76"/>
  <c r="B14" i="76"/>
  <c r="B15" i="76"/>
  <c r="B16" i="76"/>
  <c r="B17" i="76"/>
  <c r="B18" i="76"/>
  <c r="B19" i="76"/>
  <c r="B20" i="76"/>
  <c r="B21" i="76"/>
  <c r="B22" i="76"/>
  <c r="B23" i="76"/>
  <c r="B25" i="76"/>
  <c r="B26" i="76"/>
  <c r="B27" i="76"/>
  <c r="B28" i="76"/>
  <c r="B29" i="76"/>
  <c r="B30" i="76"/>
  <c r="B31" i="76"/>
  <c r="B32" i="76"/>
  <c r="B33" i="76"/>
  <c r="B34" i="76"/>
  <c r="B35" i="76"/>
  <c r="B36" i="76"/>
  <c r="B37" i="76"/>
  <c r="B38" i="76"/>
  <c r="B39" i="76"/>
  <c r="B40" i="76"/>
  <c r="B42" i="76"/>
  <c r="B43" i="76"/>
  <c r="B44" i="76"/>
  <c r="B45" i="76"/>
  <c r="B46" i="76"/>
  <c r="B47" i="76"/>
  <c r="B48" i="76"/>
  <c r="B49" i="76"/>
  <c r="B50" i="76"/>
  <c r="B51" i="76"/>
  <c r="B53" i="76"/>
  <c r="B11" i="76"/>
  <c r="A12" i="76"/>
  <c r="A13" i="76"/>
  <c r="A14" i="76"/>
  <c r="A15" i="76"/>
  <c r="A16" i="76"/>
  <c r="A17" i="76"/>
  <c r="A18" i="76"/>
  <c r="A19" i="76"/>
  <c r="A20" i="76"/>
  <c r="A21" i="76"/>
  <c r="A22" i="76"/>
  <c r="A23" i="76"/>
  <c r="A24" i="76"/>
  <c r="A25" i="76"/>
  <c r="A26" i="76"/>
  <c r="A27" i="76"/>
  <c r="A28" i="76"/>
  <c r="A29" i="76"/>
  <c r="A30" i="76"/>
  <c r="A31" i="76"/>
  <c r="A32" i="76"/>
  <c r="A33" i="76"/>
  <c r="A34" i="76"/>
  <c r="A35" i="76"/>
  <c r="A36" i="76"/>
  <c r="A37" i="76"/>
  <c r="A38" i="76"/>
  <c r="A39" i="76"/>
  <c r="A40" i="76"/>
  <c r="A41" i="76"/>
  <c r="A42" i="76"/>
  <c r="A43" i="76"/>
  <c r="A44" i="76"/>
  <c r="A45" i="76"/>
  <c r="A46" i="76"/>
  <c r="A47" i="76"/>
  <c r="A48" i="76"/>
  <c r="A49" i="76"/>
  <c r="A50" i="76"/>
  <c r="A51" i="76"/>
  <c r="A52" i="76"/>
  <c r="A53" i="76"/>
  <c r="A11" i="76"/>
  <c r="B17" i="33" l="1"/>
  <c r="K227" i="38"/>
  <c r="J227" i="38"/>
  <c r="I227" i="38"/>
  <c r="H227" i="38"/>
  <c r="G227" i="38"/>
  <c r="F227" i="38"/>
  <c r="E227" i="38"/>
  <c r="D227" i="38"/>
  <c r="C227" i="38"/>
  <c r="K226" i="38"/>
  <c r="J226" i="38"/>
  <c r="I226" i="38"/>
  <c r="H226" i="38"/>
  <c r="G226" i="38"/>
  <c r="F226" i="38"/>
  <c r="E226" i="38"/>
  <c r="D226" i="38"/>
  <c r="C226" i="38"/>
  <c r="K225" i="38"/>
  <c r="J225" i="38"/>
  <c r="I225" i="38"/>
  <c r="H225" i="38"/>
  <c r="G225" i="38"/>
  <c r="F225" i="38"/>
  <c r="E225" i="38"/>
  <c r="D225" i="38"/>
  <c r="C225" i="38"/>
  <c r="K224" i="38"/>
  <c r="J224" i="38"/>
  <c r="I224" i="38"/>
  <c r="H224" i="38"/>
  <c r="G224" i="38"/>
  <c r="F224" i="38"/>
  <c r="E224" i="38"/>
  <c r="D224" i="38"/>
  <c r="C224" i="38"/>
  <c r="K223" i="38"/>
  <c r="J223" i="38"/>
  <c r="I223" i="38"/>
  <c r="H223" i="38"/>
  <c r="G223" i="38"/>
  <c r="F223" i="38"/>
  <c r="E223" i="38"/>
  <c r="D223" i="38"/>
  <c r="C223" i="38"/>
  <c r="K222" i="38"/>
  <c r="J222" i="38"/>
  <c r="I222" i="38"/>
  <c r="H222" i="38"/>
  <c r="G222" i="38"/>
  <c r="F222" i="38"/>
  <c r="E222" i="38"/>
  <c r="D222" i="38"/>
  <c r="C222" i="38"/>
  <c r="K221" i="38"/>
  <c r="J221" i="38"/>
  <c r="I221" i="38"/>
  <c r="H221" i="38"/>
  <c r="G221" i="38"/>
  <c r="F221" i="38"/>
  <c r="E221" i="38"/>
  <c r="D221" i="38"/>
  <c r="C221" i="38"/>
  <c r="K219" i="38"/>
  <c r="J219" i="38"/>
  <c r="I219" i="38"/>
  <c r="H219" i="38"/>
  <c r="G219" i="38"/>
  <c r="F219" i="38"/>
  <c r="E219" i="38"/>
  <c r="D219" i="38"/>
  <c r="C219" i="38"/>
  <c r="K218" i="38"/>
  <c r="J218" i="38"/>
  <c r="I218" i="38"/>
  <c r="H218" i="38"/>
  <c r="G218" i="38"/>
  <c r="F218" i="38"/>
  <c r="E218" i="38"/>
  <c r="D218" i="38"/>
  <c r="C218" i="38"/>
  <c r="K217" i="38"/>
  <c r="J217" i="38"/>
  <c r="I217" i="38"/>
  <c r="H217" i="38"/>
  <c r="G217" i="38"/>
  <c r="F217" i="38"/>
  <c r="E217" i="38"/>
  <c r="D217" i="38"/>
  <c r="C217" i="38"/>
  <c r="K213" i="38"/>
  <c r="J213" i="38"/>
  <c r="I213" i="38"/>
  <c r="H213" i="38"/>
  <c r="G213" i="38"/>
  <c r="F213" i="38"/>
  <c r="E213" i="38"/>
  <c r="D213" i="38"/>
  <c r="C213" i="38"/>
  <c r="K211" i="38"/>
  <c r="J211" i="38"/>
  <c r="I211" i="38"/>
  <c r="H211" i="38"/>
  <c r="G211" i="38"/>
  <c r="F211" i="38"/>
  <c r="E211" i="38"/>
  <c r="D211" i="38"/>
  <c r="C211" i="38"/>
  <c r="K210" i="38"/>
  <c r="J210" i="38"/>
  <c r="I210" i="38"/>
  <c r="H210" i="38"/>
  <c r="G210" i="38"/>
  <c r="F210" i="38"/>
  <c r="E210" i="38"/>
  <c r="D210" i="38"/>
  <c r="C210" i="38"/>
  <c r="K209" i="38"/>
  <c r="J209" i="38"/>
  <c r="I209" i="38"/>
  <c r="H209" i="38"/>
  <c r="G209" i="38"/>
  <c r="F209" i="38"/>
  <c r="E209" i="38"/>
  <c r="D209" i="38"/>
  <c r="C209" i="38"/>
  <c r="K208" i="38"/>
  <c r="J208" i="38"/>
  <c r="I208" i="38"/>
  <c r="H208" i="38"/>
  <c r="G208" i="38"/>
  <c r="F208" i="38"/>
  <c r="E208" i="38"/>
  <c r="D208" i="38"/>
  <c r="C208" i="38"/>
  <c r="K207" i="38"/>
  <c r="J207" i="38"/>
  <c r="I207" i="38"/>
  <c r="H207" i="38"/>
  <c r="G207" i="38"/>
  <c r="F207" i="38"/>
  <c r="E207" i="38"/>
  <c r="D207" i="38"/>
  <c r="C207" i="38"/>
  <c r="K206" i="38"/>
  <c r="J206" i="38"/>
  <c r="I206" i="38"/>
  <c r="H206" i="38"/>
  <c r="G206" i="38"/>
  <c r="F206" i="38"/>
  <c r="E206" i="38"/>
  <c r="D206" i="38"/>
  <c r="C206" i="38"/>
  <c r="K204" i="38"/>
  <c r="J204" i="38"/>
  <c r="I204" i="38"/>
  <c r="H204" i="38"/>
  <c r="G204" i="38"/>
  <c r="F204" i="38"/>
  <c r="E204" i="38"/>
  <c r="D204" i="38"/>
  <c r="C204" i="38"/>
  <c r="K200" i="38"/>
  <c r="J200" i="38"/>
  <c r="I200" i="38"/>
  <c r="H200" i="38"/>
  <c r="G200" i="38"/>
  <c r="F200" i="38"/>
  <c r="E200" i="38"/>
  <c r="D200" i="38"/>
  <c r="C200" i="38"/>
  <c r="K199" i="38"/>
  <c r="J199" i="38"/>
  <c r="I199" i="38"/>
  <c r="H199" i="38"/>
  <c r="G199" i="38"/>
  <c r="F199" i="38"/>
  <c r="E199" i="38"/>
  <c r="D199" i="38"/>
  <c r="C199" i="38"/>
  <c r="K198" i="38"/>
  <c r="J198" i="38"/>
  <c r="I198" i="38"/>
  <c r="H198" i="38"/>
  <c r="G198" i="38"/>
  <c r="F198" i="38"/>
  <c r="E198" i="38"/>
  <c r="D198" i="38"/>
  <c r="C198" i="38"/>
  <c r="K197" i="38"/>
  <c r="J197" i="38"/>
  <c r="I197" i="38"/>
  <c r="H197" i="38"/>
  <c r="G197" i="38"/>
  <c r="F197" i="38"/>
  <c r="E197" i="38"/>
  <c r="D197" i="38"/>
  <c r="C197" i="38"/>
  <c r="K196" i="38"/>
  <c r="J196" i="38"/>
  <c r="I196" i="38"/>
  <c r="H196" i="38"/>
  <c r="G196" i="38"/>
  <c r="F196" i="38"/>
  <c r="E196" i="38"/>
  <c r="D196" i="38"/>
  <c r="C196" i="38"/>
  <c r="K195" i="38"/>
  <c r="J195" i="38"/>
  <c r="I195" i="38"/>
  <c r="H195" i="38"/>
  <c r="G195" i="38"/>
  <c r="F195" i="38"/>
  <c r="E195" i="38"/>
  <c r="D195" i="38"/>
  <c r="C195" i="38"/>
  <c r="K193" i="38"/>
  <c r="J193" i="38"/>
  <c r="I193" i="38"/>
  <c r="H193" i="38"/>
  <c r="G193" i="38"/>
  <c r="F193" i="38"/>
  <c r="E193" i="38"/>
  <c r="D193" i="38"/>
  <c r="C193" i="38"/>
  <c r="K192" i="38"/>
  <c r="J192" i="38"/>
  <c r="I192" i="38"/>
  <c r="H192" i="38"/>
  <c r="G192" i="38"/>
  <c r="F192" i="38"/>
  <c r="E192" i="38"/>
  <c r="D192" i="38"/>
  <c r="C192" i="38"/>
  <c r="K191" i="38"/>
  <c r="J191" i="38"/>
  <c r="I191" i="38"/>
  <c r="H191" i="38"/>
  <c r="G191" i="38"/>
  <c r="F191" i="38"/>
  <c r="E191" i="38"/>
  <c r="D191" i="38"/>
  <c r="C191" i="38"/>
  <c r="K190" i="38"/>
  <c r="J190" i="38"/>
  <c r="I190" i="38"/>
  <c r="H190" i="38"/>
  <c r="G190" i="38"/>
  <c r="F190" i="38"/>
  <c r="E190" i="38"/>
  <c r="D190" i="38"/>
  <c r="C190" i="38"/>
  <c r="V182" i="38"/>
  <c r="U182" i="38"/>
  <c r="T182" i="38"/>
  <c r="S182" i="38"/>
  <c r="R182" i="38"/>
  <c r="Q182" i="38"/>
  <c r="P182" i="38"/>
  <c r="O182" i="38"/>
  <c r="V181" i="38"/>
  <c r="U181" i="38"/>
  <c r="T181" i="38"/>
  <c r="S181" i="38"/>
  <c r="R181" i="38"/>
  <c r="Q181" i="38"/>
  <c r="P181" i="38"/>
  <c r="O181" i="38"/>
  <c r="V180" i="38"/>
  <c r="U180" i="38"/>
  <c r="T180" i="38"/>
  <c r="S180" i="38"/>
  <c r="R180" i="38"/>
  <c r="Q180" i="38"/>
  <c r="P180" i="38"/>
  <c r="O180" i="38"/>
  <c r="V179" i="38"/>
  <c r="U179" i="38"/>
  <c r="T179" i="38"/>
  <c r="S179" i="38"/>
  <c r="R179" i="38"/>
  <c r="Q179" i="38"/>
  <c r="P179" i="38"/>
  <c r="O179" i="38"/>
  <c r="V178" i="38"/>
  <c r="U178" i="38"/>
  <c r="T178" i="38"/>
  <c r="S178" i="38"/>
  <c r="R178" i="38"/>
  <c r="Q178" i="38"/>
  <c r="P178" i="38"/>
  <c r="O178" i="38"/>
  <c r="V177" i="38"/>
  <c r="U177" i="38"/>
  <c r="T177" i="38"/>
  <c r="S177" i="38"/>
  <c r="R177" i="38"/>
  <c r="Q177" i="38"/>
  <c r="P177" i="38"/>
  <c r="O177" i="38"/>
  <c r="V176" i="38"/>
  <c r="U176" i="38"/>
  <c r="T176" i="38"/>
  <c r="S176" i="38"/>
  <c r="R176" i="38"/>
  <c r="Q176" i="38"/>
  <c r="P176" i="38"/>
  <c r="O176" i="38"/>
  <c r="K175" i="38"/>
  <c r="J175" i="38"/>
  <c r="I175" i="38"/>
  <c r="H175" i="38"/>
  <c r="G175" i="38"/>
  <c r="F175" i="38"/>
  <c r="E175" i="38"/>
  <c r="D175" i="38"/>
  <c r="C175" i="38"/>
  <c r="V174" i="38"/>
  <c r="U174" i="38"/>
  <c r="T174" i="38"/>
  <c r="S174" i="38"/>
  <c r="R174" i="38"/>
  <c r="Q174" i="38"/>
  <c r="P174" i="38"/>
  <c r="O174" i="38"/>
  <c r="V173" i="38"/>
  <c r="U173" i="38"/>
  <c r="T173" i="38"/>
  <c r="S173" i="38"/>
  <c r="R173" i="38"/>
  <c r="Q173" i="38"/>
  <c r="P173" i="38"/>
  <c r="O173" i="38"/>
  <c r="V172" i="38"/>
  <c r="U172" i="38"/>
  <c r="T172" i="38"/>
  <c r="S172" i="38"/>
  <c r="R172" i="38"/>
  <c r="Q172" i="38"/>
  <c r="P172" i="38"/>
  <c r="O172" i="38"/>
  <c r="K170" i="38"/>
  <c r="G170" i="38"/>
  <c r="E170" i="38"/>
  <c r="C170" i="38"/>
  <c r="I170" i="38"/>
  <c r="V168" i="38"/>
  <c r="U168" i="38"/>
  <c r="T168" i="38"/>
  <c r="S168" i="38"/>
  <c r="R168" i="38"/>
  <c r="Q168" i="38"/>
  <c r="P168" i="38"/>
  <c r="O168" i="38"/>
  <c r="K167" i="38"/>
  <c r="J167" i="38"/>
  <c r="I167" i="38"/>
  <c r="H167" i="38"/>
  <c r="G167" i="38"/>
  <c r="F167" i="38"/>
  <c r="E167" i="38"/>
  <c r="D167" i="38"/>
  <c r="C167" i="38"/>
  <c r="V166" i="38"/>
  <c r="U166" i="38"/>
  <c r="T166" i="38"/>
  <c r="S166" i="38"/>
  <c r="R166" i="38"/>
  <c r="Q166" i="38"/>
  <c r="P166" i="38"/>
  <c r="O166" i="38"/>
  <c r="V165" i="38"/>
  <c r="U165" i="38"/>
  <c r="T165" i="38"/>
  <c r="S165" i="38"/>
  <c r="R165" i="38"/>
  <c r="Q165" i="38"/>
  <c r="P165" i="38"/>
  <c r="O165" i="38"/>
  <c r="V164" i="38"/>
  <c r="U164" i="38"/>
  <c r="T164" i="38"/>
  <c r="S164" i="38"/>
  <c r="R164" i="38"/>
  <c r="Q164" i="38"/>
  <c r="P164" i="38"/>
  <c r="O164" i="38"/>
  <c r="V163" i="38"/>
  <c r="U163" i="38"/>
  <c r="T163" i="38"/>
  <c r="S163" i="38"/>
  <c r="R163" i="38"/>
  <c r="Q163" i="38"/>
  <c r="P163" i="38"/>
  <c r="O163" i="38"/>
  <c r="V162" i="38"/>
  <c r="U162" i="38"/>
  <c r="T162" i="38"/>
  <c r="S162" i="38"/>
  <c r="R162" i="38"/>
  <c r="Q162" i="38"/>
  <c r="P162" i="38"/>
  <c r="O162" i="38"/>
  <c r="V161" i="38"/>
  <c r="U161" i="38"/>
  <c r="T161" i="38"/>
  <c r="S161" i="38"/>
  <c r="R161" i="38"/>
  <c r="Q161" i="38"/>
  <c r="P161" i="38"/>
  <c r="O161" i="38"/>
  <c r="K160" i="38"/>
  <c r="J160" i="38"/>
  <c r="I160" i="38"/>
  <c r="H160" i="38"/>
  <c r="G160" i="38"/>
  <c r="F160" i="38"/>
  <c r="E160" i="38"/>
  <c r="D160" i="38"/>
  <c r="C160" i="38"/>
  <c r="K159" i="38"/>
  <c r="J159" i="38"/>
  <c r="I159" i="38"/>
  <c r="H159" i="38"/>
  <c r="G159" i="38"/>
  <c r="F159" i="38"/>
  <c r="E159" i="38"/>
  <c r="D159" i="38"/>
  <c r="C159" i="38"/>
  <c r="V155" i="38"/>
  <c r="U155" i="38"/>
  <c r="T155" i="38"/>
  <c r="S155" i="38"/>
  <c r="R155" i="38"/>
  <c r="Q155" i="38"/>
  <c r="P155" i="38"/>
  <c r="O155" i="38"/>
  <c r="V154" i="38"/>
  <c r="U154" i="38"/>
  <c r="T154" i="38"/>
  <c r="S154" i="38"/>
  <c r="R154" i="38"/>
  <c r="Q154" i="38"/>
  <c r="P154" i="38"/>
  <c r="O154" i="38"/>
  <c r="V153" i="38"/>
  <c r="U153" i="38"/>
  <c r="T153" i="38"/>
  <c r="S153" i="38"/>
  <c r="R153" i="38"/>
  <c r="Q153" i="38"/>
  <c r="P153" i="38"/>
  <c r="O153" i="38"/>
  <c r="V152" i="38"/>
  <c r="U152" i="38"/>
  <c r="T152" i="38"/>
  <c r="S152" i="38"/>
  <c r="R152" i="38"/>
  <c r="Q152" i="38"/>
  <c r="P152" i="38"/>
  <c r="O152" i="38"/>
  <c r="V151" i="38"/>
  <c r="U151" i="38"/>
  <c r="T151" i="38"/>
  <c r="S151" i="38"/>
  <c r="R151" i="38"/>
  <c r="Q151" i="38"/>
  <c r="P151" i="38"/>
  <c r="O151" i="38"/>
  <c r="V150" i="38"/>
  <c r="U150" i="38"/>
  <c r="T150" i="38"/>
  <c r="S150" i="38"/>
  <c r="R150" i="38"/>
  <c r="Q150" i="38"/>
  <c r="P150" i="38"/>
  <c r="O150" i="38"/>
  <c r="K149" i="38"/>
  <c r="J149" i="38"/>
  <c r="I149" i="38"/>
  <c r="H149" i="38"/>
  <c r="G149" i="38"/>
  <c r="F149" i="38"/>
  <c r="E149" i="38"/>
  <c r="D149" i="38"/>
  <c r="C149" i="38"/>
  <c r="V148" i="38"/>
  <c r="U148" i="38"/>
  <c r="T148" i="38"/>
  <c r="S148" i="38"/>
  <c r="R148" i="38"/>
  <c r="Q148" i="38"/>
  <c r="P148" i="38"/>
  <c r="O148" i="38"/>
  <c r="V147" i="38"/>
  <c r="U147" i="38"/>
  <c r="T147" i="38"/>
  <c r="S147" i="38"/>
  <c r="R147" i="38"/>
  <c r="Q147" i="38"/>
  <c r="P147" i="38"/>
  <c r="O147" i="38"/>
  <c r="V146" i="38"/>
  <c r="U146" i="38"/>
  <c r="T146" i="38"/>
  <c r="S146" i="38"/>
  <c r="R146" i="38"/>
  <c r="Q146" i="38"/>
  <c r="P146" i="38"/>
  <c r="O146" i="38"/>
  <c r="V145" i="38"/>
  <c r="U145" i="38"/>
  <c r="T145" i="38"/>
  <c r="S145" i="38"/>
  <c r="R145" i="38"/>
  <c r="Q145" i="38"/>
  <c r="P145" i="38"/>
  <c r="O145" i="38"/>
  <c r="K144" i="38"/>
  <c r="J144" i="38"/>
  <c r="I144" i="38"/>
  <c r="H144" i="38"/>
  <c r="G144" i="38"/>
  <c r="F144" i="38"/>
  <c r="E144" i="38"/>
  <c r="D144" i="38"/>
  <c r="C144" i="38"/>
  <c r="V137" i="38"/>
  <c r="U137" i="38"/>
  <c r="T137" i="38"/>
  <c r="S137" i="38"/>
  <c r="R137" i="38"/>
  <c r="Q137" i="38"/>
  <c r="P137" i="38"/>
  <c r="O137" i="38"/>
  <c r="V136" i="38"/>
  <c r="U136" i="38"/>
  <c r="T136" i="38"/>
  <c r="S136" i="38"/>
  <c r="R136" i="38"/>
  <c r="Q136" i="38"/>
  <c r="P136" i="38"/>
  <c r="O136" i="38"/>
  <c r="V135" i="38"/>
  <c r="U135" i="38"/>
  <c r="T135" i="38"/>
  <c r="S135" i="38"/>
  <c r="R135" i="38"/>
  <c r="Q135" i="38"/>
  <c r="P135" i="38"/>
  <c r="O135" i="38"/>
  <c r="V134" i="38"/>
  <c r="U134" i="38"/>
  <c r="T134" i="38"/>
  <c r="S134" i="38"/>
  <c r="R134" i="38"/>
  <c r="Q134" i="38"/>
  <c r="P134" i="38"/>
  <c r="O134" i="38"/>
  <c r="V133" i="38"/>
  <c r="U133" i="38"/>
  <c r="T133" i="38"/>
  <c r="S133" i="38"/>
  <c r="R133" i="38"/>
  <c r="Q133" i="38"/>
  <c r="P133" i="38"/>
  <c r="O133" i="38"/>
  <c r="V132" i="38"/>
  <c r="U132" i="38"/>
  <c r="T132" i="38"/>
  <c r="S132" i="38"/>
  <c r="R132" i="38"/>
  <c r="Q132" i="38"/>
  <c r="P132" i="38"/>
  <c r="O132" i="38"/>
  <c r="V131" i="38"/>
  <c r="U131" i="38"/>
  <c r="T131" i="38"/>
  <c r="S131" i="38"/>
  <c r="R131" i="38"/>
  <c r="Q131" i="38"/>
  <c r="P131" i="38"/>
  <c r="O131" i="38"/>
  <c r="K130" i="38"/>
  <c r="J130" i="38"/>
  <c r="I130" i="38"/>
  <c r="H130" i="38"/>
  <c r="G130" i="38"/>
  <c r="F130" i="38"/>
  <c r="E130" i="38"/>
  <c r="D130" i="38"/>
  <c r="C130" i="38"/>
  <c r="V129" i="38"/>
  <c r="U129" i="38"/>
  <c r="T129" i="38"/>
  <c r="S129" i="38"/>
  <c r="R129" i="38"/>
  <c r="Q129" i="38"/>
  <c r="P129" i="38"/>
  <c r="O129" i="38"/>
  <c r="V128" i="38"/>
  <c r="U128" i="38"/>
  <c r="T128" i="38"/>
  <c r="S128" i="38"/>
  <c r="R128" i="38"/>
  <c r="Q128" i="38"/>
  <c r="P128" i="38"/>
  <c r="O128" i="38"/>
  <c r="V127" i="38"/>
  <c r="U127" i="38"/>
  <c r="T127" i="38"/>
  <c r="S127" i="38"/>
  <c r="R127" i="38"/>
  <c r="Q127" i="38"/>
  <c r="P127" i="38"/>
  <c r="O127" i="38"/>
  <c r="K125" i="38"/>
  <c r="J125" i="38"/>
  <c r="H125" i="38"/>
  <c r="F125" i="38"/>
  <c r="C125" i="38"/>
  <c r="E125" i="38"/>
  <c r="V123" i="38"/>
  <c r="U123" i="38"/>
  <c r="T123" i="38"/>
  <c r="S123" i="38"/>
  <c r="R123" i="38"/>
  <c r="Q123" i="38"/>
  <c r="P123" i="38"/>
  <c r="O123" i="38"/>
  <c r="K122" i="38"/>
  <c r="J122" i="38"/>
  <c r="I122" i="38"/>
  <c r="H122" i="38"/>
  <c r="G122" i="38"/>
  <c r="F122" i="38"/>
  <c r="E122" i="38"/>
  <c r="D122" i="38"/>
  <c r="C122" i="38"/>
  <c r="V121" i="38"/>
  <c r="U121" i="38"/>
  <c r="T121" i="38"/>
  <c r="S121" i="38"/>
  <c r="R121" i="38"/>
  <c r="Q121" i="38"/>
  <c r="P121" i="38"/>
  <c r="O121" i="38"/>
  <c r="V120" i="38"/>
  <c r="U120" i="38"/>
  <c r="T120" i="38"/>
  <c r="S120" i="38"/>
  <c r="R120" i="38"/>
  <c r="Q120" i="38"/>
  <c r="P120" i="38"/>
  <c r="O120" i="38"/>
  <c r="V119" i="38"/>
  <c r="U119" i="38"/>
  <c r="T119" i="38"/>
  <c r="S119" i="38"/>
  <c r="R119" i="38"/>
  <c r="Q119" i="38"/>
  <c r="P119" i="38"/>
  <c r="O119" i="38"/>
  <c r="V118" i="38"/>
  <c r="U118" i="38"/>
  <c r="T118" i="38"/>
  <c r="S118" i="38"/>
  <c r="R118" i="38"/>
  <c r="Q118" i="38"/>
  <c r="P118" i="38"/>
  <c r="O118" i="38"/>
  <c r="V117" i="38"/>
  <c r="U117" i="38"/>
  <c r="T117" i="38"/>
  <c r="S117" i="38"/>
  <c r="R117" i="38"/>
  <c r="Q117" i="38"/>
  <c r="P117" i="38"/>
  <c r="O117" i="38"/>
  <c r="V116" i="38"/>
  <c r="U116" i="38"/>
  <c r="T116" i="38"/>
  <c r="S116" i="38"/>
  <c r="R116" i="38"/>
  <c r="Q116" i="38"/>
  <c r="P116" i="38"/>
  <c r="O116" i="38"/>
  <c r="K115" i="38"/>
  <c r="J115" i="38"/>
  <c r="I115" i="38"/>
  <c r="H115" i="38"/>
  <c r="G115" i="38"/>
  <c r="F115" i="38"/>
  <c r="E115" i="38"/>
  <c r="D115" i="38"/>
  <c r="C115" i="38"/>
  <c r="K114" i="38"/>
  <c r="J114" i="38"/>
  <c r="I114" i="38"/>
  <c r="H114" i="38"/>
  <c r="G114" i="38"/>
  <c r="F114" i="38"/>
  <c r="E114" i="38"/>
  <c r="D114" i="38"/>
  <c r="C114" i="38"/>
  <c r="V110" i="38"/>
  <c r="U110" i="38"/>
  <c r="T110" i="38"/>
  <c r="S110" i="38"/>
  <c r="R110" i="38"/>
  <c r="Q110" i="38"/>
  <c r="P110" i="38"/>
  <c r="O110" i="38"/>
  <c r="V109" i="38"/>
  <c r="U109" i="38"/>
  <c r="T109" i="38"/>
  <c r="S109" i="38"/>
  <c r="R109" i="38"/>
  <c r="Q109" i="38"/>
  <c r="P109" i="38"/>
  <c r="O109" i="38"/>
  <c r="V108" i="38"/>
  <c r="U108" i="38"/>
  <c r="T108" i="38"/>
  <c r="S108" i="38"/>
  <c r="R108" i="38"/>
  <c r="Q108" i="38"/>
  <c r="P108" i="38"/>
  <c r="O108" i="38"/>
  <c r="V107" i="38"/>
  <c r="U107" i="38"/>
  <c r="T107" i="38"/>
  <c r="S107" i="38"/>
  <c r="R107" i="38"/>
  <c r="Q107" i="38"/>
  <c r="P107" i="38"/>
  <c r="O107" i="38"/>
  <c r="V106" i="38"/>
  <c r="U106" i="38"/>
  <c r="T106" i="38"/>
  <c r="S106" i="38"/>
  <c r="R106" i="38"/>
  <c r="Q106" i="38"/>
  <c r="P106" i="38"/>
  <c r="O106" i="38"/>
  <c r="V105" i="38"/>
  <c r="U105" i="38"/>
  <c r="T105" i="38"/>
  <c r="S105" i="38"/>
  <c r="R105" i="38"/>
  <c r="Q105" i="38"/>
  <c r="P105" i="38"/>
  <c r="O105" i="38"/>
  <c r="K104" i="38"/>
  <c r="J104" i="38"/>
  <c r="I104" i="38"/>
  <c r="H104" i="38"/>
  <c r="G104" i="38"/>
  <c r="F104" i="38"/>
  <c r="E104" i="38"/>
  <c r="D104" i="38"/>
  <c r="C104" i="38"/>
  <c r="V103" i="38"/>
  <c r="U103" i="38"/>
  <c r="T103" i="38"/>
  <c r="S103" i="38"/>
  <c r="R103" i="38"/>
  <c r="Q103" i="38"/>
  <c r="P103" i="38"/>
  <c r="O103" i="38"/>
  <c r="V102" i="38"/>
  <c r="U102" i="38"/>
  <c r="T102" i="38"/>
  <c r="S102" i="38"/>
  <c r="R102" i="38"/>
  <c r="Q102" i="38"/>
  <c r="P102" i="38"/>
  <c r="O102" i="38"/>
  <c r="V101" i="38"/>
  <c r="U101" i="38"/>
  <c r="T101" i="38"/>
  <c r="S101" i="38"/>
  <c r="R101" i="38"/>
  <c r="Q101" i="38"/>
  <c r="P101" i="38"/>
  <c r="O101" i="38"/>
  <c r="V100" i="38"/>
  <c r="U100" i="38"/>
  <c r="T100" i="38"/>
  <c r="S100" i="38"/>
  <c r="R100" i="38"/>
  <c r="Q100" i="38"/>
  <c r="P100" i="38"/>
  <c r="O100" i="38"/>
  <c r="K99" i="38"/>
  <c r="J99" i="38"/>
  <c r="I99" i="38"/>
  <c r="H99" i="38"/>
  <c r="G99" i="38"/>
  <c r="F99" i="38"/>
  <c r="E99" i="38"/>
  <c r="D99" i="38"/>
  <c r="C99" i="38"/>
  <c r="V92" i="38"/>
  <c r="U92" i="38"/>
  <c r="T92" i="38"/>
  <c r="S92" i="38"/>
  <c r="R92" i="38"/>
  <c r="Q92" i="38"/>
  <c r="P92" i="38"/>
  <c r="O92" i="38"/>
  <c r="V91" i="38"/>
  <c r="U91" i="38"/>
  <c r="T91" i="38"/>
  <c r="S91" i="38"/>
  <c r="R91" i="38"/>
  <c r="Q91" i="38"/>
  <c r="P91" i="38"/>
  <c r="O91" i="38"/>
  <c r="V90" i="38"/>
  <c r="U90" i="38"/>
  <c r="T90" i="38"/>
  <c r="S90" i="38"/>
  <c r="R90" i="38"/>
  <c r="Q90" i="38"/>
  <c r="P90" i="38"/>
  <c r="O90" i="38"/>
  <c r="V89" i="38"/>
  <c r="U89" i="38"/>
  <c r="T89" i="38"/>
  <c r="S89" i="38"/>
  <c r="R89" i="38"/>
  <c r="Q89" i="38"/>
  <c r="P89" i="38"/>
  <c r="O89" i="38"/>
  <c r="V88" i="38"/>
  <c r="U88" i="38"/>
  <c r="T88" i="38"/>
  <c r="S88" i="38"/>
  <c r="R88" i="38"/>
  <c r="Q88" i="38"/>
  <c r="P88" i="38"/>
  <c r="O88" i="38"/>
  <c r="V87" i="38"/>
  <c r="U87" i="38"/>
  <c r="T87" i="38"/>
  <c r="S87" i="38"/>
  <c r="R87" i="38"/>
  <c r="Q87" i="38"/>
  <c r="P87" i="38"/>
  <c r="O87" i="38"/>
  <c r="V86" i="38"/>
  <c r="U86" i="38"/>
  <c r="T86" i="38"/>
  <c r="S86" i="38"/>
  <c r="R86" i="38"/>
  <c r="Q86" i="38"/>
  <c r="P86" i="38"/>
  <c r="O86" i="38"/>
  <c r="K85" i="38"/>
  <c r="J85" i="38"/>
  <c r="I85" i="38"/>
  <c r="H85" i="38"/>
  <c r="G85" i="38"/>
  <c r="F85" i="38"/>
  <c r="E85" i="38"/>
  <c r="D85" i="38"/>
  <c r="C85" i="38"/>
  <c r="V84" i="38"/>
  <c r="U84" i="38"/>
  <c r="T84" i="38"/>
  <c r="S84" i="38"/>
  <c r="R84" i="38"/>
  <c r="Q84" i="38"/>
  <c r="P84" i="38"/>
  <c r="O84" i="38"/>
  <c r="V83" i="38"/>
  <c r="U83" i="38"/>
  <c r="T83" i="38"/>
  <c r="S83" i="38"/>
  <c r="R83" i="38"/>
  <c r="Q83" i="38"/>
  <c r="P83" i="38"/>
  <c r="O83" i="38"/>
  <c r="V82" i="38"/>
  <c r="U82" i="38"/>
  <c r="T82" i="38"/>
  <c r="S82" i="38"/>
  <c r="R82" i="38"/>
  <c r="Q82" i="38"/>
  <c r="P82" i="38"/>
  <c r="O82" i="38"/>
  <c r="K80" i="38"/>
  <c r="C80" i="38"/>
  <c r="V78" i="38"/>
  <c r="U78" i="38"/>
  <c r="T78" i="38"/>
  <c r="S78" i="38"/>
  <c r="R78" i="38"/>
  <c r="Q78" i="38"/>
  <c r="P78" i="38"/>
  <c r="O78" i="38"/>
  <c r="K77" i="38"/>
  <c r="J77" i="38"/>
  <c r="I77" i="38"/>
  <c r="H77" i="38"/>
  <c r="G77" i="38"/>
  <c r="F77" i="38"/>
  <c r="E77" i="38"/>
  <c r="D77" i="38"/>
  <c r="C77" i="38"/>
  <c r="V76" i="38"/>
  <c r="U76" i="38"/>
  <c r="T76" i="38"/>
  <c r="S76" i="38"/>
  <c r="R76" i="38"/>
  <c r="Q76" i="38"/>
  <c r="P76" i="38"/>
  <c r="O76" i="38"/>
  <c r="V75" i="38"/>
  <c r="U75" i="38"/>
  <c r="T75" i="38"/>
  <c r="S75" i="38"/>
  <c r="R75" i="38"/>
  <c r="Q75" i="38"/>
  <c r="P75" i="38"/>
  <c r="O75" i="38"/>
  <c r="V74" i="38"/>
  <c r="U74" i="38"/>
  <c r="T74" i="38"/>
  <c r="S74" i="38"/>
  <c r="R74" i="38"/>
  <c r="Q74" i="38"/>
  <c r="P74" i="38"/>
  <c r="O74" i="38"/>
  <c r="V73" i="38"/>
  <c r="U73" i="38"/>
  <c r="T73" i="38"/>
  <c r="S73" i="38"/>
  <c r="R73" i="38"/>
  <c r="Q73" i="38"/>
  <c r="P73" i="38"/>
  <c r="O73" i="38"/>
  <c r="V72" i="38"/>
  <c r="U72" i="38"/>
  <c r="T72" i="38"/>
  <c r="S72" i="38"/>
  <c r="R72" i="38"/>
  <c r="Q72" i="38"/>
  <c r="P72" i="38"/>
  <c r="O72" i="38"/>
  <c r="V71" i="38"/>
  <c r="U71" i="38"/>
  <c r="T71" i="38"/>
  <c r="S71" i="38"/>
  <c r="R71" i="38"/>
  <c r="Q71" i="38"/>
  <c r="P71" i="38"/>
  <c r="O71" i="38"/>
  <c r="K70" i="38"/>
  <c r="J70" i="38"/>
  <c r="I70" i="38"/>
  <c r="H70" i="38"/>
  <c r="G70" i="38"/>
  <c r="F70" i="38"/>
  <c r="E70" i="38"/>
  <c r="D70" i="38"/>
  <c r="C70" i="38"/>
  <c r="K69" i="38"/>
  <c r="J69" i="38"/>
  <c r="I69" i="38"/>
  <c r="H69" i="38"/>
  <c r="G69" i="38"/>
  <c r="F69" i="38"/>
  <c r="E69" i="38"/>
  <c r="D69" i="38"/>
  <c r="C69" i="38"/>
  <c r="V65" i="38"/>
  <c r="U65" i="38"/>
  <c r="T65" i="38"/>
  <c r="S65" i="38"/>
  <c r="R65" i="38"/>
  <c r="Q65" i="38"/>
  <c r="P65" i="38"/>
  <c r="O65" i="38"/>
  <c r="V64" i="38"/>
  <c r="U64" i="38"/>
  <c r="T64" i="38"/>
  <c r="S64" i="38"/>
  <c r="R64" i="38"/>
  <c r="Q64" i="38"/>
  <c r="P64" i="38"/>
  <c r="O64" i="38"/>
  <c r="V63" i="38"/>
  <c r="U63" i="38"/>
  <c r="T63" i="38"/>
  <c r="S63" i="38"/>
  <c r="R63" i="38"/>
  <c r="Q63" i="38"/>
  <c r="P63" i="38"/>
  <c r="O63" i="38"/>
  <c r="V62" i="38"/>
  <c r="U62" i="38"/>
  <c r="T62" i="38"/>
  <c r="S62" i="38"/>
  <c r="R62" i="38"/>
  <c r="Q62" i="38"/>
  <c r="P62" i="38"/>
  <c r="O62" i="38"/>
  <c r="V61" i="38"/>
  <c r="U61" i="38"/>
  <c r="T61" i="38"/>
  <c r="S61" i="38"/>
  <c r="R61" i="38"/>
  <c r="Q61" i="38"/>
  <c r="P61" i="38"/>
  <c r="O61" i="38"/>
  <c r="V60" i="38"/>
  <c r="U60" i="38"/>
  <c r="T60" i="38"/>
  <c r="S60" i="38"/>
  <c r="R60" i="38"/>
  <c r="Q60" i="38"/>
  <c r="P60" i="38"/>
  <c r="O60" i="38"/>
  <c r="K59" i="38"/>
  <c r="J59" i="38"/>
  <c r="I59" i="38"/>
  <c r="H59" i="38"/>
  <c r="G59" i="38"/>
  <c r="F59" i="38"/>
  <c r="E59" i="38"/>
  <c r="D59" i="38"/>
  <c r="C59" i="38"/>
  <c r="V58" i="38"/>
  <c r="U58" i="38"/>
  <c r="T58" i="38"/>
  <c r="S58" i="38"/>
  <c r="R58" i="38"/>
  <c r="Q58" i="38"/>
  <c r="P58" i="38"/>
  <c r="O58" i="38"/>
  <c r="V57" i="38"/>
  <c r="U57" i="38"/>
  <c r="T57" i="38"/>
  <c r="S57" i="38"/>
  <c r="R57" i="38"/>
  <c r="Q57" i="38"/>
  <c r="P57" i="38"/>
  <c r="O57" i="38"/>
  <c r="V56" i="38"/>
  <c r="U56" i="38"/>
  <c r="T56" i="38"/>
  <c r="S56" i="38"/>
  <c r="R56" i="38"/>
  <c r="Q56" i="38"/>
  <c r="P56" i="38"/>
  <c r="O56" i="38"/>
  <c r="V55" i="38"/>
  <c r="U55" i="38"/>
  <c r="T55" i="38"/>
  <c r="S55" i="38"/>
  <c r="R55" i="38"/>
  <c r="Q55" i="38"/>
  <c r="P55" i="38"/>
  <c r="O55" i="38"/>
  <c r="K54" i="38"/>
  <c r="J54" i="38"/>
  <c r="I54" i="38"/>
  <c r="H54" i="38"/>
  <c r="G54" i="38"/>
  <c r="F54" i="38"/>
  <c r="E54" i="38"/>
  <c r="D54" i="38"/>
  <c r="C54" i="38"/>
  <c r="V47" i="38"/>
  <c r="U47" i="38"/>
  <c r="T47" i="38"/>
  <c r="S47" i="38"/>
  <c r="R47" i="38"/>
  <c r="Q47" i="38"/>
  <c r="P47" i="38"/>
  <c r="O47" i="38"/>
  <c r="V46" i="38"/>
  <c r="U46" i="38"/>
  <c r="T46" i="38"/>
  <c r="S46" i="38"/>
  <c r="R46" i="38"/>
  <c r="Q46" i="38"/>
  <c r="P46" i="38"/>
  <c r="O46" i="38"/>
  <c r="V45" i="38"/>
  <c r="U45" i="38"/>
  <c r="T45" i="38"/>
  <c r="S45" i="38"/>
  <c r="R45" i="38"/>
  <c r="Q45" i="38"/>
  <c r="P45" i="38"/>
  <c r="O45" i="38"/>
  <c r="V44" i="38"/>
  <c r="U44" i="38"/>
  <c r="T44" i="38"/>
  <c r="S44" i="38"/>
  <c r="R44" i="38"/>
  <c r="Q44" i="38"/>
  <c r="P44" i="38"/>
  <c r="O44" i="38"/>
  <c r="V43" i="38"/>
  <c r="U43" i="38"/>
  <c r="T43" i="38"/>
  <c r="S43" i="38"/>
  <c r="R43" i="38"/>
  <c r="Q43" i="38"/>
  <c r="P43" i="38"/>
  <c r="O43" i="38"/>
  <c r="V42" i="38"/>
  <c r="U42" i="38"/>
  <c r="T42" i="38"/>
  <c r="S42" i="38"/>
  <c r="R42" i="38"/>
  <c r="Q42" i="38"/>
  <c r="P42" i="38"/>
  <c r="O42" i="38"/>
  <c r="V41" i="38"/>
  <c r="U41" i="38"/>
  <c r="T41" i="38"/>
  <c r="S41" i="38"/>
  <c r="R41" i="38"/>
  <c r="Q41" i="38"/>
  <c r="P41" i="38"/>
  <c r="O41" i="38"/>
  <c r="K40" i="38"/>
  <c r="J40" i="38"/>
  <c r="I40" i="38"/>
  <c r="H40" i="38"/>
  <c r="G40" i="38"/>
  <c r="F40" i="38"/>
  <c r="E40" i="38"/>
  <c r="D40" i="38"/>
  <c r="C40" i="38"/>
  <c r="V39" i="38"/>
  <c r="U39" i="38"/>
  <c r="T39" i="38"/>
  <c r="S39" i="38"/>
  <c r="R39" i="38"/>
  <c r="Q39" i="38"/>
  <c r="P39" i="38"/>
  <c r="O39" i="38"/>
  <c r="V38" i="38"/>
  <c r="U38" i="38"/>
  <c r="T38" i="38"/>
  <c r="S38" i="38"/>
  <c r="R38" i="38"/>
  <c r="Q38" i="38"/>
  <c r="P38" i="38"/>
  <c r="O38" i="38"/>
  <c r="V37" i="38"/>
  <c r="U37" i="38"/>
  <c r="T37" i="38"/>
  <c r="S37" i="38"/>
  <c r="R37" i="38"/>
  <c r="Q37" i="38"/>
  <c r="P37" i="38"/>
  <c r="O37" i="38"/>
  <c r="D35" i="38"/>
  <c r="J35" i="38"/>
  <c r="I35" i="38"/>
  <c r="H35" i="38"/>
  <c r="F35" i="38"/>
  <c r="V33" i="38"/>
  <c r="U33" i="38"/>
  <c r="T33" i="38"/>
  <c r="S33" i="38"/>
  <c r="R33" i="38"/>
  <c r="Q33" i="38"/>
  <c r="P33" i="38"/>
  <c r="O33" i="38"/>
  <c r="K32" i="38"/>
  <c r="J32" i="38"/>
  <c r="I32" i="38"/>
  <c r="H32" i="38"/>
  <c r="G32" i="38"/>
  <c r="F32" i="38"/>
  <c r="E32" i="38"/>
  <c r="D32" i="38"/>
  <c r="C32" i="38"/>
  <c r="V31" i="38"/>
  <c r="U31" i="38"/>
  <c r="T31" i="38"/>
  <c r="S31" i="38"/>
  <c r="R31" i="38"/>
  <c r="Q31" i="38"/>
  <c r="P31" i="38"/>
  <c r="O31" i="38"/>
  <c r="V30" i="38"/>
  <c r="U30" i="38"/>
  <c r="T30" i="38"/>
  <c r="S30" i="38"/>
  <c r="R30" i="38"/>
  <c r="Q30" i="38"/>
  <c r="P30" i="38"/>
  <c r="O30" i="38"/>
  <c r="V29" i="38"/>
  <c r="U29" i="38"/>
  <c r="T29" i="38"/>
  <c r="S29" i="38"/>
  <c r="R29" i="38"/>
  <c r="Q29" i="38"/>
  <c r="P29" i="38"/>
  <c r="O29" i="38"/>
  <c r="V28" i="38"/>
  <c r="U28" i="38"/>
  <c r="T28" i="38"/>
  <c r="S28" i="38"/>
  <c r="R28" i="38"/>
  <c r="Q28" i="38"/>
  <c r="P28" i="38"/>
  <c r="O28" i="38"/>
  <c r="V27" i="38"/>
  <c r="U27" i="38"/>
  <c r="T27" i="38"/>
  <c r="S27" i="38"/>
  <c r="R27" i="38"/>
  <c r="Q27" i="38"/>
  <c r="P27" i="38"/>
  <c r="O27" i="38"/>
  <c r="V26" i="38"/>
  <c r="U26" i="38"/>
  <c r="T26" i="38"/>
  <c r="S26" i="38"/>
  <c r="R26" i="38"/>
  <c r="Q26" i="38"/>
  <c r="P26" i="38"/>
  <c r="O26" i="38"/>
  <c r="K25" i="38"/>
  <c r="J25" i="38"/>
  <c r="I25" i="38"/>
  <c r="H25" i="38"/>
  <c r="G25" i="38"/>
  <c r="F25" i="38"/>
  <c r="E25" i="38"/>
  <c r="D25" i="38"/>
  <c r="C25" i="38"/>
  <c r="K24" i="38"/>
  <c r="J24" i="38"/>
  <c r="I24" i="38"/>
  <c r="H24" i="38"/>
  <c r="G24" i="38"/>
  <c r="F24" i="38"/>
  <c r="E24" i="38"/>
  <c r="D24" i="38"/>
  <c r="C24" i="38"/>
  <c r="V20" i="38"/>
  <c r="U20" i="38"/>
  <c r="T20" i="38"/>
  <c r="S20" i="38"/>
  <c r="R20" i="38"/>
  <c r="Q20" i="38"/>
  <c r="P20" i="38"/>
  <c r="O20" i="38"/>
  <c r="V19" i="38"/>
  <c r="U19" i="38"/>
  <c r="T19" i="38"/>
  <c r="S19" i="38"/>
  <c r="R19" i="38"/>
  <c r="Q19" i="38"/>
  <c r="P19" i="38"/>
  <c r="O19" i="38"/>
  <c r="V18" i="38"/>
  <c r="U18" i="38"/>
  <c r="T18" i="38"/>
  <c r="S18" i="38"/>
  <c r="R18" i="38"/>
  <c r="Q18" i="38"/>
  <c r="P18" i="38"/>
  <c r="O18" i="38"/>
  <c r="V17" i="38"/>
  <c r="U17" i="38"/>
  <c r="T17" i="38"/>
  <c r="S17" i="38"/>
  <c r="R17" i="38"/>
  <c r="Q17" i="38"/>
  <c r="P17" i="38"/>
  <c r="O17" i="38"/>
  <c r="V16" i="38"/>
  <c r="U16" i="38"/>
  <c r="T16" i="38"/>
  <c r="S16" i="38"/>
  <c r="R16" i="38"/>
  <c r="Q16" i="38"/>
  <c r="P16" i="38"/>
  <c r="O16" i="38"/>
  <c r="V15" i="38"/>
  <c r="U15" i="38"/>
  <c r="T15" i="38"/>
  <c r="S15" i="38"/>
  <c r="R15" i="38"/>
  <c r="Q15" i="38"/>
  <c r="P15" i="38"/>
  <c r="O15" i="38"/>
  <c r="K14" i="38"/>
  <c r="J14" i="38"/>
  <c r="I14" i="38"/>
  <c r="H14" i="38"/>
  <c r="G14" i="38"/>
  <c r="F14" i="38"/>
  <c r="E14" i="38"/>
  <c r="D14" i="38"/>
  <c r="C14" i="38"/>
  <c r="V13" i="38"/>
  <c r="U13" i="38"/>
  <c r="T13" i="38"/>
  <c r="S13" i="38"/>
  <c r="R13" i="38"/>
  <c r="Q13" i="38"/>
  <c r="P13" i="38"/>
  <c r="O13" i="38"/>
  <c r="V12" i="38"/>
  <c r="U12" i="38"/>
  <c r="T12" i="38"/>
  <c r="S12" i="38"/>
  <c r="R12" i="38"/>
  <c r="Q12" i="38"/>
  <c r="P12" i="38"/>
  <c r="O12" i="38"/>
  <c r="V11" i="38"/>
  <c r="U11" i="38"/>
  <c r="T11" i="38"/>
  <c r="S11" i="38"/>
  <c r="R11" i="38"/>
  <c r="Q11" i="38"/>
  <c r="P11" i="38"/>
  <c r="O11" i="38"/>
  <c r="V10" i="38"/>
  <c r="U10" i="38"/>
  <c r="T10" i="38"/>
  <c r="S10" i="38"/>
  <c r="R10" i="38"/>
  <c r="Q10" i="38"/>
  <c r="P10" i="38"/>
  <c r="O10" i="38"/>
  <c r="K9" i="38"/>
  <c r="J9" i="38"/>
  <c r="I9" i="38"/>
  <c r="H9" i="38"/>
  <c r="G9" i="38"/>
  <c r="F9" i="38"/>
  <c r="E9" i="38"/>
  <c r="D9" i="38"/>
  <c r="C9" i="38"/>
  <c r="S222" i="38" l="1"/>
  <c r="Q222" i="38"/>
  <c r="I66" i="38"/>
  <c r="E111" i="38"/>
  <c r="R115" i="38"/>
  <c r="Q122" i="38"/>
  <c r="U122" i="38"/>
  <c r="V130" i="38"/>
  <c r="P167" i="38"/>
  <c r="O193" i="38"/>
  <c r="S193" i="38"/>
  <c r="Q200" i="38"/>
  <c r="O206" i="38"/>
  <c r="S206" i="38"/>
  <c r="V222" i="38"/>
  <c r="R223" i="38"/>
  <c r="V223" i="38"/>
  <c r="Q224" i="38"/>
  <c r="U224" i="38"/>
  <c r="R32" i="38"/>
  <c r="G156" i="38"/>
  <c r="K156" i="38"/>
  <c r="R149" i="38"/>
  <c r="Q175" i="38"/>
  <c r="U222" i="38"/>
  <c r="P223" i="38"/>
  <c r="T223" i="38"/>
  <c r="O224" i="38"/>
  <c r="S224" i="38"/>
  <c r="Q226" i="38"/>
  <c r="U226" i="38"/>
  <c r="F66" i="38"/>
  <c r="J66" i="38"/>
  <c r="Q59" i="38"/>
  <c r="V77" i="38"/>
  <c r="O85" i="38"/>
  <c r="R200" i="38"/>
  <c r="V200" i="38"/>
  <c r="T206" i="38"/>
  <c r="T200" i="38"/>
  <c r="R206" i="38"/>
  <c r="V206" i="38"/>
  <c r="T222" i="38"/>
  <c r="R222" i="38"/>
  <c r="S200" i="38"/>
  <c r="U200" i="38"/>
  <c r="I194" i="38"/>
  <c r="J212" i="38"/>
  <c r="P206" i="38"/>
  <c r="U206" i="38"/>
  <c r="T32" i="38"/>
  <c r="V32" i="38"/>
  <c r="U40" i="38"/>
  <c r="D66" i="38"/>
  <c r="Q85" i="38"/>
  <c r="T196" i="38"/>
  <c r="O197" i="38"/>
  <c r="S197" i="38"/>
  <c r="R198" i="38"/>
  <c r="V198" i="38"/>
  <c r="Q199" i="38"/>
  <c r="U199" i="38"/>
  <c r="P200" i="38"/>
  <c r="Q206" i="38"/>
  <c r="P207" i="38"/>
  <c r="T207" i="38"/>
  <c r="O208" i="38"/>
  <c r="Q210" i="38"/>
  <c r="U210" i="38"/>
  <c r="F216" i="38"/>
  <c r="J216" i="38"/>
  <c r="Q218" i="38"/>
  <c r="U218" i="38"/>
  <c r="K220" i="38"/>
  <c r="R196" i="38"/>
  <c r="V196" i="38"/>
  <c r="T198" i="38"/>
  <c r="R207" i="38"/>
  <c r="V207" i="38"/>
  <c r="Q208" i="38"/>
  <c r="U208" i="38"/>
  <c r="O210" i="38"/>
  <c r="S210" i="38"/>
  <c r="D216" i="38"/>
  <c r="H216" i="38"/>
  <c r="O218" i="38"/>
  <c r="S218" i="38"/>
  <c r="P222" i="38"/>
  <c r="C189" i="38"/>
  <c r="G189" i="38"/>
  <c r="K189" i="38"/>
  <c r="F194" i="38"/>
  <c r="H205" i="38"/>
  <c r="C212" i="38"/>
  <c r="V59" i="38"/>
  <c r="R77" i="38"/>
  <c r="K79" i="38"/>
  <c r="R85" i="38"/>
  <c r="V85" i="38"/>
  <c r="Q115" i="38"/>
  <c r="U130" i="38"/>
  <c r="S149" i="38"/>
  <c r="T167" i="38"/>
  <c r="I169" i="38"/>
  <c r="K169" i="38"/>
  <c r="V175" i="38"/>
  <c r="P191" i="38"/>
  <c r="T191" i="38"/>
  <c r="O192" i="38"/>
  <c r="C216" i="38"/>
  <c r="G216" i="38"/>
  <c r="K216" i="38"/>
  <c r="E189" i="38"/>
  <c r="I189" i="38"/>
  <c r="F205" i="38"/>
  <c r="J205" i="38"/>
  <c r="E212" i="38"/>
  <c r="T59" i="38"/>
  <c r="T77" i="38"/>
  <c r="Q99" i="38"/>
  <c r="Q104" i="38"/>
  <c r="U104" i="38"/>
  <c r="F124" i="38"/>
  <c r="R167" i="38"/>
  <c r="T175" i="38"/>
  <c r="R191" i="38"/>
  <c r="E216" i="38"/>
  <c r="I216" i="38"/>
  <c r="J34" i="38"/>
  <c r="K124" i="38"/>
  <c r="R14" i="38"/>
  <c r="S85" i="38"/>
  <c r="E183" i="38"/>
  <c r="F189" i="38"/>
  <c r="J189" i="38"/>
  <c r="V189" i="38" s="1"/>
  <c r="E194" i="38"/>
  <c r="Q194" i="38" s="1"/>
  <c r="T14" i="38"/>
  <c r="G21" i="38"/>
  <c r="G212" i="38"/>
  <c r="H34" i="38"/>
  <c r="O77" i="38"/>
  <c r="R99" i="38"/>
  <c r="U99" i="38"/>
  <c r="U115" i="38"/>
  <c r="R130" i="38"/>
  <c r="O149" i="38"/>
  <c r="V149" i="38"/>
  <c r="C183" i="38"/>
  <c r="U167" i="38"/>
  <c r="O190" i="38"/>
  <c r="U191" i="38"/>
  <c r="U193" i="38"/>
  <c r="O196" i="38"/>
  <c r="S196" i="38"/>
  <c r="P208" i="38"/>
  <c r="T208" i="38"/>
  <c r="O209" i="38"/>
  <c r="S209" i="38"/>
  <c r="P213" i="38"/>
  <c r="T213" i="38"/>
  <c r="O217" i="38"/>
  <c r="S217" i="38"/>
  <c r="O222" i="38"/>
  <c r="Q225" i="38"/>
  <c r="U225" i="38"/>
  <c r="P226" i="38"/>
  <c r="T226" i="38"/>
  <c r="S227" i="38"/>
  <c r="I156" i="38"/>
  <c r="D189" i="38"/>
  <c r="P189" i="38" s="1"/>
  <c r="J194" i="38"/>
  <c r="P32" i="38"/>
  <c r="I212" i="38"/>
  <c r="I220" i="38"/>
  <c r="P59" i="38"/>
  <c r="U77" i="38"/>
  <c r="P99" i="38"/>
  <c r="P115" i="38"/>
  <c r="T126" i="38"/>
  <c r="T130" i="38"/>
  <c r="Q149" i="38"/>
  <c r="I183" i="38"/>
  <c r="V167" i="38"/>
  <c r="E169" i="38"/>
  <c r="P175" i="38"/>
  <c r="V191" i="38"/>
  <c r="P193" i="38"/>
  <c r="R195" i="38"/>
  <c r="V195" i="38"/>
  <c r="U196" i="38"/>
  <c r="R208" i="38"/>
  <c r="V208" i="38"/>
  <c r="Q209" i="38"/>
  <c r="U209" i="38"/>
  <c r="Q217" i="38"/>
  <c r="U217" i="38"/>
  <c r="R221" i="38"/>
  <c r="V221" i="38"/>
  <c r="P224" i="38"/>
  <c r="T224" i="38"/>
  <c r="S225" i="38"/>
  <c r="R226" i="38"/>
  <c r="V226" i="38"/>
  <c r="Q227" i="38"/>
  <c r="U227" i="38"/>
  <c r="S175" i="38"/>
  <c r="R175" i="38"/>
  <c r="H189" i="38"/>
  <c r="C194" i="38"/>
  <c r="C201" i="38" s="1"/>
  <c r="V14" i="38"/>
  <c r="K21" i="38"/>
  <c r="G194" i="38"/>
  <c r="R194" i="38" s="1"/>
  <c r="E21" i="38"/>
  <c r="C35" i="38"/>
  <c r="C215" i="38" s="1"/>
  <c r="E220" i="38"/>
  <c r="K66" i="38"/>
  <c r="G111" i="38"/>
  <c r="K111" i="38"/>
  <c r="O115" i="38"/>
  <c r="O130" i="38"/>
  <c r="C124" i="38"/>
  <c r="E156" i="38"/>
  <c r="P149" i="38"/>
  <c r="G169" i="38"/>
  <c r="R193" i="38"/>
  <c r="Q193" i="38"/>
  <c r="Q198" i="38"/>
  <c r="U198" i="38"/>
  <c r="R210" i="38"/>
  <c r="V210" i="38"/>
  <c r="R218" i="38"/>
  <c r="V218" i="38"/>
  <c r="R224" i="38"/>
  <c r="V224" i="38"/>
  <c r="H66" i="38"/>
  <c r="T66" i="38" s="1"/>
  <c r="T54" i="38"/>
  <c r="P14" i="38"/>
  <c r="K194" i="38"/>
  <c r="I21" i="38"/>
  <c r="D205" i="38"/>
  <c r="F212" i="38"/>
  <c r="O40" i="38"/>
  <c r="G220" i="38"/>
  <c r="Q54" i="38"/>
  <c r="E66" i="38"/>
  <c r="P85" i="38"/>
  <c r="I111" i="38"/>
  <c r="Q196" i="38"/>
  <c r="P196" i="38"/>
  <c r="S198" i="38"/>
  <c r="P210" i="38"/>
  <c r="T210" i="38"/>
  <c r="P218" i="38"/>
  <c r="T218" i="38"/>
  <c r="C111" i="38"/>
  <c r="G183" i="38"/>
  <c r="K183" i="38"/>
  <c r="P198" i="38"/>
  <c r="O198" i="38"/>
  <c r="S208" i="38"/>
  <c r="O226" i="38"/>
  <c r="S226" i="38"/>
  <c r="K212" i="38"/>
  <c r="O59" i="38"/>
  <c r="U59" i="38"/>
  <c r="Q70" i="38"/>
  <c r="U70" i="38"/>
  <c r="S77" i="38"/>
  <c r="C79" i="38"/>
  <c r="S81" i="38"/>
  <c r="O99" i="38"/>
  <c r="V99" i="38"/>
  <c r="P104" i="38"/>
  <c r="T104" i="38"/>
  <c r="V115" i="38"/>
  <c r="P122" i="38"/>
  <c r="T122" i="38"/>
  <c r="S130" i="38"/>
  <c r="C156" i="38"/>
  <c r="O167" i="38"/>
  <c r="P190" i="38"/>
  <c r="O191" i="38"/>
  <c r="O195" i="38"/>
  <c r="O200" i="38"/>
  <c r="Q207" i="38"/>
  <c r="U207" i="38"/>
  <c r="P209" i="38"/>
  <c r="T209" i="38"/>
  <c r="R211" i="38"/>
  <c r="V211" i="38"/>
  <c r="Q213" i="38"/>
  <c r="U213" i="38"/>
  <c r="R219" i="38"/>
  <c r="V219" i="38"/>
  <c r="Q221" i="38"/>
  <c r="U221" i="38"/>
  <c r="P227" i="38"/>
  <c r="T227" i="38"/>
  <c r="S54" i="38"/>
  <c r="S59" i="38"/>
  <c r="Q77" i="38"/>
  <c r="U85" i="38"/>
  <c r="T99" i="38"/>
  <c r="T115" i="38"/>
  <c r="Q130" i="38"/>
  <c r="U149" i="38"/>
  <c r="S167" i="38"/>
  <c r="S191" i="38"/>
  <c r="V193" i="38"/>
  <c r="J220" i="38"/>
  <c r="R54" i="38"/>
  <c r="R59" i="38"/>
  <c r="G66" i="38"/>
  <c r="P77" i="38"/>
  <c r="Q81" i="38"/>
  <c r="U81" i="38"/>
  <c r="T85" i="38"/>
  <c r="S99" i="38"/>
  <c r="R104" i="38"/>
  <c r="V104" i="38"/>
  <c r="S115" i="38"/>
  <c r="R122" i="38"/>
  <c r="V122" i="38"/>
  <c r="V126" i="38"/>
  <c r="P130" i="38"/>
  <c r="T149" i="38"/>
  <c r="Q167" i="38"/>
  <c r="O175" i="38"/>
  <c r="U175" i="38"/>
  <c r="Q191" i="38"/>
  <c r="V192" i="38"/>
  <c r="T193" i="38"/>
  <c r="U195" i="38"/>
  <c r="P211" i="38"/>
  <c r="T211" i="38"/>
  <c r="O213" i="38"/>
  <c r="S213" i="38"/>
  <c r="R217" i="38"/>
  <c r="V217" i="38"/>
  <c r="P219" i="38"/>
  <c r="T219" i="38"/>
  <c r="O221" i="38"/>
  <c r="S221" i="38"/>
  <c r="O225" i="38"/>
  <c r="R227" i="38"/>
  <c r="V227" i="38"/>
  <c r="J201" i="38"/>
  <c r="U35" i="38"/>
  <c r="I34" i="38"/>
  <c r="O9" i="38"/>
  <c r="S9" i="38"/>
  <c r="C21" i="38"/>
  <c r="Q25" i="38"/>
  <c r="H212" i="38"/>
  <c r="G35" i="38"/>
  <c r="G48" i="38" s="1"/>
  <c r="T35" i="38"/>
  <c r="P36" i="38"/>
  <c r="T36" i="38"/>
  <c r="V36" i="38"/>
  <c r="R70" i="38"/>
  <c r="P81" i="38"/>
  <c r="D80" i="38"/>
  <c r="D93" i="38" s="1"/>
  <c r="T81" i="38"/>
  <c r="H80" i="38"/>
  <c r="H93" i="38" s="1"/>
  <c r="K93" i="38"/>
  <c r="S126" i="38"/>
  <c r="G125" i="38"/>
  <c r="G138" i="38" s="1"/>
  <c r="R144" i="38"/>
  <c r="F156" i="38"/>
  <c r="R156" i="38" s="1"/>
  <c r="Q144" i="38"/>
  <c r="V144" i="38"/>
  <c r="J156" i="38"/>
  <c r="U144" i="38"/>
  <c r="O14" i="38"/>
  <c r="Q14" i="38"/>
  <c r="S14" i="38"/>
  <c r="U14" i="38"/>
  <c r="D21" i="38"/>
  <c r="F21" i="38"/>
  <c r="H21" i="38"/>
  <c r="J21" i="38"/>
  <c r="E205" i="38"/>
  <c r="G205" i="38"/>
  <c r="I205" i="38"/>
  <c r="I48" i="38"/>
  <c r="O32" i="38"/>
  <c r="Q32" i="38"/>
  <c r="S32" i="38"/>
  <c r="U32" i="38"/>
  <c r="D34" i="38"/>
  <c r="F34" i="38"/>
  <c r="E35" i="38"/>
  <c r="P35" i="38" s="1"/>
  <c r="C220" i="38"/>
  <c r="F220" i="38"/>
  <c r="R40" i="38"/>
  <c r="S40" i="38"/>
  <c r="P54" i="38"/>
  <c r="C93" i="38"/>
  <c r="S70" i="38"/>
  <c r="Q125" i="38"/>
  <c r="E124" i="38"/>
  <c r="P126" i="38"/>
  <c r="D125" i="38"/>
  <c r="D138" i="38" s="1"/>
  <c r="H124" i="38"/>
  <c r="V125" i="38"/>
  <c r="J124" i="38"/>
  <c r="Q9" i="38"/>
  <c r="U9" i="38"/>
  <c r="D194" i="38"/>
  <c r="H194" i="38"/>
  <c r="O25" i="38"/>
  <c r="S25" i="38"/>
  <c r="U25" i="38"/>
  <c r="D212" i="38"/>
  <c r="R36" i="38"/>
  <c r="H220" i="38"/>
  <c r="T40" i="38"/>
  <c r="F48" i="38"/>
  <c r="J48" i="38"/>
  <c r="V70" i="38"/>
  <c r="P9" i="38"/>
  <c r="R9" i="38"/>
  <c r="T9" i="38"/>
  <c r="V9" i="38"/>
  <c r="C205" i="38"/>
  <c r="P25" i="38"/>
  <c r="R25" i="38"/>
  <c r="T25" i="38"/>
  <c r="V25" i="38"/>
  <c r="K35" i="38"/>
  <c r="K48" i="38" s="1"/>
  <c r="O36" i="38"/>
  <c r="Q36" i="38"/>
  <c r="S36" i="38"/>
  <c r="U36" i="38"/>
  <c r="D220" i="38"/>
  <c r="P40" i="38"/>
  <c r="Q40" i="38"/>
  <c r="D48" i="38"/>
  <c r="H48" i="38"/>
  <c r="C66" i="38"/>
  <c r="O54" i="38"/>
  <c r="U54" i="38"/>
  <c r="V54" i="38"/>
  <c r="P70" i="38"/>
  <c r="T70" i="38"/>
  <c r="R81" i="38"/>
  <c r="F80" i="38"/>
  <c r="V81" i="38"/>
  <c r="J80" i="38"/>
  <c r="J93" i="38" s="1"/>
  <c r="O104" i="38"/>
  <c r="S104" i="38"/>
  <c r="O122" i="38"/>
  <c r="S122" i="38"/>
  <c r="K205" i="38"/>
  <c r="V40" i="38"/>
  <c r="O70" i="38"/>
  <c r="E80" i="38"/>
  <c r="G80" i="38"/>
  <c r="I80" i="38"/>
  <c r="O81" i="38"/>
  <c r="D111" i="38"/>
  <c r="F111" i="38"/>
  <c r="H111" i="38"/>
  <c r="J111" i="38"/>
  <c r="E138" i="38"/>
  <c r="K138" i="38"/>
  <c r="Q126" i="38"/>
  <c r="R126" i="38"/>
  <c r="P160" i="38"/>
  <c r="T160" i="38"/>
  <c r="S160" i="38"/>
  <c r="R171" i="38"/>
  <c r="F170" i="38"/>
  <c r="F183" i="38" s="1"/>
  <c r="Q171" i="38"/>
  <c r="V171" i="38"/>
  <c r="J170" i="38"/>
  <c r="J183" i="38" s="1"/>
  <c r="U171" i="38"/>
  <c r="T190" i="38"/>
  <c r="S190" i="38"/>
  <c r="Q192" i="38"/>
  <c r="P192" i="38"/>
  <c r="U192" i="38"/>
  <c r="T192" i="38"/>
  <c r="C138" i="38"/>
  <c r="P144" i="38"/>
  <c r="D156" i="38"/>
  <c r="T144" i="38"/>
  <c r="H156" i="38"/>
  <c r="T156" i="38" s="1"/>
  <c r="S144" i="38"/>
  <c r="C169" i="38"/>
  <c r="F138" i="38"/>
  <c r="H138" i="38"/>
  <c r="J138" i="38"/>
  <c r="O126" i="38"/>
  <c r="U126" i="38"/>
  <c r="I125" i="38"/>
  <c r="R160" i="38"/>
  <c r="Q160" i="38"/>
  <c r="V160" i="38"/>
  <c r="U160" i="38"/>
  <c r="P171" i="38"/>
  <c r="D170" i="38"/>
  <c r="D183" i="38" s="1"/>
  <c r="T171" i="38"/>
  <c r="H170" i="38"/>
  <c r="S171" i="38"/>
  <c r="R190" i="38"/>
  <c r="Q190" i="38"/>
  <c r="V190" i="38"/>
  <c r="U190" i="38"/>
  <c r="S192" i="38"/>
  <c r="R192" i="38"/>
  <c r="Q195" i="38"/>
  <c r="O144" i="38"/>
  <c r="O160" i="38"/>
  <c r="O171" i="38"/>
  <c r="P195" i="38"/>
  <c r="P197" i="38"/>
  <c r="T197" i="38"/>
  <c r="R199" i="38"/>
  <c r="V199" i="38"/>
  <c r="O211" i="38"/>
  <c r="S211" i="38"/>
  <c r="Q219" i="38"/>
  <c r="U219" i="38"/>
  <c r="Q223" i="38"/>
  <c r="U223" i="38"/>
  <c r="T225" i="38"/>
  <c r="S195" i="38"/>
  <c r="Q197" i="38"/>
  <c r="U197" i="38"/>
  <c r="O199" i="38"/>
  <c r="S199" i="38"/>
  <c r="O207" i="38"/>
  <c r="S207" i="38"/>
  <c r="R209" i="38"/>
  <c r="V209" i="38"/>
  <c r="R213" i="38"/>
  <c r="V213" i="38"/>
  <c r="P217" i="38"/>
  <c r="T217" i="38"/>
  <c r="P221" i="38"/>
  <c r="T221" i="38"/>
  <c r="O227" i="38"/>
  <c r="T195" i="38"/>
  <c r="R197" i="38"/>
  <c r="V197" i="38"/>
  <c r="P199" i="38"/>
  <c r="T199" i="38"/>
  <c r="Q211" i="38"/>
  <c r="U211" i="38"/>
  <c r="O219" i="38"/>
  <c r="S219" i="38"/>
  <c r="O223" i="38"/>
  <c r="S223" i="38"/>
  <c r="R225" i="38"/>
  <c r="V225" i="38"/>
  <c r="P225" i="38"/>
  <c r="U66" i="38" l="1"/>
  <c r="Q124" i="38"/>
  <c r="R220" i="38"/>
  <c r="U194" i="38"/>
  <c r="P220" i="38"/>
  <c r="P212" i="38"/>
  <c r="T194" i="38"/>
  <c r="R205" i="38"/>
  <c r="V66" i="38"/>
  <c r="V216" i="38"/>
  <c r="U212" i="38"/>
  <c r="U111" i="38"/>
  <c r="V194" i="38"/>
  <c r="F201" i="38"/>
  <c r="I201" i="38"/>
  <c r="U201" i="38" s="1"/>
  <c r="R216" i="38"/>
  <c r="T111" i="38"/>
  <c r="T21" i="38"/>
  <c r="S66" i="38"/>
  <c r="R212" i="38"/>
  <c r="P111" i="38"/>
  <c r="V156" i="38"/>
  <c r="Q66" i="38"/>
  <c r="V124" i="38"/>
  <c r="P216" i="38"/>
  <c r="O66" i="38"/>
  <c r="P21" i="38"/>
  <c r="T189" i="38"/>
  <c r="E201" i="38"/>
  <c r="T216" i="38"/>
  <c r="U189" i="38"/>
  <c r="T212" i="38"/>
  <c r="V212" i="38"/>
  <c r="G201" i="38"/>
  <c r="R201" i="38" s="1"/>
  <c r="R125" i="38"/>
  <c r="S189" i="38"/>
  <c r="P194" i="38"/>
  <c r="O189" i="38"/>
  <c r="S194" i="38"/>
  <c r="V111" i="38"/>
  <c r="T220" i="38"/>
  <c r="P138" i="38"/>
  <c r="K201" i="38"/>
  <c r="V201" i="38" s="1"/>
  <c r="P183" i="38"/>
  <c r="P156" i="38"/>
  <c r="V93" i="38"/>
  <c r="S212" i="38"/>
  <c r="R189" i="38"/>
  <c r="Q189" i="38"/>
  <c r="R183" i="38"/>
  <c r="R48" i="38"/>
  <c r="R21" i="38"/>
  <c r="U220" i="38"/>
  <c r="C34" i="38"/>
  <c r="C214" i="38" s="1"/>
  <c r="O35" i="38"/>
  <c r="I215" i="38"/>
  <c r="I228" i="38" s="1"/>
  <c r="V220" i="38"/>
  <c r="R111" i="38"/>
  <c r="Q156" i="38"/>
  <c r="V138" i="38"/>
  <c r="C48" i="38"/>
  <c r="O48" i="38" s="1"/>
  <c r="Q216" i="38"/>
  <c r="P66" i="38"/>
  <c r="R66" i="38"/>
  <c r="T48" i="38"/>
  <c r="V21" i="38"/>
  <c r="F215" i="38"/>
  <c r="F228" i="38" s="1"/>
  <c r="Q212" i="38"/>
  <c r="S21" i="38"/>
  <c r="V183" i="38"/>
  <c r="U183" i="38"/>
  <c r="I124" i="38"/>
  <c r="U124" i="38" s="1"/>
  <c r="U125" i="38"/>
  <c r="S138" i="38"/>
  <c r="G93" i="38"/>
  <c r="S93" i="38" s="1"/>
  <c r="S80" i="38"/>
  <c r="G79" i="38"/>
  <c r="O194" i="38"/>
  <c r="R138" i="38"/>
  <c r="Q138" i="38"/>
  <c r="E93" i="38"/>
  <c r="P93" i="38" s="1"/>
  <c r="Q80" i="38"/>
  <c r="E79" i="38"/>
  <c r="V80" i="38"/>
  <c r="J79" i="38"/>
  <c r="O216" i="38"/>
  <c r="P125" i="38"/>
  <c r="D124" i="38"/>
  <c r="O220" i="38"/>
  <c r="S48" i="38"/>
  <c r="O183" i="38"/>
  <c r="G124" i="38"/>
  <c r="S125" i="38"/>
  <c r="Q111" i="38"/>
  <c r="P80" i="38"/>
  <c r="D79" i="38"/>
  <c r="O80" i="38"/>
  <c r="G215" i="38"/>
  <c r="G228" i="38" s="1"/>
  <c r="S35" i="38"/>
  <c r="G34" i="38"/>
  <c r="O212" i="38"/>
  <c r="Q21" i="38"/>
  <c r="T170" i="38"/>
  <c r="H169" i="38"/>
  <c r="S170" i="38"/>
  <c r="H215" i="38"/>
  <c r="T125" i="38"/>
  <c r="R34" i="38"/>
  <c r="U205" i="38"/>
  <c r="Q205" i="38"/>
  <c r="U34" i="38"/>
  <c r="D201" i="38"/>
  <c r="P201" i="38" s="1"/>
  <c r="P170" i="38"/>
  <c r="D169" i="38"/>
  <c r="P169" i="38" s="1"/>
  <c r="O170" i="38"/>
  <c r="H183" i="38"/>
  <c r="U156" i="38"/>
  <c r="Q183" i="38"/>
  <c r="S111" i="38"/>
  <c r="S220" i="38"/>
  <c r="O93" i="38"/>
  <c r="J215" i="38"/>
  <c r="S205" i="38"/>
  <c r="S156" i="38"/>
  <c r="D215" i="38"/>
  <c r="O215" i="38" s="1"/>
  <c r="O21" i="38"/>
  <c r="O111" i="38"/>
  <c r="V205" i="38"/>
  <c r="P205" i="38"/>
  <c r="H201" i="38"/>
  <c r="T201" i="38" s="1"/>
  <c r="T34" i="38"/>
  <c r="R35" i="38"/>
  <c r="V170" i="38"/>
  <c r="J169" i="38"/>
  <c r="U170" i="38"/>
  <c r="T205" i="38"/>
  <c r="O138" i="38"/>
  <c r="R170" i="38"/>
  <c r="F169" i="38"/>
  <c r="Q170" i="38"/>
  <c r="O156" i="38"/>
  <c r="I138" i="38"/>
  <c r="U138" i="38" s="1"/>
  <c r="U80" i="38"/>
  <c r="I93" i="38"/>
  <c r="U93" i="38" s="1"/>
  <c r="I79" i="38"/>
  <c r="R80" i="38"/>
  <c r="F79" i="38"/>
  <c r="K215" i="38"/>
  <c r="K228" i="38" s="1"/>
  <c r="K34" i="38"/>
  <c r="V35" i="38"/>
  <c r="O205" i="38"/>
  <c r="C228" i="38"/>
  <c r="V48" i="38"/>
  <c r="Q220" i="38"/>
  <c r="S216" i="38"/>
  <c r="E215" i="38"/>
  <c r="Q35" i="38"/>
  <c r="E34" i="38"/>
  <c r="U48" i="38"/>
  <c r="E48" i="38"/>
  <c r="Q48" i="38" s="1"/>
  <c r="O125" i="38"/>
  <c r="T80" i="38"/>
  <c r="H79" i="38"/>
  <c r="F93" i="38"/>
  <c r="U216" i="38"/>
  <c r="U21" i="38"/>
  <c r="Q201" i="38" l="1"/>
  <c r="Q215" i="38"/>
  <c r="O201" i="38"/>
  <c r="O34" i="38"/>
  <c r="R79" i="38"/>
  <c r="U79" i="38"/>
  <c r="T215" i="38"/>
  <c r="T138" i="38"/>
  <c r="T124" i="38"/>
  <c r="D214" i="38"/>
  <c r="O214" i="38" s="1"/>
  <c r="R215" i="38"/>
  <c r="R93" i="38"/>
  <c r="O169" i="38"/>
  <c r="P215" i="38"/>
  <c r="K214" i="38"/>
  <c r="V34" i="38"/>
  <c r="V215" i="38"/>
  <c r="J228" i="38"/>
  <c r="V228" i="38" s="1"/>
  <c r="Q79" i="38"/>
  <c r="E214" i="38"/>
  <c r="Q34" i="38"/>
  <c r="I214" i="38"/>
  <c r="T169" i="38"/>
  <c r="S169" i="38"/>
  <c r="H228" i="38"/>
  <c r="T228" i="38" s="1"/>
  <c r="S215" i="38"/>
  <c r="S201" i="38"/>
  <c r="T93" i="38"/>
  <c r="R169" i="38"/>
  <c r="Q169" i="38"/>
  <c r="D228" i="38"/>
  <c r="O228" i="38" s="1"/>
  <c r="P48" i="38"/>
  <c r="V169" i="38"/>
  <c r="U169" i="38"/>
  <c r="P124" i="38"/>
  <c r="O124" i="38"/>
  <c r="V79" i="38"/>
  <c r="J214" i="38"/>
  <c r="Q93" i="38"/>
  <c r="S79" i="38"/>
  <c r="U215" i="38"/>
  <c r="T79" i="38"/>
  <c r="H214" i="38"/>
  <c r="T183" i="38"/>
  <c r="S183" i="38"/>
  <c r="E228" i="38"/>
  <c r="Q228" i="38" s="1"/>
  <c r="F214" i="38"/>
  <c r="G214" i="38"/>
  <c r="S34" i="38"/>
  <c r="P79" i="38"/>
  <c r="O79" i="38"/>
  <c r="S124" i="38"/>
  <c r="R124" i="38"/>
  <c r="P34" i="38"/>
  <c r="R228" i="38"/>
  <c r="T214" i="38" l="1"/>
  <c r="P214" i="38"/>
  <c r="U228" i="38"/>
  <c r="S228" i="38"/>
  <c r="V214" i="38"/>
  <c r="P228" i="38"/>
  <c r="S214" i="38"/>
  <c r="Q214" i="38"/>
  <c r="R214" i="38"/>
  <c r="U214" i="38"/>
  <c r="F10" i="58" l="1"/>
  <c r="E10" i="58"/>
  <c r="D10" i="58"/>
  <c r="C10" i="58"/>
  <c r="B10" i="58"/>
  <c r="B52" i="33" s="1"/>
  <c r="I15" i="71"/>
  <c r="H15" i="71"/>
  <c r="G15" i="71"/>
  <c r="F15" i="71"/>
  <c r="E15" i="71"/>
  <c r="D15" i="71"/>
  <c r="C15" i="71"/>
  <c r="B15" i="71"/>
  <c r="Q14" i="71"/>
  <c r="P14" i="71"/>
  <c r="O14" i="71"/>
  <c r="N14" i="71"/>
  <c r="M14" i="71"/>
  <c r="L14" i="71"/>
  <c r="K14" i="71"/>
  <c r="Q13" i="71"/>
  <c r="P13" i="71"/>
  <c r="O13" i="71"/>
  <c r="N13" i="71"/>
  <c r="M13" i="71"/>
  <c r="L13" i="71"/>
  <c r="K13" i="71"/>
  <c r="I9" i="71"/>
  <c r="H9" i="71"/>
  <c r="G9" i="71"/>
  <c r="F9" i="71"/>
  <c r="E9" i="71"/>
  <c r="D9" i="71"/>
  <c r="C9" i="71"/>
  <c r="B9" i="71"/>
  <c r="B21" i="71" s="1"/>
  <c r="Q8" i="71"/>
  <c r="P8" i="71"/>
  <c r="O8" i="71"/>
  <c r="N8" i="71"/>
  <c r="M8" i="71"/>
  <c r="L8" i="71"/>
  <c r="K8" i="71"/>
  <c r="Q7" i="71"/>
  <c r="P7" i="71"/>
  <c r="O7" i="71"/>
  <c r="N7" i="71"/>
  <c r="M7" i="71"/>
  <c r="L7" i="71"/>
  <c r="K7" i="71"/>
  <c r="I15" i="70"/>
  <c r="H15" i="70"/>
  <c r="G15" i="70"/>
  <c r="F15" i="70"/>
  <c r="E15" i="70"/>
  <c r="D15" i="70"/>
  <c r="C15" i="70"/>
  <c r="B15" i="70"/>
  <c r="Q14" i="70"/>
  <c r="P14" i="70"/>
  <c r="O14" i="70"/>
  <c r="N14" i="70"/>
  <c r="M14" i="70"/>
  <c r="L14" i="70"/>
  <c r="K14" i="70"/>
  <c r="Q13" i="70"/>
  <c r="P13" i="70"/>
  <c r="O13" i="70"/>
  <c r="N13" i="70"/>
  <c r="M13" i="70"/>
  <c r="L13" i="70"/>
  <c r="K13" i="70"/>
  <c r="I9" i="70"/>
  <c r="H9" i="70"/>
  <c r="G9" i="70"/>
  <c r="F9" i="70"/>
  <c r="E9" i="70"/>
  <c r="D9" i="70"/>
  <c r="C9" i="70"/>
  <c r="B9" i="70"/>
  <c r="Q8" i="70"/>
  <c r="P8" i="70"/>
  <c r="O8" i="70"/>
  <c r="N8" i="70"/>
  <c r="M8" i="70"/>
  <c r="L8" i="70"/>
  <c r="K8" i="70"/>
  <c r="Q7" i="70"/>
  <c r="P7" i="70"/>
  <c r="O7" i="70"/>
  <c r="N7" i="70"/>
  <c r="M7" i="70"/>
  <c r="L7" i="70"/>
  <c r="K7" i="70"/>
  <c r="I15" i="69"/>
  <c r="H15" i="69"/>
  <c r="G15" i="69"/>
  <c r="F15" i="69"/>
  <c r="E15" i="69"/>
  <c r="D15" i="69"/>
  <c r="C15" i="69"/>
  <c r="B15" i="69"/>
  <c r="Q14" i="69"/>
  <c r="P14" i="69"/>
  <c r="O14" i="69"/>
  <c r="N14" i="69"/>
  <c r="M14" i="69"/>
  <c r="L14" i="69"/>
  <c r="K14" i="69"/>
  <c r="Q13" i="69"/>
  <c r="P13" i="69"/>
  <c r="O13" i="69"/>
  <c r="N13" i="69"/>
  <c r="M13" i="69"/>
  <c r="L13" i="69"/>
  <c r="K13" i="69"/>
  <c r="I9" i="69"/>
  <c r="H9" i="69"/>
  <c r="G9" i="69"/>
  <c r="F9" i="69"/>
  <c r="E9" i="69"/>
  <c r="D9" i="69"/>
  <c r="C9" i="69"/>
  <c r="B9" i="69"/>
  <c r="Q8" i="69"/>
  <c r="P8" i="69"/>
  <c r="O8" i="69"/>
  <c r="N8" i="69"/>
  <c r="M8" i="69"/>
  <c r="L8" i="69"/>
  <c r="K8" i="69"/>
  <c r="Q7" i="69"/>
  <c r="P7" i="69"/>
  <c r="O7" i="69"/>
  <c r="N7" i="69"/>
  <c r="M7" i="69"/>
  <c r="L7" i="69"/>
  <c r="K7" i="69"/>
  <c r="D6" i="6"/>
  <c r="A6" i="6"/>
  <c r="D25" i="6"/>
  <c r="D24" i="6"/>
  <c r="D23" i="6"/>
  <c r="D22" i="6"/>
  <c r="D21" i="6"/>
  <c r="D20" i="6"/>
  <c r="D19" i="6"/>
  <c r="D18" i="6"/>
  <c r="K15" i="71" l="1"/>
  <c r="O15" i="71"/>
  <c r="B21" i="70"/>
  <c r="A23" i="70" s="1"/>
  <c r="F21" i="70"/>
  <c r="F20" i="70" s="1"/>
  <c r="O15" i="69"/>
  <c r="K9" i="69"/>
  <c r="B21" i="69"/>
  <c r="O9" i="69"/>
  <c r="F21" i="69"/>
  <c r="M15" i="69"/>
  <c r="Q15" i="69"/>
  <c r="M15" i="71"/>
  <c r="Q15" i="71"/>
  <c r="D12" i="58"/>
  <c r="D52" i="33"/>
  <c r="P9" i="69"/>
  <c r="G21" i="69"/>
  <c r="E12" i="58"/>
  <c r="E52" i="33"/>
  <c r="M9" i="69"/>
  <c r="D21" i="69"/>
  <c r="Q9" i="69"/>
  <c r="H21" i="69"/>
  <c r="F12" i="58"/>
  <c r="F52" i="33"/>
  <c r="L9" i="69"/>
  <c r="C21" i="69"/>
  <c r="N9" i="69"/>
  <c r="E21" i="69"/>
  <c r="I21" i="69"/>
  <c r="I21" i="71"/>
  <c r="F21" i="26" s="1"/>
  <c r="C12" i="58"/>
  <c r="C52" i="33"/>
  <c r="B12" i="58"/>
  <c r="K9" i="71"/>
  <c r="O9" i="71"/>
  <c r="F21" i="71"/>
  <c r="L9" i="71"/>
  <c r="C21" i="71"/>
  <c r="P9" i="71"/>
  <c r="G21" i="71"/>
  <c r="M9" i="71"/>
  <c r="D21" i="71"/>
  <c r="Q9" i="71"/>
  <c r="H21" i="71"/>
  <c r="N9" i="71"/>
  <c r="E21" i="71"/>
  <c r="K9" i="70"/>
  <c r="Q9" i="70"/>
  <c r="I21" i="70"/>
  <c r="C21" i="70"/>
  <c r="G21" i="70"/>
  <c r="L9" i="70"/>
  <c r="D21" i="70"/>
  <c r="O9" i="70"/>
  <c r="E21" i="70"/>
  <c r="H21" i="70"/>
  <c r="N9" i="70"/>
  <c r="K15" i="69"/>
  <c r="P15" i="69"/>
  <c r="L15" i="70"/>
  <c r="P15" i="70"/>
  <c r="L15" i="71"/>
  <c r="P15" i="71"/>
  <c r="N15" i="69"/>
  <c r="M9" i="70"/>
  <c r="P9" i="70"/>
  <c r="M15" i="70"/>
  <c r="Q15" i="70"/>
  <c r="N15" i="71"/>
  <c r="K15" i="70"/>
  <c r="O15" i="70"/>
  <c r="N15" i="70"/>
  <c r="L15" i="69"/>
  <c r="I20" i="71" l="1"/>
  <c r="O21" i="70"/>
  <c r="C20" i="26"/>
  <c r="N21" i="69"/>
  <c r="B19" i="26"/>
  <c r="E20" i="69"/>
  <c r="D20" i="69"/>
  <c r="M21" i="69"/>
  <c r="P21" i="69"/>
  <c r="G20" i="69"/>
  <c r="D19" i="26"/>
  <c r="F20" i="69"/>
  <c r="C19" i="26"/>
  <c r="O21" i="69"/>
  <c r="L21" i="69"/>
  <c r="C20" i="69"/>
  <c r="H20" i="69"/>
  <c r="E19" i="26"/>
  <c r="A23" i="69"/>
  <c r="B20" i="69"/>
  <c r="K20" i="69" s="1"/>
  <c r="K21" i="69"/>
  <c r="Q21" i="69"/>
  <c r="F19" i="26"/>
  <c r="I20" i="69"/>
  <c r="Q21" i="71"/>
  <c r="E21" i="26"/>
  <c r="H20" i="71"/>
  <c r="Q20" i="71" s="1"/>
  <c r="G20" i="71"/>
  <c r="D21" i="26"/>
  <c r="P21" i="71"/>
  <c r="O21" i="71"/>
  <c r="F20" i="71"/>
  <c r="O20" i="71" s="1"/>
  <c r="C21" i="26"/>
  <c r="E20" i="71"/>
  <c r="N20" i="71" s="1"/>
  <c r="B21" i="26"/>
  <c r="N21" i="71"/>
  <c r="M21" i="71"/>
  <c r="D20" i="71"/>
  <c r="M20" i="71" s="1"/>
  <c r="C20" i="71"/>
  <c r="L21" i="71"/>
  <c r="A23" i="71"/>
  <c r="C27" i="64" s="1"/>
  <c r="K21" i="71"/>
  <c r="B20" i="71"/>
  <c r="K20" i="71" s="1"/>
  <c r="M21" i="70"/>
  <c r="D20" i="70"/>
  <c r="F20" i="26"/>
  <c r="I20" i="70"/>
  <c r="Q21" i="70"/>
  <c r="E20" i="26"/>
  <c r="H20" i="70"/>
  <c r="K21" i="70"/>
  <c r="C26" i="64"/>
  <c r="B20" i="70"/>
  <c r="B20" i="26"/>
  <c r="E20" i="70"/>
  <c r="N20" i="70" s="1"/>
  <c r="N21" i="70"/>
  <c r="D20" i="26"/>
  <c r="G20" i="70"/>
  <c r="P20" i="70" s="1"/>
  <c r="P21" i="70"/>
  <c r="C20" i="70"/>
  <c r="L21" i="70"/>
  <c r="O20" i="70"/>
  <c r="F51" i="33"/>
  <c r="E51" i="33"/>
  <c r="D51" i="33"/>
  <c r="C51" i="33"/>
  <c r="B51" i="33"/>
  <c r="L20" i="70" l="1"/>
  <c r="P20" i="69"/>
  <c r="N20" i="69"/>
  <c r="L20" i="69"/>
  <c r="M20" i="69"/>
  <c r="Q20" i="69"/>
  <c r="P20" i="71"/>
  <c r="O20" i="69"/>
  <c r="L20" i="71"/>
  <c r="Q20" i="70"/>
  <c r="K20" i="70"/>
  <c r="M20" i="70"/>
  <c r="F55" i="33"/>
  <c r="F67" i="33" s="1"/>
  <c r="E55" i="33"/>
  <c r="D55" i="33"/>
  <c r="D67" i="33" s="1"/>
  <c r="C55" i="33"/>
  <c r="C67" i="33" s="1"/>
  <c r="B55" i="33"/>
  <c r="F54" i="33"/>
  <c r="F53" i="33" s="1"/>
  <c r="E54" i="33"/>
  <c r="D54" i="33"/>
  <c r="C54" i="33"/>
  <c r="B54" i="33"/>
  <c r="F50" i="33"/>
  <c r="J52" i="33"/>
  <c r="H52" i="33"/>
  <c r="E50" i="33"/>
  <c r="I51" i="33"/>
  <c r="A26" i="33"/>
  <c r="A25" i="33"/>
  <c r="A4" i="33"/>
  <c r="A3" i="69"/>
  <c r="H24" i="6"/>
  <c r="H22" i="6"/>
  <c r="Q59" i="42"/>
  <c r="N59" i="42"/>
  <c r="K59" i="42"/>
  <c r="H59" i="42"/>
  <c r="O32" i="42"/>
  <c r="Q29" i="42"/>
  <c r="E59" i="42" s="1"/>
  <c r="N29" i="42"/>
  <c r="K29" i="42"/>
  <c r="H29" i="42"/>
  <c r="E29" i="42"/>
  <c r="A3" i="42"/>
  <c r="P58" i="42"/>
  <c r="O58" i="42"/>
  <c r="M58" i="42"/>
  <c r="L58" i="42"/>
  <c r="J58" i="42"/>
  <c r="I58" i="42"/>
  <c r="G58" i="42"/>
  <c r="F58" i="42"/>
  <c r="D57" i="42"/>
  <c r="C57" i="42"/>
  <c r="A57" i="42"/>
  <c r="D56" i="42"/>
  <c r="C56" i="42"/>
  <c r="A56" i="42"/>
  <c r="D55" i="42"/>
  <c r="C55" i="42"/>
  <c r="A55" i="42"/>
  <c r="D54" i="42"/>
  <c r="C54" i="42"/>
  <c r="A54" i="42"/>
  <c r="D53" i="42"/>
  <c r="C53" i="42"/>
  <c r="A53" i="42"/>
  <c r="D52" i="42"/>
  <c r="C52" i="42"/>
  <c r="A52" i="42"/>
  <c r="D51" i="42"/>
  <c r="C51" i="42"/>
  <c r="A51" i="42"/>
  <c r="D50" i="42"/>
  <c r="C50" i="42"/>
  <c r="A50" i="42"/>
  <c r="D49" i="42"/>
  <c r="C49" i="42"/>
  <c r="A49" i="42"/>
  <c r="D48" i="42"/>
  <c r="C48" i="42"/>
  <c r="A48" i="42"/>
  <c r="D47" i="42"/>
  <c r="C47" i="42"/>
  <c r="A47" i="42"/>
  <c r="D46" i="42"/>
  <c r="C46" i="42"/>
  <c r="A46" i="42"/>
  <c r="D45" i="42"/>
  <c r="C45" i="42"/>
  <c r="A45" i="42"/>
  <c r="D44" i="42"/>
  <c r="C44" i="42"/>
  <c r="A44" i="42"/>
  <c r="D43" i="42"/>
  <c r="C43" i="42"/>
  <c r="A43" i="42"/>
  <c r="D42" i="42"/>
  <c r="C42" i="42"/>
  <c r="A42" i="42"/>
  <c r="D41" i="42"/>
  <c r="C41" i="42"/>
  <c r="A41" i="42"/>
  <c r="D40" i="42"/>
  <c r="C40" i="42"/>
  <c r="A40" i="42"/>
  <c r="D39" i="42"/>
  <c r="C39" i="42"/>
  <c r="A39" i="42"/>
  <c r="D38" i="42"/>
  <c r="C38" i="42"/>
  <c r="A38" i="42"/>
  <c r="P28" i="42"/>
  <c r="O28" i="42"/>
  <c r="M28" i="42"/>
  <c r="L28" i="42"/>
  <c r="J28" i="42"/>
  <c r="I28" i="42"/>
  <c r="G28" i="42"/>
  <c r="F28" i="42"/>
  <c r="D28" i="42"/>
  <c r="C28" i="42"/>
  <c r="B28" i="42"/>
  <c r="E27" i="42"/>
  <c r="H27" i="42" s="1"/>
  <c r="K27" i="42" s="1"/>
  <c r="N27" i="42" s="1"/>
  <c r="E26" i="42"/>
  <c r="H26" i="42" s="1"/>
  <c r="K26" i="42" s="1"/>
  <c r="N26" i="42" s="1"/>
  <c r="B56" i="42" s="1"/>
  <c r="E25" i="42"/>
  <c r="H25" i="42" s="1"/>
  <c r="K25" i="42" s="1"/>
  <c r="N25" i="42" s="1"/>
  <c r="E24" i="42"/>
  <c r="H24" i="42" s="1"/>
  <c r="K24" i="42" s="1"/>
  <c r="N24" i="42" s="1"/>
  <c r="E23" i="42"/>
  <c r="H23" i="42" s="1"/>
  <c r="K23" i="42" s="1"/>
  <c r="N23" i="42" s="1"/>
  <c r="E22" i="42"/>
  <c r="H22" i="42" s="1"/>
  <c r="K22" i="42" s="1"/>
  <c r="N22" i="42" s="1"/>
  <c r="B52" i="42" s="1"/>
  <c r="E21" i="42"/>
  <c r="H21" i="42" s="1"/>
  <c r="K21" i="42" s="1"/>
  <c r="N21" i="42" s="1"/>
  <c r="Q21" i="42" s="1"/>
  <c r="E20" i="42"/>
  <c r="H20" i="42" s="1"/>
  <c r="K20" i="42" s="1"/>
  <c r="N20" i="42" s="1"/>
  <c r="E19" i="42"/>
  <c r="H19" i="42" s="1"/>
  <c r="K19" i="42" s="1"/>
  <c r="N19" i="42" s="1"/>
  <c r="E18" i="42"/>
  <c r="H18" i="42" s="1"/>
  <c r="K18" i="42" s="1"/>
  <c r="N18" i="42" s="1"/>
  <c r="B48" i="42" s="1"/>
  <c r="H17" i="42"/>
  <c r="K17" i="42" s="1"/>
  <c r="N17" i="42" s="1"/>
  <c r="Q17" i="42" s="1"/>
  <c r="E17" i="42"/>
  <c r="E16" i="42"/>
  <c r="H16" i="42" s="1"/>
  <c r="K16" i="42" s="1"/>
  <c r="N16" i="42" s="1"/>
  <c r="E15" i="42"/>
  <c r="H15" i="42" s="1"/>
  <c r="K15" i="42" s="1"/>
  <c r="N15" i="42" s="1"/>
  <c r="Q14" i="42"/>
  <c r="E14" i="42"/>
  <c r="H14" i="42" s="1"/>
  <c r="K14" i="42" s="1"/>
  <c r="N14" i="42" s="1"/>
  <c r="B44" i="42" s="1"/>
  <c r="E13" i="42"/>
  <c r="H13" i="42" s="1"/>
  <c r="K13" i="42" s="1"/>
  <c r="N13" i="42" s="1"/>
  <c r="Q13" i="42" s="1"/>
  <c r="E12" i="42"/>
  <c r="H12" i="42" s="1"/>
  <c r="K12" i="42" s="1"/>
  <c r="N12" i="42" s="1"/>
  <c r="E11" i="42"/>
  <c r="H11" i="42" s="1"/>
  <c r="K11" i="42" s="1"/>
  <c r="N11" i="42" s="1"/>
  <c r="E10" i="42"/>
  <c r="H9" i="42"/>
  <c r="K9" i="42" s="1"/>
  <c r="N9" i="42" s="1"/>
  <c r="Q9" i="42" s="1"/>
  <c r="E9" i="42"/>
  <c r="E8" i="42"/>
  <c r="H8" i="42" s="1"/>
  <c r="J46" i="40"/>
  <c r="I46" i="40"/>
  <c r="H46" i="40"/>
  <c r="G46" i="40"/>
  <c r="F46" i="40"/>
  <c r="E46" i="40"/>
  <c r="D46" i="40"/>
  <c r="C46" i="40"/>
  <c r="B46" i="40"/>
  <c r="J43" i="40"/>
  <c r="I43" i="40"/>
  <c r="H43" i="40"/>
  <c r="G43" i="40"/>
  <c r="F43" i="40"/>
  <c r="E43" i="40"/>
  <c r="D43" i="40"/>
  <c r="C43" i="40"/>
  <c r="B43" i="40"/>
  <c r="A3" i="40"/>
  <c r="J40" i="40"/>
  <c r="I40" i="40"/>
  <c r="H40" i="40"/>
  <c r="G40" i="40"/>
  <c r="F40" i="40"/>
  <c r="E40" i="40"/>
  <c r="D40" i="40"/>
  <c r="C40" i="40"/>
  <c r="B40" i="40"/>
  <c r="S39" i="40"/>
  <c r="R39" i="40"/>
  <c r="Q39" i="40"/>
  <c r="P39" i="40"/>
  <c r="O39" i="40"/>
  <c r="N39" i="40"/>
  <c r="M39" i="40"/>
  <c r="L39" i="40"/>
  <c r="S38" i="40"/>
  <c r="R38" i="40"/>
  <c r="Q38" i="40"/>
  <c r="P38" i="40"/>
  <c r="O38" i="40"/>
  <c r="N38" i="40"/>
  <c r="M38" i="40"/>
  <c r="L38" i="40"/>
  <c r="S37" i="40"/>
  <c r="R37" i="40"/>
  <c r="Q37" i="40"/>
  <c r="P37" i="40"/>
  <c r="O37" i="40"/>
  <c r="N37" i="40"/>
  <c r="M37" i="40"/>
  <c r="L37" i="40"/>
  <c r="S36" i="40"/>
  <c r="R36" i="40"/>
  <c r="Q36" i="40"/>
  <c r="P36" i="40"/>
  <c r="O36" i="40"/>
  <c r="N36" i="40"/>
  <c r="M36" i="40"/>
  <c r="L36" i="40"/>
  <c r="S35" i="40"/>
  <c r="R35" i="40"/>
  <c r="Q35" i="40"/>
  <c r="P35" i="40"/>
  <c r="O35" i="40"/>
  <c r="N35" i="40"/>
  <c r="M35" i="40"/>
  <c r="L35" i="40"/>
  <c r="S34" i="40"/>
  <c r="R34" i="40"/>
  <c r="Q34" i="40"/>
  <c r="P34" i="40"/>
  <c r="O34" i="40"/>
  <c r="N34" i="40"/>
  <c r="M34" i="40"/>
  <c r="L34" i="40"/>
  <c r="S33" i="40"/>
  <c r="R33" i="40"/>
  <c r="Q33" i="40"/>
  <c r="P33" i="40"/>
  <c r="O33" i="40"/>
  <c r="N33" i="40"/>
  <c r="M33" i="40"/>
  <c r="L33" i="40"/>
  <c r="S32" i="40"/>
  <c r="R32" i="40"/>
  <c r="Q32" i="40"/>
  <c r="P32" i="40"/>
  <c r="O32" i="40"/>
  <c r="N32" i="40"/>
  <c r="M32" i="40"/>
  <c r="L32" i="40"/>
  <c r="S31" i="40"/>
  <c r="R31" i="40"/>
  <c r="Q31" i="40"/>
  <c r="P31" i="40"/>
  <c r="O31" i="40"/>
  <c r="N31" i="40"/>
  <c r="M31" i="40"/>
  <c r="L31" i="40"/>
  <c r="S30" i="40"/>
  <c r="R30" i="40"/>
  <c r="Q30" i="40"/>
  <c r="P30" i="40"/>
  <c r="O30" i="40"/>
  <c r="N30" i="40"/>
  <c r="M30" i="40"/>
  <c r="L30" i="40"/>
  <c r="S29" i="40"/>
  <c r="R29" i="40"/>
  <c r="Q29" i="40"/>
  <c r="P29" i="40"/>
  <c r="O29" i="40"/>
  <c r="N29" i="40"/>
  <c r="M29" i="40"/>
  <c r="L29" i="40"/>
  <c r="S28" i="40"/>
  <c r="R28" i="40"/>
  <c r="Q28" i="40"/>
  <c r="P28" i="40"/>
  <c r="O28" i="40"/>
  <c r="N28" i="40"/>
  <c r="M28" i="40"/>
  <c r="L28" i="40"/>
  <c r="S27" i="40"/>
  <c r="R27" i="40"/>
  <c r="Q27" i="40"/>
  <c r="P27" i="40"/>
  <c r="O27" i="40"/>
  <c r="N27" i="40"/>
  <c r="M27" i="40"/>
  <c r="L27" i="40"/>
  <c r="S26" i="40"/>
  <c r="R26" i="40"/>
  <c r="Q26" i="40"/>
  <c r="P26" i="40"/>
  <c r="O26" i="40"/>
  <c r="N26" i="40"/>
  <c r="M26" i="40"/>
  <c r="L26" i="40"/>
  <c r="S25" i="40"/>
  <c r="R25" i="40"/>
  <c r="Q25" i="40"/>
  <c r="P25" i="40"/>
  <c r="O25" i="40"/>
  <c r="N25" i="40"/>
  <c r="M25" i="40"/>
  <c r="L25" i="40"/>
  <c r="S24" i="40"/>
  <c r="R24" i="40"/>
  <c r="Q24" i="40"/>
  <c r="P24" i="40"/>
  <c r="O24" i="40"/>
  <c r="N24" i="40"/>
  <c r="M24" i="40"/>
  <c r="L24" i="40"/>
  <c r="J23" i="40"/>
  <c r="I23" i="40"/>
  <c r="H23" i="40"/>
  <c r="G23" i="40"/>
  <c r="F23" i="40"/>
  <c r="E23" i="40"/>
  <c r="D23" i="40"/>
  <c r="C23" i="40"/>
  <c r="S22" i="40"/>
  <c r="R22" i="40"/>
  <c r="Q22" i="40"/>
  <c r="P22" i="40"/>
  <c r="O22" i="40"/>
  <c r="N22" i="40"/>
  <c r="M22" i="40"/>
  <c r="L22" i="40"/>
  <c r="S21" i="40"/>
  <c r="R21" i="40"/>
  <c r="Q21" i="40"/>
  <c r="P21" i="40"/>
  <c r="O21" i="40"/>
  <c r="N21" i="40"/>
  <c r="M21" i="40"/>
  <c r="L21" i="40"/>
  <c r="S20" i="40"/>
  <c r="R20" i="40"/>
  <c r="Q20" i="40"/>
  <c r="P20" i="40"/>
  <c r="O20" i="40"/>
  <c r="N20" i="40"/>
  <c r="M20" i="40"/>
  <c r="L20" i="40"/>
  <c r="S19" i="40"/>
  <c r="R19" i="40"/>
  <c r="Q19" i="40"/>
  <c r="P19" i="40"/>
  <c r="O19" i="40"/>
  <c r="N19" i="40"/>
  <c r="M19" i="40"/>
  <c r="L19" i="40"/>
  <c r="S18" i="40"/>
  <c r="R18" i="40"/>
  <c r="Q18" i="40"/>
  <c r="P18" i="40"/>
  <c r="O18" i="40"/>
  <c r="N18" i="40"/>
  <c r="M18" i="40"/>
  <c r="L18" i="40"/>
  <c r="S17" i="40"/>
  <c r="R17" i="40"/>
  <c r="Q17" i="40"/>
  <c r="P17" i="40"/>
  <c r="O17" i="40"/>
  <c r="N17" i="40"/>
  <c r="M17" i="40"/>
  <c r="L17" i="40"/>
  <c r="S16" i="40"/>
  <c r="R16" i="40"/>
  <c r="Q16" i="40"/>
  <c r="P16" i="40"/>
  <c r="O16" i="40"/>
  <c r="N16" i="40"/>
  <c r="M16" i="40"/>
  <c r="L16" i="40"/>
  <c r="S15" i="40"/>
  <c r="R15" i="40"/>
  <c r="Q15" i="40"/>
  <c r="P15" i="40"/>
  <c r="O15" i="40"/>
  <c r="N15" i="40"/>
  <c r="M15" i="40"/>
  <c r="L15" i="40"/>
  <c r="S14" i="40"/>
  <c r="R14" i="40"/>
  <c r="Q14" i="40"/>
  <c r="P14" i="40"/>
  <c r="O14" i="40"/>
  <c r="N14" i="40"/>
  <c r="M14" i="40"/>
  <c r="L14" i="40"/>
  <c r="S13" i="40"/>
  <c r="R13" i="40"/>
  <c r="Q13" i="40"/>
  <c r="P13" i="40"/>
  <c r="O13" i="40"/>
  <c r="N13" i="40"/>
  <c r="M13" i="40"/>
  <c r="L13" i="40"/>
  <c r="S12" i="40"/>
  <c r="R12" i="40"/>
  <c r="Q12" i="40"/>
  <c r="P12" i="40"/>
  <c r="O12" i="40"/>
  <c r="N12" i="40"/>
  <c r="M12" i="40"/>
  <c r="L12" i="40"/>
  <c r="S11" i="40"/>
  <c r="R11" i="40"/>
  <c r="Q11" i="40"/>
  <c r="P11" i="40"/>
  <c r="O11" i="40"/>
  <c r="N11" i="40"/>
  <c r="M11" i="40"/>
  <c r="L11" i="40"/>
  <c r="S10" i="40"/>
  <c r="R10" i="40"/>
  <c r="Q10" i="40"/>
  <c r="P10" i="40"/>
  <c r="O10" i="40"/>
  <c r="N10" i="40"/>
  <c r="M10" i="40"/>
  <c r="L10" i="40"/>
  <c r="S9" i="40"/>
  <c r="R9" i="40"/>
  <c r="Q9" i="40"/>
  <c r="P9" i="40"/>
  <c r="O9" i="40"/>
  <c r="N9" i="40"/>
  <c r="M9" i="40"/>
  <c r="L9" i="40"/>
  <c r="S8" i="40"/>
  <c r="R8" i="40"/>
  <c r="Q8" i="40"/>
  <c r="P8" i="40"/>
  <c r="O8" i="40"/>
  <c r="N8" i="40"/>
  <c r="M8" i="40"/>
  <c r="L8" i="40"/>
  <c r="J22" i="39"/>
  <c r="I22" i="39"/>
  <c r="H22" i="39"/>
  <c r="G22" i="39"/>
  <c r="F22" i="39"/>
  <c r="E22" i="39"/>
  <c r="D22" i="39"/>
  <c r="C22" i="39"/>
  <c r="B22" i="39"/>
  <c r="A3" i="39"/>
  <c r="J20" i="39"/>
  <c r="I20" i="39"/>
  <c r="H20" i="39"/>
  <c r="G20" i="39"/>
  <c r="F20" i="39"/>
  <c r="E20" i="39"/>
  <c r="D20" i="39"/>
  <c r="C20" i="39"/>
  <c r="B20" i="39"/>
  <c r="S19" i="39"/>
  <c r="R19" i="39"/>
  <c r="Q19" i="39"/>
  <c r="P19" i="39"/>
  <c r="O19" i="39"/>
  <c r="N19" i="39"/>
  <c r="M19" i="39"/>
  <c r="L19" i="39"/>
  <c r="S18" i="39"/>
  <c r="R18" i="39"/>
  <c r="Q18" i="39"/>
  <c r="P18" i="39"/>
  <c r="O18" i="39"/>
  <c r="N18" i="39"/>
  <c r="M18" i="39"/>
  <c r="L18" i="39"/>
  <c r="S17" i="39"/>
  <c r="R17" i="39"/>
  <c r="Q17" i="39"/>
  <c r="P17" i="39"/>
  <c r="O17" i="39"/>
  <c r="N17" i="39"/>
  <c r="M17" i="39"/>
  <c r="L17" i="39"/>
  <c r="J16" i="39"/>
  <c r="I16" i="39"/>
  <c r="H16" i="39"/>
  <c r="G16" i="39"/>
  <c r="F16" i="39"/>
  <c r="E16" i="39"/>
  <c r="D16" i="39"/>
  <c r="C16" i="39"/>
  <c r="B16" i="39"/>
  <c r="S15" i="39"/>
  <c r="R15" i="39"/>
  <c r="Q15" i="39"/>
  <c r="P15" i="39"/>
  <c r="O15" i="39"/>
  <c r="N15" i="39"/>
  <c r="M15" i="39"/>
  <c r="L15" i="39"/>
  <c r="S14" i="39"/>
  <c r="R14" i="39"/>
  <c r="Q14" i="39"/>
  <c r="P14" i="39"/>
  <c r="O14" i="39"/>
  <c r="N14" i="39"/>
  <c r="M14" i="39"/>
  <c r="L14" i="39"/>
  <c r="S13" i="39"/>
  <c r="R13" i="39"/>
  <c r="Q13" i="39"/>
  <c r="P13" i="39"/>
  <c r="O13" i="39"/>
  <c r="N13" i="39"/>
  <c r="M13" i="39"/>
  <c r="L13" i="39"/>
  <c r="S12" i="39"/>
  <c r="R12" i="39"/>
  <c r="Q12" i="39"/>
  <c r="P12" i="39"/>
  <c r="O12" i="39"/>
  <c r="N12" i="39"/>
  <c r="M12" i="39"/>
  <c r="L12" i="39"/>
  <c r="S11" i="39"/>
  <c r="R11" i="39"/>
  <c r="Q11" i="39"/>
  <c r="P11" i="39"/>
  <c r="O11" i="39"/>
  <c r="N11" i="39"/>
  <c r="M11" i="39"/>
  <c r="L11" i="39"/>
  <c r="S10" i="39"/>
  <c r="R10" i="39"/>
  <c r="Q10" i="39"/>
  <c r="P10" i="39"/>
  <c r="O10" i="39"/>
  <c r="N10" i="39"/>
  <c r="M10" i="39"/>
  <c r="L10" i="39"/>
  <c r="S9" i="39"/>
  <c r="R9" i="39"/>
  <c r="Q9" i="39"/>
  <c r="P9" i="39"/>
  <c r="O9" i="39"/>
  <c r="N9" i="39"/>
  <c r="M9" i="39"/>
  <c r="L9" i="39"/>
  <c r="S8" i="39"/>
  <c r="R8" i="39"/>
  <c r="Q8" i="39"/>
  <c r="P8" i="39"/>
  <c r="O8" i="39"/>
  <c r="N8" i="39"/>
  <c r="M8" i="39"/>
  <c r="L8" i="39"/>
  <c r="S7" i="39"/>
  <c r="R7" i="39"/>
  <c r="Q7" i="39"/>
  <c r="P7" i="39"/>
  <c r="O7" i="39"/>
  <c r="N7" i="39"/>
  <c r="M7" i="39"/>
  <c r="L7" i="39"/>
  <c r="A3" i="38"/>
  <c r="A3" i="32"/>
  <c r="J76" i="32"/>
  <c r="I76" i="32"/>
  <c r="H76" i="32"/>
  <c r="G76" i="32"/>
  <c r="F76" i="32"/>
  <c r="E76" i="32"/>
  <c r="D76" i="32"/>
  <c r="C76" i="32"/>
  <c r="B76" i="32"/>
  <c r="K75" i="32"/>
  <c r="K74" i="32"/>
  <c r="K73" i="32"/>
  <c r="K72" i="32"/>
  <c r="K71" i="32"/>
  <c r="K70" i="32"/>
  <c r="K69" i="32"/>
  <c r="K68" i="32"/>
  <c r="K67" i="32"/>
  <c r="K66" i="32"/>
  <c r="K65" i="32"/>
  <c r="K64" i="32"/>
  <c r="K63" i="32"/>
  <c r="K62" i="32"/>
  <c r="K61" i="32"/>
  <c r="K60" i="32"/>
  <c r="J53" i="32"/>
  <c r="I53" i="32"/>
  <c r="H53" i="32"/>
  <c r="G53" i="32"/>
  <c r="F53" i="32"/>
  <c r="E53" i="32"/>
  <c r="D53" i="32"/>
  <c r="C53" i="32"/>
  <c r="B53" i="32"/>
  <c r="K52" i="32"/>
  <c r="K51" i="32"/>
  <c r="K50" i="32"/>
  <c r="K49" i="32"/>
  <c r="K48" i="32"/>
  <c r="K47" i="32"/>
  <c r="K46" i="32"/>
  <c r="K45" i="32"/>
  <c r="K44" i="32"/>
  <c r="K43" i="32"/>
  <c r="K42" i="32"/>
  <c r="K41" i="32"/>
  <c r="K40" i="32"/>
  <c r="K39" i="32"/>
  <c r="K38" i="32"/>
  <c r="K37" i="32"/>
  <c r="K30" i="32"/>
  <c r="F56" i="33" s="1"/>
  <c r="F27" i="32"/>
  <c r="F30" i="32" s="1"/>
  <c r="E27" i="32"/>
  <c r="E30" i="32" s="1"/>
  <c r="D27" i="32"/>
  <c r="D30" i="32" s="1"/>
  <c r="C27" i="32"/>
  <c r="C30" i="32" s="1"/>
  <c r="J12" i="32"/>
  <c r="B29" i="32" s="1"/>
  <c r="L29" i="32" s="1"/>
  <c r="I12" i="32"/>
  <c r="B28" i="32" s="1"/>
  <c r="L28" i="32" s="1"/>
  <c r="H12" i="32"/>
  <c r="G12" i="32"/>
  <c r="F12" i="32"/>
  <c r="E12" i="32"/>
  <c r="D12" i="32"/>
  <c r="C12" i="32"/>
  <c r="B12" i="32"/>
  <c r="A3" i="75"/>
  <c r="F30" i="75"/>
  <c r="E30" i="75"/>
  <c r="D30" i="75"/>
  <c r="C30" i="75"/>
  <c r="B30" i="75"/>
  <c r="F24" i="75"/>
  <c r="E24" i="75"/>
  <c r="D24" i="75"/>
  <c r="C24" i="75"/>
  <c r="B24" i="75"/>
  <c r="F18" i="75"/>
  <c r="E18" i="75"/>
  <c r="D18" i="75"/>
  <c r="C18" i="75"/>
  <c r="B18" i="75"/>
  <c r="F12" i="75"/>
  <c r="E12" i="75"/>
  <c r="D12" i="75"/>
  <c r="C12" i="75"/>
  <c r="B12" i="75"/>
  <c r="F6" i="75"/>
  <c r="E6" i="75"/>
  <c r="D6" i="75"/>
  <c r="C6" i="75"/>
  <c r="B6" i="75"/>
  <c r="A3" i="58"/>
  <c r="A3" i="56"/>
  <c r="A3" i="30"/>
  <c r="F44" i="33"/>
  <c r="E44" i="33"/>
  <c r="D44" i="33"/>
  <c r="C44" i="33"/>
  <c r="B44" i="33"/>
  <c r="F43" i="33"/>
  <c r="E43" i="33"/>
  <c r="D43" i="33"/>
  <c r="C43" i="33"/>
  <c r="B43" i="33"/>
  <c r="F10" i="26"/>
  <c r="F35" i="33" s="1"/>
  <c r="E10" i="26"/>
  <c r="E35" i="33" s="1"/>
  <c r="D10" i="26"/>
  <c r="D35" i="33" s="1"/>
  <c r="C10" i="26"/>
  <c r="C35" i="33" s="1"/>
  <c r="B10" i="26"/>
  <c r="B35" i="33" s="1"/>
  <c r="F7" i="74"/>
  <c r="E7" i="74"/>
  <c r="D7" i="74"/>
  <c r="C7" i="74"/>
  <c r="B7" i="74"/>
  <c r="F11" i="74"/>
  <c r="E11" i="74"/>
  <c r="D11" i="74"/>
  <c r="C11" i="74"/>
  <c r="B11" i="74"/>
  <c r="F10" i="74"/>
  <c r="E10" i="74"/>
  <c r="D10" i="74"/>
  <c r="C10" i="74"/>
  <c r="B10" i="74"/>
  <c r="A3" i="74"/>
  <c r="K9" i="74"/>
  <c r="J9" i="74"/>
  <c r="I9" i="74"/>
  <c r="H9" i="74"/>
  <c r="K8" i="74"/>
  <c r="J8" i="74"/>
  <c r="I8" i="74"/>
  <c r="H8" i="74"/>
  <c r="A3" i="60"/>
  <c r="F25" i="26"/>
  <c r="F48" i="33" s="1"/>
  <c r="E25" i="26"/>
  <c r="E48" i="33" s="1"/>
  <c r="D25" i="26"/>
  <c r="D48" i="33" s="1"/>
  <c r="C25" i="26"/>
  <c r="C48" i="33" s="1"/>
  <c r="B25" i="26"/>
  <c r="B48" i="33" s="1"/>
  <c r="I15" i="67"/>
  <c r="H15" i="67"/>
  <c r="G15" i="67"/>
  <c r="F15" i="67"/>
  <c r="E15" i="67"/>
  <c r="D15" i="67"/>
  <c r="C15" i="67"/>
  <c r="B15" i="67"/>
  <c r="Q14" i="67"/>
  <c r="P14" i="67"/>
  <c r="O14" i="67"/>
  <c r="N14" i="67"/>
  <c r="M14" i="67"/>
  <c r="L14" i="67"/>
  <c r="K14" i="67"/>
  <c r="Q13" i="67"/>
  <c r="P13" i="67"/>
  <c r="O13" i="67"/>
  <c r="N13" i="67"/>
  <c r="M13" i="67"/>
  <c r="L13" i="67"/>
  <c r="K13" i="67"/>
  <c r="A3" i="45"/>
  <c r="G54" i="32" l="1"/>
  <c r="B54" i="32"/>
  <c r="Q26" i="42"/>
  <c r="I41" i="40"/>
  <c r="R40" i="40"/>
  <c r="Q40" i="40"/>
  <c r="E21" i="39"/>
  <c r="I21" i="39"/>
  <c r="O20" i="39"/>
  <c r="C44" i="40"/>
  <c r="G44" i="40"/>
  <c r="B47" i="40"/>
  <c r="F47" i="40"/>
  <c r="E12" i="74"/>
  <c r="D12" i="74"/>
  <c r="D26" i="26" s="1"/>
  <c r="D49" i="33" s="1"/>
  <c r="H7" i="74"/>
  <c r="K35" i="33"/>
  <c r="J43" i="33"/>
  <c r="O33" i="42"/>
  <c r="J48" i="33"/>
  <c r="L15" i="67"/>
  <c r="P15" i="67"/>
  <c r="I48" i="33"/>
  <c r="O25" i="26"/>
  <c r="C12" i="74"/>
  <c r="K11" i="74"/>
  <c r="J54" i="32"/>
  <c r="B21" i="39"/>
  <c r="B23" i="39" s="1"/>
  <c r="E44" i="42"/>
  <c r="H44" i="42" s="1"/>
  <c r="K44" i="42" s="1"/>
  <c r="N44" i="42" s="1"/>
  <c r="Q44" i="42" s="1"/>
  <c r="E56" i="42"/>
  <c r="H56" i="42" s="1"/>
  <c r="K56" i="42" s="1"/>
  <c r="N56" i="42" s="1"/>
  <c r="Q56" i="42" s="1"/>
  <c r="L20" i="39"/>
  <c r="E48" i="42"/>
  <c r="H48" i="42" s="1"/>
  <c r="K48" i="42" s="1"/>
  <c r="N48" i="42" s="1"/>
  <c r="Q48" i="42" s="1"/>
  <c r="B12" i="74"/>
  <c r="B26" i="26" s="1"/>
  <c r="B49" i="33" s="1"/>
  <c r="F12" i="74"/>
  <c r="F26" i="26" s="1"/>
  <c r="F49" i="33" s="1"/>
  <c r="E37" i="75"/>
  <c r="E54" i="32"/>
  <c r="I54" i="32"/>
  <c r="E52" i="42"/>
  <c r="H52" i="42" s="1"/>
  <c r="K52" i="42" s="1"/>
  <c r="N52" i="42" s="1"/>
  <c r="Q52" i="42" s="1"/>
  <c r="I44" i="33"/>
  <c r="J47" i="40"/>
  <c r="I43" i="33"/>
  <c r="H44" i="33"/>
  <c r="K15" i="67"/>
  <c r="H48" i="33"/>
  <c r="C54" i="32"/>
  <c r="K76" i="32"/>
  <c r="C21" i="39"/>
  <c r="G21" i="39"/>
  <c r="G23" i="39" s="1"/>
  <c r="B41" i="40"/>
  <c r="P23" i="40"/>
  <c r="J41" i="40"/>
  <c r="I35" i="33"/>
  <c r="J35" i="33"/>
  <c r="Q22" i="42"/>
  <c r="N15" i="67"/>
  <c r="K48" i="33"/>
  <c r="H35" i="33"/>
  <c r="F54" i="32"/>
  <c r="P16" i="39"/>
  <c r="J21" i="39"/>
  <c r="J23" i="39" s="1"/>
  <c r="R20" i="39"/>
  <c r="C47" i="40"/>
  <c r="Q18" i="42"/>
  <c r="C58" i="42"/>
  <c r="J7" i="74"/>
  <c r="K7" i="74"/>
  <c r="J10" i="74"/>
  <c r="I11" i="74"/>
  <c r="H43" i="33"/>
  <c r="K44" i="33"/>
  <c r="E44" i="40"/>
  <c r="D47" i="40"/>
  <c r="E47" i="40"/>
  <c r="I47" i="40"/>
  <c r="J44" i="33"/>
  <c r="K43" i="33"/>
  <c r="K52" i="33"/>
  <c r="J51" i="33"/>
  <c r="K51" i="33"/>
  <c r="B50" i="33"/>
  <c r="D53" i="33"/>
  <c r="C50" i="33"/>
  <c r="I67" i="33"/>
  <c r="H55" i="33"/>
  <c r="B53" i="33"/>
  <c r="E67" i="33"/>
  <c r="K67" i="33" s="1"/>
  <c r="J55" i="33"/>
  <c r="D50" i="33"/>
  <c r="J50" i="33" s="1"/>
  <c r="I52" i="33"/>
  <c r="K54" i="33"/>
  <c r="E53" i="33"/>
  <c r="K53" i="33" s="1"/>
  <c r="B67" i="33"/>
  <c r="H67" i="33" s="1"/>
  <c r="K50" i="33"/>
  <c r="I54" i="33"/>
  <c r="C53" i="33"/>
  <c r="J54" i="33"/>
  <c r="K55" i="33"/>
  <c r="H51" i="33"/>
  <c r="H54" i="33"/>
  <c r="I55" i="33"/>
  <c r="B57" i="42"/>
  <c r="E57" i="42" s="1"/>
  <c r="H57" i="42" s="1"/>
  <c r="K57" i="42" s="1"/>
  <c r="N57" i="42" s="1"/>
  <c r="Q57" i="42" s="1"/>
  <c r="Q27" i="42"/>
  <c r="B41" i="42"/>
  <c r="E41" i="42" s="1"/>
  <c r="H41" i="42" s="1"/>
  <c r="K41" i="42" s="1"/>
  <c r="N41" i="42" s="1"/>
  <c r="Q41" i="42" s="1"/>
  <c r="Q11" i="42"/>
  <c r="B53" i="42"/>
  <c r="E53" i="42" s="1"/>
  <c r="H53" i="42" s="1"/>
  <c r="K53" i="42" s="1"/>
  <c r="N53" i="42" s="1"/>
  <c r="Q53" i="42" s="1"/>
  <c r="Q23" i="42"/>
  <c r="B42" i="42"/>
  <c r="E42" i="42" s="1"/>
  <c r="H42" i="42" s="1"/>
  <c r="K42" i="42" s="1"/>
  <c r="N42" i="42" s="1"/>
  <c r="Q42" i="42" s="1"/>
  <c r="Q12" i="42"/>
  <c r="B49" i="42"/>
  <c r="E49" i="42" s="1"/>
  <c r="H49" i="42" s="1"/>
  <c r="K49" i="42" s="1"/>
  <c r="N49" i="42" s="1"/>
  <c r="Q49" i="42" s="1"/>
  <c r="Q19" i="42"/>
  <c r="Q15" i="42"/>
  <c r="B45" i="42"/>
  <c r="E45" i="42" s="1"/>
  <c r="H45" i="42" s="1"/>
  <c r="K45" i="42" s="1"/>
  <c r="N45" i="42" s="1"/>
  <c r="Q45" i="42" s="1"/>
  <c r="Q25" i="42"/>
  <c r="B55" i="42"/>
  <c r="E55" i="42" s="1"/>
  <c r="H55" i="42" s="1"/>
  <c r="K55" i="42" s="1"/>
  <c r="N55" i="42" s="1"/>
  <c r="Q55" i="42" s="1"/>
  <c r="B43" i="42"/>
  <c r="E43" i="42" s="1"/>
  <c r="H43" i="42" s="1"/>
  <c r="K43" i="42" s="1"/>
  <c r="N43" i="42" s="1"/>
  <c r="Q43" i="42" s="1"/>
  <c r="B51" i="42"/>
  <c r="E51" i="42" s="1"/>
  <c r="H51" i="42" s="1"/>
  <c r="K51" i="42" s="1"/>
  <c r="N51" i="42" s="1"/>
  <c r="Q51" i="42" s="1"/>
  <c r="H10" i="42"/>
  <c r="K10" i="42" s="1"/>
  <c r="N10" i="42" s="1"/>
  <c r="E28" i="42"/>
  <c r="E30" i="42" s="1"/>
  <c r="D58" i="42"/>
  <c r="K8" i="42"/>
  <c r="B46" i="42"/>
  <c r="E46" i="42" s="1"/>
  <c r="H46" i="42" s="1"/>
  <c r="K46" i="42" s="1"/>
  <c r="N46" i="42" s="1"/>
  <c r="Q46" i="42" s="1"/>
  <c r="Q16" i="42"/>
  <c r="B50" i="42"/>
  <c r="E50" i="42" s="1"/>
  <c r="H50" i="42" s="1"/>
  <c r="K50" i="42" s="1"/>
  <c r="N50" i="42" s="1"/>
  <c r="Q50" i="42" s="1"/>
  <c r="Q20" i="42"/>
  <c r="B54" i="42"/>
  <c r="E54" i="42" s="1"/>
  <c r="H54" i="42" s="1"/>
  <c r="K54" i="42" s="1"/>
  <c r="N54" i="42" s="1"/>
  <c r="Q54" i="42" s="1"/>
  <c r="Q24" i="42"/>
  <c r="B39" i="42"/>
  <c r="E39" i="42" s="1"/>
  <c r="H39" i="42" s="1"/>
  <c r="K39" i="42" s="1"/>
  <c r="N39" i="42" s="1"/>
  <c r="Q39" i="42" s="1"/>
  <c r="B47" i="42"/>
  <c r="E47" i="42" s="1"/>
  <c r="H47" i="42" s="1"/>
  <c r="K47" i="42" s="1"/>
  <c r="N47" i="42" s="1"/>
  <c r="Q47" i="42" s="1"/>
  <c r="P40" i="40"/>
  <c r="M40" i="40"/>
  <c r="N40" i="40"/>
  <c r="H47" i="40"/>
  <c r="C41" i="40"/>
  <c r="G41" i="40"/>
  <c r="G47" i="40"/>
  <c r="O23" i="40"/>
  <c r="S23" i="40"/>
  <c r="L40" i="40"/>
  <c r="E41" i="40"/>
  <c r="I44" i="40"/>
  <c r="D44" i="40"/>
  <c r="H44" i="40"/>
  <c r="M23" i="40"/>
  <c r="Q23" i="40"/>
  <c r="B44" i="40"/>
  <c r="F44" i="40"/>
  <c r="J44" i="40"/>
  <c r="O40" i="40"/>
  <c r="S40" i="40"/>
  <c r="D41" i="40"/>
  <c r="F41" i="40"/>
  <c r="H41" i="40"/>
  <c r="R41" i="40" s="1"/>
  <c r="L23" i="40"/>
  <c r="N23" i="40"/>
  <c r="R23" i="40"/>
  <c r="M20" i="39"/>
  <c r="P20" i="39"/>
  <c r="S20" i="39"/>
  <c r="N16" i="39"/>
  <c r="R16" i="39"/>
  <c r="N20" i="39"/>
  <c r="Q20" i="39"/>
  <c r="E23" i="39"/>
  <c r="I23" i="39"/>
  <c r="M16" i="39"/>
  <c r="O16" i="39"/>
  <c r="Q16" i="39"/>
  <c r="S16" i="39"/>
  <c r="D21" i="39"/>
  <c r="F21" i="39"/>
  <c r="H21" i="39"/>
  <c r="L16" i="39"/>
  <c r="B17" i="32"/>
  <c r="B22" i="32" s="1"/>
  <c r="B23" i="32" s="1"/>
  <c r="D54" i="32"/>
  <c r="H54" i="32"/>
  <c r="K53" i="32"/>
  <c r="B27" i="32"/>
  <c r="B37" i="75"/>
  <c r="F37" i="75"/>
  <c r="D37" i="75"/>
  <c r="C37" i="75"/>
  <c r="I7" i="74"/>
  <c r="H10" i="74"/>
  <c r="H11" i="74"/>
  <c r="J11" i="74"/>
  <c r="I10" i="74"/>
  <c r="K10" i="74"/>
  <c r="Q15" i="67"/>
  <c r="O15" i="67"/>
  <c r="M15" i="67"/>
  <c r="S41" i="40" l="1"/>
  <c r="O21" i="39"/>
  <c r="L21" i="39"/>
  <c r="C23" i="39"/>
  <c r="C35" i="64"/>
  <c r="I12" i="74"/>
  <c r="C26" i="26"/>
  <c r="C49" i="33" s="1"/>
  <c r="H49" i="33" s="1"/>
  <c r="L41" i="40"/>
  <c r="O41" i="40"/>
  <c r="C34" i="64"/>
  <c r="J67" i="33"/>
  <c r="S21" i="39"/>
  <c r="K12" i="74"/>
  <c r="E26" i="26"/>
  <c r="E49" i="33" s="1"/>
  <c r="J49" i="33" s="1"/>
  <c r="H50" i="33"/>
  <c r="I53" i="33"/>
  <c r="I50" i="33"/>
  <c r="H53" i="33"/>
  <c r="J53" i="33"/>
  <c r="B40" i="42"/>
  <c r="E40" i="42" s="1"/>
  <c r="H40" i="42" s="1"/>
  <c r="K40" i="42" s="1"/>
  <c r="N40" i="42" s="1"/>
  <c r="Q40" i="42" s="1"/>
  <c r="Q10" i="42"/>
  <c r="H28" i="42"/>
  <c r="H30" i="42" s="1"/>
  <c r="K28" i="42"/>
  <c r="K30" i="42" s="1"/>
  <c r="N8" i="42"/>
  <c r="P41" i="40"/>
  <c r="N41" i="40"/>
  <c r="Q41" i="40"/>
  <c r="M41" i="40"/>
  <c r="D23" i="39"/>
  <c r="N21" i="39"/>
  <c r="H23" i="39"/>
  <c r="R21" i="39"/>
  <c r="F23" i="39"/>
  <c r="P21" i="39"/>
  <c r="Q21" i="39"/>
  <c r="M21" i="39"/>
  <c r="J27" i="32"/>
  <c r="J30" i="32" s="1"/>
  <c r="I27" i="32"/>
  <c r="I30" i="32" s="1"/>
  <c r="H27" i="32"/>
  <c r="H30" i="32" s="1"/>
  <c r="C56" i="33" s="1"/>
  <c r="G27" i="32"/>
  <c r="G30" i="32" s="1"/>
  <c r="B56" i="33" s="1"/>
  <c r="B30" i="32"/>
  <c r="H12" i="74"/>
  <c r="J12" i="74"/>
  <c r="C33" i="64" l="1"/>
  <c r="I49" i="33"/>
  <c r="D56" i="33"/>
  <c r="I56" i="33" s="1"/>
  <c r="E56" i="33"/>
  <c r="K56" i="33" s="1"/>
  <c r="H56" i="33"/>
  <c r="K49" i="33"/>
  <c r="B38" i="42"/>
  <c r="N28" i="42"/>
  <c r="N30" i="42" s="1"/>
  <c r="Q8" i="42"/>
  <c r="Q28" i="42" s="1"/>
  <c r="Q30" i="42" s="1"/>
  <c r="L27" i="32"/>
  <c r="L30" i="32" s="1"/>
  <c r="J56" i="33" l="1"/>
  <c r="B58" i="42"/>
  <c r="E38" i="42"/>
  <c r="H38" i="42" l="1"/>
  <c r="E58" i="42"/>
  <c r="E60" i="42" s="1"/>
  <c r="H58" i="42" l="1"/>
  <c r="H60" i="42" s="1"/>
  <c r="K38" i="42"/>
  <c r="K58" i="42" l="1"/>
  <c r="K60" i="42" s="1"/>
  <c r="N38" i="42"/>
  <c r="N58" i="42" l="1"/>
  <c r="N60" i="42" s="1"/>
  <c r="Q38" i="42"/>
  <c r="Q58" i="42" s="1"/>
  <c r="Q60" i="42" s="1"/>
  <c r="C36" i="64" l="1"/>
  <c r="R20" i="70"/>
  <c r="R21" i="70"/>
  <c r="E42" i="33"/>
  <c r="D42" i="33"/>
  <c r="C42" i="33"/>
  <c r="B42" i="33"/>
  <c r="AA25" i="26"/>
  <c r="Z25" i="26"/>
  <c r="Y25" i="26"/>
  <c r="X25" i="26"/>
  <c r="W25" i="26"/>
  <c r="N25" i="26"/>
  <c r="M25" i="26"/>
  <c r="L25" i="26"/>
  <c r="B11" i="64"/>
  <c r="A8" i="64"/>
  <c r="A9" i="64" s="1"/>
  <c r="A3" i="73"/>
  <c r="F30" i="73"/>
  <c r="E30" i="73"/>
  <c r="D30" i="73"/>
  <c r="C30" i="73"/>
  <c r="B30" i="73"/>
  <c r="F24" i="73"/>
  <c r="E24" i="73"/>
  <c r="D24" i="73"/>
  <c r="C24" i="73"/>
  <c r="B24" i="73"/>
  <c r="F18" i="73"/>
  <c r="E18" i="73"/>
  <c r="D18" i="73"/>
  <c r="C18" i="73"/>
  <c r="B18" i="73"/>
  <c r="F12" i="73"/>
  <c r="E12" i="73"/>
  <c r="D12" i="73"/>
  <c r="C12" i="73"/>
  <c r="B12" i="73"/>
  <c r="F6" i="73"/>
  <c r="E6" i="73"/>
  <c r="D6" i="73"/>
  <c r="C6" i="73"/>
  <c r="B6" i="73"/>
  <c r="C34" i="1"/>
  <c r="B34" i="1"/>
  <c r="A34" i="1"/>
  <c r="C33" i="1"/>
  <c r="B33" i="1"/>
  <c r="A33" i="1"/>
  <c r="C32" i="1"/>
  <c r="B32" i="1"/>
  <c r="A32" i="1"/>
  <c r="A31" i="1"/>
  <c r="C30" i="1"/>
  <c r="D30" i="1" s="1"/>
  <c r="B30" i="1"/>
  <c r="A30" i="1"/>
  <c r="C29" i="1"/>
  <c r="B29" i="1"/>
  <c r="A29" i="1"/>
  <c r="C27" i="1"/>
  <c r="B27" i="1"/>
  <c r="C26" i="1"/>
  <c r="B26" i="1"/>
  <c r="A26" i="1"/>
  <c r="C25" i="1"/>
  <c r="B25" i="1"/>
  <c r="A25" i="1"/>
  <c r="C24" i="1"/>
  <c r="B24" i="1"/>
  <c r="A24" i="1"/>
  <c r="C23" i="1"/>
  <c r="B23" i="1"/>
  <c r="A23"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A9" i="1"/>
  <c r="C8" i="1"/>
  <c r="B8" i="1"/>
  <c r="A8" i="1"/>
  <c r="A3" i="1"/>
  <c r="P44" i="1"/>
  <c r="M44" i="1"/>
  <c r="J44" i="1"/>
  <c r="G44" i="1"/>
  <c r="D44" i="1"/>
  <c r="P43" i="1"/>
  <c r="M43" i="1"/>
  <c r="J43" i="1"/>
  <c r="G43" i="1"/>
  <c r="D43" i="1"/>
  <c r="P42" i="1"/>
  <c r="M42" i="1"/>
  <c r="J42" i="1"/>
  <c r="G42" i="1"/>
  <c r="D42" i="1"/>
  <c r="P37" i="1"/>
  <c r="M37" i="1"/>
  <c r="J37" i="1"/>
  <c r="G37" i="1"/>
  <c r="D37" i="1"/>
  <c r="P36" i="1"/>
  <c r="M36" i="1"/>
  <c r="J36" i="1"/>
  <c r="G36" i="1"/>
  <c r="D36" i="1"/>
  <c r="P35" i="1"/>
  <c r="M35" i="1"/>
  <c r="L32" i="42" s="1"/>
  <c r="L33" i="42" s="1"/>
  <c r="J35" i="1"/>
  <c r="G35" i="1"/>
  <c r="F32" i="42" s="1"/>
  <c r="F33" i="42" s="1"/>
  <c r="D35" i="1"/>
  <c r="P34" i="1"/>
  <c r="M34" i="1"/>
  <c r="J34" i="1"/>
  <c r="G34" i="1"/>
  <c r="P33" i="1"/>
  <c r="M33" i="1"/>
  <c r="J33" i="1"/>
  <c r="G33" i="1"/>
  <c r="P32" i="1"/>
  <c r="F38" i="73" s="1"/>
  <c r="M32" i="1"/>
  <c r="J32" i="1"/>
  <c r="D38" i="73" s="1"/>
  <c r="G32" i="1"/>
  <c r="C38" i="73" s="1"/>
  <c r="O31" i="1"/>
  <c r="N31" i="1"/>
  <c r="L31" i="1"/>
  <c r="K31" i="1"/>
  <c r="I31" i="1"/>
  <c r="H31" i="1"/>
  <c r="F31" i="1"/>
  <c r="E31" i="1"/>
  <c r="P30" i="1"/>
  <c r="M30" i="1"/>
  <c r="J30" i="1"/>
  <c r="G30" i="1"/>
  <c r="P29" i="1"/>
  <c r="M29" i="1"/>
  <c r="J29" i="1"/>
  <c r="G29" i="1"/>
  <c r="D29" i="1"/>
  <c r="P27" i="1"/>
  <c r="M27" i="1"/>
  <c r="J27" i="1"/>
  <c r="G27" i="1"/>
  <c r="P26" i="1"/>
  <c r="M26" i="1"/>
  <c r="J26" i="1"/>
  <c r="G26" i="1"/>
  <c r="P25" i="1"/>
  <c r="M25" i="1"/>
  <c r="J25" i="1"/>
  <c r="G25" i="1"/>
  <c r="P24" i="1"/>
  <c r="M24" i="1"/>
  <c r="W24" i="1" s="1"/>
  <c r="J24" i="1"/>
  <c r="G24" i="1"/>
  <c r="P23" i="1"/>
  <c r="M23" i="1"/>
  <c r="J23" i="1"/>
  <c r="G23" i="1"/>
  <c r="O22" i="1"/>
  <c r="G23" i="62" s="1"/>
  <c r="N22" i="1"/>
  <c r="L22" i="1"/>
  <c r="K22" i="1"/>
  <c r="I22" i="1"/>
  <c r="E23" i="62" s="1"/>
  <c r="H22" i="1"/>
  <c r="F22" i="1"/>
  <c r="E22" i="1"/>
  <c r="P21" i="1"/>
  <c r="M21" i="1"/>
  <c r="J21" i="1"/>
  <c r="G21" i="1"/>
  <c r="P20" i="1"/>
  <c r="M20" i="1"/>
  <c r="J20" i="1"/>
  <c r="G20" i="1"/>
  <c r="P19" i="1"/>
  <c r="M19" i="1"/>
  <c r="J19" i="1"/>
  <c r="G19" i="1"/>
  <c r="P18" i="1"/>
  <c r="M18" i="1"/>
  <c r="J18" i="1"/>
  <c r="G18" i="1"/>
  <c r="P17" i="1"/>
  <c r="M17" i="1"/>
  <c r="W17" i="1" s="1"/>
  <c r="J17" i="1"/>
  <c r="G17" i="1"/>
  <c r="P16" i="1"/>
  <c r="M16" i="1"/>
  <c r="J16" i="1"/>
  <c r="G16" i="1"/>
  <c r="P15" i="1"/>
  <c r="M15" i="1"/>
  <c r="J15" i="1"/>
  <c r="G15" i="1"/>
  <c r="P14" i="1"/>
  <c r="M14" i="1"/>
  <c r="J14" i="1"/>
  <c r="G14" i="1"/>
  <c r="P13" i="1"/>
  <c r="M13" i="1"/>
  <c r="J13" i="1"/>
  <c r="G13" i="1"/>
  <c r="P12" i="1"/>
  <c r="M12" i="1"/>
  <c r="J12" i="1"/>
  <c r="G12" i="1"/>
  <c r="P11" i="1"/>
  <c r="M11" i="1"/>
  <c r="W11" i="1" s="1"/>
  <c r="J11" i="1"/>
  <c r="G11" i="1"/>
  <c r="P10" i="1"/>
  <c r="M10" i="1"/>
  <c r="J10" i="1"/>
  <c r="G10" i="1"/>
  <c r="O9" i="1"/>
  <c r="N9" i="1"/>
  <c r="L9" i="1"/>
  <c r="K9" i="1"/>
  <c r="I9" i="1"/>
  <c r="H9" i="1"/>
  <c r="F9" i="1"/>
  <c r="E9" i="1"/>
  <c r="P8" i="1"/>
  <c r="M8" i="1"/>
  <c r="J8" i="1"/>
  <c r="G8" i="1"/>
  <c r="A3" i="5"/>
  <c r="B59" i="5"/>
  <c r="H36" i="5" s="1"/>
  <c r="H34" i="5"/>
  <c r="H33" i="5"/>
  <c r="H32" i="5"/>
  <c r="G31" i="5"/>
  <c r="C31" i="1" s="1"/>
  <c r="F31" i="5"/>
  <c r="B31" i="1" s="1"/>
  <c r="E31" i="5"/>
  <c r="H30" i="5"/>
  <c r="H29" i="5"/>
  <c r="H28" i="5"/>
  <c r="H27" i="5"/>
  <c r="H26" i="5"/>
  <c r="H25" i="5"/>
  <c r="H24" i="5"/>
  <c r="G23" i="5"/>
  <c r="C22" i="1" s="1"/>
  <c r="F23" i="5"/>
  <c r="B22" i="1" s="1"/>
  <c r="E23" i="5"/>
  <c r="H22" i="5"/>
  <c r="H21" i="5"/>
  <c r="H20" i="5"/>
  <c r="H19" i="5"/>
  <c r="H18" i="5"/>
  <c r="H17" i="5"/>
  <c r="H16" i="5"/>
  <c r="H15" i="5"/>
  <c r="H14" i="5"/>
  <c r="H13" i="5"/>
  <c r="H12" i="5"/>
  <c r="H11" i="5"/>
  <c r="G10" i="5"/>
  <c r="F10" i="5"/>
  <c r="E10" i="5"/>
  <c r="H9" i="5"/>
  <c r="D31" i="16"/>
  <c r="E31" i="16" s="1"/>
  <c r="F31" i="16" s="1"/>
  <c r="G31" i="16" s="1"/>
  <c r="H31" i="16" s="1"/>
  <c r="I31" i="16" s="1"/>
  <c r="J31" i="16" s="1"/>
  <c r="R21" i="69"/>
  <c r="R20" i="69"/>
  <c r="R19" i="69"/>
  <c r="R15" i="69"/>
  <c r="R14" i="69"/>
  <c r="R13" i="69"/>
  <c r="R9" i="69"/>
  <c r="R8" i="69"/>
  <c r="R7" i="69"/>
  <c r="I11" i="37"/>
  <c r="H11" i="37"/>
  <c r="G11" i="37"/>
  <c r="F11" i="37"/>
  <c r="I20" i="37"/>
  <c r="I19" i="37"/>
  <c r="I18" i="37"/>
  <c r="I17" i="37"/>
  <c r="H20" i="37"/>
  <c r="Q20" i="37" s="1"/>
  <c r="H19" i="37"/>
  <c r="Q19" i="37" s="1"/>
  <c r="H18" i="37"/>
  <c r="Q18" i="37" s="1"/>
  <c r="H17" i="37"/>
  <c r="Q17" i="37" s="1"/>
  <c r="G20" i="37"/>
  <c r="P20" i="37" s="1"/>
  <c r="G19" i="37"/>
  <c r="P19" i="37" s="1"/>
  <c r="G18" i="37"/>
  <c r="P18" i="37" s="1"/>
  <c r="G17" i="37"/>
  <c r="P17" i="37" s="1"/>
  <c r="F20" i="37"/>
  <c r="O20" i="37" s="1"/>
  <c r="F19" i="37"/>
  <c r="O19" i="37" s="1"/>
  <c r="F18" i="37"/>
  <c r="F17" i="37"/>
  <c r="O17" i="37" s="1"/>
  <c r="E20" i="37"/>
  <c r="N20" i="37" s="1"/>
  <c r="E19" i="37"/>
  <c r="N19" i="37" s="1"/>
  <c r="E18" i="37"/>
  <c r="N18" i="37" s="1"/>
  <c r="E17" i="37"/>
  <c r="D20" i="37"/>
  <c r="M20" i="37" s="1"/>
  <c r="D19" i="37"/>
  <c r="M19" i="37" s="1"/>
  <c r="D18" i="37"/>
  <c r="M18" i="37" s="1"/>
  <c r="D17" i="37"/>
  <c r="M17" i="37" s="1"/>
  <c r="C20" i="37"/>
  <c r="L20" i="37" s="1"/>
  <c r="B20" i="37"/>
  <c r="C19" i="37"/>
  <c r="B19" i="37"/>
  <c r="C18" i="37"/>
  <c r="B18" i="37"/>
  <c r="C17" i="37"/>
  <c r="B17" i="37"/>
  <c r="Q13" i="37"/>
  <c r="P13" i="37"/>
  <c r="O13" i="37"/>
  <c r="N13" i="37"/>
  <c r="M13" i="37"/>
  <c r="L13" i="37"/>
  <c r="K13" i="37"/>
  <c r="F35" i="5" l="1"/>
  <c r="H31" i="5"/>
  <c r="T30" i="1"/>
  <c r="K20" i="37"/>
  <c r="L19" i="37"/>
  <c r="D10" i="1"/>
  <c r="D18" i="1"/>
  <c r="T18" i="1" s="1"/>
  <c r="D31" i="1"/>
  <c r="I38" i="1"/>
  <c r="O38" i="1"/>
  <c r="W37" i="1"/>
  <c r="W8" i="1"/>
  <c r="W19" i="1"/>
  <c r="M31" i="1"/>
  <c r="T36" i="1"/>
  <c r="T43" i="1"/>
  <c r="V8" i="1"/>
  <c r="V15" i="1"/>
  <c r="V26" i="1"/>
  <c r="U37" i="1"/>
  <c r="V43" i="1"/>
  <c r="U44" i="1"/>
  <c r="D16" i="1"/>
  <c r="T16" i="1" s="1"/>
  <c r="W29" i="1"/>
  <c r="U42" i="1"/>
  <c r="W21" i="1"/>
  <c r="D22" i="1"/>
  <c r="C23" i="62"/>
  <c r="H23" i="5"/>
  <c r="C37" i="73"/>
  <c r="C39" i="73" s="1"/>
  <c r="H38" i="1"/>
  <c r="P9" i="1"/>
  <c r="F38" i="1"/>
  <c r="D23" i="62"/>
  <c r="L38" i="1"/>
  <c r="F23" i="62"/>
  <c r="U27" i="1"/>
  <c r="T29" i="1"/>
  <c r="J31" i="1"/>
  <c r="P31" i="1"/>
  <c r="W31" i="1" s="1"/>
  <c r="W32" i="1"/>
  <c r="E38" i="73"/>
  <c r="E39" i="73" s="1"/>
  <c r="W33" i="1"/>
  <c r="W34" i="1"/>
  <c r="T37" i="1"/>
  <c r="V42" i="1"/>
  <c r="D13" i="1"/>
  <c r="T13" i="1" s="1"/>
  <c r="D14" i="1"/>
  <c r="T14" i="1" s="1"/>
  <c r="D17" i="1"/>
  <c r="T17" i="1" s="1"/>
  <c r="D21" i="1"/>
  <c r="T21" i="1" s="1"/>
  <c r="D23" i="1"/>
  <c r="T23" i="1" s="1"/>
  <c r="D24" i="1"/>
  <c r="T24" i="1" s="1"/>
  <c r="D27" i="1"/>
  <c r="T27" i="1" s="1"/>
  <c r="D34" i="1"/>
  <c r="T34" i="1" s="1"/>
  <c r="C21" i="37"/>
  <c r="F21" i="37"/>
  <c r="G9" i="1"/>
  <c r="M9" i="1"/>
  <c r="T10" i="1"/>
  <c r="W13" i="1"/>
  <c r="W15" i="1"/>
  <c r="V17" i="1"/>
  <c r="W26" i="1"/>
  <c r="W27" i="1"/>
  <c r="V29" i="1"/>
  <c r="G31" i="1"/>
  <c r="U33" i="1"/>
  <c r="T42" i="1"/>
  <c r="V44" i="1"/>
  <c r="D11" i="1"/>
  <c r="T11" i="1" s="1"/>
  <c r="D12" i="1"/>
  <c r="T12" i="1" s="1"/>
  <c r="D15" i="1"/>
  <c r="T15" i="1" s="1"/>
  <c r="D19" i="1"/>
  <c r="T19" i="1" s="1"/>
  <c r="D20" i="1"/>
  <c r="T20" i="1" s="1"/>
  <c r="D25" i="1"/>
  <c r="T25" i="1" s="1"/>
  <c r="D26" i="1"/>
  <c r="T26" i="1" s="1"/>
  <c r="D32" i="1"/>
  <c r="D33" i="1"/>
  <c r="T33" i="1" s="1"/>
  <c r="D37" i="73"/>
  <c r="D39" i="73" s="1"/>
  <c r="E37" i="73"/>
  <c r="B37" i="73"/>
  <c r="F37" i="73"/>
  <c r="F39" i="73" s="1"/>
  <c r="V31" i="1"/>
  <c r="G35" i="5"/>
  <c r="U10" i="1"/>
  <c r="W12" i="1"/>
  <c r="V13" i="1"/>
  <c r="U14" i="1"/>
  <c r="W16" i="1"/>
  <c r="U18" i="1"/>
  <c r="W20" i="1"/>
  <c r="V21" i="1"/>
  <c r="G22" i="1"/>
  <c r="M22" i="1"/>
  <c r="U23" i="1"/>
  <c r="W25" i="1"/>
  <c r="W30" i="1"/>
  <c r="V32" i="1"/>
  <c r="V35" i="1"/>
  <c r="I32" i="42"/>
  <c r="I33" i="42" s="1"/>
  <c r="E38" i="1"/>
  <c r="V37" i="1"/>
  <c r="W43" i="1"/>
  <c r="W44" i="1"/>
  <c r="B9" i="1"/>
  <c r="B38" i="1" s="1"/>
  <c r="I21" i="37"/>
  <c r="F9" i="26" s="1"/>
  <c r="F34" i="33" s="1"/>
  <c r="H10" i="5"/>
  <c r="E35" i="5"/>
  <c r="W10" i="1"/>
  <c r="V11" i="1"/>
  <c r="U12" i="1"/>
  <c r="W14" i="1"/>
  <c r="U16" i="1"/>
  <c r="W18" i="1"/>
  <c r="V19" i="1"/>
  <c r="U20" i="1"/>
  <c r="J22" i="1"/>
  <c r="P22" i="1"/>
  <c r="W23" i="1"/>
  <c r="V24" i="1"/>
  <c r="U25" i="1"/>
  <c r="U30" i="1"/>
  <c r="V34" i="1"/>
  <c r="T35" i="1"/>
  <c r="C32" i="42"/>
  <c r="C33" i="42" s="1"/>
  <c r="W35" i="1"/>
  <c r="V36" i="1"/>
  <c r="W42" i="1"/>
  <c r="U43" i="1"/>
  <c r="C9" i="1"/>
  <c r="C38" i="1" s="1"/>
  <c r="H42" i="33"/>
  <c r="F42" i="33"/>
  <c r="I42" i="33"/>
  <c r="J42" i="33"/>
  <c r="R19" i="70"/>
  <c r="A10" i="64"/>
  <c r="A11" i="64" s="1"/>
  <c r="U8" i="1"/>
  <c r="U11" i="1"/>
  <c r="U13" i="1"/>
  <c r="U15" i="1"/>
  <c r="U17" i="1"/>
  <c r="U19" i="1"/>
  <c r="U21" i="1"/>
  <c r="U24" i="1"/>
  <c r="U26" i="1"/>
  <c r="U29" i="1"/>
  <c r="U32" i="1"/>
  <c r="U34" i="1"/>
  <c r="U35" i="1"/>
  <c r="N38" i="1"/>
  <c r="T44" i="1"/>
  <c r="D8" i="1"/>
  <c r="T8" i="1" s="1"/>
  <c r="V10" i="1"/>
  <c r="V12" i="1"/>
  <c r="V14" i="1"/>
  <c r="V16" i="1"/>
  <c r="V18" i="1"/>
  <c r="V20" i="1"/>
  <c r="V23" i="1"/>
  <c r="V25" i="1"/>
  <c r="V27" i="1"/>
  <c r="V30" i="1"/>
  <c r="V33" i="1"/>
  <c r="W36" i="1"/>
  <c r="K38" i="1"/>
  <c r="J9" i="1"/>
  <c r="U36" i="1"/>
  <c r="C9" i="26"/>
  <c r="C34" i="33" s="1"/>
  <c r="H21" i="37"/>
  <c r="O18" i="37"/>
  <c r="K18" i="37"/>
  <c r="G21" i="37"/>
  <c r="L18" i="37"/>
  <c r="K17" i="37"/>
  <c r="K19" i="37"/>
  <c r="L17" i="37"/>
  <c r="E21" i="37"/>
  <c r="B21" i="37"/>
  <c r="N17" i="37"/>
  <c r="D21" i="37"/>
  <c r="W9" i="1" l="1"/>
  <c r="M21" i="37"/>
  <c r="K21" i="37"/>
  <c r="J38" i="1"/>
  <c r="V9" i="1"/>
  <c r="V22" i="1"/>
  <c r="G38" i="1"/>
  <c r="T22" i="1"/>
  <c r="U31" i="1"/>
  <c r="U9" i="1"/>
  <c r="U22" i="1"/>
  <c r="D38" i="1"/>
  <c r="T31" i="1"/>
  <c r="C37" i="64"/>
  <c r="W22" i="1"/>
  <c r="T32" i="1"/>
  <c r="B38" i="73"/>
  <c r="B39" i="73" s="1"/>
  <c r="C11" i="64" s="1"/>
  <c r="A12" i="64"/>
  <c r="A13" i="64" s="1"/>
  <c r="A14" i="64" s="1"/>
  <c r="A15" i="64" s="1"/>
  <c r="A16" i="64" s="1"/>
  <c r="A17" i="64" s="1"/>
  <c r="A18" i="64" s="1"/>
  <c r="A19" i="64" s="1"/>
  <c r="H35" i="5"/>
  <c r="H37" i="5" s="1"/>
  <c r="C7" i="64" s="1"/>
  <c r="D9" i="1"/>
  <c r="T9" i="1" s="1"/>
  <c r="K42" i="33"/>
  <c r="P38" i="1"/>
  <c r="B25" i="33" s="1"/>
  <c r="S10" i="80" s="1"/>
  <c r="T10" i="80" s="1"/>
  <c r="M38" i="1"/>
  <c r="N21" i="37"/>
  <c r="B9" i="26"/>
  <c r="B34" i="33" s="1"/>
  <c r="H34" i="33" s="1"/>
  <c r="Q21" i="37"/>
  <c r="E9" i="26"/>
  <c r="E34" i="33" s="1"/>
  <c r="K34" i="33" s="1"/>
  <c r="P21" i="37"/>
  <c r="D9" i="26"/>
  <c r="D34" i="33" s="1"/>
  <c r="O21" i="37"/>
  <c r="L21" i="37"/>
  <c r="U38" i="1" l="1"/>
  <c r="J34" i="33"/>
  <c r="T38" i="1"/>
  <c r="A20" i="64"/>
  <c r="C25" i="33"/>
  <c r="I34" i="33"/>
  <c r="W38" i="1"/>
  <c r="V38" i="1"/>
  <c r="A4" i="53"/>
  <c r="A4" i="54"/>
  <c r="A3" i="72"/>
  <c r="F22" i="26"/>
  <c r="Q24" i="72"/>
  <c r="D22" i="26"/>
  <c r="D45" i="33" s="1"/>
  <c r="C22" i="26"/>
  <c r="C45" i="33" s="1"/>
  <c r="B22" i="26"/>
  <c r="B45" i="33" s="1"/>
  <c r="M24" i="72"/>
  <c r="Q22" i="72"/>
  <c r="P22" i="72"/>
  <c r="O22" i="72"/>
  <c r="N22" i="72"/>
  <c r="M22" i="72"/>
  <c r="L22" i="72"/>
  <c r="K22" i="72"/>
  <c r="Q18" i="72"/>
  <c r="P18" i="72"/>
  <c r="O18" i="72"/>
  <c r="N18" i="72"/>
  <c r="M18" i="72"/>
  <c r="L18" i="72"/>
  <c r="K18" i="72"/>
  <c r="I17" i="72"/>
  <c r="H17" i="72"/>
  <c r="G17" i="72"/>
  <c r="F17" i="72"/>
  <c r="E17" i="72"/>
  <c r="D17" i="72"/>
  <c r="C17" i="72"/>
  <c r="B17" i="72"/>
  <c r="Q16" i="72"/>
  <c r="P16" i="72"/>
  <c r="O16" i="72"/>
  <c r="N16" i="72"/>
  <c r="M16" i="72"/>
  <c r="L16" i="72"/>
  <c r="K16" i="72"/>
  <c r="Q15" i="72"/>
  <c r="P15" i="72"/>
  <c r="O15" i="72"/>
  <c r="N15" i="72"/>
  <c r="M15" i="72"/>
  <c r="L15" i="72"/>
  <c r="K15" i="72"/>
  <c r="Q11" i="72"/>
  <c r="P11" i="72"/>
  <c r="O11" i="72"/>
  <c r="N11" i="72"/>
  <c r="M11" i="72"/>
  <c r="L11" i="72"/>
  <c r="K11" i="72"/>
  <c r="I10" i="72"/>
  <c r="H10" i="72"/>
  <c r="G10" i="72"/>
  <c r="F10" i="72"/>
  <c r="E10" i="72"/>
  <c r="D10" i="72"/>
  <c r="C10" i="72"/>
  <c r="B10" i="72"/>
  <c r="Q9" i="72"/>
  <c r="P9" i="72"/>
  <c r="O9" i="72"/>
  <c r="N9" i="72"/>
  <c r="M9" i="72"/>
  <c r="L9" i="72"/>
  <c r="K9" i="72"/>
  <c r="Q8" i="72"/>
  <c r="P8" i="72"/>
  <c r="O8" i="72"/>
  <c r="N8" i="72"/>
  <c r="M8" i="72"/>
  <c r="L8" i="72"/>
  <c r="K8" i="72"/>
  <c r="M20" i="26"/>
  <c r="O19" i="26"/>
  <c r="M19" i="26"/>
  <c r="A3" i="71"/>
  <c r="R9" i="71"/>
  <c r="R8" i="71"/>
  <c r="R7" i="71"/>
  <c r="A3" i="70"/>
  <c r="R9" i="70"/>
  <c r="R8" i="70"/>
  <c r="R7" i="70"/>
  <c r="G30" i="68"/>
  <c r="B30" i="68"/>
  <c r="A3" i="68"/>
  <c r="J37" i="68"/>
  <c r="F15" i="26" s="1"/>
  <c r="F40" i="33" s="1"/>
  <c r="I37" i="68"/>
  <c r="E15" i="26" s="1"/>
  <c r="E40" i="33" s="1"/>
  <c r="H37" i="68"/>
  <c r="D15" i="26" s="1"/>
  <c r="D40" i="33" s="1"/>
  <c r="G37" i="68"/>
  <c r="C15" i="26" s="1"/>
  <c r="C40" i="33" s="1"/>
  <c r="F37" i="68"/>
  <c r="B15" i="26" s="1"/>
  <c r="E37" i="68"/>
  <c r="D37" i="68"/>
  <c r="C37" i="68"/>
  <c r="B37" i="68"/>
  <c r="S36" i="68"/>
  <c r="R36" i="68"/>
  <c r="Q36" i="68"/>
  <c r="P36" i="68"/>
  <c r="O36" i="68"/>
  <c r="N36" i="68"/>
  <c r="M36" i="68"/>
  <c r="L36" i="68"/>
  <c r="S35" i="68"/>
  <c r="R35" i="68"/>
  <c r="Q35" i="68"/>
  <c r="P35" i="68"/>
  <c r="O35" i="68"/>
  <c r="N35" i="68"/>
  <c r="M35" i="68"/>
  <c r="L35" i="68"/>
  <c r="S34" i="68"/>
  <c r="R34" i="68"/>
  <c r="Q34" i="68"/>
  <c r="P34" i="68"/>
  <c r="O34" i="68"/>
  <c r="N34" i="68"/>
  <c r="M34" i="68"/>
  <c r="L34" i="68"/>
  <c r="H30" i="68"/>
  <c r="F30" i="68"/>
  <c r="E30" i="68"/>
  <c r="D30" i="68"/>
  <c r="C30" i="68"/>
  <c r="D14" i="26"/>
  <c r="C14" i="26"/>
  <c r="C39" i="33" s="1"/>
  <c r="B14" i="26"/>
  <c r="E14" i="26"/>
  <c r="E39" i="33" s="1"/>
  <c r="F14" i="26"/>
  <c r="F39" i="33" s="1"/>
  <c r="J46" i="60"/>
  <c r="I46" i="60"/>
  <c r="H46" i="60"/>
  <c r="G46" i="60"/>
  <c r="F46" i="60"/>
  <c r="E46" i="60"/>
  <c r="D46" i="60"/>
  <c r="C46" i="60"/>
  <c r="B46" i="60"/>
  <c r="J37" i="60"/>
  <c r="I37" i="60"/>
  <c r="H37" i="60"/>
  <c r="G37" i="60"/>
  <c r="F37" i="60"/>
  <c r="E37" i="60"/>
  <c r="D37" i="60"/>
  <c r="C37" i="60"/>
  <c r="B37" i="60"/>
  <c r="J34" i="60"/>
  <c r="I34" i="60"/>
  <c r="H34" i="60"/>
  <c r="G34" i="60"/>
  <c r="F34" i="60"/>
  <c r="E34" i="60"/>
  <c r="D34" i="60"/>
  <c r="C34" i="60"/>
  <c r="B34" i="60"/>
  <c r="J22" i="60"/>
  <c r="J23" i="60" s="1"/>
  <c r="I22" i="60"/>
  <c r="I23" i="60" s="1"/>
  <c r="H22" i="60"/>
  <c r="H23" i="60" s="1"/>
  <c r="G22" i="60"/>
  <c r="G23" i="60" s="1"/>
  <c r="F22" i="60"/>
  <c r="F23" i="60" s="1"/>
  <c r="E22" i="60"/>
  <c r="E23" i="60" s="1"/>
  <c r="D22" i="60"/>
  <c r="D23" i="60" s="1"/>
  <c r="C22" i="60"/>
  <c r="C23" i="60" s="1"/>
  <c r="B22" i="60"/>
  <c r="B23" i="60" s="1"/>
  <c r="J15" i="60"/>
  <c r="J14" i="60" s="1"/>
  <c r="J35" i="60" s="1"/>
  <c r="I15" i="60"/>
  <c r="I14" i="60" s="1"/>
  <c r="I35" i="60" s="1"/>
  <c r="H15" i="60"/>
  <c r="H14" i="60" s="1"/>
  <c r="H35" i="60" s="1"/>
  <c r="G15" i="60"/>
  <c r="G14" i="60" s="1"/>
  <c r="G35" i="60" s="1"/>
  <c r="F15" i="60"/>
  <c r="F14" i="60" s="1"/>
  <c r="F35" i="60" s="1"/>
  <c r="E15" i="60"/>
  <c r="D15" i="60"/>
  <c r="C15" i="60"/>
  <c r="B15" i="60"/>
  <c r="B14" i="60" s="1"/>
  <c r="B35" i="60" s="1"/>
  <c r="E14" i="60"/>
  <c r="E35" i="60" s="1"/>
  <c r="D14" i="60"/>
  <c r="D35" i="60" s="1"/>
  <c r="C14" i="60"/>
  <c r="C35" i="60" s="1"/>
  <c r="J10" i="60"/>
  <c r="J11" i="60" s="1"/>
  <c r="I10" i="60"/>
  <c r="I11" i="60" s="1"/>
  <c r="H10" i="60"/>
  <c r="H11" i="60" s="1"/>
  <c r="G10" i="60"/>
  <c r="G11" i="60" s="1"/>
  <c r="F10" i="60"/>
  <c r="F11" i="60" s="1"/>
  <c r="E10" i="60"/>
  <c r="E11" i="60" s="1"/>
  <c r="D10" i="60"/>
  <c r="D11" i="60" s="1"/>
  <c r="C10" i="60"/>
  <c r="C11" i="60" s="1"/>
  <c r="B10" i="60"/>
  <c r="B11" i="60" s="1"/>
  <c r="I20" i="45"/>
  <c r="F13" i="26" s="1"/>
  <c r="F38" i="33" s="1"/>
  <c r="H20" i="45"/>
  <c r="E13" i="26" s="1"/>
  <c r="E38" i="33" s="1"/>
  <c r="G20" i="45"/>
  <c r="D13" i="26" s="1"/>
  <c r="F20" i="45"/>
  <c r="E20" i="45"/>
  <c r="B13" i="26" s="1"/>
  <c r="B38" i="33" s="1"/>
  <c r="D20" i="45"/>
  <c r="C20" i="45"/>
  <c r="B20" i="45"/>
  <c r="Q18" i="45"/>
  <c r="P18" i="45"/>
  <c r="O18" i="45"/>
  <c r="N18" i="45"/>
  <c r="M18" i="45"/>
  <c r="L18" i="45"/>
  <c r="K18" i="45"/>
  <c r="Q17" i="45"/>
  <c r="P17" i="45"/>
  <c r="O17" i="45"/>
  <c r="N17" i="45"/>
  <c r="M17" i="45"/>
  <c r="L17" i="45"/>
  <c r="K17" i="45"/>
  <c r="Q16" i="45"/>
  <c r="P16" i="45"/>
  <c r="O16" i="45"/>
  <c r="N16" i="45"/>
  <c r="M16" i="45"/>
  <c r="L16" i="45"/>
  <c r="K16" i="45"/>
  <c r="Q15" i="45"/>
  <c r="P15" i="45"/>
  <c r="O15" i="45"/>
  <c r="N15" i="45"/>
  <c r="M15" i="45"/>
  <c r="L15" i="45"/>
  <c r="K15" i="45"/>
  <c r="Q14" i="45"/>
  <c r="P14" i="45"/>
  <c r="O14" i="45"/>
  <c r="N14" i="45"/>
  <c r="M14" i="45"/>
  <c r="L14" i="45"/>
  <c r="K14" i="45"/>
  <c r="Q13" i="45"/>
  <c r="P13" i="45"/>
  <c r="O13" i="45"/>
  <c r="N13" i="45"/>
  <c r="M13" i="45"/>
  <c r="L13" i="45"/>
  <c r="K13" i="45"/>
  <c r="Q12" i="45"/>
  <c r="P12" i="45"/>
  <c r="O12" i="45"/>
  <c r="N12" i="45"/>
  <c r="M12" i="45"/>
  <c r="L12" i="45"/>
  <c r="K12" i="45"/>
  <c r="Q11" i="45"/>
  <c r="P11" i="45"/>
  <c r="O11" i="45"/>
  <c r="N11" i="45"/>
  <c r="M11" i="45"/>
  <c r="L11" i="45"/>
  <c r="K11" i="45"/>
  <c r="Q10" i="45"/>
  <c r="P10" i="45"/>
  <c r="O10" i="45"/>
  <c r="N10" i="45"/>
  <c r="M10" i="45"/>
  <c r="L10" i="45"/>
  <c r="K10" i="45"/>
  <c r="Q9" i="45"/>
  <c r="P9" i="45"/>
  <c r="O9" i="45"/>
  <c r="N9" i="45"/>
  <c r="M9" i="45"/>
  <c r="L9" i="45"/>
  <c r="K9" i="45"/>
  <c r="Q8" i="45"/>
  <c r="P8" i="45"/>
  <c r="O8" i="45"/>
  <c r="N8" i="45"/>
  <c r="M8" i="45"/>
  <c r="L8" i="45"/>
  <c r="K8" i="45"/>
  <c r="Q7" i="45"/>
  <c r="P7" i="45"/>
  <c r="O7" i="45"/>
  <c r="N7" i="45"/>
  <c r="M7" i="45"/>
  <c r="L7" i="45"/>
  <c r="K7" i="45"/>
  <c r="A3" i="44"/>
  <c r="G32" i="44"/>
  <c r="G38" i="44" s="1"/>
  <c r="F32" i="44"/>
  <c r="F38" i="44" s="1"/>
  <c r="E32" i="44"/>
  <c r="E38" i="44" s="1"/>
  <c r="D32" i="44"/>
  <c r="D38" i="44" s="1"/>
  <c r="C32" i="44"/>
  <c r="C38" i="44" s="1"/>
  <c r="G30" i="44"/>
  <c r="G26" i="44" s="1"/>
  <c r="G33" i="44" s="1"/>
  <c r="G34" i="44" s="1"/>
  <c r="F30" i="44"/>
  <c r="F26" i="44" s="1"/>
  <c r="F33" i="44" s="1"/>
  <c r="F34" i="44" s="1"/>
  <c r="E30" i="44"/>
  <c r="D30" i="44"/>
  <c r="C30" i="44"/>
  <c r="C26" i="44" s="1"/>
  <c r="C33" i="44" s="1"/>
  <c r="C34" i="44" s="1"/>
  <c r="E26" i="44"/>
  <c r="D26" i="44"/>
  <c r="G13" i="44"/>
  <c r="G23" i="44" s="1"/>
  <c r="G24" i="44" s="1"/>
  <c r="F13" i="44"/>
  <c r="F23" i="44" s="1"/>
  <c r="F24" i="44" s="1"/>
  <c r="E13" i="44"/>
  <c r="E23" i="44" s="1"/>
  <c r="E24" i="44" s="1"/>
  <c r="D13" i="44"/>
  <c r="D23" i="44" s="1"/>
  <c r="D24" i="44" s="1"/>
  <c r="C13" i="44"/>
  <c r="C23" i="44" s="1"/>
  <c r="C24" i="44" s="1"/>
  <c r="G10" i="44"/>
  <c r="G11" i="44" s="1"/>
  <c r="F10" i="44"/>
  <c r="E10" i="44"/>
  <c r="D10" i="44"/>
  <c r="D11" i="44" s="1"/>
  <c r="C10" i="44"/>
  <c r="C11" i="44" s="1"/>
  <c r="F11" i="26"/>
  <c r="F36" i="33" s="1"/>
  <c r="E11" i="26"/>
  <c r="D11" i="26"/>
  <c r="D36" i="33" s="1"/>
  <c r="C11" i="26"/>
  <c r="C36" i="33" s="1"/>
  <c r="B11" i="26"/>
  <c r="B36" i="33" s="1"/>
  <c r="N9" i="26"/>
  <c r="A3" i="59"/>
  <c r="Q7" i="59"/>
  <c r="P7" i="59"/>
  <c r="O7" i="59"/>
  <c r="N7" i="59"/>
  <c r="M7" i="59"/>
  <c r="L7" i="59"/>
  <c r="K7" i="59"/>
  <c r="A7" i="67"/>
  <c r="A3" i="67"/>
  <c r="I9" i="67"/>
  <c r="H9" i="67"/>
  <c r="G9" i="67"/>
  <c r="F9" i="67"/>
  <c r="E9" i="67"/>
  <c r="D9" i="67"/>
  <c r="C9" i="67"/>
  <c r="B9" i="67"/>
  <c r="Q8" i="67"/>
  <c r="P8" i="67"/>
  <c r="O8" i="67"/>
  <c r="N8" i="67"/>
  <c r="M8" i="67"/>
  <c r="L8" i="67"/>
  <c r="K8" i="67"/>
  <c r="Q7" i="67"/>
  <c r="P7" i="67"/>
  <c r="O7" i="67"/>
  <c r="N7" i="67"/>
  <c r="M7" i="67"/>
  <c r="L7" i="67"/>
  <c r="K7" i="67"/>
  <c r="A3" i="37"/>
  <c r="Q11" i="37"/>
  <c r="P11" i="37"/>
  <c r="O11" i="37"/>
  <c r="K8" i="37"/>
  <c r="L8" i="37"/>
  <c r="M8" i="37"/>
  <c r="N8" i="37"/>
  <c r="O8" i="37"/>
  <c r="P8" i="37"/>
  <c r="Q8" i="37"/>
  <c r="K9" i="37"/>
  <c r="L9" i="37"/>
  <c r="M9" i="37"/>
  <c r="N9" i="37"/>
  <c r="O9" i="37"/>
  <c r="P9" i="37"/>
  <c r="Q9" i="37"/>
  <c r="K10" i="37"/>
  <c r="L10" i="37"/>
  <c r="M10" i="37"/>
  <c r="N10" i="37"/>
  <c r="O10" i="37"/>
  <c r="P10" i="37"/>
  <c r="Q10" i="37"/>
  <c r="Q7" i="37"/>
  <c r="P7" i="37"/>
  <c r="O7" i="37"/>
  <c r="N7" i="37"/>
  <c r="M7" i="37"/>
  <c r="L7" i="37"/>
  <c r="K7" i="37"/>
  <c r="E11" i="37"/>
  <c r="D11" i="37"/>
  <c r="C11" i="37"/>
  <c r="B11" i="37"/>
  <c r="A3" i="36"/>
  <c r="O26" i="26"/>
  <c r="N26" i="26"/>
  <c r="M26" i="26"/>
  <c r="L26" i="26"/>
  <c r="N21" i="26"/>
  <c r="O20" i="26"/>
  <c r="A26" i="26"/>
  <c r="A22" i="26"/>
  <c r="A23" i="26"/>
  <c r="A24" i="26"/>
  <c r="A21" i="26"/>
  <c r="A20" i="26"/>
  <c r="A19" i="26"/>
  <c r="A15" i="26"/>
  <c r="A14" i="26"/>
  <c r="A13" i="26"/>
  <c r="A12" i="26"/>
  <c r="A11" i="26"/>
  <c r="A10" i="26"/>
  <c r="B20" i="80" s="1"/>
  <c r="B69" i="80" s="1"/>
  <c r="B118" i="80" s="1"/>
  <c r="B167" i="80" s="1"/>
  <c r="B216" i="80" s="1"/>
  <c r="A9" i="26"/>
  <c r="A8" i="26"/>
  <c r="I9" i="36"/>
  <c r="F8" i="26" s="1"/>
  <c r="F33" i="33" s="1"/>
  <c r="H9" i="36"/>
  <c r="G9" i="36"/>
  <c r="F9" i="36"/>
  <c r="C8" i="26" s="1"/>
  <c r="E9" i="36"/>
  <c r="B8" i="26" s="1"/>
  <c r="D9" i="36"/>
  <c r="C9" i="36"/>
  <c r="B9" i="36"/>
  <c r="B704" i="36"/>
  <c r="R795" i="36"/>
  <c r="R794" i="36"/>
  <c r="P793" i="36"/>
  <c r="O793" i="36"/>
  <c r="N793" i="36"/>
  <c r="M793" i="36"/>
  <c r="L793" i="36"/>
  <c r="K793" i="36"/>
  <c r="J793" i="36"/>
  <c r="I793" i="36"/>
  <c r="H793" i="36"/>
  <c r="G793" i="36"/>
  <c r="F793" i="36"/>
  <c r="E793" i="36"/>
  <c r="D793" i="36"/>
  <c r="C793" i="36"/>
  <c r="R792" i="36"/>
  <c r="R791" i="36"/>
  <c r="P790" i="36"/>
  <c r="O790" i="36"/>
  <c r="N790" i="36"/>
  <c r="M790" i="36"/>
  <c r="L790" i="36"/>
  <c r="K790" i="36"/>
  <c r="J790" i="36"/>
  <c r="I790" i="36"/>
  <c r="H790" i="36"/>
  <c r="G790" i="36"/>
  <c r="F790" i="36"/>
  <c r="E790" i="36"/>
  <c r="D790" i="36"/>
  <c r="C790" i="36"/>
  <c r="R789" i="36"/>
  <c r="R788" i="36"/>
  <c r="Q787" i="36"/>
  <c r="O787" i="36"/>
  <c r="N787" i="36"/>
  <c r="M787" i="36"/>
  <c r="L787" i="36"/>
  <c r="K787" i="36"/>
  <c r="J787" i="36"/>
  <c r="I787" i="36"/>
  <c r="H787" i="36"/>
  <c r="G787" i="36"/>
  <c r="F787" i="36"/>
  <c r="E787" i="36"/>
  <c r="D787" i="36"/>
  <c r="C787" i="36"/>
  <c r="R786" i="36"/>
  <c r="R785" i="36"/>
  <c r="Q784" i="36"/>
  <c r="O784" i="36"/>
  <c r="N784" i="36"/>
  <c r="M784" i="36"/>
  <c r="L784" i="36"/>
  <c r="K784" i="36"/>
  <c r="J784" i="36"/>
  <c r="I784" i="36"/>
  <c r="H784" i="36"/>
  <c r="G784" i="36"/>
  <c r="F784" i="36"/>
  <c r="E784" i="36"/>
  <c r="D784" i="36"/>
  <c r="C784" i="36"/>
  <c r="R783" i="36"/>
  <c r="R782" i="36"/>
  <c r="Q781" i="36"/>
  <c r="P781" i="36"/>
  <c r="N781" i="36"/>
  <c r="M781" i="36"/>
  <c r="L781" i="36"/>
  <c r="K781" i="36"/>
  <c r="J781" i="36"/>
  <c r="I781" i="36"/>
  <c r="H781" i="36"/>
  <c r="G781" i="36"/>
  <c r="F781" i="36"/>
  <c r="E781" i="36"/>
  <c r="D781" i="36"/>
  <c r="C781" i="36"/>
  <c r="R780" i="36"/>
  <c r="R779" i="36"/>
  <c r="Q778" i="36"/>
  <c r="P778" i="36"/>
  <c r="N778" i="36"/>
  <c r="M778" i="36"/>
  <c r="L778" i="36"/>
  <c r="K778" i="36"/>
  <c r="J778" i="36"/>
  <c r="I778" i="36"/>
  <c r="H778" i="36"/>
  <c r="G778" i="36"/>
  <c r="F778" i="36"/>
  <c r="E778" i="36"/>
  <c r="D778" i="36"/>
  <c r="C778" i="36"/>
  <c r="R777" i="36"/>
  <c r="R776" i="36"/>
  <c r="Q775" i="36"/>
  <c r="P775" i="36"/>
  <c r="O775" i="36"/>
  <c r="M775" i="36"/>
  <c r="L775" i="36"/>
  <c r="K775" i="36"/>
  <c r="J775" i="36"/>
  <c r="I775" i="36"/>
  <c r="H775" i="36"/>
  <c r="G775" i="36"/>
  <c r="F775" i="36"/>
  <c r="E775" i="36"/>
  <c r="D775" i="36"/>
  <c r="C775" i="36"/>
  <c r="R774" i="36"/>
  <c r="R773" i="36"/>
  <c r="Q772" i="36"/>
  <c r="P772" i="36"/>
  <c r="O772" i="36"/>
  <c r="M772" i="36"/>
  <c r="L772" i="36"/>
  <c r="K772" i="36"/>
  <c r="J772" i="36"/>
  <c r="I772" i="36"/>
  <c r="H772" i="36"/>
  <c r="G772" i="36"/>
  <c r="F772" i="36"/>
  <c r="E772" i="36"/>
  <c r="D772" i="36"/>
  <c r="C772" i="36"/>
  <c r="R771" i="36"/>
  <c r="R770" i="36"/>
  <c r="Q769" i="36"/>
  <c r="P769" i="36"/>
  <c r="O769" i="36"/>
  <c r="N769" i="36"/>
  <c r="L769" i="36"/>
  <c r="K769" i="36"/>
  <c r="J769" i="36"/>
  <c r="I769" i="36"/>
  <c r="H769" i="36"/>
  <c r="G769" i="36"/>
  <c r="F769" i="36"/>
  <c r="E769" i="36"/>
  <c r="D769" i="36"/>
  <c r="C769" i="36"/>
  <c r="R768" i="36"/>
  <c r="R767" i="36"/>
  <c r="Q766" i="36"/>
  <c r="P766" i="36"/>
  <c r="O766" i="36"/>
  <c r="N766" i="36"/>
  <c r="L766" i="36"/>
  <c r="K766" i="36"/>
  <c r="J766" i="36"/>
  <c r="I766" i="36"/>
  <c r="H766" i="36"/>
  <c r="G766" i="36"/>
  <c r="F766" i="36"/>
  <c r="E766" i="36"/>
  <c r="D766" i="36"/>
  <c r="C766" i="36"/>
  <c r="R765" i="36"/>
  <c r="R764" i="36"/>
  <c r="Q763" i="36"/>
  <c r="P763" i="36"/>
  <c r="O763" i="36"/>
  <c r="N763" i="36"/>
  <c r="M763" i="36"/>
  <c r="K763" i="36"/>
  <c r="J763" i="36"/>
  <c r="I763" i="36"/>
  <c r="H763" i="36"/>
  <c r="G763" i="36"/>
  <c r="F763" i="36"/>
  <c r="E763" i="36"/>
  <c r="D763" i="36"/>
  <c r="C763" i="36"/>
  <c r="R762" i="36"/>
  <c r="R761" i="36"/>
  <c r="Q760" i="36"/>
  <c r="P760" i="36"/>
  <c r="O760" i="36"/>
  <c r="N760" i="36"/>
  <c r="M760" i="36"/>
  <c r="K760" i="36"/>
  <c r="J760" i="36"/>
  <c r="I760" i="36"/>
  <c r="H760" i="36"/>
  <c r="G760" i="36"/>
  <c r="F760" i="36"/>
  <c r="E760" i="36"/>
  <c r="D760" i="36"/>
  <c r="C760" i="36"/>
  <c r="R759" i="36"/>
  <c r="R758" i="36"/>
  <c r="Q757" i="36"/>
  <c r="P757" i="36"/>
  <c r="O757" i="36"/>
  <c r="N757" i="36"/>
  <c r="M757" i="36"/>
  <c r="L757" i="36"/>
  <c r="J757" i="36"/>
  <c r="I757" i="36"/>
  <c r="H757" i="36"/>
  <c r="G757" i="36"/>
  <c r="F757" i="36"/>
  <c r="E757" i="36"/>
  <c r="D757" i="36"/>
  <c r="C757" i="36"/>
  <c r="R756" i="36"/>
  <c r="R755" i="36"/>
  <c r="Q754" i="36"/>
  <c r="P754" i="36"/>
  <c r="O754" i="36"/>
  <c r="N754" i="36"/>
  <c r="M754" i="36"/>
  <c r="L754" i="36"/>
  <c r="J754" i="36"/>
  <c r="I754" i="36"/>
  <c r="H754" i="36"/>
  <c r="G754" i="36"/>
  <c r="F754" i="36"/>
  <c r="E754" i="36"/>
  <c r="D754" i="36"/>
  <c r="C754" i="36"/>
  <c r="R753" i="36"/>
  <c r="R752" i="36"/>
  <c r="Q751" i="36"/>
  <c r="P751" i="36"/>
  <c r="O751" i="36"/>
  <c r="N751" i="36"/>
  <c r="M751" i="36"/>
  <c r="L751" i="36"/>
  <c r="K751" i="36"/>
  <c r="I751" i="36"/>
  <c r="H751" i="36"/>
  <c r="G751" i="36"/>
  <c r="F751" i="36"/>
  <c r="E751" i="36"/>
  <c r="D751" i="36"/>
  <c r="C751" i="36"/>
  <c r="R750" i="36"/>
  <c r="R749" i="36"/>
  <c r="Q748" i="36"/>
  <c r="P748" i="36"/>
  <c r="O748" i="36"/>
  <c r="N748" i="36"/>
  <c r="M748" i="36"/>
  <c r="L748" i="36"/>
  <c r="K748" i="36"/>
  <c r="I748" i="36"/>
  <c r="H748" i="36"/>
  <c r="G748" i="36"/>
  <c r="F748" i="36"/>
  <c r="E748" i="36"/>
  <c r="D748" i="36"/>
  <c r="C748" i="36"/>
  <c r="R747" i="36"/>
  <c r="R746" i="36"/>
  <c r="Q745" i="36"/>
  <c r="P745" i="36"/>
  <c r="O745" i="36"/>
  <c r="N745" i="36"/>
  <c r="M745" i="36"/>
  <c r="L745" i="36"/>
  <c r="K745" i="36"/>
  <c r="J745" i="36"/>
  <c r="H745" i="36"/>
  <c r="G745" i="36"/>
  <c r="F745" i="36"/>
  <c r="E745" i="36"/>
  <c r="D745" i="36"/>
  <c r="C745" i="36"/>
  <c r="R744" i="36"/>
  <c r="R743" i="36"/>
  <c r="Q742" i="36"/>
  <c r="P742" i="36"/>
  <c r="O742" i="36"/>
  <c r="N742" i="36"/>
  <c r="M742" i="36"/>
  <c r="L742" i="36"/>
  <c r="K742" i="36"/>
  <c r="J742" i="36"/>
  <c r="H742" i="36"/>
  <c r="G742" i="36"/>
  <c r="F742" i="36"/>
  <c r="E742" i="36"/>
  <c r="D742" i="36"/>
  <c r="C742" i="36"/>
  <c r="R741" i="36"/>
  <c r="R740" i="36"/>
  <c r="Q739" i="36"/>
  <c r="P739" i="36"/>
  <c r="O739" i="36"/>
  <c r="N739" i="36"/>
  <c r="M739" i="36"/>
  <c r="L739" i="36"/>
  <c r="K739" i="36"/>
  <c r="J739" i="36"/>
  <c r="I739" i="36"/>
  <c r="G739" i="36"/>
  <c r="F739" i="36"/>
  <c r="E739" i="36"/>
  <c r="D739" i="36"/>
  <c r="C739" i="36"/>
  <c r="R738" i="36"/>
  <c r="R737" i="36"/>
  <c r="Q736" i="36"/>
  <c r="P736" i="36"/>
  <c r="O736" i="36"/>
  <c r="N736" i="36"/>
  <c r="M736" i="36"/>
  <c r="L736" i="36"/>
  <c r="K736" i="36"/>
  <c r="J736" i="36"/>
  <c r="I736" i="36"/>
  <c r="G736" i="36"/>
  <c r="F736" i="36"/>
  <c r="E736" i="36"/>
  <c r="D736" i="36"/>
  <c r="C736" i="36"/>
  <c r="R735" i="36"/>
  <c r="R734" i="36"/>
  <c r="Q733" i="36"/>
  <c r="P733" i="36"/>
  <c r="O733" i="36"/>
  <c r="N733" i="36"/>
  <c r="M733" i="36"/>
  <c r="L733" i="36"/>
  <c r="K733" i="36"/>
  <c r="J733" i="36"/>
  <c r="I733" i="36"/>
  <c r="H733" i="36"/>
  <c r="F733" i="36"/>
  <c r="E733" i="36"/>
  <c r="D733" i="36"/>
  <c r="C733" i="36"/>
  <c r="R732" i="36"/>
  <c r="R731" i="36"/>
  <c r="Q730" i="36"/>
  <c r="P730" i="36"/>
  <c r="O730" i="36"/>
  <c r="N730" i="36"/>
  <c r="M730" i="36"/>
  <c r="L730" i="36"/>
  <c r="K730" i="36"/>
  <c r="J730" i="36"/>
  <c r="I730" i="36"/>
  <c r="H730" i="36"/>
  <c r="F730" i="36"/>
  <c r="E730" i="36"/>
  <c r="D730" i="36"/>
  <c r="C730" i="36"/>
  <c r="R729" i="36"/>
  <c r="R728" i="36"/>
  <c r="Q727" i="36"/>
  <c r="P727" i="36"/>
  <c r="O727" i="36"/>
  <c r="N727" i="36"/>
  <c r="M727" i="36"/>
  <c r="L727" i="36"/>
  <c r="K727" i="36"/>
  <c r="J727" i="36"/>
  <c r="I727" i="36"/>
  <c r="H727" i="36"/>
  <c r="G727" i="36"/>
  <c r="E727" i="36"/>
  <c r="D727" i="36"/>
  <c r="C727" i="36"/>
  <c r="R726" i="36"/>
  <c r="R725" i="36"/>
  <c r="Q724" i="36"/>
  <c r="P724" i="36"/>
  <c r="O724" i="36"/>
  <c r="N724" i="36"/>
  <c r="M724" i="36"/>
  <c r="L724" i="36"/>
  <c r="K724" i="36"/>
  <c r="J724" i="36"/>
  <c r="I724" i="36"/>
  <c r="H724" i="36"/>
  <c r="G724" i="36"/>
  <c r="E724" i="36"/>
  <c r="D724" i="36"/>
  <c r="C724" i="36"/>
  <c r="R723" i="36"/>
  <c r="R722" i="36"/>
  <c r="Q721" i="36"/>
  <c r="P721" i="36"/>
  <c r="O721" i="36"/>
  <c r="N721" i="36"/>
  <c r="M721" i="36"/>
  <c r="L721" i="36"/>
  <c r="K721" i="36"/>
  <c r="J721" i="36"/>
  <c r="I721" i="36"/>
  <c r="H721" i="36"/>
  <c r="G721" i="36"/>
  <c r="F721" i="36"/>
  <c r="D721" i="36"/>
  <c r="C721" i="36"/>
  <c r="R720" i="36"/>
  <c r="R719" i="36"/>
  <c r="Q718" i="36"/>
  <c r="P718" i="36"/>
  <c r="O718" i="36"/>
  <c r="N718" i="36"/>
  <c r="M718" i="36"/>
  <c r="L718" i="36"/>
  <c r="K718" i="36"/>
  <c r="J718" i="36"/>
  <c r="I718" i="36"/>
  <c r="H718" i="36"/>
  <c r="G718" i="36"/>
  <c r="F718" i="36"/>
  <c r="D718" i="36"/>
  <c r="C718" i="36"/>
  <c r="R717" i="36"/>
  <c r="R716" i="36"/>
  <c r="Q715" i="36"/>
  <c r="P715" i="36"/>
  <c r="O715" i="36"/>
  <c r="N715" i="36"/>
  <c r="M715" i="36"/>
  <c r="L715" i="36"/>
  <c r="K715" i="36"/>
  <c r="J715" i="36"/>
  <c r="I715" i="36"/>
  <c r="H715" i="36"/>
  <c r="G715" i="36"/>
  <c r="F715" i="36"/>
  <c r="E715" i="36"/>
  <c r="C715" i="36"/>
  <c r="C799" i="36" s="1"/>
  <c r="R714" i="36"/>
  <c r="R713" i="36"/>
  <c r="Q712" i="36"/>
  <c r="P712" i="36"/>
  <c r="O712" i="36"/>
  <c r="N712" i="36"/>
  <c r="M712" i="36"/>
  <c r="L712" i="36"/>
  <c r="K712" i="36"/>
  <c r="J712" i="36"/>
  <c r="I712" i="36"/>
  <c r="H712" i="36"/>
  <c r="G712" i="36"/>
  <c r="F712" i="36"/>
  <c r="E712" i="36"/>
  <c r="C712" i="36"/>
  <c r="C796" i="36" s="1"/>
  <c r="R711" i="36"/>
  <c r="R801" i="36" s="1"/>
  <c r="R710" i="36"/>
  <c r="R800" i="36" s="1"/>
  <c r="Q709" i="36"/>
  <c r="Q799" i="36" s="1"/>
  <c r="P709" i="36"/>
  <c r="O709" i="36"/>
  <c r="N709" i="36"/>
  <c r="M709" i="36"/>
  <c r="L709" i="36"/>
  <c r="K709" i="36"/>
  <c r="J709" i="36"/>
  <c r="I709" i="36"/>
  <c r="H709" i="36"/>
  <c r="G709" i="36"/>
  <c r="F709" i="36"/>
  <c r="E709" i="36"/>
  <c r="D709" i="36"/>
  <c r="R708" i="36"/>
  <c r="R798" i="36" s="1"/>
  <c r="R707" i="36"/>
  <c r="R797" i="36" s="1"/>
  <c r="Q706" i="36"/>
  <c r="Q796" i="36" s="1"/>
  <c r="P706" i="36"/>
  <c r="O706" i="36"/>
  <c r="N706" i="36"/>
  <c r="M706" i="36"/>
  <c r="L706" i="36"/>
  <c r="K706" i="36"/>
  <c r="J706" i="36"/>
  <c r="I706" i="36"/>
  <c r="H706" i="36"/>
  <c r="G706" i="36"/>
  <c r="F706" i="36"/>
  <c r="E706" i="36"/>
  <c r="D706" i="36"/>
  <c r="B605" i="36"/>
  <c r="R696" i="36"/>
  <c r="R695" i="36"/>
  <c r="P694" i="36"/>
  <c r="O694" i="36"/>
  <c r="N694" i="36"/>
  <c r="M694" i="36"/>
  <c r="L694" i="36"/>
  <c r="K694" i="36"/>
  <c r="J694" i="36"/>
  <c r="I694" i="36"/>
  <c r="H694" i="36"/>
  <c r="G694" i="36"/>
  <c r="F694" i="36"/>
  <c r="E694" i="36"/>
  <c r="D694" i="36"/>
  <c r="C694" i="36"/>
  <c r="R693" i="36"/>
  <c r="R692" i="36"/>
  <c r="P691" i="36"/>
  <c r="O691" i="36"/>
  <c r="N691" i="36"/>
  <c r="M691" i="36"/>
  <c r="L691" i="36"/>
  <c r="K691" i="36"/>
  <c r="J691" i="36"/>
  <c r="I691" i="36"/>
  <c r="H691" i="36"/>
  <c r="G691" i="36"/>
  <c r="F691" i="36"/>
  <c r="E691" i="36"/>
  <c r="D691" i="36"/>
  <c r="C691" i="36"/>
  <c r="R690" i="36"/>
  <c r="R689" i="36"/>
  <c r="Q688" i="36"/>
  <c r="O688" i="36"/>
  <c r="N688" i="36"/>
  <c r="M688" i="36"/>
  <c r="L688" i="36"/>
  <c r="K688" i="36"/>
  <c r="J688" i="36"/>
  <c r="I688" i="36"/>
  <c r="H688" i="36"/>
  <c r="G688" i="36"/>
  <c r="F688" i="36"/>
  <c r="E688" i="36"/>
  <c r="D688" i="36"/>
  <c r="C688" i="36"/>
  <c r="R687" i="36"/>
  <c r="R686" i="36"/>
  <c r="Q685" i="36"/>
  <c r="O685" i="36"/>
  <c r="N685" i="36"/>
  <c r="M685" i="36"/>
  <c r="L685" i="36"/>
  <c r="K685" i="36"/>
  <c r="J685" i="36"/>
  <c r="I685" i="36"/>
  <c r="H685" i="36"/>
  <c r="G685" i="36"/>
  <c r="F685" i="36"/>
  <c r="E685" i="36"/>
  <c r="D685" i="36"/>
  <c r="C685" i="36"/>
  <c r="R684" i="36"/>
  <c r="R683" i="36"/>
  <c r="Q682" i="36"/>
  <c r="P682" i="36"/>
  <c r="N682" i="36"/>
  <c r="M682" i="36"/>
  <c r="L682" i="36"/>
  <c r="K682" i="36"/>
  <c r="J682" i="36"/>
  <c r="I682" i="36"/>
  <c r="H682" i="36"/>
  <c r="G682" i="36"/>
  <c r="F682" i="36"/>
  <c r="E682" i="36"/>
  <c r="D682" i="36"/>
  <c r="C682" i="36"/>
  <c r="R681" i="36"/>
  <c r="R680" i="36"/>
  <c r="Q679" i="36"/>
  <c r="P679" i="36"/>
  <c r="N679" i="36"/>
  <c r="M679" i="36"/>
  <c r="L679" i="36"/>
  <c r="K679" i="36"/>
  <c r="J679" i="36"/>
  <c r="I679" i="36"/>
  <c r="H679" i="36"/>
  <c r="G679" i="36"/>
  <c r="F679" i="36"/>
  <c r="E679" i="36"/>
  <c r="D679" i="36"/>
  <c r="C679" i="36"/>
  <c r="R678" i="36"/>
  <c r="R677" i="36"/>
  <c r="Q676" i="36"/>
  <c r="P676" i="36"/>
  <c r="O676" i="36"/>
  <c r="M676" i="36"/>
  <c r="L676" i="36"/>
  <c r="K676" i="36"/>
  <c r="J676" i="36"/>
  <c r="I676" i="36"/>
  <c r="H676" i="36"/>
  <c r="G676" i="36"/>
  <c r="F676" i="36"/>
  <c r="E676" i="36"/>
  <c r="D676" i="36"/>
  <c r="C676" i="36"/>
  <c r="R675" i="36"/>
  <c r="R674" i="36"/>
  <c r="Q673" i="36"/>
  <c r="P673" i="36"/>
  <c r="O673" i="36"/>
  <c r="M673" i="36"/>
  <c r="L673" i="36"/>
  <c r="K673" i="36"/>
  <c r="J673" i="36"/>
  <c r="I673" i="36"/>
  <c r="H673" i="36"/>
  <c r="G673" i="36"/>
  <c r="F673" i="36"/>
  <c r="E673" i="36"/>
  <c r="D673" i="36"/>
  <c r="C673" i="36"/>
  <c r="R672" i="36"/>
  <c r="R671" i="36"/>
  <c r="Q670" i="36"/>
  <c r="P670" i="36"/>
  <c r="O670" i="36"/>
  <c r="N670" i="36"/>
  <c r="L670" i="36"/>
  <c r="K670" i="36"/>
  <c r="J670" i="36"/>
  <c r="I670" i="36"/>
  <c r="H670" i="36"/>
  <c r="G670" i="36"/>
  <c r="F670" i="36"/>
  <c r="E670" i="36"/>
  <c r="D670" i="36"/>
  <c r="C670" i="36"/>
  <c r="R669" i="36"/>
  <c r="R668" i="36"/>
  <c r="Q667" i="36"/>
  <c r="P667" i="36"/>
  <c r="O667" i="36"/>
  <c r="N667" i="36"/>
  <c r="L667" i="36"/>
  <c r="K667" i="36"/>
  <c r="J667" i="36"/>
  <c r="I667" i="36"/>
  <c r="H667" i="36"/>
  <c r="G667" i="36"/>
  <c r="F667" i="36"/>
  <c r="E667" i="36"/>
  <c r="D667" i="36"/>
  <c r="C667" i="36"/>
  <c r="R666" i="36"/>
  <c r="R665" i="36"/>
  <c r="Q664" i="36"/>
  <c r="P664" i="36"/>
  <c r="O664" i="36"/>
  <c r="N664" i="36"/>
  <c r="M664" i="36"/>
  <c r="K664" i="36"/>
  <c r="J664" i="36"/>
  <c r="I664" i="36"/>
  <c r="H664" i="36"/>
  <c r="G664" i="36"/>
  <c r="F664" i="36"/>
  <c r="E664" i="36"/>
  <c r="D664" i="36"/>
  <c r="C664" i="36"/>
  <c r="R663" i="36"/>
  <c r="R662" i="36"/>
  <c r="Q661" i="36"/>
  <c r="P661" i="36"/>
  <c r="O661" i="36"/>
  <c r="N661" i="36"/>
  <c r="M661" i="36"/>
  <c r="K661" i="36"/>
  <c r="J661" i="36"/>
  <c r="I661" i="36"/>
  <c r="H661" i="36"/>
  <c r="G661" i="36"/>
  <c r="F661" i="36"/>
  <c r="E661" i="36"/>
  <c r="D661" i="36"/>
  <c r="C661" i="36"/>
  <c r="R660" i="36"/>
  <c r="R659" i="36"/>
  <c r="Q658" i="36"/>
  <c r="P658" i="36"/>
  <c r="O658" i="36"/>
  <c r="N658" i="36"/>
  <c r="M658" i="36"/>
  <c r="L658" i="36"/>
  <c r="J658" i="36"/>
  <c r="I658" i="36"/>
  <c r="H658" i="36"/>
  <c r="G658" i="36"/>
  <c r="F658" i="36"/>
  <c r="E658" i="36"/>
  <c r="D658" i="36"/>
  <c r="C658" i="36"/>
  <c r="R657" i="36"/>
  <c r="R656" i="36"/>
  <c r="Q655" i="36"/>
  <c r="P655" i="36"/>
  <c r="O655" i="36"/>
  <c r="N655" i="36"/>
  <c r="M655" i="36"/>
  <c r="L655" i="36"/>
  <c r="J655" i="36"/>
  <c r="I655" i="36"/>
  <c r="H655" i="36"/>
  <c r="G655" i="36"/>
  <c r="F655" i="36"/>
  <c r="E655" i="36"/>
  <c r="D655" i="36"/>
  <c r="C655" i="36"/>
  <c r="R654" i="36"/>
  <c r="R653" i="36"/>
  <c r="Q652" i="36"/>
  <c r="P652" i="36"/>
  <c r="O652" i="36"/>
  <c r="N652" i="36"/>
  <c r="M652" i="36"/>
  <c r="L652" i="36"/>
  <c r="K652" i="36"/>
  <c r="I652" i="36"/>
  <c r="H652" i="36"/>
  <c r="G652" i="36"/>
  <c r="F652" i="36"/>
  <c r="E652" i="36"/>
  <c r="D652" i="36"/>
  <c r="C652" i="36"/>
  <c r="R651" i="36"/>
  <c r="R650" i="36"/>
  <c r="Q649" i="36"/>
  <c r="P649" i="36"/>
  <c r="O649" i="36"/>
  <c r="N649" i="36"/>
  <c r="M649" i="36"/>
  <c r="L649" i="36"/>
  <c r="K649" i="36"/>
  <c r="I649" i="36"/>
  <c r="H649" i="36"/>
  <c r="G649" i="36"/>
  <c r="F649" i="36"/>
  <c r="E649" i="36"/>
  <c r="D649" i="36"/>
  <c r="C649" i="36"/>
  <c r="R648" i="36"/>
  <c r="R647" i="36"/>
  <c r="Q646" i="36"/>
  <c r="P646" i="36"/>
  <c r="O646" i="36"/>
  <c r="N646" i="36"/>
  <c r="M646" i="36"/>
  <c r="L646" i="36"/>
  <c r="K646" i="36"/>
  <c r="J646" i="36"/>
  <c r="H646" i="36"/>
  <c r="G646" i="36"/>
  <c r="F646" i="36"/>
  <c r="E646" i="36"/>
  <c r="D646" i="36"/>
  <c r="C646" i="36"/>
  <c r="R645" i="36"/>
  <c r="R644" i="36"/>
  <c r="Q643" i="36"/>
  <c r="P643" i="36"/>
  <c r="O643" i="36"/>
  <c r="N643" i="36"/>
  <c r="M643" i="36"/>
  <c r="L643" i="36"/>
  <c r="K643" i="36"/>
  <c r="J643" i="36"/>
  <c r="H643" i="36"/>
  <c r="G643" i="36"/>
  <c r="F643" i="36"/>
  <c r="E643" i="36"/>
  <c r="D643" i="36"/>
  <c r="C643" i="36"/>
  <c r="R642" i="36"/>
  <c r="R641" i="36"/>
  <c r="Q640" i="36"/>
  <c r="P640" i="36"/>
  <c r="O640" i="36"/>
  <c r="N640" i="36"/>
  <c r="M640" i="36"/>
  <c r="L640" i="36"/>
  <c r="K640" i="36"/>
  <c r="J640" i="36"/>
  <c r="I640" i="36"/>
  <c r="G640" i="36"/>
  <c r="F640" i="36"/>
  <c r="E640" i="36"/>
  <c r="D640" i="36"/>
  <c r="C640" i="36"/>
  <c r="R639" i="36"/>
  <c r="R638" i="36"/>
  <c r="Q637" i="36"/>
  <c r="P637" i="36"/>
  <c r="O637" i="36"/>
  <c r="N637" i="36"/>
  <c r="M637" i="36"/>
  <c r="L637" i="36"/>
  <c r="K637" i="36"/>
  <c r="J637" i="36"/>
  <c r="I637" i="36"/>
  <c r="G637" i="36"/>
  <c r="F637" i="36"/>
  <c r="E637" i="36"/>
  <c r="D637" i="36"/>
  <c r="C637" i="36"/>
  <c r="R636" i="36"/>
  <c r="R635" i="36"/>
  <c r="Q634" i="36"/>
  <c r="P634" i="36"/>
  <c r="O634" i="36"/>
  <c r="N634" i="36"/>
  <c r="M634" i="36"/>
  <c r="L634" i="36"/>
  <c r="K634" i="36"/>
  <c r="J634" i="36"/>
  <c r="I634" i="36"/>
  <c r="H634" i="36"/>
  <c r="F634" i="36"/>
  <c r="E634" i="36"/>
  <c r="D634" i="36"/>
  <c r="C634" i="36"/>
  <c r="R633" i="36"/>
  <c r="R632" i="36"/>
  <c r="Q631" i="36"/>
  <c r="P631" i="36"/>
  <c r="O631" i="36"/>
  <c r="N631" i="36"/>
  <c r="M631" i="36"/>
  <c r="L631" i="36"/>
  <c r="K631" i="36"/>
  <c r="J631" i="36"/>
  <c r="I631" i="36"/>
  <c r="H631" i="36"/>
  <c r="F631" i="36"/>
  <c r="E631" i="36"/>
  <c r="D631" i="36"/>
  <c r="C631" i="36"/>
  <c r="R630" i="36"/>
  <c r="R629" i="36"/>
  <c r="Q628" i="36"/>
  <c r="P628" i="36"/>
  <c r="O628" i="36"/>
  <c r="N628" i="36"/>
  <c r="M628" i="36"/>
  <c r="L628" i="36"/>
  <c r="K628" i="36"/>
  <c r="J628" i="36"/>
  <c r="I628" i="36"/>
  <c r="H628" i="36"/>
  <c r="G628" i="36"/>
  <c r="E628" i="36"/>
  <c r="D628" i="36"/>
  <c r="C628" i="36"/>
  <c r="R627" i="36"/>
  <c r="R626" i="36"/>
  <c r="Q625" i="36"/>
  <c r="P625" i="36"/>
  <c r="O625" i="36"/>
  <c r="N625" i="36"/>
  <c r="M625" i="36"/>
  <c r="L625" i="36"/>
  <c r="K625" i="36"/>
  <c r="J625" i="36"/>
  <c r="I625" i="36"/>
  <c r="H625" i="36"/>
  <c r="G625" i="36"/>
  <c r="E625" i="36"/>
  <c r="D625" i="36"/>
  <c r="C625" i="36"/>
  <c r="R624" i="36"/>
  <c r="R623" i="36"/>
  <c r="Q622" i="36"/>
  <c r="P622" i="36"/>
  <c r="O622" i="36"/>
  <c r="N622" i="36"/>
  <c r="M622" i="36"/>
  <c r="L622" i="36"/>
  <c r="K622" i="36"/>
  <c r="J622" i="36"/>
  <c r="I622" i="36"/>
  <c r="H622" i="36"/>
  <c r="G622" i="36"/>
  <c r="F622" i="36"/>
  <c r="D622" i="36"/>
  <c r="C622" i="36"/>
  <c r="R621" i="36"/>
  <c r="R620" i="36"/>
  <c r="Q619" i="36"/>
  <c r="P619" i="36"/>
  <c r="O619" i="36"/>
  <c r="N619" i="36"/>
  <c r="M619" i="36"/>
  <c r="L619" i="36"/>
  <c r="K619" i="36"/>
  <c r="J619" i="36"/>
  <c r="I619" i="36"/>
  <c r="H619" i="36"/>
  <c r="G619" i="36"/>
  <c r="F619" i="36"/>
  <c r="D619" i="36"/>
  <c r="C619" i="36"/>
  <c r="R618" i="36"/>
  <c r="R617" i="36"/>
  <c r="Q616" i="36"/>
  <c r="P616" i="36"/>
  <c r="O616" i="36"/>
  <c r="N616" i="36"/>
  <c r="M616" i="36"/>
  <c r="L616" i="36"/>
  <c r="K616" i="36"/>
  <c r="J616" i="36"/>
  <c r="I616" i="36"/>
  <c r="H616" i="36"/>
  <c r="G616" i="36"/>
  <c r="F616" i="36"/>
  <c r="E616" i="36"/>
  <c r="C616" i="36"/>
  <c r="C700" i="36" s="1"/>
  <c r="R615" i="36"/>
  <c r="R614" i="36"/>
  <c r="Q613" i="36"/>
  <c r="P613" i="36"/>
  <c r="O613" i="36"/>
  <c r="N613" i="36"/>
  <c r="M613" i="36"/>
  <c r="L613" i="36"/>
  <c r="K613" i="36"/>
  <c r="J613" i="36"/>
  <c r="I613" i="36"/>
  <c r="H613" i="36"/>
  <c r="G613" i="36"/>
  <c r="F613" i="36"/>
  <c r="E613" i="36"/>
  <c r="C613" i="36"/>
  <c r="C697" i="36" s="1"/>
  <c r="R612" i="36"/>
  <c r="R702" i="36" s="1"/>
  <c r="R611" i="36"/>
  <c r="R701" i="36" s="1"/>
  <c r="Q610" i="36"/>
  <c r="Q700" i="36" s="1"/>
  <c r="P610" i="36"/>
  <c r="O610" i="36"/>
  <c r="N610" i="36"/>
  <c r="M610" i="36"/>
  <c r="L610" i="36"/>
  <c r="K610" i="36"/>
  <c r="J610" i="36"/>
  <c r="I610" i="36"/>
  <c r="H610" i="36"/>
  <c r="G610" i="36"/>
  <c r="F610" i="36"/>
  <c r="E610" i="36"/>
  <c r="D610" i="36"/>
  <c r="R609" i="36"/>
  <c r="R699" i="36" s="1"/>
  <c r="R608" i="36"/>
  <c r="R698" i="36" s="1"/>
  <c r="Q607" i="36"/>
  <c r="Q697" i="36" s="1"/>
  <c r="P607" i="36"/>
  <c r="O607" i="36"/>
  <c r="N607" i="36"/>
  <c r="M607" i="36"/>
  <c r="L607" i="36"/>
  <c r="K607" i="36"/>
  <c r="J607" i="36"/>
  <c r="I607" i="36"/>
  <c r="H607" i="36"/>
  <c r="G607" i="36"/>
  <c r="F607" i="36"/>
  <c r="E607" i="36"/>
  <c r="D607" i="36"/>
  <c r="B506" i="36"/>
  <c r="B407" i="36"/>
  <c r="B308" i="36"/>
  <c r="B209" i="36"/>
  <c r="B110" i="36"/>
  <c r="B11" i="36"/>
  <c r="Q8" i="36"/>
  <c r="Q7" i="36"/>
  <c r="P8" i="36"/>
  <c r="P7" i="36"/>
  <c r="O8" i="36"/>
  <c r="O7" i="36"/>
  <c r="N8" i="36"/>
  <c r="N7" i="36"/>
  <c r="M8" i="36"/>
  <c r="M7" i="36"/>
  <c r="L8" i="36"/>
  <c r="L7" i="36"/>
  <c r="K8" i="36"/>
  <c r="K7" i="36"/>
  <c r="R597" i="36"/>
  <c r="R596" i="36"/>
  <c r="P595" i="36"/>
  <c r="O595" i="36"/>
  <c r="N595" i="36"/>
  <c r="M595" i="36"/>
  <c r="L595" i="36"/>
  <c r="K595" i="36"/>
  <c r="J595" i="36"/>
  <c r="I595" i="36"/>
  <c r="H595" i="36"/>
  <c r="G595" i="36"/>
  <c r="F595" i="36"/>
  <c r="E595" i="36"/>
  <c r="D595" i="36"/>
  <c r="C595" i="36"/>
  <c r="R594" i="36"/>
  <c r="R593" i="36"/>
  <c r="P592" i="36"/>
  <c r="O592" i="36"/>
  <c r="N592" i="36"/>
  <c r="M592" i="36"/>
  <c r="L592" i="36"/>
  <c r="K592" i="36"/>
  <c r="J592" i="36"/>
  <c r="I592" i="36"/>
  <c r="H592" i="36"/>
  <c r="G592" i="36"/>
  <c r="F592" i="36"/>
  <c r="E592" i="36"/>
  <c r="D592" i="36"/>
  <c r="C592" i="36"/>
  <c r="R591" i="36"/>
  <c r="R590" i="36"/>
  <c r="Q589" i="36"/>
  <c r="O589" i="36"/>
  <c r="N589" i="36"/>
  <c r="M589" i="36"/>
  <c r="L589" i="36"/>
  <c r="K589" i="36"/>
  <c r="J589" i="36"/>
  <c r="I589" i="36"/>
  <c r="H589" i="36"/>
  <c r="G589" i="36"/>
  <c r="F589" i="36"/>
  <c r="E589" i="36"/>
  <c r="D589" i="36"/>
  <c r="C589" i="36"/>
  <c r="R588" i="36"/>
  <c r="R587" i="36"/>
  <c r="Q586" i="36"/>
  <c r="O586" i="36"/>
  <c r="N586" i="36"/>
  <c r="M586" i="36"/>
  <c r="L586" i="36"/>
  <c r="K586" i="36"/>
  <c r="J586" i="36"/>
  <c r="I586" i="36"/>
  <c r="H586" i="36"/>
  <c r="G586" i="36"/>
  <c r="F586" i="36"/>
  <c r="E586" i="36"/>
  <c r="D586" i="36"/>
  <c r="C586" i="36"/>
  <c r="R585" i="36"/>
  <c r="R584" i="36"/>
  <c r="Q583" i="36"/>
  <c r="P583" i="36"/>
  <c r="N583" i="36"/>
  <c r="M583" i="36"/>
  <c r="L583" i="36"/>
  <c r="K583" i="36"/>
  <c r="J583" i="36"/>
  <c r="I583" i="36"/>
  <c r="H583" i="36"/>
  <c r="G583" i="36"/>
  <c r="F583" i="36"/>
  <c r="E583" i="36"/>
  <c r="D583" i="36"/>
  <c r="C583" i="36"/>
  <c r="R582" i="36"/>
  <c r="R581" i="36"/>
  <c r="Q580" i="36"/>
  <c r="P580" i="36"/>
  <c r="N580" i="36"/>
  <c r="M580" i="36"/>
  <c r="L580" i="36"/>
  <c r="K580" i="36"/>
  <c r="J580" i="36"/>
  <c r="I580" i="36"/>
  <c r="H580" i="36"/>
  <c r="G580" i="36"/>
  <c r="F580" i="36"/>
  <c r="E580" i="36"/>
  <c r="D580" i="36"/>
  <c r="C580" i="36"/>
  <c r="R579" i="36"/>
  <c r="R578" i="36"/>
  <c r="Q577" i="36"/>
  <c r="P577" i="36"/>
  <c r="O577" i="36"/>
  <c r="M577" i="36"/>
  <c r="L577" i="36"/>
  <c r="K577" i="36"/>
  <c r="J577" i="36"/>
  <c r="I577" i="36"/>
  <c r="H577" i="36"/>
  <c r="G577" i="36"/>
  <c r="F577" i="36"/>
  <c r="E577" i="36"/>
  <c r="D577" i="36"/>
  <c r="C577" i="36"/>
  <c r="R576" i="36"/>
  <c r="R575" i="36"/>
  <c r="Q574" i="36"/>
  <c r="P574" i="36"/>
  <c r="O574" i="36"/>
  <c r="M574" i="36"/>
  <c r="L574" i="36"/>
  <c r="K574" i="36"/>
  <c r="J574" i="36"/>
  <c r="I574" i="36"/>
  <c r="H574" i="36"/>
  <c r="G574" i="36"/>
  <c r="F574" i="36"/>
  <c r="E574" i="36"/>
  <c r="D574" i="36"/>
  <c r="C574" i="36"/>
  <c r="R573" i="36"/>
  <c r="R572" i="36"/>
  <c r="Q571" i="36"/>
  <c r="P571" i="36"/>
  <c r="O571" i="36"/>
  <c r="N571" i="36"/>
  <c r="L571" i="36"/>
  <c r="K571" i="36"/>
  <c r="J571" i="36"/>
  <c r="I571" i="36"/>
  <c r="H571" i="36"/>
  <c r="G571" i="36"/>
  <c r="F571" i="36"/>
  <c r="E571" i="36"/>
  <c r="D571" i="36"/>
  <c r="C571" i="36"/>
  <c r="R570" i="36"/>
  <c r="R569" i="36"/>
  <c r="Q568" i="36"/>
  <c r="P568" i="36"/>
  <c r="O568" i="36"/>
  <c r="N568" i="36"/>
  <c r="L568" i="36"/>
  <c r="K568" i="36"/>
  <c r="J568" i="36"/>
  <c r="I568" i="36"/>
  <c r="H568" i="36"/>
  <c r="G568" i="36"/>
  <c r="F568" i="36"/>
  <c r="E568" i="36"/>
  <c r="D568" i="36"/>
  <c r="C568" i="36"/>
  <c r="R567" i="36"/>
  <c r="R566" i="36"/>
  <c r="Q565" i="36"/>
  <c r="P565" i="36"/>
  <c r="O565" i="36"/>
  <c r="N565" i="36"/>
  <c r="M565" i="36"/>
  <c r="K565" i="36"/>
  <c r="J565" i="36"/>
  <c r="I565" i="36"/>
  <c r="H565" i="36"/>
  <c r="G565" i="36"/>
  <c r="F565" i="36"/>
  <c r="E565" i="36"/>
  <c r="D565" i="36"/>
  <c r="C565" i="36"/>
  <c r="R564" i="36"/>
  <c r="R563" i="36"/>
  <c r="Q562" i="36"/>
  <c r="P562" i="36"/>
  <c r="O562" i="36"/>
  <c r="N562" i="36"/>
  <c r="M562" i="36"/>
  <c r="K562" i="36"/>
  <c r="J562" i="36"/>
  <c r="I562" i="36"/>
  <c r="H562" i="36"/>
  <c r="G562" i="36"/>
  <c r="F562" i="36"/>
  <c r="E562" i="36"/>
  <c r="D562" i="36"/>
  <c r="C562" i="36"/>
  <c r="R561" i="36"/>
  <c r="R560" i="36"/>
  <c r="Q559" i="36"/>
  <c r="P559" i="36"/>
  <c r="O559" i="36"/>
  <c r="N559" i="36"/>
  <c r="M559" i="36"/>
  <c r="L559" i="36"/>
  <c r="J559" i="36"/>
  <c r="I559" i="36"/>
  <c r="H559" i="36"/>
  <c r="G559" i="36"/>
  <c r="F559" i="36"/>
  <c r="E559" i="36"/>
  <c r="D559" i="36"/>
  <c r="C559" i="36"/>
  <c r="R558" i="36"/>
  <c r="R557" i="36"/>
  <c r="Q556" i="36"/>
  <c r="P556" i="36"/>
  <c r="O556" i="36"/>
  <c r="N556" i="36"/>
  <c r="M556" i="36"/>
  <c r="L556" i="36"/>
  <c r="J556" i="36"/>
  <c r="I556" i="36"/>
  <c r="H556" i="36"/>
  <c r="G556" i="36"/>
  <c r="F556" i="36"/>
  <c r="E556" i="36"/>
  <c r="D556" i="36"/>
  <c r="C556" i="36"/>
  <c r="R555" i="36"/>
  <c r="R554" i="36"/>
  <c r="Q553" i="36"/>
  <c r="P553" i="36"/>
  <c r="O553" i="36"/>
  <c r="N553" i="36"/>
  <c r="M553" i="36"/>
  <c r="L553" i="36"/>
  <c r="K553" i="36"/>
  <c r="I553" i="36"/>
  <c r="H553" i="36"/>
  <c r="G553" i="36"/>
  <c r="F553" i="36"/>
  <c r="E553" i="36"/>
  <c r="D553" i="36"/>
  <c r="C553" i="36"/>
  <c r="R552" i="36"/>
  <c r="R551" i="36"/>
  <c r="Q550" i="36"/>
  <c r="P550" i="36"/>
  <c r="O550" i="36"/>
  <c r="N550" i="36"/>
  <c r="M550" i="36"/>
  <c r="L550" i="36"/>
  <c r="K550" i="36"/>
  <c r="I550" i="36"/>
  <c r="H550" i="36"/>
  <c r="G550" i="36"/>
  <c r="F550" i="36"/>
  <c r="E550" i="36"/>
  <c r="D550" i="36"/>
  <c r="C550" i="36"/>
  <c r="R549" i="36"/>
  <c r="R548" i="36"/>
  <c r="Q547" i="36"/>
  <c r="P547" i="36"/>
  <c r="O547" i="36"/>
  <c r="N547" i="36"/>
  <c r="M547" i="36"/>
  <c r="L547" i="36"/>
  <c r="K547" i="36"/>
  <c r="J547" i="36"/>
  <c r="H547" i="36"/>
  <c r="G547" i="36"/>
  <c r="F547" i="36"/>
  <c r="E547" i="36"/>
  <c r="D547" i="36"/>
  <c r="C547" i="36"/>
  <c r="R546" i="36"/>
  <c r="R545" i="36"/>
  <c r="Q544" i="36"/>
  <c r="P544" i="36"/>
  <c r="O544" i="36"/>
  <c r="N544" i="36"/>
  <c r="M544" i="36"/>
  <c r="L544" i="36"/>
  <c r="K544" i="36"/>
  <c r="J544" i="36"/>
  <c r="H544" i="36"/>
  <c r="G544" i="36"/>
  <c r="F544" i="36"/>
  <c r="E544" i="36"/>
  <c r="D544" i="36"/>
  <c r="C544" i="36"/>
  <c r="R543" i="36"/>
  <c r="R542" i="36"/>
  <c r="Q541" i="36"/>
  <c r="P541" i="36"/>
  <c r="O541" i="36"/>
  <c r="N541" i="36"/>
  <c r="M541" i="36"/>
  <c r="L541" i="36"/>
  <c r="K541" i="36"/>
  <c r="J541" i="36"/>
  <c r="I541" i="36"/>
  <c r="G541" i="36"/>
  <c r="F541" i="36"/>
  <c r="E541" i="36"/>
  <c r="D541" i="36"/>
  <c r="C541" i="36"/>
  <c r="R540" i="36"/>
  <c r="R539" i="36"/>
  <c r="Q538" i="36"/>
  <c r="P538" i="36"/>
  <c r="O538" i="36"/>
  <c r="N538" i="36"/>
  <c r="M538" i="36"/>
  <c r="L538" i="36"/>
  <c r="K538" i="36"/>
  <c r="J538" i="36"/>
  <c r="I538" i="36"/>
  <c r="G538" i="36"/>
  <c r="F538" i="36"/>
  <c r="E538" i="36"/>
  <c r="D538" i="36"/>
  <c r="C538" i="36"/>
  <c r="R537" i="36"/>
  <c r="R536" i="36"/>
  <c r="Q535" i="36"/>
  <c r="P535" i="36"/>
  <c r="O535" i="36"/>
  <c r="N535" i="36"/>
  <c r="M535" i="36"/>
  <c r="L535" i="36"/>
  <c r="K535" i="36"/>
  <c r="J535" i="36"/>
  <c r="I535" i="36"/>
  <c r="H535" i="36"/>
  <c r="F535" i="36"/>
  <c r="E535" i="36"/>
  <c r="D535" i="36"/>
  <c r="C535" i="36"/>
  <c r="R534" i="36"/>
  <c r="R533" i="36"/>
  <c r="Q532" i="36"/>
  <c r="P532" i="36"/>
  <c r="O532" i="36"/>
  <c r="N532" i="36"/>
  <c r="M532" i="36"/>
  <c r="L532" i="36"/>
  <c r="K532" i="36"/>
  <c r="J532" i="36"/>
  <c r="I532" i="36"/>
  <c r="H532" i="36"/>
  <c r="F532" i="36"/>
  <c r="E532" i="36"/>
  <c r="D532" i="36"/>
  <c r="C532" i="36"/>
  <c r="R531" i="36"/>
  <c r="R530" i="36"/>
  <c r="Q529" i="36"/>
  <c r="P529" i="36"/>
  <c r="O529" i="36"/>
  <c r="N529" i="36"/>
  <c r="M529" i="36"/>
  <c r="L529" i="36"/>
  <c r="K529" i="36"/>
  <c r="J529" i="36"/>
  <c r="I529" i="36"/>
  <c r="H529" i="36"/>
  <c r="G529" i="36"/>
  <c r="E529" i="36"/>
  <c r="D529" i="36"/>
  <c r="C529" i="36"/>
  <c r="R528" i="36"/>
  <c r="R527" i="36"/>
  <c r="Q526" i="36"/>
  <c r="P526" i="36"/>
  <c r="O526" i="36"/>
  <c r="N526" i="36"/>
  <c r="M526" i="36"/>
  <c r="L526" i="36"/>
  <c r="K526" i="36"/>
  <c r="J526" i="36"/>
  <c r="I526" i="36"/>
  <c r="H526" i="36"/>
  <c r="G526" i="36"/>
  <c r="E526" i="36"/>
  <c r="D526" i="36"/>
  <c r="C526" i="36"/>
  <c r="R525" i="36"/>
  <c r="R524" i="36"/>
  <c r="Q523" i="36"/>
  <c r="P523" i="36"/>
  <c r="O523" i="36"/>
  <c r="N523" i="36"/>
  <c r="M523" i="36"/>
  <c r="L523" i="36"/>
  <c r="K523" i="36"/>
  <c r="J523" i="36"/>
  <c r="I523" i="36"/>
  <c r="H523" i="36"/>
  <c r="G523" i="36"/>
  <c r="F523" i="36"/>
  <c r="D523" i="36"/>
  <c r="C523" i="36"/>
  <c r="R522" i="36"/>
  <c r="R521" i="36"/>
  <c r="Q520" i="36"/>
  <c r="P520" i="36"/>
  <c r="O520" i="36"/>
  <c r="N520" i="36"/>
  <c r="M520" i="36"/>
  <c r="L520" i="36"/>
  <c r="K520" i="36"/>
  <c r="J520" i="36"/>
  <c r="I520" i="36"/>
  <c r="H520" i="36"/>
  <c r="G520" i="36"/>
  <c r="F520" i="36"/>
  <c r="D520" i="36"/>
  <c r="C520" i="36"/>
  <c r="R519" i="36"/>
  <c r="R518" i="36"/>
  <c r="Q517" i="36"/>
  <c r="P517" i="36"/>
  <c r="O517" i="36"/>
  <c r="N517" i="36"/>
  <c r="M517" i="36"/>
  <c r="L517" i="36"/>
  <c r="K517" i="36"/>
  <c r="J517" i="36"/>
  <c r="I517" i="36"/>
  <c r="H517" i="36"/>
  <c r="G517" i="36"/>
  <c r="F517" i="36"/>
  <c r="E517" i="36"/>
  <c r="C517" i="36"/>
  <c r="C601" i="36" s="1"/>
  <c r="R516" i="36"/>
  <c r="R515" i="36"/>
  <c r="Q514" i="36"/>
  <c r="P514" i="36"/>
  <c r="O514" i="36"/>
  <c r="N514" i="36"/>
  <c r="M514" i="36"/>
  <c r="L514" i="36"/>
  <c r="K514" i="36"/>
  <c r="J514" i="36"/>
  <c r="I514" i="36"/>
  <c r="H514" i="36"/>
  <c r="G514" i="36"/>
  <c r="F514" i="36"/>
  <c r="E514" i="36"/>
  <c r="C514" i="36"/>
  <c r="C598" i="36" s="1"/>
  <c r="R513" i="36"/>
  <c r="R603" i="36" s="1"/>
  <c r="R512" i="36"/>
  <c r="R602" i="36" s="1"/>
  <c r="Q511" i="36"/>
  <c r="Q601" i="36" s="1"/>
  <c r="P511" i="36"/>
  <c r="O511" i="36"/>
  <c r="N511" i="36"/>
  <c r="M511" i="36"/>
  <c r="L511" i="36"/>
  <c r="K511" i="36"/>
  <c r="J511" i="36"/>
  <c r="I511" i="36"/>
  <c r="H511" i="36"/>
  <c r="G511" i="36"/>
  <c r="F511" i="36"/>
  <c r="E511" i="36"/>
  <c r="D511" i="36"/>
  <c r="R510" i="36"/>
  <c r="R600" i="36" s="1"/>
  <c r="R509" i="36"/>
  <c r="R599" i="36" s="1"/>
  <c r="Q508" i="36"/>
  <c r="Q598" i="36" s="1"/>
  <c r="P508" i="36"/>
  <c r="O508" i="36"/>
  <c r="N508" i="36"/>
  <c r="M508" i="36"/>
  <c r="L508" i="36"/>
  <c r="K508" i="36"/>
  <c r="J508" i="36"/>
  <c r="I508" i="36"/>
  <c r="H508" i="36"/>
  <c r="G508" i="36"/>
  <c r="F508" i="36"/>
  <c r="E508" i="36"/>
  <c r="D508" i="36"/>
  <c r="R498" i="36"/>
  <c r="R497" i="36"/>
  <c r="P496" i="36"/>
  <c r="O496" i="36"/>
  <c r="N496" i="36"/>
  <c r="M496" i="36"/>
  <c r="L496" i="36"/>
  <c r="K496" i="36"/>
  <c r="J496" i="36"/>
  <c r="I496" i="36"/>
  <c r="H496" i="36"/>
  <c r="G496" i="36"/>
  <c r="F496" i="36"/>
  <c r="E496" i="36"/>
  <c r="D496" i="36"/>
  <c r="C496" i="36"/>
  <c r="R495" i="36"/>
  <c r="R494" i="36"/>
  <c r="P493" i="36"/>
  <c r="O493" i="36"/>
  <c r="N493" i="36"/>
  <c r="M493" i="36"/>
  <c r="L493" i="36"/>
  <c r="K493" i="36"/>
  <c r="J493" i="36"/>
  <c r="I493" i="36"/>
  <c r="H493" i="36"/>
  <c r="G493" i="36"/>
  <c r="F493" i="36"/>
  <c r="E493" i="36"/>
  <c r="D493" i="36"/>
  <c r="C493" i="36"/>
  <c r="R492" i="36"/>
  <c r="R491" i="36"/>
  <c r="Q490" i="36"/>
  <c r="O490" i="36"/>
  <c r="N490" i="36"/>
  <c r="M490" i="36"/>
  <c r="L490" i="36"/>
  <c r="K490" i="36"/>
  <c r="J490" i="36"/>
  <c r="I490" i="36"/>
  <c r="H490" i="36"/>
  <c r="G490" i="36"/>
  <c r="F490" i="36"/>
  <c r="E490" i="36"/>
  <c r="D490" i="36"/>
  <c r="C490" i="36"/>
  <c r="R489" i="36"/>
  <c r="R488" i="36"/>
  <c r="Q487" i="36"/>
  <c r="O487" i="36"/>
  <c r="N487" i="36"/>
  <c r="M487" i="36"/>
  <c r="L487" i="36"/>
  <c r="K487" i="36"/>
  <c r="J487" i="36"/>
  <c r="I487" i="36"/>
  <c r="H487" i="36"/>
  <c r="G487" i="36"/>
  <c r="F487" i="36"/>
  <c r="E487" i="36"/>
  <c r="D487" i="36"/>
  <c r="C487" i="36"/>
  <c r="R486" i="36"/>
  <c r="R485" i="36"/>
  <c r="Q484" i="36"/>
  <c r="P484" i="36"/>
  <c r="N484" i="36"/>
  <c r="M484" i="36"/>
  <c r="L484" i="36"/>
  <c r="K484" i="36"/>
  <c r="J484" i="36"/>
  <c r="I484" i="36"/>
  <c r="H484" i="36"/>
  <c r="G484" i="36"/>
  <c r="F484" i="36"/>
  <c r="E484" i="36"/>
  <c r="D484" i="36"/>
  <c r="C484" i="36"/>
  <c r="R483" i="36"/>
  <c r="R482" i="36"/>
  <c r="Q481" i="36"/>
  <c r="P481" i="36"/>
  <c r="N481" i="36"/>
  <c r="M481" i="36"/>
  <c r="L481" i="36"/>
  <c r="K481" i="36"/>
  <c r="J481" i="36"/>
  <c r="I481" i="36"/>
  <c r="H481" i="36"/>
  <c r="G481" i="36"/>
  <c r="F481" i="36"/>
  <c r="E481" i="36"/>
  <c r="D481" i="36"/>
  <c r="C481" i="36"/>
  <c r="R480" i="36"/>
  <c r="R479" i="36"/>
  <c r="Q478" i="36"/>
  <c r="P478" i="36"/>
  <c r="O478" i="36"/>
  <c r="M478" i="36"/>
  <c r="L478" i="36"/>
  <c r="K478" i="36"/>
  <c r="J478" i="36"/>
  <c r="I478" i="36"/>
  <c r="H478" i="36"/>
  <c r="G478" i="36"/>
  <c r="F478" i="36"/>
  <c r="E478" i="36"/>
  <c r="D478" i="36"/>
  <c r="C478" i="36"/>
  <c r="R477" i="36"/>
  <c r="R476" i="36"/>
  <c r="Q475" i="36"/>
  <c r="P475" i="36"/>
  <c r="O475" i="36"/>
  <c r="M475" i="36"/>
  <c r="L475" i="36"/>
  <c r="K475" i="36"/>
  <c r="J475" i="36"/>
  <c r="I475" i="36"/>
  <c r="H475" i="36"/>
  <c r="G475" i="36"/>
  <c r="F475" i="36"/>
  <c r="E475" i="36"/>
  <c r="D475" i="36"/>
  <c r="C475" i="36"/>
  <c r="R474" i="36"/>
  <c r="R473" i="36"/>
  <c r="Q472" i="36"/>
  <c r="P472" i="36"/>
  <c r="O472" i="36"/>
  <c r="N472" i="36"/>
  <c r="L472" i="36"/>
  <c r="K472" i="36"/>
  <c r="J472" i="36"/>
  <c r="I472" i="36"/>
  <c r="H472" i="36"/>
  <c r="G472" i="36"/>
  <c r="F472" i="36"/>
  <c r="E472" i="36"/>
  <c r="D472" i="36"/>
  <c r="C472" i="36"/>
  <c r="R471" i="36"/>
  <c r="R470" i="36"/>
  <c r="Q469" i="36"/>
  <c r="P469" i="36"/>
  <c r="O469" i="36"/>
  <c r="N469" i="36"/>
  <c r="L469" i="36"/>
  <c r="K469" i="36"/>
  <c r="J469" i="36"/>
  <c r="I469" i="36"/>
  <c r="H469" i="36"/>
  <c r="G469" i="36"/>
  <c r="F469" i="36"/>
  <c r="E469" i="36"/>
  <c r="D469" i="36"/>
  <c r="C469" i="36"/>
  <c r="R468" i="36"/>
  <c r="R467" i="36"/>
  <c r="Q466" i="36"/>
  <c r="P466" i="36"/>
  <c r="O466" i="36"/>
  <c r="N466" i="36"/>
  <c r="M466" i="36"/>
  <c r="K466" i="36"/>
  <c r="J466" i="36"/>
  <c r="I466" i="36"/>
  <c r="H466" i="36"/>
  <c r="G466" i="36"/>
  <c r="F466" i="36"/>
  <c r="E466" i="36"/>
  <c r="D466" i="36"/>
  <c r="C466" i="36"/>
  <c r="R465" i="36"/>
  <c r="R464" i="36"/>
  <c r="Q463" i="36"/>
  <c r="P463" i="36"/>
  <c r="O463" i="36"/>
  <c r="N463" i="36"/>
  <c r="M463" i="36"/>
  <c r="K463" i="36"/>
  <c r="J463" i="36"/>
  <c r="I463" i="36"/>
  <c r="H463" i="36"/>
  <c r="G463" i="36"/>
  <c r="F463" i="36"/>
  <c r="E463" i="36"/>
  <c r="D463" i="36"/>
  <c r="C463" i="36"/>
  <c r="R462" i="36"/>
  <c r="R461" i="36"/>
  <c r="Q460" i="36"/>
  <c r="P460" i="36"/>
  <c r="O460" i="36"/>
  <c r="N460" i="36"/>
  <c r="M460" i="36"/>
  <c r="L460" i="36"/>
  <c r="J460" i="36"/>
  <c r="I460" i="36"/>
  <c r="H460" i="36"/>
  <c r="G460" i="36"/>
  <c r="F460" i="36"/>
  <c r="E460" i="36"/>
  <c r="D460" i="36"/>
  <c r="C460" i="36"/>
  <c r="R459" i="36"/>
  <c r="R458" i="36"/>
  <c r="Q457" i="36"/>
  <c r="P457" i="36"/>
  <c r="O457" i="36"/>
  <c r="N457" i="36"/>
  <c r="M457" i="36"/>
  <c r="L457" i="36"/>
  <c r="J457" i="36"/>
  <c r="I457" i="36"/>
  <c r="H457" i="36"/>
  <c r="G457" i="36"/>
  <c r="F457" i="36"/>
  <c r="E457" i="36"/>
  <c r="D457" i="36"/>
  <c r="C457" i="36"/>
  <c r="R456" i="36"/>
  <c r="R455" i="36"/>
  <c r="Q454" i="36"/>
  <c r="P454" i="36"/>
  <c r="O454" i="36"/>
  <c r="N454" i="36"/>
  <c r="M454" i="36"/>
  <c r="L454" i="36"/>
  <c r="K454" i="36"/>
  <c r="I454" i="36"/>
  <c r="H454" i="36"/>
  <c r="G454" i="36"/>
  <c r="F454" i="36"/>
  <c r="E454" i="36"/>
  <c r="D454" i="36"/>
  <c r="C454" i="36"/>
  <c r="R453" i="36"/>
  <c r="R452" i="36"/>
  <c r="Q451" i="36"/>
  <c r="P451" i="36"/>
  <c r="O451" i="36"/>
  <c r="N451" i="36"/>
  <c r="M451" i="36"/>
  <c r="L451" i="36"/>
  <c r="K451" i="36"/>
  <c r="I451" i="36"/>
  <c r="H451" i="36"/>
  <c r="G451" i="36"/>
  <c r="F451" i="36"/>
  <c r="E451" i="36"/>
  <c r="D451" i="36"/>
  <c r="C451" i="36"/>
  <c r="R450" i="36"/>
  <c r="R449" i="36"/>
  <c r="Q448" i="36"/>
  <c r="P448" i="36"/>
  <c r="O448" i="36"/>
  <c r="N448" i="36"/>
  <c r="M448" i="36"/>
  <c r="L448" i="36"/>
  <c r="K448" i="36"/>
  <c r="J448" i="36"/>
  <c r="H448" i="36"/>
  <c r="G448" i="36"/>
  <c r="F448" i="36"/>
  <c r="E448" i="36"/>
  <c r="D448" i="36"/>
  <c r="C448" i="36"/>
  <c r="R447" i="36"/>
  <c r="R446" i="36"/>
  <c r="Q445" i="36"/>
  <c r="P445" i="36"/>
  <c r="O445" i="36"/>
  <c r="N445" i="36"/>
  <c r="M445" i="36"/>
  <c r="L445" i="36"/>
  <c r="K445" i="36"/>
  <c r="J445" i="36"/>
  <c r="H445" i="36"/>
  <c r="G445" i="36"/>
  <c r="F445" i="36"/>
  <c r="E445" i="36"/>
  <c r="D445" i="36"/>
  <c r="C445" i="36"/>
  <c r="R444" i="36"/>
  <c r="R443" i="36"/>
  <c r="Q442" i="36"/>
  <c r="P442" i="36"/>
  <c r="O442" i="36"/>
  <c r="N442" i="36"/>
  <c r="M442" i="36"/>
  <c r="L442" i="36"/>
  <c r="K442" i="36"/>
  <c r="J442" i="36"/>
  <c r="I442" i="36"/>
  <c r="G442" i="36"/>
  <c r="F442" i="36"/>
  <c r="E442" i="36"/>
  <c r="D442" i="36"/>
  <c r="C442" i="36"/>
  <c r="R441" i="36"/>
  <c r="R440" i="36"/>
  <c r="Q439" i="36"/>
  <c r="P439" i="36"/>
  <c r="O439" i="36"/>
  <c r="N439" i="36"/>
  <c r="M439" i="36"/>
  <c r="L439" i="36"/>
  <c r="K439" i="36"/>
  <c r="J439" i="36"/>
  <c r="I439" i="36"/>
  <c r="G439" i="36"/>
  <c r="F439" i="36"/>
  <c r="E439" i="36"/>
  <c r="D439" i="36"/>
  <c r="C439" i="36"/>
  <c r="R438" i="36"/>
  <c r="R437" i="36"/>
  <c r="Q436" i="36"/>
  <c r="P436" i="36"/>
  <c r="O436" i="36"/>
  <c r="N436" i="36"/>
  <c r="M436" i="36"/>
  <c r="L436" i="36"/>
  <c r="K436" i="36"/>
  <c r="J436" i="36"/>
  <c r="I436" i="36"/>
  <c r="H436" i="36"/>
  <c r="F436" i="36"/>
  <c r="E436" i="36"/>
  <c r="D436" i="36"/>
  <c r="C436" i="36"/>
  <c r="R435" i="36"/>
  <c r="R434" i="36"/>
  <c r="Q433" i="36"/>
  <c r="P433" i="36"/>
  <c r="O433" i="36"/>
  <c r="N433" i="36"/>
  <c r="M433" i="36"/>
  <c r="L433" i="36"/>
  <c r="K433" i="36"/>
  <c r="J433" i="36"/>
  <c r="I433" i="36"/>
  <c r="H433" i="36"/>
  <c r="F433" i="36"/>
  <c r="E433" i="36"/>
  <c r="D433" i="36"/>
  <c r="C433" i="36"/>
  <c r="R432" i="36"/>
  <c r="R431" i="36"/>
  <c r="Q430" i="36"/>
  <c r="P430" i="36"/>
  <c r="O430" i="36"/>
  <c r="N430" i="36"/>
  <c r="M430" i="36"/>
  <c r="L430" i="36"/>
  <c r="K430" i="36"/>
  <c r="J430" i="36"/>
  <c r="I430" i="36"/>
  <c r="H430" i="36"/>
  <c r="G430" i="36"/>
  <c r="E430" i="36"/>
  <c r="D430" i="36"/>
  <c r="C430" i="36"/>
  <c r="R429" i="36"/>
  <c r="R428" i="36"/>
  <c r="Q427" i="36"/>
  <c r="P427" i="36"/>
  <c r="O427" i="36"/>
  <c r="N427" i="36"/>
  <c r="M427" i="36"/>
  <c r="L427" i="36"/>
  <c r="K427" i="36"/>
  <c r="J427" i="36"/>
  <c r="I427" i="36"/>
  <c r="H427" i="36"/>
  <c r="G427" i="36"/>
  <c r="E427" i="36"/>
  <c r="D427" i="36"/>
  <c r="C427" i="36"/>
  <c r="R426" i="36"/>
  <c r="R425" i="36"/>
  <c r="Q424" i="36"/>
  <c r="P424" i="36"/>
  <c r="O424" i="36"/>
  <c r="N424" i="36"/>
  <c r="M424" i="36"/>
  <c r="L424" i="36"/>
  <c r="K424" i="36"/>
  <c r="J424" i="36"/>
  <c r="I424" i="36"/>
  <c r="H424" i="36"/>
  <c r="G424" i="36"/>
  <c r="F424" i="36"/>
  <c r="D424" i="36"/>
  <c r="C424" i="36"/>
  <c r="R423" i="36"/>
  <c r="R422" i="36"/>
  <c r="Q421" i="36"/>
  <c r="P421" i="36"/>
  <c r="O421" i="36"/>
  <c r="N421" i="36"/>
  <c r="M421" i="36"/>
  <c r="L421" i="36"/>
  <c r="K421" i="36"/>
  <c r="J421" i="36"/>
  <c r="I421" i="36"/>
  <c r="H421" i="36"/>
  <c r="G421" i="36"/>
  <c r="F421" i="36"/>
  <c r="D421" i="36"/>
  <c r="C421" i="36"/>
  <c r="R420" i="36"/>
  <c r="R419" i="36"/>
  <c r="Q418" i="36"/>
  <c r="P418" i="36"/>
  <c r="O418" i="36"/>
  <c r="N418" i="36"/>
  <c r="M418" i="36"/>
  <c r="L418" i="36"/>
  <c r="K418" i="36"/>
  <c r="J418" i="36"/>
  <c r="I418" i="36"/>
  <c r="H418" i="36"/>
  <c r="G418" i="36"/>
  <c r="F418" i="36"/>
  <c r="E418" i="36"/>
  <c r="C418" i="36"/>
  <c r="C502" i="36" s="1"/>
  <c r="R417" i="36"/>
  <c r="R416" i="36"/>
  <c r="Q415" i="36"/>
  <c r="P415" i="36"/>
  <c r="O415" i="36"/>
  <c r="N415" i="36"/>
  <c r="M415" i="36"/>
  <c r="L415" i="36"/>
  <c r="K415" i="36"/>
  <c r="J415" i="36"/>
  <c r="I415" i="36"/>
  <c r="H415" i="36"/>
  <c r="G415" i="36"/>
  <c r="F415" i="36"/>
  <c r="E415" i="36"/>
  <c r="C415" i="36"/>
  <c r="C499" i="36" s="1"/>
  <c r="R414" i="36"/>
  <c r="R504" i="36" s="1"/>
  <c r="R413" i="36"/>
  <c r="R503" i="36" s="1"/>
  <c r="Q412" i="36"/>
  <c r="Q502" i="36" s="1"/>
  <c r="P412" i="36"/>
  <c r="O412" i="36"/>
  <c r="N412" i="36"/>
  <c r="M412" i="36"/>
  <c r="L412" i="36"/>
  <c r="K412" i="36"/>
  <c r="J412" i="36"/>
  <c r="I412" i="36"/>
  <c r="H412" i="36"/>
  <c r="G412" i="36"/>
  <c r="F412" i="36"/>
  <c r="E412" i="36"/>
  <c r="D412" i="36"/>
  <c r="R411" i="36"/>
  <c r="R501" i="36" s="1"/>
  <c r="R410" i="36"/>
  <c r="R500" i="36" s="1"/>
  <c r="Q409" i="36"/>
  <c r="Q499" i="36" s="1"/>
  <c r="P409" i="36"/>
  <c r="O409" i="36"/>
  <c r="N409" i="36"/>
  <c r="M409" i="36"/>
  <c r="L409" i="36"/>
  <c r="K409" i="36"/>
  <c r="J409" i="36"/>
  <c r="I409" i="36"/>
  <c r="H409" i="36"/>
  <c r="G409" i="36"/>
  <c r="F409" i="36"/>
  <c r="E409" i="36"/>
  <c r="D409" i="36"/>
  <c r="R399" i="36"/>
  <c r="R398" i="36"/>
  <c r="P397" i="36"/>
  <c r="O397" i="36"/>
  <c r="N397" i="36"/>
  <c r="M397" i="36"/>
  <c r="L397" i="36"/>
  <c r="K397" i="36"/>
  <c r="J397" i="36"/>
  <c r="I397" i="36"/>
  <c r="H397" i="36"/>
  <c r="G397" i="36"/>
  <c r="F397" i="36"/>
  <c r="E397" i="36"/>
  <c r="D397" i="36"/>
  <c r="C397" i="36"/>
  <c r="R396" i="36"/>
  <c r="R395" i="36"/>
  <c r="P394" i="36"/>
  <c r="O394" i="36"/>
  <c r="N394" i="36"/>
  <c r="M394" i="36"/>
  <c r="L394" i="36"/>
  <c r="K394" i="36"/>
  <c r="J394" i="36"/>
  <c r="I394" i="36"/>
  <c r="H394" i="36"/>
  <c r="G394" i="36"/>
  <c r="F394" i="36"/>
  <c r="E394" i="36"/>
  <c r="D394" i="36"/>
  <c r="C394" i="36"/>
  <c r="R393" i="36"/>
  <c r="R392" i="36"/>
  <c r="Q391" i="36"/>
  <c r="O391" i="36"/>
  <c r="N391" i="36"/>
  <c r="M391" i="36"/>
  <c r="L391" i="36"/>
  <c r="K391" i="36"/>
  <c r="J391" i="36"/>
  <c r="I391" i="36"/>
  <c r="H391" i="36"/>
  <c r="G391" i="36"/>
  <c r="F391" i="36"/>
  <c r="E391" i="36"/>
  <c r="D391" i="36"/>
  <c r="C391" i="36"/>
  <c r="R390" i="36"/>
  <c r="R389" i="36"/>
  <c r="Q388" i="36"/>
  <c r="O388" i="36"/>
  <c r="N388" i="36"/>
  <c r="M388" i="36"/>
  <c r="L388" i="36"/>
  <c r="K388" i="36"/>
  <c r="J388" i="36"/>
  <c r="I388" i="36"/>
  <c r="H388" i="36"/>
  <c r="G388" i="36"/>
  <c r="F388" i="36"/>
  <c r="E388" i="36"/>
  <c r="D388" i="36"/>
  <c r="C388" i="36"/>
  <c r="R387" i="36"/>
  <c r="R386" i="36"/>
  <c r="Q385" i="36"/>
  <c r="P385" i="36"/>
  <c r="N385" i="36"/>
  <c r="M385" i="36"/>
  <c r="L385" i="36"/>
  <c r="K385" i="36"/>
  <c r="J385" i="36"/>
  <c r="I385" i="36"/>
  <c r="H385" i="36"/>
  <c r="G385" i="36"/>
  <c r="F385" i="36"/>
  <c r="E385" i="36"/>
  <c r="D385" i="36"/>
  <c r="C385" i="36"/>
  <c r="R384" i="36"/>
  <c r="R383" i="36"/>
  <c r="Q382" i="36"/>
  <c r="P382" i="36"/>
  <c r="N382" i="36"/>
  <c r="M382" i="36"/>
  <c r="L382" i="36"/>
  <c r="K382" i="36"/>
  <c r="J382" i="36"/>
  <c r="I382" i="36"/>
  <c r="H382" i="36"/>
  <c r="G382" i="36"/>
  <c r="F382" i="36"/>
  <c r="E382" i="36"/>
  <c r="D382" i="36"/>
  <c r="C382" i="36"/>
  <c r="R381" i="36"/>
  <c r="R380" i="36"/>
  <c r="Q379" i="36"/>
  <c r="P379" i="36"/>
  <c r="O379" i="36"/>
  <c r="M379" i="36"/>
  <c r="L379" i="36"/>
  <c r="K379" i="36"/>
  <c r="J379" i="36"/>
  <c r="I379" i="36"/>
  <c r="H379" i="36"/>
  <c r="G379" i="36"/>
  <c r="F379" i="36"/>
  <c r="E379" i="36"/>
  <c r="D379" i="36"/>
  <c r="C379" i="36"/>
  <c r="R378" i="36"/>
  <c r="R377" i="36"/>
  <c r="Q376" i="36"/>
  <c r="P376" i="36"/>
  <c r="O376" i="36"/>
  <c r="M376" i="36"/>
  <c r="L376" i="36"/>
  <c r="K376" i="36"/>
  <c r="J376" i="36"/>
  <c r="I376" i="36"/>
  <c r="H376" i="36"/>
  <c r="G376" i="36"/>
  <c r="F376" i="36"/>
  <c r="E376" i="36"/>
  <c r="D376" i="36"/>
  <c r="C376" i="36"/>
  <c r="R375" i="36"/>
  <c r="R374" i="36"/>
  <c r="Q373" i="36"/>
  <c r="P373" i="36"/>
  <c r="O373" i="36"/>
  <c r="N373" i="36"/>
  <c r="L373" i="36"/>
  <c r="K373" i="36"/>
  <c r="J373" i="36"/>
  <c r="I373" i="36"/>
  <c r="H373" i="36"/>
  <c r="G373" i="36"/>
  <c r="F373" i="36"/>
  <c r="E373" i="36"/>
  <c r="D373" i="36"/>
  <c r="C373" i="36"/>
  <c r="R372" i="36"/>
  <c r="R371" i="36"/>
  <c r="Q370" i="36"/>
  <c r="P370" i="36"/>
  <c r="O370" i="36"/>
  <c r="N370" i="36"/>
  <c r="L370" i="36"/>
  <c r="K370" i="36"/>
  <c r="J370" i="36"/>
  <c r="I370" i="36"/>
  <c r="H370" i="36"/>
  <c r="G370" i="36"/>
  <c r="F370" i="36"/>
  <c r="E370" i="36"/>
  <c r="D370" i="36"/>
  <c r="C370" i="36"/>
  <c r="R369" i="36"/>
  <c r="R368" i="36"/>
  <c r="Q367" i="36"/>
  <c r="P367" i="36"/>
  <c r="O367" i="36"/>
  <c r="N367" i="36"/>
  <c r="M367" i="36"/>
  <c r="K367" i="36"/>
  <c r="J367" i="36"/>
  <c r="I367" i="36"/>
  <c r="H367" i="36"/>
  <c r="G367" i="36"/>
  <c r="F367" i="36"/>
  <c r="E367" i="36"/>
  <c r="D367" i="36"/>
  <c r="C367" i="36"/>
  <c r="R366" i="36"/>
  <c r="R365" i="36"/>
  <c r="Q364" i="36"/>
  <c r="P364" i="36"/>
  <c r="O364" i="36"/>
  <c r="N364" i="36"/>
  <c r="M364" i="36"/>
  <c r="K364" i="36"/>
  <c r="J364" i="36"/>
  <c r="I364" i="36"/>
  <c r="H364" i="36"/>
  <c r="G364" i="36"/>
  <c r="F364" i="36"/>
  <c r="E364" i="36"/>
  <c r="D364" i="36"/>
  <c r="C364" i="36"/>
  <c r="R363" i="36"/>
  <c r="R362" i="36"/>
  <c r="Q361" i="36"/>
  <c r="P361" i="36"/>
  <c r="O361" i="36"/>
  <c r="N361" i="36"/>
  <c r="M361" i="36"/>
  <c r="L361" i="36"/>
  <c r="J361" i="36"/>
  <c r="I361" i="36"/>
  <c r="H361" i="36"/>
  <c r="G361" i="36"/>
  <c r="F361" i="36"/>
  <c r="E361" i="36"/>
  <c r="D361" i="36"/>
  <c r="C361" i="36"/>
  <c r="R360" i="36"/>
  <c r="R359" i="36"/>
  <c r="Q358" i="36"/>
  <c r="P358" i="36"/>
  <c r="O358" i="36"/>
  <c r="N358" i="36"/>
  <c r="M358" i="36"/>
  <c r="L358" i="36"/>
  <c r="J358" i="36"/>
  <c r="I358" i="36"/>
  <c r="H358" i="36"/>
  <c r="G358" i="36"/>
  <c r="F358" i="36"/>
  <c r="E358" i="36"/>
  <c r="D358" i="36"/>
  <c r="C358" i="36"/>
  <c r="R357" i="36"/>
  <c r="R356" i="36"/>
  <c r="Q355" i="36"/>
  <c r="P355" i="36"/>
  <c r="O355" i="36"/>
  <c r="N355" i="36"/>
  <c r="M355" i="36"/>
  <c r="L355" i="36"/>
  <c r="K355" i="36"/>
  <c r="I355" i="36"/>
  <c r="H355" i="36"/>
  <c r="G355" i="36"/>
  <c r="F355" i="36"/>
  <c r="E355" i="36"/>
  <c r="D355" i="36"/>
  <c r="C355" i="36"/>
  <c r="R354" i="36"/>
  <c r="R353" i="36"/>
  <c r="Q352" i="36"/>
  <c r="P352" i="36"/>
  <c r="O352" i="36"/>
  <c r="N352" i="36"/>
  <c r="M352" i="36"/>
  <c r="L352" i="36"/>
  <c r="K352" i="36"/>
  <c r="I352" i="36"/>
  <c r="H352" i="36"/>
  <c r="G352" i="36"/>
  <c r="F352" i="36"/>
  <c r="E352" i="36"/>
  <c r="D352" i="36"/>
  <c r="C352" i="36"/>
  <c r="R351" i="36"/>
  <c r="R350" i="36"/>
  <c r="Q349" i="36"/>
  <c r="P349" i="36"/>
  <c r="O349" i="36"/>
  <c r="N349" i="36"/>
  <c r="M349" i="36"/>
  <c r="L349" i="36"/>
  <c r="K349" i="36"/>
  <c r="J349" i="36"/>
  <c r="H349" i="36"/>
  <c r="G349" i="36"/>
  <c r="F349" i="36"/>
  <c r="E349" i="36"/>
  <c r="D349" i="36"/>
  <c r="C349" i="36"/>
  <c r="R348" i="36"/>
  <c r="R347" i="36"/>
  <c r="Q346" i="36"/>
  <c r="P346" i="36"/>
  <c r="O346" i="36"/>
  <c r="N346" i="36"/>
  <c r="M346" i="36"/>
  <c r="L346" i="36"/>
  <c r="K346" i="36"/>
  <c r="J346" i="36"/>
  <c r="H346" i="36"/>
  <c r="G346" i="36"/>
  <c r="F346" i="36"/>
  <c r="E346" i="36"/>
  <c r="D346" i="36"/>
  <c r="C346" i="36"/>
  <c r="R345" i="36"/>
  <c r="R344" i="36"/>
  <c r="Q343" i="36"/>
  <c r="P343" i="36"/>
  <c r="O343" i="36"/>
  <c r="N343" i="36"/>
  <c r="M343" i="36"/>
  <c r="L343" i="36"/>
  <c r="K343" i="36"/>
  <c r="J343" i="36"/>
  <c r="I343" i="36"/>
  <c r="G343" i="36"/>
  <c r="F343" i="36"/>
  <c r="E343" i="36"/>
  <c r="D343" i="36"/>
  <c r="C343" i="36"/>
  <c r="R342" i="36"/>
  <c r="R341" i="36"/>
  <c r="Q340" i="36"/>
  <c r="P340" i="36"/>
  <c r="O340" i="36"/>
  <c r="N340" i="36"/>
  <c r="M340" i="36"/>
  <c r="L340" i="36"/>
  <c r="K340" i="36"/>
  <c r="J340" i="36"/>
  <c r="I340" i="36"/>
  <c r="G340" i="36"/>
  <c r="F340" i="36"/>
  <c r="E340" i="36"/>
  <c r="D340" i="36"/>
  <c r="C340" i="36"/>
  <c r="R339" i="36"/>
  <c r="R338" i="36"/>
  <c r="Q337" i="36"/>
  <c r="P337" i="36"/>
  <c r="O337" i="36"/>
  <c r="N337" i="36"/>
  <c r="M337" i="36"/>
  <c r="L337" i="36"/>
  <c r="K337" i="36"/>
  <c r="J337" i="36"/>
  <c r="I337" i="36"/>
  <c r="H337" i="36"/>
  <c r="F337" i="36"/>
  <c r="E337" i="36"/>
  <c r="D337" i="36"/>
  <c r="C337" i="36"/>
  <c r="R336" i="36"/>
  <c r="R335" i="36"/>
  <c r="Q334" i="36"/>
  <c r="P334" i="36"/>
  <c r="O334" i="36"/>
  <c r="N334" i="36"/>
  <c r="M334" i="36"/>
  <c r="L334" i="36"/>
  <c r="K334" i="36"/>
  <c r="J334" i="36"/>
  <c r="I334" i="36"/>
  <c r="H334" i="36"/>
  <c r="F334" i="36"/>
  <c r="E334" i="36"/>
  <c r="D334" i="36"/>
  <c r="C334" i="36"/>
  <c r="R333" i="36"/>
  <c r="R332" i="36"/>
  <c r="Q331" i="36"/>
  <c r="P331" i="36"/>
  <c r="O331" i="36"/>
  <c r="N331" i="36"/>
  <c r="M331" i="36"/>
  <c r="L331" i="36"/>
  <c r="K331" i="36"/>
  <c r="J331" i="36"/>
  <c r="I331" i="36"/>
  <c r="H331" i="36"/>
  <c r="G331" i="36"/>
  <c r="E331" i="36"/>
  <c r="D331" i="36"/>
  <c r="C331" i="36"/>
  <c r="R330" i="36"/>
  <c r="R329" i="36"/>
  <c r="Q328" i="36"/>
  <c r="P328" i="36"/>
  <c r="O328" i="36"/>
  <c r="N328" i="36"/>
  <c r="M328" i="36"/>
  <c r="L328" i="36"/>
  <c r="K328" i="36"/>
  <c r="J328" i="36"/>
  <c r="I328" i="36"/>
  <c r="H328" i="36"/>
  <c r="G328" i="36"/>
  <c r="E328" i="36"/>
  <c r="D328" i="36"/>
  <c r="C328" i="36"/>
  <c r="R327" i="36"/>
  <c r="R326" i="36"/>
  <c r="Q325" i="36"/>
  <c r="P325" i="36"/>
  <c r="O325" i="36"/>
  <c r="N325" i="36"/>
  <c r="M325" i="36"/>
  <c r="L325" i="36"/>
  <c r="K325" i="36"/>
  <c r="J325" i="36"/>
  <c r="I325" i="36"/>
  <c r="H325" i="36"/>
  <c r="G325" i="36"/>
  <c r="F325" i="36"/>
  <c r="D325" i="36"/>
  <c r="C325" i="36"/>
  <c r="R324" i="36"/>
  <c r="R323" i="36"/>
  <c r="Q322" i="36"/>
  <c r="P322" i="36"/>
  <c r="O322" i="36"/>
  <c r="N322" i="36"/>
  <c r="M322" i="36"/>
  <c r="L322" i="36"/>
  <c r="K322" i="36"/>
  <c r="J322" i="36"/>
  <c r="I322" i="36"/>
  <c r="H322" i="36"/>
  <c r="G322" i="36"/>
  <c r="F322" i="36"/>
  <c r="D322" i="36"/>
  <c r="C322" i="36"/>
  <c r="R321" i="36"/>
  <c r="R320" i="36"/>
  <c r="Q319" i="36"/>
  <c r="P319" i="36"/>
  <c r="O319" i="36"/>
  <c r="N319" i="36"/>
  <c r="M319" i="36"/>
  <c r="L319" i="36"/>
  <c r="K319" i="36"/>
  <c r="J319" i="36"/>
  <c r="I319" i="36"/>
  <c r="H319" i="36"/>
  <c r="G319" i="36"/>
  <c r="F319" i="36"/>
  <c r="E319" i="36"/>
  <c r="C319" i="36"/>
  <c r="C403" i="36" s="1"/>
  <c r="R318" i="36"/>
  <c r="R317" i="36"/>
  <c r="Q316" i="36"/>
  <c r="P316" i="36"/>
  <c r="O316" i="36"/>
  <c r="N316" i="36"/>
  <c r="M316" i="36"/>
  <c r="L316" i="36"/>
  <c r="K316" i="36"/>
  <c r="J316" i="36"/>
  <c r="I316" i="36"/>
  <c r="H316" i="36"/>
  <c r="G316" i="36"/>
  <c r="F316" i="36"/>
  <c r="E316" i="36"/>
  <c r="C316" i="36"/>
  <c r="C400" i="36" s="1"/>
  <c r="R315" i="36"/>
  <c r="R405" i="36" s="1"/>
  <c r="R314" i="36"/>
  <c r="R404" i="36" s="1"/>
  <c r="Q313" i="36"/>
  <c r="Q403" i="36" s="1"/>
  <c r="P313" i="36"/>
  <c r="O313" i="36"/>
  <c r="N313" i="36"/>
  <c r="M313" i="36"/>
  <c r="L313" i="36"/>
  <c r="K313" i="36"/>
  <c r="J313" i="36"/>
  <c r="I313" i="36"/>
  <c r="H313" i="36"/>
  <c r="G313" i="36"/>
  <c r="F313" i="36"/>
  <c r="E313" i="36"/>
  <c r="D313" i="36"/>
  <c r="R312" i="36"/>
  <c r="R402" i="36" s="1"/>
  <c r="R311" i="36"/>
  <c r="R401" i="36" s="1"/>
  <c r="Q310" i="36"/>
  <c r="Q400" i="36" s="1"/>
  <c r="P310" i="36"/>
  <c r="O310" i="36"/>
  <c r="N310" i="36"/>
  <c r="M310" i="36"/>
  <c r="L310" i="36"/>
  <c r="K310" i="36"/>
  <c r="J310" i="36"/>
  <c r="I310" i="36"/>
  <c r="H310" i="36"/>
  <c r="G310" i="36"/>
  <c r="F310" i="36"/>
  <c r="E310" i="36"/>
  <c r="D310" i="36"/>
  <c r="R300" i="36"/>
  <c r="R299" i="36"/>
  <c r="P298" i="36"/>
  <c r="O298" i="36"/>
  <c r="N298" i="36"/>
  <c r="M298" i="36"/>
  <c r="L298" i="36"/>
  <c r="K298" i="36"/>
  <c r="J298" i="36"/>
  <c r="I298" i="36"/>
  <c r="H298" i="36"/>
  <c r="G298" i="36"/>
  <c r="F298" i="36"/>
  <c r="E298" i="36"/>
  <c r="D298" i="36"/>
  <c r="C298" i="36"/>
  <c r="R297" i="36"/>
  <c r="R296" i="36"/>
  <c r="P295" i="36"/>
  <c r="O295" i="36"/>
  <c r="N295" i="36"/>
  <c r="M295" i="36"/>
  <c r="L295" i="36"/>
  <c r="K295" i="36"/>
  <c r="J295" i="36"/>
  <c r="I295" i="36"/>
  <c r="H295" i="36"/>
  <c r="G295" i="36"/>
  <c r="F295" i="36"/>
  <c r="E295" i="36"/>
  <c r="D295" i="36"/>
  <c r="C295" i="36"/>
  <c r="R294" i="36"/>
  <c r="R293" i="36"/>
  <c r="Q292" i="36"/>
  <c r="O292" i="36"/>
  <c r="N292" i="36"/>
  <c r="M292" i="36"/>
  <c r="L292" i="36"/>
  <c r="K292" i="36"/>
  <c r="J292" i="36"/>
  <c r="I292" i="36"/>
  <c r="H292" i="36"/>
  <c r="G292" i="36"/>
  <c r="F292" i="36"/>
  <c r="E292" i="36"/>
  <c r="D292" i="36"/>
  <c r="C292" i="36"/>
  <c r="R291" i="36"/>
  <c r="R290" i="36"/>
  <c r="Q289" i="36"/>
  <c r="O289" i="36"/>
  <c r="N289" i="36"/>
  <c r="M289" i="36"/>
  <c r="L289" i="36"/>
  <c r="K289" i="36"/>
  <c r="J289" i="36"/>
  <c r="I289" i="36"/>
  <c r="H289" i="36"/>
  <c r="G289" i="36"/>
  <c r="F289" i="36"/>
  <c r="E289" i="36"/>
  <c r="D289" i="36"/>
  <c r="C289" i="36"/>
  <c r="R288" i="36"/>
  <c r="R287" i="36"/>
  <c r="Q286" i="36"/>
  <c r="P286" i="36"/>
  <c r="N286" i="36"/>
  <c r="M286" i="36"/>
  <c r="L286" i="36"/>
  <c r="K286" i="36"/>
  <c r="J286" i="36"/>
  <c r="I286" i="36"/>
  <c r="H286" i="36"/>
  <c r="G286" i="36"/>
  <c r="F286" i="36"/>
  <c r="E286" i="36"/>
  <c r="D286" i="36"/>
  <c r="C286" i="36"/>
  <c r="R285" i="36"/>
  <c r="R284" i="36"/>
  <c r="Q283" i="36"/>
  <c r="P283" i="36"/>
  <c r="N283" i="36"/>
  <c r="M283" i="36"/>
  <c r="L283" i="36"/>
  <c r="K283" i="36"/>
  <c r="J283" i="36"/>
  <c r="I283" i="36"/>
  <c r="H283" i="36"/>
  <c r="G283" i="36"/>
  <c r="F283" i="36"/>
  <c r="E283" i="36"/>
  <c r="D283" i="36"/>
  <c r="C283" i="36"/>
  <c r="R282" i="36"/>
  <c r="R281" i="36"/>
  <c r="Q280" i="36"/>
  <c r="P280" i="36"/>
  <c r="O280" i="36"/>
  <c r="M280" i="36"/>
  <c r="L280" i="36"/>
  <c r="K280" i="36"/>
  <c r="J280" i="36"/>
  <c r="I280" i="36"/>
  <c r="H280" i="36"/>
  <c r="G280" i="36"/>
  <c r="F280" i="36"/>
  <c r="E280" i="36"/>
  <c r="D280" i="36"/>
  <c r="C280" i="36"/>
  <c r="R279" i="36"/>
  <c r="R278" i="36"/>
  <c r="Q277" i="36"/>
  <c r="P277" i="36"/>
  <c r="O277" i="36"/>
  <c r="M277" i="36"/>
  <c r="L277" i="36"/>
  <c r="K277" i="36"/>
  <c r="J277" i="36"/>
  <c r="I277" i="36"/>
  <c r="H277" i="36"/>
  <c r="G277" i="36"/>
  <c r="F277" i="36"/>
  <c r="E277" i="36"/>
  <c r="D277" i="36"/>
  <c r="C277" i="36"/>
  <c r="R276" i="36"/>
  <c r="R275" i="36"/>
  <c r="Q274" i="36"/>
  <c r="P274" i="36"/>
  <c r="O274" i="36"/>
  <c r="N274" i="36"/>
  <c r="L274" i="36"/>
  <c r="K274" i="36"/>
  <c r="J274" i="36"/>
  <c r="I274" i="36"/>
  <c r="H274" i="36"/>
  <c r="G274" i="36"/>
  <c r="F274" i="36"/>
  <c r="E274" i="36"/>
  <c r="D274" i="36"/>
  <c r="C274" i="36"/>
  <c r="R273" i="36"/>
  <c r="R272" i="36"/>
  <c r="Q271" i="36"/>
  <c r="P271" i="36"/>
  <c r="O271" i="36"/>
  <c r="N271" i="36"/>
  <c r="L271" i="36"/>
  <c r="K271" i="36"/>
  <c r="J271" i="36"/>
  <c r="I271" i="36"/>
  <c r="H271" i="36"/>
  <c r="G271" i="36"/>
  <c r="F271" i="36"/>
  <c r="E271" i="36"/>
  <c r="D271" i="36"/>
  <c r="C271" i="36"/>
  <c r="R270" i="36"/>
  <c r="R269" i="36"/>
  <c r="Q268" i="36"/>
  <c r="P268" i="36"/>
  <c r="O268" i="36"/>
  <c r="N268" i="36"/>
  <c r="M268" i="36"/>
  <c r="K268" i="36"/>
  <c r="J268" i="36"/>
  <c r="I268" i="36"/>
  <c r="H268" i="36"/>
  <c r="G268" i="36"/>
  <c r="F268" i="36"/>
  <c r="E268" i="36"/>
  <c r="D268" i="36"/>
  <c r="C268" i="36"/>
  <c r="R267" i="36"/>
  <c r="R266" i="36"/>
  <c r="Q265" i="36"/>
  <c r="P265" i="36"/>
  <c r="O265" i="36"/>
  <c r="N265" i="36"/>
  <c r="M265" i="36"/>
  <c r="K265" i="36"/>
  <c r="J265" i="36"/>
  <c r="I265" i="36"/>
  <c r="H265" i="36"/>
  <c r="G265" i="36"/>
  <c r="F265" i="36"/>
  <c r="E265" i="36"/>
  <c r="D265" i="36"/>
  <c r="C265" i="36"/>
  <c r="R264" i="36"/>
  <c r="R263" i="36"/>
  <c r="Q262" i="36"/>
  <c r="P262" i="36"/>
  <c r="O262" i="36"/>
  <c r="N262" i="36"/>
  <c r="M262" i="36"/>
  <c r="L262" i="36"/>
  <c r="J262" i="36"/>
  <c r="I262" i="36"/>
  <c r="H262" i="36"/>
  <c r="G262" i="36"/>
  <c r="F262" i="36"/>
  <c r="E262" i="36"/>
  <c r="D262" i="36"/>
  <c r="C262" i="36"/>
  <c r="R261" i="36"/>
  <c r="R260" i="36"/>
  <c r="Q259" i="36"/>
  <c r="P259" i="36"/>
  <c r="O259" i="36"/>
  <c r="N259" i="36"/>
  <c r="M259" i="36"/>
  <c r="L259" i="36"/>
  <c r="J259" i="36"/>
  <c r="I259" i="36"/>
  <c r="H259" i="36"/>
  <c r="G259" i="36"/>
  <c r="F259" i="36"/>
  <c r="E259" i="36"/>
  <c r="D259" i="36"/>
  <c r="C259" i="36"/>
  <c r="R258" i="36"/>
  <c r="R257" i="36"/>
  <c r="Q256" i="36"/>
  <c r="P256" i="36"/>
  <c r="O256" i="36"/>
  <c r="N256" i="36"/>
  <c r="M256" i="36"/>
  <c r="L256" i="36"/>
  <c r="K256" i="36"/>
  <c r="I256" i="36"/>
  <c r="H256" i="36"/>
  <c r="G256" i="36"/>
  <c r="F256" i="36"/>
  <c r="E256" i="36"/>
  <c r="D256" i="36"/>
  <c r="C256" i="36"/>
  <c r="R255" i="36"/>
  <c r="R254" i="36"/>
  <c r="Q253" i="36"/>
  <c r="P253" i="36"/>
  <c r="O253" i="36"/>
  <c r="N253" i="36"/>
  <c r="M253" i="36"/>
  <c r="L253" i="36"/>
  <c r="K253" i="36"/>
  <c r="I253" i="36"/>
  <c r="H253" i="36"/>
  <c r="G253" i="36"/>
  <c r="F253" i="36"/>
  <c r="E253" i="36"/>
  <c r="D253" i="36"/>
  <c r="C253" i="36"/>
  <c r="R252" i="36"/>
  <c r="R251" i="36"/>
  <c r="Q250" i="36"/>
  <c r="P250" i="36"/>
  <c r="O250" i="36"/>
  <c r="N250" i="36"/>
  <c r="M250" i="36"/>
  <c r="L250" i="36"/>
  <c r="K250" i="36"/>
  <c r="J250" i="36"/>
  <c r="H250" i="36"/>
  <c r="G250" i="36"/>
  <c r="F250" i="36"/>
  <c r="E250" i="36"/>
  <c r="D250" i="36"/>
  <c r="C250" i="36"/>
  <c r="R249" i="36"/>
  <c r="R248" i="36"/>
  <c r="Q247" i="36"/>
  <c r="P247" i="36"/>
  <c r="O247" i="36"/>
  <c r="N247" i="36"/>
  <c r="M247" i="36"/>
  <c r="L247" i="36"/>
  <c r="K247" i="36"/>
  <c r="J247" i="36"/>
  <c r="H247" i="36"/>
  <c r="G247" i="36"/>
  <c r="F247" i="36"/>
  <c r="E247" i="36"/>
  <c r="D247" i="36"/>
  <c r="C247" i="36"/>
  <c r="R246" i="36"/>
  <c r="R245" i="36"/>
  <c r="Q244" i="36"/>
  <c r="P244" i="36"/>
  <c r="O244" i="36"/>
  <c r="N244" i="36"/>
  <c r="M244" i="36"/>
  <c r="L244" i="36"/>
  <c r="K244" i="36"/>
  <c r="J244" i="36"/>
  <c r="I244" i="36"/>
  <c r="G244" i="36"/>
  <c r="F244" i="36"/>
  <c r="E244" i="36"/>
  <c r="D244" i="36"/>
  <c r="C244" i="36"/>
  <c r="R243" i="36"/>
  <c r="R242" i="36"/>
  <c r="Q241" i="36"/>
  <c r="P241" i="36"/>
  <c r="O241" i="36"/>
  <c r="N241" i="36"/>
  <c r="M241" i="36"/>
  <c r="L241" i="36"/>
  <c r="K241" i="36"/>
  <c r="J241" i="36"/>
  <c r="I241" i="36"/>
  <c r="G241" i="36"/>
  <c r="F241" i="36"/>
  <c r="E241" i="36"/>
  <c r="D241" i="36"/>
  <c r="C241" i="36"/>
  <c r="R240" i="36"/>
  <c r="R239" i="36"/>
  <c r="Q238" i="36"/>
  <c r="P238" i="36"/>
  <c r="O238" i="36"/>
  <c r="N238" i="36"/>
  <c r="M238" i="36"/>
  <c r="L238" i="36"/>
  <c r="K238" i="36"/>
  <c r="J238" i="36"/>
  <c r="I238" i="36"/>
  <c r="H238" i="36"/>
  <c r="F238" i="36"/>
  <c r="E238" i="36"/>
  <c r="D238" i="36"/>
  <c r="C238" i="36"/>
  <c r="R237" i="36"/>
  <c r="R236" i="36"/>
  <c r="Q235" i="36"/>
  <c r="P235" i="36"/>
  <c r="O235" i="36"/>
  <c r="N235" i="36"/>
  <c r="M235" i="36"/>
  <c r="L235" i="36"/>
  <c r="K235" i="36"/>
  <c r="J235" i="36"/>
  <c r="I235" i="36"/>
  <c r="H235" i="36"/>
  <c r="F235" i="36"/>
  <c r="E235" i="36"/>
  <c r="D235" i="36"/>
  <c r="C235" i="36"/>
  <c r="R234" i="36"/>
  <c r="R233" i="36"/>
  <c r="Q232" i="36"/>
  <c r="P232" i="36"/>
  <c r="O232" i="36"/>
  <c r="N232" i="36"/>
  <c r="M232" i="36"/>
  <c r="L232" i="36"/>
  <c r="K232" i="36"/>
  <c r="J232" i="36"/>
  <c r="I232" i="36"/>
  <c r="H232" i="36"/>
  <c r="G232" i="36"/>
  <c r="E232" i="36"/>
  <c r="D232" i="36"/>
  <c r="C232" i="36"/>
  <c r="R231" i="36"/>
  <c r="R230" i="36"/>
  <c r="Q229" i="36"/>
  <c r="P229" i="36"/>
  <c r="O229" i="36"/>
  <c r="N229" i="36"/>
  <c r="M229" i="36"/>
  <c r="L229" i="36"/>
  <c r="K229" i="36"/>
  <c r="J229" i="36"/>
  <c r="I229" i="36"/>
  <c r="H229" i="36"/>
  <c r="G229" i="36"/>
  <c r="E229" i="36"/>
  <c r="D229" i="36"/>
  <c r="C229" i="36"/>
  <c r="R228" i="36"/>
  <c r="R227" i="36"/>
  <c r="Q226" i="36"/>
  <c r="P226" i="36"/>
  <c r="O226" i="36"/>
  <c r="N226" i="36"/>
  <c r="M226" i="36"/>
  <c r="L226" i="36"/>
  <c r="K226" i="36"/>
  <c r="J226" i="36"/>
  <c r="I226" i="36"/>
  <c r="H226" i="36"/>
  <c r="G226" i="36"/>
  <c r="F226" i="36"/>
  <c r="D226" i="36"/>
  <c r="C226" i="36"/>
  <c r="R225" i="36"/>
  <c r="R224" i="36"/>
  <c r="Q223" i="36"/>
  <c r="P223" i="36"/>
  <c r="O223" i="36"/>
  <c r="N223" i="36"/>
  <c r="M223" i="36"/>
  <c r="L223" i="36"/>
  <c r="K223" i="36"/>
  <c r="J223" i="36"/>
  <c r="I223" i="36"/>
  <c r="H223" i="36"/>
  <c r="G223" i="36"/>
  <c r="F223" i="36"/>
  <c r="D223" i="36"/>
  <c r="C223" i="36"/>
  <c r="R222" i="36"/>
  <c r="R221" i="36"/>
  <c r="Q220" i="36"/>
  <c r="P220" i="36"/>
  <c r="O220" i="36"/>
  <c r="N220" i="36"/>
  <c r="M220" i="36"/>
  <c r="L220" i="36"/>
  <c r="K220" i="36"/>
  <c r="J220" i="36"/>
  <c r="I220" i="36"/>
  <c r="H220" i="36"/>
  <c r="G220" i="36"/>
  <c r="F220" i="36"/>
  <c r="E220" i="36"/>
  <c r="C220" i="36"/>
  <c r="C304" i="36" s="1"/>
  <c r="R219" i="36"/>
  <c r="R218" i="36"/>
  <c r="Q217" i="36"/>
  <c r="P217" i="36"/>
  <c r="O217" i="36"/>
  <c r="N217" i="36"/>
  <c r="M217" i="36"/>
  <c r="L217" i="36"/>
  <c r="K217" i="36"/>
  <c r="J217" i="36"/>
  <c r="I217" i="36"/>
  <c r="H217" i="36"/>
  <c r="G217" i="36"/>
  <c r="F217" i="36"/>
  <c r="E217" i="36"/>
  <c r="C217" i="36"/>
  <c r="C301" i="36" s="1"/>
  <c r="R216" i="36"/>
  <c r="R306" i="36" s="1"/>
  <c r="R215" i="36"/>
  <c r="R305" i="36" s="1"/>
  <c r="Q214" i="36"/>
  <c r="Q304" i="36" s="1"/>
  <c r="P214" i="36"/>
  <c r="O214" i="36"/>
  <c r="N214" i="36"/>
  <c r="M214" i="36"/>
  <c r="L214" i="36"/>
  <c r="K214" i="36"/>
  <c r="J214" i="36"/>
  <c r="I214" i="36"/>
  <c r="H214" i="36"/>
  <c r="G214" i="36"/>
  <c r="F214" i="36"/>
  <c r="E214" i="36"/>
  <c r="D214" i="36"/>
  <c r="R213" i="36"/>
  <c r="R303" i="36" s="1"/>
  <c r="R212" i="36"/>
  <c r="R302" i="36" s="1"/>
  <c r="Q211" i="36"/>
  <c r="Q301" i="36" s="1"/>
  <c r="P211" i="36"/>
  <c r="O211" i="36"/>
  <c r="N211" i="36"/>
  <c r="M211" i="36"/>
  <c r="L211" i="36"/>
  <c r="K211" i="36"/>
  <c r="J211" i="36"/>
  <c r="I211" i="36"/>
  <c r="H211" i="36"/>
  <c r="G211" i="36"/>
  <c r="F211" i="36"/>
  <c r="E211" i="36"/>
  <c r="D211" i="36"/>
  <c r="R201" i="36"/>
  <c r="R200" i="36"/>
  <c r="P199" i="36"/>
  <c r="O199" i="36"/>
  <c r="N199" i="36"/>
  <c r="M199" i="36"/>
  <c r="L199" i="36"/>
  <c r="K199" i="36"/>
  <c r="J199" i="36"/>
  <c r="I199" i="36"/>
  <c r="H199" i="36"/>
  <c r="G199" i="36"/>
  <c r="F199" i="36"/>
  <c r="E199" i="36"/>
  <c r="D199" i="36"/>
  <c r="C199" i="36"/>
  <c r="R198" i="36"/>
  <c r="R197" i="36"/>
  <c r="P196" i="36"/>
  <c r="O196" i="36"/>
  <c r="N196" i="36"/>
  <c r="M196" i="36"/>
  <c r="L196" i="36"/>
  <c r="K196" i="36"/>
  <c r="J196" i="36"/>
  <c r="I196" i="36"/>
  <c r="H196" i="36"/>
  <c r="G196" i="36"/>
  <c r="F196" i="36"/>
  <c r="E196" i="36"/>
  <c r="D196" i="36"/>
  <c r="C196" i="36"/>
  <c r="R195" i="36"/>
  <c r="R194" i="36"/>
  <c r="Q193" i="36"/>
  <c r="O193" i="36"/>
  <c r="N193" i="36"/>
  <c r="M193" i="36"/>
  <c r="L193" i="36"/>
  <c r="K193" i="36"/>
  <c r="J193" i="36"/>
  <c r="I193" i="36"/>
  <c r="H193" i="36"/>
  <c r="G193" i="36"/>
  <c r="F193" i="36"/>
  <c r="E193" i="36"/>
  <c r="D193" i="36"/>
  <c r="C193" i="36"/>
  <c r="R192" i="36"/>
  <c r="R191" i="36"/>
  <c r="Q190" i="36"/>
  <c r="O190" i="36"/>
  <c r="N190" i="36"/>
  <c r="M190" i="36"/>
  <c r="L190" i="36"/>
  <c r="K190" i="36"/>
  <c r="J190" i="36"/>
  <c r="I190" i="36"/>
  <c r="H190" i="36"/>
  <c r="G190" i="36"/>
  <c r="F190" i="36"/>
  <c r="E190" i="36"/>
  <c r="D190" i="36"/>
  <c r="C190" i="36"/>
  <c r="R189" i="36"/>
  <c r="R188" i="36"/>
  <c r="Q187" i="36"/>
  <c r="P187" i="36"/>
  <c r="N187" i="36"/>
  <c r="M187" i="36"/>
  <c r="L187" i="36"/>
  <c r="K187" i="36"/>
  <c r="J187" i="36"/>
  <c r="I187" i="36"/>
  <c r="H187" i="36"/>
  <c r="G187" i="36"/>
  <c r="F187" i="36"/>
  <c r="E187" i="36"/>
  <c r="D187" i="36"/>
  <c r="C187" i="36"/>
  <c r="R186" i="36"/>
  <c r="R185" i="36"/>
  <c r="Q184" i="36"/>
  <c r="P184" i="36"/>
  <c r="N184" i="36"/>
  <c r="M184" i="36"/>
  <c r="L184" i="36"/>
  <c r="K184" i="36"/>
  <c r="J184" i="36"/>
  <c r="I184" i="36"/>
  <c r="H184" i="36"/>
  <c r="G184" i="36"/>
  <c r="F184" i="36"/>
  <c r="E184" i="36"/>
  <c r="D184" i="36"/>
  <c r="C184" i="36"/>
  <c r="R183" i="36"/>
  <c r="R182" i="36"/>
  <c r="Q181" i="36"/>
  <c r="P181" i="36"/>
  <c r="O181" i="36"/>
  <c r="M181" i="36"/>
  <c r="L181" i="36"/>
  <c r="K181" i="36"/>
  <c r="J181" i="36"/>
  <c r="I181" i="36"/>
  <c r="H181" i="36"/>
  <c r="G181" i="36"/>
  <c r="F181" i="36"/>
  <c r="E181" i="36"/>
  <c r="D181" i="36"/>
  <c r="C181" i="36"/>
  <c r="R180" i="36"/>
  <c r="R179" i="36"/>
  <c r="Q178" i="36"/>
  <c r="P178" i="36"/>
  <c r="O178" i="36"/>
  <c r="M178" i="36"/>
  <c r="L178" i="36"/>
  <c r="K178" i="36"/>
  <c r="J178" i="36"/>
  <c r="I178" i="36"/>
  <c r="H178" i="36"/>
  <c r="G178" i="36"/>
  <c r="F178" i="36"/>
  <c r="E178" i="36"/>
  <c r="D178" i="36"/>
  <c r="C178" i="36"/>
  <c r="R177" i="36"/>
  <c r="R176" i="36"/>
  <c r="Q175" i="36"/>
  <c r="P175" i="36"/>
  <c r="O175" i="36"/>
  <c r="N175" i="36"/>
  <c r="L175" i="36"/>
  <c r="K175" i="36"/>
  <c r="J175" i="36"/>
  <c r="I175" i="36"/>
  <c r="H175" i="36"/>
  <c r="G175" i="36"/>
  <c r="F175" i="36"/>
  <c r="E175" i="36"/>
  <c r="D175" i="36"/>
  <c r="C175" i="36"/>
  <c r="R174" i="36"/>
  <c r="R173" i="36"/>
  <c r="Q172" i="36"/>
  <c r="P172" i="36"/>
  <c r="O172" i="36"/>
  <c r="N172" i="36"/>
  <c r="L172" i="36"/>
  <c r="K172" i="36"/>
  <c r="J172" i="36"/>
  <c r="I172" i="36"/>
  <c r="H172" i="36"/>
  <c r="G172" i="36"/>
  <c r="F172" i="36"/>
  <c r="E172" i="36"/>
  <c r="D172" i="36"/>
  <c r="C172" i="36"/>
  <c r="R171" i="36"/>
  <c r="R170" i="36"/>
  <c r="Q169" i="36"/>
  <c r="P169" i="36"/>
  <c r="O169" i="36"/>
  <c r="N169" i="36"/>
  <c r="M169" i="36"/>
  <c r="K169" i="36"/>
  <c r="J169" i="36"/>
  <c r="I169" i="36"/>
  <c r="H169" i="36"/>
  <c r="G169" i="36"/>
  <c r="F169" i="36"/>
  <c r="E169" i="36"/>
  <c r="D169" i="36"/>
  <c r="C169" i="36"/>
  <c r="R168" i="36"/>
  <c r="R167" i="36"/>
  <c r="Q166" i="36"/>
  <c r="P166" i="36"/>
  <c r="O166" i="36"/>
  <c r="N166" i="36"/>
  <c r="M166" i="36"/>
  <c r="K166" i="36"/>
  <c r="J166" i="36"/>
  <c r="I166" i="36"/>
  <c r="H166" i="36"/>
  <c r="G166" i="36"/>
  <c r="F166" i="36"/>
  <c r="E166" i="36"/>
  <c r="D166" i="36"/>
  <c r="C166" i="36"/>
  <c r="R165" i="36"/>
  <c r="R164" i="36"/>
  <c r="Q163" i="36"/>
  <c r="P163" i="36"/>
  <c r="O163" i="36"/>
  <c r="N163" i="36"/>
  <c r="M163" i="36"/>
  <c r="L163" i="36"/>
  <c r="J163" i="36"/>
  <c r="I163" i="36"/>
  <c r="H163" i="36"/>
  <c r="G163" i="36"/>
  <c r="F163" i="36"/>
  <c r="E163" i="36"/>
  <c r="D163" i="36"/>
  <c r="C163" i="36"/>
  <c r="R162" i="36"/>
  <c r="R161" i="36"/>
  <c r="Q160" i="36"/>
  <c r="P160" i="36"/>
  <c r="O160" i="36"/>
  <c r="N160" i="36"/>
  <c r="M160" i="36"/>
  <c r="L160" i="36"/>
  <c r="J160" i="36"/>
  <c r="I160" i="36"/>
  <c r="H160" i="36"/>
  <c r="G160" i="36"/>
  <c r="F160" i="36"/>
  <c r="E160" i="36"/>
  <c r="D160" i="36"/>
  <c r="C160" i="36"/>
  <c r="R159" i="36"/>
  <c r="R158" i="36"/>
  <c r="Q157" i="36"/>
  <c r="P157" i="36"/>
  <c r="O157" i="36"/>
  <c r="N157" i="36"/>
  <c r="M157" i="36"/>
  <c r="L157" i="36"/>
  <c r="K157" i="36"/>
  <c r="I157" i="36"/>
  <c r="H157" i="36"/>
  <c r="G157" i="36"/>
  <c r="F157" i="36"/>
  <c r="E157" i="36"/>
  <c r="D157" i="36"/>
  <c r="C157" i="36"/>
  <c r="R156" i="36"/>
  <c r="R155" i="36"/>
  <c r="Q154" i="36"/>
  <c r="P154" i="36"/>
  <c r="O154" i="36"/>
  <c r="N154" i="36"/>
  <c r="M154" i="36"/>
  <c r="L154" i="36"/>
  <c r="K154" i="36"/>
  <c r="I154" i="36"/>
  <c r="H154" i="36"/>
  <c r="G154" i="36"/>
  <c r="F154" i="36"/>
  <c r="E154" i="36"/>
  <c r="D154" i="36"/>
  <c r="C154" i="36"/>
  <c r="R153" i="36"/>
  <c r="R152" i="36"/>
  <c r="Q151" i="36"/>
  <c r="P151" i="36"/>
  <c r="O151" i="36"/>
  <c r="N151" i="36"/>
  <c r="M151" i="36"/>
  <c r="L151" i="36"/>
  <c r="K151" i="36"/>
  <c r="J151" i="36"/>
  <c r="H151" i="36"/>
  <c r="G151" i="36"/>
  <c r="F151" i="36"/>
  <c r="E151" i="36"/>
  <c r="D151" i="36"/>
  <c r="C151" i="36"/>
  <c r="R150" i="36"/>
  <c r="R149" i="36"/>
  <c r="Q148" i="36"/>
  <c r="P148" i="36"/>
  <c r="O148" i="36"/>
  <c r="N148" i="36"/>
  <c r="M148" i="36"/>
  <c r="L148" i="36"/>
  <c r="K148" i="36"/>
  <c r="J148" i="36"/>
  <c r="H148" i="36"/>
  <c r="G148" i="36"/>
  <c r="F148" i="36"/>
  <c r="E148" i="36"/>
  <c r="D148" i="36"/>
  <c r="C148" i="36"/>
  <c r="R147" i="36"/>
  <c r="R146" i="36"/>
  <c r="Q145" i="36"/>
  <c r="P145" i="36"/>
  <c r="O145" i="36"/>
  <c r="N145" i="36"/>
  <c r="M145" i="36"/>
  <c r="L145" i="36"/>
  <c r="K145" i="36"/>
  <c r="J145" i="36"/>
  <c r="I145" i="36"/>
  <c r="G145" i="36"/>
  <c r="F145" i="36"/>
  <c r="E145" i="36"/>
  <c r="D145" i="36"/>
  <c r="C145" i="36"/>
  <c r="R144" i="36"/>
  <c r="R143" i="36"/>
  <c r="Q142" i="36"/>
  <c r="P142" i="36"/>
  <c r="O142" i="36"/>
  <c r="N142" i="36"/>
  <c r="M142" i="36"/>
  <c r="L142" i="36"/>
  <c r="K142" i="36"/>
  <c r="J142" i="36"/>
  <c r="I142" i="36"/>
  <c r="G142" i="36"/>
  <c r="F142" i="36"/>
  <c r="E142" i="36"/>
  <c r="D142" i="36"/>
  <c r="C142" i="36"/>
  <c r="R141" i="36"/>
  <c r="R140" i="36"/>
  <c r="Q139" i="36"/>
  <c r="P139" i="36"/>
  <c r="O139" i="36"/>
  <c r="N139" i="36"/>
  <c r="M139" i="36"/>
  <c r="L139" i="36"/>
  <c r="K139" i="36"/>
  <c r="J139" i="36"/>
  <c r="I139" i="36"/>
  <c r="H139" i="36"/>
  <c r="F139" i="36"/>
  <c r="E139" i="36"/>
  <c r="D139" i="36"/>
  <c r="C139" i="36"/>
  <c r="R138" i="36"/>
  <c r="R137" i="36"/>
  <c r="Q136" i="36"/>
  <c r="P136" i="36"/>
  <c r="O136" i="36"/>
  <c r="N136" i="36"/>
  <c r="M136" i="36"/>
  <c r="L136" i="36"/>
  <c r="K136" i="36"/>
  <c r="J136" i="36"/>
  <c r="I136" i="36"/>
  <c r="H136" i="36"/>
  <c r="F136" i="36"/>
  <c r="E136" i="36"/>
  <c r="D136" i="36"/>
  <c r="C136" i="36"/>
  <c r="R135" i="36"/>
  <c r="R134" i="36"/>
  <c r="Q133" i="36"/>
  <c r="P133" i="36"/>
  <c r="O133" i="36"/>
  <c r="N133" i="36"/>
  <c r="M133" i="36"/>
  <c r="L133" i="36"/>
  <c r="K133" i="36"/>
  <c r="J133" i="36"/>
  <c r="I133" i="36"/>
  <c r="H133" i="36"/>
  <c r="G133" i="36"/>
  <c r="E133" i="36"/>
  <c r="D133" i="36"/>
  <c r="C133" i="36"/>
  <c r="R132" i="36"/>
  <c r="R131" i="36"/>
  <c r="Q130" i="36"/>
  <c r="P130" i="36"/>
  <c r="O130" i="36"/>
  <c r="N130" i="36"/>
  <c r="M130" i="36"/>
  <c r="L130" i="36"/>
  <c r="K130" i="36"/>
  <c r="J130" i="36"/>
  <c r="I130" i="36"/>
  <c r="H130" i="36"/>
  <c r="G130" i="36"/>
  <c r="E130" i="36"/>
  <c r="D130" i="36"/>
  <c r="C130" i="36"/>
  <c r="R129" i="36"/>
  <c r="R128" i="36"/>
  <c r="Q127" i="36"/>
  <c r="P127" i="36"/>
  <c r="O127" i="36"/>
  <c r="N127" i="36"/>
  <c r="M127" i="36"/>
  <c r="L127" i="36"/>
  <c r="K127" i="36"/>
  <c r="J127" i="36"/>
  <c r="I127" i="36"/>
  <c r="H127" i="36"/>
  <c r="G127" i="36"/>
  <c r="F127" i="36"/>
  <c r="D127" i="36"/>
  <c r="C127" i="36"/>
  <c r="R126" i="36"/>
  <c r="R125" i="36"/>
  <c r="Q124" i="36"/>
  <c r="P124" i="36"/>
  <c r="O124" i="36"/>
  <c r="N124" i="36"/>
  <c r="M124" i="36"/>
  <c r="L124" i="36"/>
  <c r="K124" i="36"/>
  <c r="J124" i="36"/>
  <c r="I124" i="36"/>
  <c r="H124" i="36"/>
  <c r="G124" i="36"/>
  <c r="F124" i="36"/>
  <c r="D124" i="36"/>
  <c r="C124" i="36"/>
  <c r="R123" i="36"/>
  <c r="R122" i="36"/>
  <c r="Q121" i="36"/>
  <c r="P121" i="36"/>
  <c r="O121" i="36"/>
  <c r="N121" i="36"/>
  <c r="M121" i="36"/>
  <c r="L121" i="36"/>
  <c r="K121" i="36"/>
  <c r="J121" i="36"/>
  <c r="I121" i="36"/>
  <c r="H121" i="36"/>
  <c r="G121" i="36"/>
  <c r="F121" i="36"/>
  <c r="E121" i="36"/>
  <c r="C121" i="36"/>
  <c r="C205" i="36" s="1"/>
  <c r="R120" i="36"/>
  <c r="R119" i="36"/>
  <c r="Q118" i="36"/>
  <c r="P118" i="36"/>
  <c r="O118" i="36"/>
  <c r="N118" i="36"/>
  <c r="M118" i="36"/>
  <c r="L118" i="36"/>
  <c r="K118" i="36"/>
  <c r="J118" i="36"/>
  <c r="I118" i="36"/>
  <c r="H118" i="36"/>
  <c r="G118" i="36"/>
  <c r="F118" i="36"/>
  <c r="E118" i="36"/>
  <c r="C118" i="36"/>
  <c r="C202" i="36" s="1"/>
  <c r="R117" i="36"/>
  <c r="R207" i="36" s="1"/>
  <c r="R116" i="36"/>
  <c r="R206" i="36" s="1"/>
  <c r="Q115" i="36"/>
  <c r="Q205" i="36" s="1"/>
  <c r="P115" i="36"/>
  <c r="O115" i="36"/>
  <c r="N115" i="36"/>
  <c r="M115" i="36"/>
  <c r="L115" i="36"/>
  <c r="K115" i="36"/>
  <c r="J115" i="36"/>
  <c r="I115" i="36"/>
  <c r="H115" i="36"/>
  <c r="G115" i="36"/>
  <c r="F115" i="36"/>
  <c r="E115" i="36"/>
  <c r="D115" i="36"/>
  <c r="R114" i="36"/>
  <c r="R204" i="36" s="1"/>
  <c r="R113" i="36"/>
  <c r="R203" i="36" s="1"/>
  <c r="Q112" i="36"/>
  <c r="Q202" i="36" s="1"/>
  <c r="P112" i="36"/>
  <c r="O112" i="36"/>
  <c r="N112" i="36"/>
  <c r="M112" i="36"/>
  <c r="L112" i="36"/>
  <c r="K112" i="36"/>
  <c r="J112" i="36"/>
  <c r="I112" i="36"/>
  <c r="H112" i="36"/>
  <c r="G112" i="36"/>
  <c r="F112" i="36"/>
  <c r="E112" i="36"/>
  <c r="D112" i="36"/>
  <c r="R102" i="36"/>
  <c r="R101" i="36"/>
  <c r="P100" i="36"/>
  <c r="O100" i="36"/>
  <c r="N100" i="36"/>
  <c r="M100" i="36"/>
  <c r="L100" i="36"/>
  <c r="K100" i="36"/>
  <c r="J100" i="36"/>
  <c r="I100" i="36"/>
  <c r="H100" i="36"/>
  <c r="G100" i="36"/>
  <c r="F100" i="36"/>
  <c r="E100" i="36"/>
  <c r="D100" i="36"/>
  <c r="C100" i="36"/>
  <c r="R99" i="36"/>
  <c r="R98" i="36"/>
  <c r="P97" i="36"/>
  <c r="O97" i="36"/>
  <c r="N97" i="36"/>
  <c r="M97" i="36"/>
  <c r="L97" i="36"/>
  <c r="K97" i="36"/>
  <c r="J97" i="36"/>
  <c r="I97" i="36"/>
  <c r="H97" i="36"/>
  <c r="G97" i="36"/>
  <c r="F97" i="36"/>
  <c r="E97" i="36"/>
  <c r="D97" i="36"/>
  <c r="C97" i="36"/>
  <c r="R96" i="36"/>
  <c r="R95" i="36"/>
  <c r="Q94" i="36"/>
  <c r="O94" i="36"/>
  <c r="N94" i="36"/>
  <c r="M94" i="36"/>
  <c r="L94" i="36"/>
  <c r="K94" i="36"/>
  <c r="J94" i="36"/>
  <c r="I94" i="36"/>
  <c r="H94" i="36"/>
  <c r="G94" i="36"/>
  <c r="F94" i="36"/>
  <c r="E94" i="36"/>
  <c r="D94" i="36"/>
  <c r="C94" i="36"/>
  <c r="R93" i="36"/>
  <c r="R92" i="36"/>
  <c r="Q91" i="36"/>
  <c r="O91" i="36"/>
  <c r="N91" i="36"/>
  <c r="M91" i="36"/>
  <c r="L91" i="36"/>
  <c r="K91" i="36"/>
  <c r="J91" i="36"/>
  <c r="I91" i="36"/>
  <c r="H91" i="36"/>
  <c r="G91" i="36"/>
  <c r="F91" i="36"/>
  <c r="E91" i="36"/>
  <c r="D91" i="36"/>
  <c r="C91" i="36"/>
  <c r="R90" i="36"/>
  <c r="R89" i="36"/>
  <c r="Q88" i="36"/>
  <c r="P88" i="36"/>
  <c r="N88" i="36"/>
  <c r="M88" i="36"/>
  <c r="L88" i="36"/>
  <c r="K88" i="36"/>
  <c r="J88" i="36"/>
  <c r="I88" i="36"/>
  <c r="H88" i="36"/>
  <c r="G88" i="36"/>
  <c r="F88" i="36"/>
  <c r="E88" i="36"/>
  <c r="D88" i="36"/>
  <c r="C88" i="36"/>
  <c r="R87" i="36"/>
  <c r="R86" i="36"/>
  <c r="Q85" i="36"/>
  <c r="P85" i="36"/>
  <c r="N85" i="36"/>
  <c r="M85" i="36"/>
  <c r="L85" i="36"/>
  <c r="K85" i="36"/>
  <c r="J85" i="36"/>
  <c r="I85" i="36"/>
  <c r="H85" i="36"/>
  <c r="G85" i="36"/>
  <c r="F85" i="36"/>
  <c r="E85" i="36"/>
  <c r="D85" i="36"/>
  <c r="C85" i="36"/>
  <c r="R84" i="36"/>
  <c r="R83" i="36"/>
  <c r="Q82" i="36"/>
  <c r="P82" i="36"/>
  <c r="O82" i="36"/>
  <c r="M82" i="36"/>
  <c r="L82" i="36"/>
  <c r="K82" i="36"/>
  <c r="J82" i="36"/>
  <c r="I82" i="36"/>
  <c r="H82" i="36"/>
  <c r="G82" i="36"/>
  <c r="F82" i="36"/>
  <c r="E82" i="36"/>
  <c r="D82" i="36"/>
  <c r="C82" i="36"/>
  <c r="R81" i="36"/>
  <c r="R80" i="36"/>
  <c r="Q79" i="36"/>
  <c r="P79" i="36"/>
  <c r="O79" i="36"/>
  <c r="M79" i="36"/>
  <c r="L79" i="36"/>
  <c r="K79" i="36"/>
  <c r="J79" i="36"/>
  <c r="I79" i="36"/>
  <c r="H79" i="36"/>
  <c r="G79" i="36"/>
  <c r="F79" i="36"/>
  <c r="E79" i="36"/>
  <c r="D79" i="36"/>
  <c r="C79" i="36"/>
  <c r="R78" i="36"/>
  <c r="R77" i="36"/>
  <c r="Q76" i="36"/>
  <c r="P76" i="36"/>
  <c r="O76" i="36"/>
  <c r="N76" i="36"/>
  <c r="L76" i="36"/>
  <c r="K76" i="36"/>
  <c r="J76" i="36"/>
  <c r="I76" i="36"/>
  <c r="H76" i="36"/>
  <c r="G76" i="36"/>
  <c r="F76" i="36"/>
  <c r="E76" i="36"/>
  <c r="D76" i="36"/>
  <c r="C76" i="36"/>
  <c r="R75" i="36"/>
  <c r="R74" i="36"/>
  <c r="Q73" i="36"/>
  <c r="P73" i="36"/>
  <c r="O73" i="36"/>
  <c r="N73" i="36"/>
  <c r="L73" i="36"/>
  <c r="K73" i="36"/>
  <c r="J73" i="36"/>
  <c r="I73" i="36"/>
  <c r="H73" i="36"/>
  <c r="G73" i="36"/>
  <c r="F73" i="36"/>
  <c r="E73" i="36"/>
  <c r="D73" i="36"/>
  <c r="C73" i="36"/>
  <c r="R72" i="36"/>
  <c r="R71" i="36"/>
  <c r="Q70" i="36"/>
  <c r="P70" i="36"/>
  <c r="O70" i="36"/>
  <c r="N70" i="36"/>
  <c r="M70" i="36"/>
  <c r="K70" i="36"/>
  <c r="J70" i="36"/>
  <c r="I70" i="36"/>
  <c r="H70" i="36"/>
  <c r="G70" i="36"/>
  <c r="F70" i="36"/>
  <c r="E70" i="36"/>
  <c r="D70" i="36"/>
  <c r="C70" i="36"/>
  <c r="R69" i="36"/>
  <c r="R68" i="36"/>
  <c r="Q67" i="36"/>
  <c r="P67" i="36"/>
  <c r="O67" i="36"/>
  <c r="N67" i="36"/>
  <c r="M67" i="36"/>
  <c r="K67" i="36"/>
  <c r="J67" i="36"/>
  <c r="I67" i="36"/>
  <c r="H67" i="36"/>
  <c r="G67" i="36"/>
  <c r="F67" i="36"/>
  <c r="E67" i="36"/>
  <c r="D67" i="36"/>
  <c r="C67" i="36"/>
  <c r="R66" i="36"/>
  <c r="R65" i="36"/>
  <c r="Q64" i="36"/>
  <c r="P64" i="36"/>
  <c r="O64" i="36"/>
  <c r="N64" i="36"/>
  <c r="M64" i="36"/>
  <c r="L64" i="36"/>
  <c r="J64" i="36"/>
  <c r="I64" i="36"/>
  <c r="H64" i="36"/>
  <c r="G64" i="36"/>
  <c r="F64" i="36"/>
  <c r="E64" i="36"/>
  <c r="D64" i="36"/>
  <c r="C64" i="36"/>
  <c r="R63" i="36"/>
  <c r="R62" i="36"/>
  <c r="Q61" i="36"/>
  <c r="P61" i="36"/>
  <c r="O61" i="36"/>
  <c r="N61" i="36"/>
  <c r="M61" i="36"/>
  <c r="L61" i="36"/>
  <c r="J61" i="36"/>
  <c r="I61" i="36"/>
  <c r="H61" i="36"/>
  <c r="G61" i="36"/>
  <c r="F61" i="36"/>
  <c r="E61" i="36"/>
  <c r="D61" i="36"/>
  <c r="C61" i="36"/>
  <c r="R60" i="36"/>
  <c r="R59" i="36"/>
  <c r="Q58" i="36"/>
  <c r="P58" i="36"/>
  <c r="O58" i="36"/>
  <c r="N58" i="36"/>
  <c r="M58" i="36"/>
  <c r="L58" i="36"/>
  <c r="K58" i="36"/>
  <c r="I58" i="36"/>
  <c r="H58" i="36"/>
  <c r="G58" i="36"/>
  <c r="F58" i="36"/>
  <c r="E58" i="36"/>
  <c r="D58" i="36"/>
  <c r="C58" i="36"/>
  <c r="R57" i="36"/>
  <c r="R56" i="36"/>
  <c r="Q55" i="36"/>
  <c r="P55" i="36"/>
  <c r="O55" i="36"/>
  <c r="N55" i="36"/>
  <c r="M55" i="36"/>
  <c r="L55" i="36"/>
  <c r="K55" i="36"/>
  <c r="I55" i="36"/>
  <c r="H55" i="36"/>
  <c r="G55" i="36"/>
  <c r="F55" i="36"/>
  <c r="E55" i="36"/>
  <c r="D55" i="36"/>
  <c r="C55" i="36"/>
  <c r="R54" i="36"/>
  <c r="R53" i="36"/>
  <c r="Q52" i="36"/>
  <c r="P52" i="36"/>
  <c r="O52" i="36"/>
  <c r="N52" i="36"/>
  <c r="M52" i="36"/>
  <c r="L52" i="36"/>
  <c r="K52" i="36"/>
  <c r="J52" i="36"/>
  <c r="H52" i="36"/>
  <c r="G52" i="36"/>
  <c r="F52" i="36"/>
  <c r="E52" i="36"/>
  <c r="D52" i="36"/>
  <c r="C52" i="36"/>
  <c r="R51" i="36"/>
  <c r="R50" i="36"/>
  <c r="Q49" i="36"/>
  <c r="P49" i="36"/>
  <c r="O49" i="36"/>
  <c r="N49" i="36"/>
  <c r="M49" i="36"/>
  <c r="L49" i="36"/>
  <c r="K49" i="36"/>
  <c r="J49" i="36"/>
  <c r="H49" i="36"/>
  <c r="G49" i="36"/>
  <c r="F49" i="36"/>
  <c r="E49" i="36"/>
  <c r="D49" i="36"/>
  <c r="C49" i="36"/>
  <c r="R48" i="36"/>
  <c r="R47" i="36"/>
  <c r="Q46" i="36"/>
  <c r="P46" i="36"/>
  <c r="O46" i="36"/>
  <c r="N46" i="36"/>
  <c r="M46" i="36"/>
  <c r="L46" i="36"/>
  <c r="K46" i="36"/>
  <c r="J46" i="36"/>
  <c r="I46" i="36"/>
  <c r="G46" i="36"/>
  <c r="F46" i="36"/>
  <c r="E46" i="36"/>
  <c r="D46" i="36"/>
  <c r="C46" i="36"/>
  <c r="R45" i="36"/>
  <c r="R44" i="36"/>
  <c r="Q43" i="36"/>
  <c r="P43" i="36"/>
  <c r="O43" i="36"/>
  <c r="N43" i="36"/>
  <c r="M43" i="36"/>
  <c r="L43" i="36"/>
  <c r="K43" i="36"/>
  <c r="J43" i="36"/>
  <c r="I43" i="36"/>
  <c r="G43" i="36"/>
  <c r="F43" i="36"/>
  <c r="E43" i="36"/>
  <c r="D43" i="36"/>
  <c r="C43" i="36"/>
  <c r="R42" i="36"/>
  <c r="R41" i="36"/>
  <c r="Q40" i="36"/>
  <c r="P40" i="36"/>
  <c r="O40" i="36"/>
  <c r="N40" i="36"/>
  <c r="M40" i="36"/>
  <c r="L40" i="36"/>
  <c r="K40" i="36"/>
  <c r="J40" i="36"/>
  <c r="I40" i="36"/>
  <c r="H40" i="36"/>
  <c r="F40" i="36"/>
  <c r="E40" i="36"/>
  <c r="D40" i="36"/>
  <c r="C40" i="36"/>
  <c r="R39" i="36"/>
  <c r="R38" i="36"/>
  <c r="Q37" i="36"/>
  <c r="P37" i="36"/>
  <c r="O37" i="36"/>
  <c r="N37" i="36"/>
  <c r="M37" i="36"/>
  <c r="L37" i="36"/>
  <c r="K37" i="36"/>
  <c r="J37" i="36"/>
  <c r="I37" i="36"/>
  <c r="H37" i="36"/>
  <c r="F37" i="36"/>
  <c r="E37" i="36"/>
  <c r="D37" i="36"/>
  <c r="C37" i="36"/>
  <c r="R36" i="36"/>
  <c r="R35" i="36"/>
  <c r="Q34" i="36"/>
  <c r="P34" i="36"/>
  <c r="O34" i="36"/>
  <c r="N34" i="36"/>
  <c r="M34" i="36"/>
  <c r="L34" i="36"/>
  <c r="K34" i="36"/>
  <c r="J34" i="36"/>
  <c r="I34" i="36"/>
  <c r="H34" i="36"/>
  <c r="G34" i="36"/>
  <c r="E34" i="36"/>
  <c r="D34" i="36"/>
  <c r="C34" i="36"/>
  <c r="R33" i="36"/>
  <c r="R32" i="36"/>
  <c r="Q31" i="36"/>
  <c r="P31" i="36"/>
  <c r="O31" i="36"/>
  <c r="N31" i="36"/>
  <c r="M31" i="36"/>
  <c r="L31" i="36"/>
  <c r="K31" i="36"/>
  <c r="J31" i="36"/>
  <c r="I31" i="36"/>
  <c r="H31" i="36"/>
  <c r="G31" i="36"/>
  <c r="E31" i="36"/>
  <c r="D31" i="36"/>
  <c r="C31" i="36"/>
  <c r="R30" i="36"/>
  <c r="R29" i="36"/>
  <c r="Q28" i="36"/>
  <c r="P28" i="36"/>
  <c r="O28" i="36"/>
  <c r="N28" i="36"/>
  <c r="M28" i="36"/>
  <c r="L28" i="36"/>
  <c r="K28" i="36"/>
  <c r="J28" i="36"/>
  <c r="I28" i="36"/>
  <c r="H28" i="36"/>
  <c r="G28" i="36"/>
  <c r="F28" i="36"/>
  <c r="D28" i="36"/>
  <c r="C28" i="36"/>
  <c r="R27" i="36"/>
  <c r="R26" i="36"/>
  <c r="Q25" i="36"/>
  <c r="P25" i="36"/>
  <c r="O25" i="36"/>
  <c r="N25" i="36"/>
  <c r="M25" i="36"/>
  <c r="L25" i="36"/>
  <c r="K25" i="36"/>
  <c r="J25" i="36"/>
  <c r="I25" i="36"/>
  <c r="H25" i="36"/>
  <c r="G25" i="36"/>
  <c r="F25" i="36"/>
  <c r="D25" i="36"/>
  <c r="C25" i="36"/>
  <c r="R24" i="36"/>
  <c r="R23" i="36"/>
  <c r="Q22" i="36"/>
  <c r="P22" i="36"/>
  <c r="O22" i="36"/>
  <c r="N22" i="36"/>
  <c r="M22" i="36"/>
  <c r="L22" i="36"/>
  <c r="K22" i="36"/>
  <c r="J22" i="36"/>
  <c r="I22" i="36"/>
  <c r="H22" i="36"/>
  <c r="G22" i="36"/>
  <c r="F22" i="36"/>
  <c r="E22" i="36"/>
  <c r="C22" i="36"/>
  <c r="C106" i="36" s="1"/>
  <c r="R21" i="36"/>
  <c r="R20" i="36"/>
  <c r="Q19" i="36"/>
  <c r="P19" i="36"/>
  <c r="O19" i="36"/>
  <c r="N19" i="36"/>
  <c r="M19" i="36"/>
  <c r="L19" i="36"/>
  <c r="K19" i="36"/>
  <c r="J19" i="36"/>
  <c r="I19" i="36"/>
  <c r="H19" i="36"/>
  <c r="G19" i="36"/>
  <c r="F19" i="36"/>
  <c r="E19" i="36"/>
  <c r="C19" i="36"/>
  <c r="C103" i="36" s="1"/>
  <c r="R18" i="36"/>
  <c r="R108" i="36" s="1"/>
  <c r="R17" i="36"/>
  <c r="R107" i="36" s="1"/>
  <c r="Q16" i="36"/>
  <c r="Q106" i="36" s="1"/>
  <c r="P16" i="36"/>
  <c r="O16" i="36"/>
  <c r="N16" i="36"/>
  <c r="M16" i="36"/>
  <c r="L16" i="36"/>
  <c r="K16" i="36"/>
  <c r="J16" i="36"/>
  <c r="I16" i="36"/>
  <c r="H16" i="36"/>
  <c r="G16" i="36"/>
  <c r="F16" i="36"/>
  <c r="E16" i="36"/>
  <c r="D16" i="36"/>
  <c r="R15" i="36"/>
  <c r="R105" i="36" s="1"/>
  <c r="R14" i="36"/>
  <c r="R104" i="36" s="1"/>
  <c r="Q13" i="36"/>
  <c r="Q103" i="36" s="1"/>
  <c r="P13" i="36"/>
  <c r="O13" i="36"/>
  <c r="N13" i="36"/>
  <c r="M13" i="36"/>
  <c r="L13" i="36"/>
  <c r="K13" i="36"/>
  <c r="J13" i="36"/>
  <c r="I13" i="36"/>
  <c r="H13" i="36"/>
  <c r="G13" i="36"/>
  <c r="F13" i="36"/>
  <c r="E13" i="36"/>
  <c r="D13" i="36"/>
  <c r="P42" i="56"/>
  <c r="O42" i="56"/>
  <c r="N42" i="56"/>
  <c r="M42" i="56"/>
  <c r="L42" i="56"/>
  <c r="K42" i="56"/>
  <c r="J42" i="56"/>
  <c r="I42" i="56"/>
  <c r="H42" i="56"/>
  <c r="G42" i="56"/>
  <c r="F42" i="56"/>
  <c r="P41" i="56"/>
  <c r="O41" i="56"/>
  <c r="N41" i="56"/>
  <c r="M41" i="56"/>
  <c r="L41" i="56"/>
  <c r="K41" i="56"/>
  <c r="J41" i="56"/>
  <c r="I41" i="56"/>
  <c r="H41" i="56"/>
  <c r="G41" i="56"/>
  <c r="F41" i="56"/>
  <c r="P40" i="56"/>
  <c r="O40" i="56"/>
  <c r="N40" i="56"/>
  <c r="M40" i="56"/>
  <c r="L40" i="56"/>
  <c r="K40" i="56"/>
  <c r="J40" i="56"/>
  <c r="I40" i="56"/>
  <c r="H40" i="56"/>
  <c r="G40" i="56"/>
  <c r="F40" i="56"/>
  <c r="P39" i="56"/>
  <c r="O39" i="56"/>
  <c r="N39" i="56"/>
  <c r="M39" i="56"/>
  <c r="L39" i="56"/>
  <c r="K39" i="56"/>
  <c r="J39" i="56"/>
  <c r="I39" i="56"/>
  <c r="H39" i="56"/>
  <c r="G39" i="56"/>
  <c r="F39" i="56"/>
  <c r="P38" i="56"/>
  <c r="O38" i="56"/>
  <c r="N38" i="56"/>
  <c r="M38" i="56"/>
  <c r="L38" i="56"/>
  <c r="K38" i="56"/>
  <c r="J38" i="56"/>
  <c r="I38" i="56"/>
  <c r="H38" i="56"/>
  <c r="G38" i="56"/>
  <c r="F38" i="56"/>
  <c r="P37" i="56"/>
  <c r="O37" i="56"/>
  <c r="N37" i="56"/>
  <c r="M37" i="56"/>
  <c r="L37" i="56"/>
  <c r="K37" i="56"/>
  <c r="J37" i="56"/>
  <c r="I37" i="56"/>
  <c r="H37" i="56"/>
  <c r="G37" i="56"/>
  <c r="F37" i="56"/>
  <c r="P36" i="56"/>
  <c r="O36" i="56"/>
  <c r="N36" i="56"/>
  <c r="M36" i="56"/>
  <c r="L36" i="56"/>
  <c r="K36" i="56"/>
  <c r="J36" i="56"/>
  <c r="I36" i="56"/>
  <c r="H36" i="56"/>
  <c r="G36" i="56"/>
  <c r="F36" i="56"/>
  <c r="P35" i="56"/>
  <c r="O35" i="56"/>
  <c r="N35" i="56"/>
  <c r="M35" i="56"/>
  <c r="L35" i="56"/>
  <c r="K35" i="56"/>
  <c r="J35" i="56"/>
  <c r="I35" i="56"/>
  <c r="H35" i="56"/>
  <c r="G35" i="56"/>
  <c r="F35" i="56"/>
  <c r="P34" i="56"/>
  <c r="O34" i="56"/>
  <c r="N34" i="56"/>
  <c r="M34" i="56"/>
  <c r="L34" i="56"/>
  <c r="K34" i="56"/>
  <c r="J34" i="56"/>
  <c r="I34" i="56"/>
  <c r="H34" i="56"/>
  <c r="G34" i="56"/>
  <c r="F34" i="56"/>
  <c r="P33" i="56"/>
  <c r="O33" i="56"/>
  <c r="N33" i="56"/>
  <c r="M33" i="56"/>
  <c r="L33" i="56"/>
  <c r="K33" i="56"/>
  <c r="J33" i="56"/>
  <c r="I33" i="56"/>
  <c r="H33" i="56"/>
  <c r="G33" i="56"/>
  <c r="F33" i="56"/>
  <c r="P32" i="56"/>
  <c r="O32" i="56"/>
  <c r="N32" i="56"/>
  <c r="M32" i="56"/>
  <c r="L32" i="56"/>
  <c r="K32" i="56"/>
  <c r="J32" i="56"/>
  <c r="I32" i="56"/>
  <c r="H32" i="56"/>
  <c r="G32" i="56"/>
  <c r="F32" i="56"/>
  <c r="P31" i="56"/>
  <c r="O31" i="56"/>
  <c r="N31" i="56"/>
  <c r="M31" i="56"/>
  <c r="L31" i="56"/>
  <c r="K31" i="56"/>
  <c r="J31" i="56"/>
  <c r="I31" i="56"/>
  <c r="H31" i="56"/>
  <c r="G31" i="56"/>
  <c r="F31" i="56"/>
  <c r="P28" i="56"/>
  <c r="O28" i="56"/>
  <c r="N28" i="56"/>
  <c r="M28" i="56"/>
  <c r="L28" i="56"/>
  <c r="K28" i="56"/>
  <c r="J28" i="56"/>
  <c r="I28" i="56"/>
  <c r="H28" i="56"/>
  <c r="G28" i="56"/>
  <c r="F28" i="56"/>
  <c r="P27" i="56"/>
  <c r="O27" i="56"/>
  <c r="N27" i="56"/>
  <c r="M27" i="56"/>
  <c r="L27" i="56"/>
  <c r="K27" i="56"/>
  <c r="J27" i="56"/>
  <c r="I27" i="56"/>
  <c r="H27" i="56"/>
  <c r="G27" i="56"/>
  <c r="F27" i="56"/>
  <c r="P26" i="56"/>
  <c r="O26" i="56"/>
  <c r="N26" i="56"/>
  <c r="M26" i="56"/>
  <c r="L26" i="56"/>
  <c r="K26" i="56"/>
  <c r="J26" i="56"/>
  <c r="I26" i="56"/>
  <c r="H26" i="56"/>
  <c r="G26" i="56"/>
  <c r="F26" i="56"/>
  <c r="P25" i="56"/>
  <c r="O25" i="56"/>
  <c r="N25" i="56"/>
  <c r="M25" i="56"/>
  <c r="L25" i="56"/>
  <c r="K25" i="56"/>
  <c r="J25" i="56"/>
  <c r="I25" i="56"/>
  <c r="H25" i="56"/>
  <c r="G25" i="56"/>
  <c r="F25" i="56"/>
  <c r="P24" i="56"/>
  <c r="O24" i="56"/>
  <c r="N24" i="56"/>
  <c r="M24" i="56"/>
  <c r="L24" i="56"/>
  <c r="K24" i="56"/>
  <c r="J24" i="56"/>
  <c r="I24" i="56"/>
  <c r="H24" i="56"/>
  <c r="G24" i="56"/>
  <c r="F24" i="56"/>
  <c r="P23" i="56"/>
  <c r="O23" i="56"/>
  <c r="N23" i="56"/>
  <c r="M23" i="56"/>
  <c r="L23" i="56"/>
  <c r="K23" i="56"/>
  <c r="J23" i="56"/>
  <c r="I23" i="56"/>
  <c r="H23" i="56"/>
  <c r="G23" i="56"/>
  <c r="F23" i="56"/>
  <c r="P22" i="56"/>
  <c r="O22" i="56"/>
  <c r="N22" i="56"/>
  <c r="M22" i="56"/>
  <c r="L22" i="56"/>
  <c r="K22" i="56"/>
  <c r="J22" i="56"/>
  <c r="I22" i="56"/>
  <c r="H22" i="56"/>
  <c r="G22" i="56"/>
  <c r="F22" i="56"/>
  <c r="P21" i="56"/>
  <c r="O21" i="56"/>
  <c r="N21" i="56"/>
  <c r="M21" i="56"/>
  <c r="L21" i="56"/>
  <c r="K21" i="56"/>
  <c r="J21" i="56"/>
  <c r="I21" i="56"/>
  <c r="H21" i="56"/>
  <c r="G21" i="56"/>
  <c r="F21" i="56"/>
  <c r="P20" i="56"/>
  <c r="O20" i="56"/>
  <c r="N20" i="56"/>
  <c r="M20" i="56"/>
  <c r="L20" i="56"/>
  <c r="K20" i="56"/>
  <c r="J20" i="56"/>
  <c r="I20" i="56"/>
  <c r="H20" i="56"/>
  <c r="G20" i="56"/>
  <c r="F20" i="56"/>
  <c r="P19" i="56"/>
  <c r="O19" i="56"/>
  <c r="N19" i="56"/>
  <c r="M19" i="56"/>
  <c r="L19" i="56"/>
  <c r="K19" i="56"/>
  <c r="J19" i="56"/>
  <c r="I19" i="56"/>
  <c r="H19" i="56"/>
  <c r="G19" i="56"/>
  <c r="F19" i="56"/>
  <c r="P18" i="56"/>
  <c r="O18" i="56"/>
  <c r="N18" i="56"/>
  <c r="M18" i="56"/>
  <c r="L18" i="56"/>
  <c r="K18" i="56"/>
  <c r="J18" i="56"/>
  <c r="I18" i="56"/>
  <c r="H18" i="56"/>
  <c r="G18" i="56"/>
  <c r="F18" i="56"/>
  <c r="P17" i="56"/>
  <c r="O17" i="56"/>
  <c r="N17" i="56"/>
  <c r="M17" i="56"/>
  <c r="L17" i="56"/>
  <c r="K17" i="56"/>
  <c r="J17" i="56"/>
  <c r="I17" i="56"/>
  <c r="H17" i="56"/>
  <c r="G17" i="56"/>
  <c r="F17" i="56"/>
  <c r="P16" i="56"/>
  <c r="O16" i="56"/>
  <c r="N16" i="56"/>
  <c r="M16" i="56"/>
  <c r="L16" i="56"/>
  <c r="K16" i="56"/>
  <c r="J16" i="56"/>
  <c r="I16" i="56"/>
  <c r="H16" i="56"/>
  <c r="G16" i="56"/>
  <c r="F16" i="56"/>
  <c r="P15" i="56"/>
  <c r="O15" i="56"/>
  <c r="N15" i="56"/>
  <c r="M15" i="56"/>
  <c r="L15" i="56"/>
  <c r="K15" i="56"/>
  <c r="J15" i="56"/>
  <c r="I15" i="56"/>
  <c r="H15" i="56"/>
  <c r="G15" i="56"/>
  <c r="F15" i="56"/>
  <c r="P14" i="56"/>
  <c r="O14" i="56"/>
  <c r="N14" i="56"/>
  <c r="M14" i="56"/>
  <c r="L14" i="56"/>
  <c r="K14" i="56"/>
  <c r="J14" i="56"/>
  <c r="I14" i="56"/>
  <c r="H14" i="56"/>
  <c r="G14" i="56"/>
  <c r="F14" i="56"/>
  <c r="P13" i="56"/>
  <c r="O13" i="56"/>
  <c r="N13" i="56"/>
  <c r="M13" i="56"/>
  <c r="L13" i="56"/>
  <c r="K13" i="56"/>
  <c r="J13" i="56"/>
  <c r="I13" i="56"/>
  <c r="H13" i="56"/>
  <c r="G13" i="56"/>
  <c r="F13" i="56"/>
  <c r="P12" i="56"/>
  <c r="O12" i="56"/>
  <c r="N12" i="56"/>
  <c r="M12" i="56"/>
  <c r="L12" i="56"/>
  <c r="K12" i="56"/>
  <c r="J12" i="56"/>
  <c r="I12" i="56"/>
  <c r="H12" i="56"/>
  <c r="G12" i="56"/>
  <c r="F12" i="56"/>
  <c r="P11" i="56"/>
  <c r="O11" i="56"/>
  <c r="N11" i="56"/>
  <c r="M11" i="56"/>
  <c r="L11" i="56"/>
  <c r="K11" i="56"/>
  <c r="J11" i="56"/>
  <c r="I11" i="56"/>
  <c r="H11" i="56"/>
  <c r="G11" i="56"/>
  <c r="F11" i="56"/>
  <c r="P10" i="56"/>
  <c r="O10" i="56"/>
  <c r="N10" i="56"/>
  <c r="M10" i="56"/>
  <c r="L10" i="56"/>
  <c r="K10" i="56"/>
  <c r="J10" i="56"/>
  <c r="I10" i="56"/>
  <c r="H10" i="56"/>
  <c r="G10" i="56"/>
  <c r="F10" i="56"/>
  <c r="P9" i="56"/>
  <c r="O9" i="56"/>
  <c r="N9" i="56"/>
  <c r="M9" i="56"/>
  <c r="L9" i="56"/>
  <c r="K9" i="56"/>
  <c r="J9" i="56"/>
  <c r="I9" i="56"/>
  <c r="H9" i="56"/>
  <c r="G9" i="56"/>
  <c r="F9" i="56"/>
  <c r="P8" i="56"/>
  <c r="O8" i="56"/>
  <c r="N8" i="56"/>
  <c r="M8" i="56"/>
  <c r="L8" i="56"/>
  <c r="K8" i="56"/>
  <c r="J8" i="56"/>
  <c r="I8" i="56"/>
  <c r="H8" i="56"/>
  <c r="G8" i="56"/>
  <c r="F8" i="56"/>
  <c r="A3" i="14"/>
  <c r="P10" i="14"/>
  <c r="O10" i="14"/>
  <c r="N10" i="14"/>
  <c r="M10" i="14"/>
  <c r="P9" i="14"/>
  <c r="O9" i="14"/>
  <c r="N9" i="14"/>
  <c r="M9" i="14"/>
  <c r="D7" i="56"/>
  <c r="E7" i="56" s="1"/>
  <c r="F7" i="56" s="1"/>
  <c r="G7" i="56" s="1"/>
  <c r="H7" i="56" s="1"/>
  <c r="I7" i="56" s="1"/>
  <c r="J7" i="56" s="1"/>
  <c r="K7" i="56" s="1"/>
  <c r="L7" i="56" s="1"/>
  <c r="M7" i="56" s="1"/>
  <c r="N7" i="56" s="1"/>
  <c r="O7" i="56" s="1"/>
  <c r="P7" i="56" s="1"/>
  <c r="Q7" i="56" s="1"/>
  <c r="R7" i="56" s="1"/>
  <c r="S7" i="56" s="1"/>
  <c r="V9" i="30"/>
  <c r="V10" i="30" s="1"/>
  <c r="V11" i="30" s="1"/>
  <c r="V12" i="30" s="1"/>
  <c r="V13" i="30" s="1"/>
  <c r="V14" i="30" s="1"/>
  <c r="V15" i="30" s="1"/>
  <c r="V16" i="30" s="1"/>
  <c r="V17" i="30" s="1"/>
  <c r="V18" i="30" s="1"/>
  <c r="V19" i="30" s="1"/>
  <c r="V20" i="30" s="1"/>
  <c r="V21" i="30" s="1"/>
  <c r="V22" i="30" s="1"/>
  <c r="V23" i="30" s="1"/>
  <c r="V24" i="30" s="1"/>
  <c r="V25" i="30" s="1"/>
  <c r="V26" i="30" s="1"/>
  <c r="V27" i="30" s="1"/>
  <c r="V28" i="30" s="1"/>
  <c r="V29" i="30" s="1"/>
  <c r="V30" i="30" s="1"/>
  <c r="V31" i="30" s="1"/>
  <c r="V32" i="30" s="1"/>
  <c r="V33" i="30" s="1"/>
  <c r="V34" i="30" s="1"/>
  <c r="V35" i="30" s="1"/>
  <c r="V36" i="30" s="1"/>
  <c r="V37" i="30" s="1"/>
  <c r="V38" i="30" s="1"/>
  <c r="V39" i="30" s="1"/>
  <c r="V40" i="30" s="1"/>
  <c r="V41" i="30" s="1"/>
  <c r="V42" i="30" s="1"/>
  <c r="V43" i="30" s="1"/>
  <c r="V44" i="30" s="1"/>
  <c r="V45" i="30" s="1"/>
  <c r="V46" i="30" s="1"/>
  <c r="V47" i="30" s="1"/>
  <c r="V48" i="30" s="1"/>
  <c r="V49" i="30" s="1"/>
  <c r="V50" i="30" s="1"/>
  <c r="V51" i="30" s="1"/>
  <c r="V52" i="30" s="1"/>
  <c r="V53" i="30" s="1"/>
  <c r="V54" i="30" s="1"/>
  <c r="V55" i="30" s="1"/>
  <c r="V56" i="30" s="1"/>
  <c r="V57" i="30" s="1"/>
  <c r="V58" i="30" s="1"/>
  <c r="V59" i="30" s="1"/>
  <c r="V60" i="30" s="1"/>
  <c r="V61" i="30" s="1"/>
  <c r="V62" i="30" s="1"/>
  <c r="V63" i="30" s="1"/>
  <c r="V64" i="30" s="1"/>
  <c r="V65" i="30" s="1"/>
  <c r="V66" i="30" s="1"/>
  <c r="V67" i="30" s="1"/>
  <c r="V68" i="30" s="1"/>
  <c r="V69" i="30" s="1"/>
  <c r="V70" i="30" s="1"/>
  <c r="V71" i="30" s="1"/>
  <c r="V72" i="30" s="1"/>
  <c r="V73" i="30" s="1"/>
  <c r="V74" i="30" s="1"/>
  <c r="V75" i="30" s="1"/>
  <c r="V76" i="30" s="1"/>
  <c r="V77" i="30" s="1"/>
  <c r="V78" i="30" s="1"/>
  <c r="V79" i="30" s="1"/>
  <c r="V80" i="30" s="1"/>
  <c r="V81" i="30" s="1"/>
  <c r="V82" i="30" s="1"/>
  <c r="V83" i="30" s="1"/>
  <c r="V84" i="30" s="1"/>
  <c r="V85" i="30" s="1"/>
  <c r="V86" i="30" s="1"/>
  <c r="V87" i="30" s="1"/>
  <c r="V88" i="30" s="1"/>
  <c r="V89" i="30" s="1"/>
  <c r="V90" i="30" s="1"/>
  <c r="V91" i="30" s="1"/>
  <c r="V92" i="30" s="1"/>
  <c r="V93" i="30" s="1"/>
  <c r="V94" i="30" s="1"/>
  <c r="V95" i="30" s="1"/>
  <c r="V96" i="30" s="1"/>
  <c r="V97" i="30" s="1"/>
  <c r="V98" i="30" s="1"/>
  <c r="V99" i="30" s="1"/>
  <c r="V100" i="30" s="1"/>
  <c r="V101" i="30" s="1"/>
  <c r="V102" i="30" s="1"/>
  <c r="V103" i="30" s="1"/>
  <c r="V104" i="30" s="1"/>
  <c r="V105" i="30" s="1"/>
  <c r="V106" i="30" s="1"/>
  <c r="V107" i="30" s="1"/>
  <c r="V108" i="30" s="1"/>
  <c r="V109" i="30" s="1"/>
  <c r="V110" i="30" s="1"/>
  <c r="V111" i="30" s="1"/>
  <c r="V112" i="30" s="1"/>
  <c r="V113" i="30" s="1"/>
  <c r="V114" i="30" s="1"/>
  <c r="V115" i="30" s="1"/>
  <c r="V116" i="30" s="1"/>
  <c r="V117" i="30" s="1"/>
  <c r="V118" i="30" s="1"/>
  <c r="V119" i="30" s="1"/>
  <c r="V120" i="30" s="1"/>
  <c r="V121" i="30" s="1"/>
  <c r="V122" i="30" s="1"/>
  <c r="V123" i="30" s="1"/>
  <c r="V124" i="30" s="1"/>
  <c r="V125" i="30" s="1"/>
  <c r="V126" i="30" s="1"/>
  <c r="V127" i="30" s="1"/>
  <c r="V128" i="30" s="1"/>
  <c r="V129" i="30" s="1"/>
  <c r="V130" i="30" s="1"/>
  <c r="V131" i="30" s="1"/>
  <c r="V132" i="30" s="1"/>
  <c r="V133" i="30" s="1"/>
  <c r="V134" i="30" s="1"/>
  <c r="V135" i="30" s="1"/>
  <c r="V136" i="30" s="1"/>
  <c r="V137" i="30" s="1"/>
  <c r="V138" i="30" s="1"/>
  <c r="V139" i="30" s="1"/>
  <c r="V140" i="30" s="1"/>
  <c r="V141" i="30" s="1"/>
  <c r="V142" i="30" s="1"/>
  <c r="V143" i="30" s="1"/>
  <c r="V144" i="30" s="1"/>
  <c r="V145" i="30" s="1"/>
  <c r="V146" i="30" s="1"/>
  <c r="V147" i="30" s="1"/>
  <c r="V148" i="30" s="1"/>
  <c r="V149" i="30" s="1"/>
  <c r="V150" i="30" s="1"/>
  <c r="V151" i="30" s="1"/>
  <c r="V152" i="30" s="1"/>
  <c r="V153" i="30" s="1"/>
  <c r="V154" i="30" s="1"/>
  <c r="V155" i="30" s="1"/>
  <c r="V156" i="30" s="1"/>
  <c r="V157" i="30" s="1"/>
  <c r="V158" i="30" s="1"/>
  <c r="V159" i="30" s="1"/>
  <c r="V160" i="30" s="1"/>
  <c r="V161" i="30" s="1"/>
  <c r="V162" i="30" s="1"/>
  <c r="V163" i="30" s="1"/>
  <c r="V164" i="30" s="1"/>
  <c r="V165" i="30" s="1"/>
  <c r="V166" i="30" s="1"/>
  <c r="V167" i="30" s="1"/>
  <c r="V168" i="30" s="1"/>
  <c r="V169" i="30" s="1"/>
  <c r="V170" i="30" s="1"/>
  <c r="V171" i="30" s="1"/>
  <c r="V172" i="30" s="1"/>
  <c r="V173" i="30" s="1"/>
  <c r="V174" i="30" s="1"/>
  <c r="V175" i="30" s="1"/>
  <c r="V176" i="30" s="1"/>
  <c r="V177" i="30" s="1"/>
  <c r="V178" i="30" s="1"/>
  <c r="V179" i="30" s="1"/>
  <c r="V180" i="30" s="1"/>
  <c r="V181" i="30" s="1"/>
  <c r="V182" i="30" s="1"/>
  <c r="V183" i="30" s="1"/>
  <c r="V184" i="30" s="1"/>
  <c r="V185" i="30" s="1"/>
  <c r="V186" i="30" s="1"/>
  <c r="V187" i="30" s="1"/>
  <c r="V188" i="30" s="1"/>
  <c r="V189" i="30" s="1"/>
  <c r="V190" i="30" s="1"/>
  <c r="V191" i="30" s="1"/>
  <c r="V192" i="30" s="1"/>
  <c r="U191" i="30"/>
  <c r="U177" i="30"/>
  <c r="U154" i="30"/>
  <c r="U140" i="30"/>
  <c r="U117" i="30"/>
  <c r="U103" i="30"/>
  <c r="U80" i="30"/>
  <c r="U66" i="30"/>
  <c r="U43" i="30"/>
  <c r="U29" i="30"/>
  <c r="U191" i="56"/>
  <c r="U177" i="56"/>
  <c r="U154" i="56"/>
  <c r="U140" i="56"/>
  <c r="U117" i="56"/>
  <c r="U103" i="56"/>
  <c r="U80" i="56"/>
  <c r="U66" i="56"/>
  <c r="U43" i="56"/>
  <c r="U29" i="56"/>
  <c r="V8" i="56"/>
  <c r="V9" i="56" s="1"/>
  <c r="V10" i="56" s="1"/>
  <c r="V11" i="56" s="1"/>
  <c r="V12" i="56" s="1"/>
  <c r="V13" i="56" s="1"/>
  <c r="V14" i="56" s="1"/>
  <c r="V15" i="56" s="1"/>
  <c r="V16" i="56" s="1"/>
  <c r="V17" i="56" s="1"/>
  <c r="V18" i="56" s="1"/>
  <c r="V19" i="56" s="1"/>
  <c r="V20" i="56" s="1"/>
  <c r="V21" i="56" s="1"/>
  <c r="V22" i="56" s="1"/>
  <c r="V23" i="56" s="1"/>
  <c r="V24" i="56" s="1"/>
  <c r="V25" i="56" s="1"/>
  <c r="V26" i="56" s="1"/>
  <c r="V27" i="56" s="1"/>
  <c r="V28" i="56" s="1"/>
  <c r="V29" i="56" s="1"/>
  <c r="V30" i="56" s="1"/>
  <c r="V31" i="56" s="1"/>
  <c r="V32" i="56" s="1"/>
  <c r="V33" i="56" s="1"/>
  <c r="V34" i="56" s="1"/>
  <c r="V35" i="56" s="1"/>
  <c r="V36" i="56" s="1"/>
  <c r="V37" i="56" s="1"/>
  <c r="V38" i="56" s="1"/>
  <c r="V39" i="56" s="1"/>
  <c r="V40" i="56" s="1"/>
  <c r="V41" i="56" s="1"/>
  <c r="V42" i="56" s="1"/>
  <c r="V43" i="56" s="1"/>
  <c r="V44" i="56" s="1"/>
  <c r="V45" i="56" s="1"/>
  <c r="V46" i="56" s="1"/>
  <c r="V47" i="56" s="1"/>
  <c r="V48" i="56" s="1"/>
  <c r="V49" i="56" s="1"/>
  <c r="V50" i="56" s="1"/>
  <c r="V51" i="56" s="1"/>
  <c r="V52" i="56" s="1"/>
  <c r="V53" i="56" s="1"/>
  <c r="V54" i="56" s="1"/>
  <c r="V55" i="56" s="1"/>
  <c r="V56" i="56" s="1"/>
  <c r="V57" i="56" s="1"/>
  <c r="V58" i="56" s="1"/>
  <c r="V59" i="56" s="1"/>
  <c r="V60" i="56" s="1"/>
  <c r="V61" i="56" s="1"/>
  <c r="V62" i="56" s="1"/>
  <c r="V63" i="56" s="1"/>
  <c r="V64" i="56" s="1"/>
  <c r="V65" i="56" s="1"/>
  <c r="V66" i="56" s="1"/>
  <c r="D7" i="30"/>
  <c r="E7" i="30" s="1"/>
  <c r="F7" i="30" s="1"/>
  <c r="G7" i="30" s="1"/>
  <c r="H7" i="30" s="1"/>
  <c r="I7" i="30" s="1"/>
  <c r="J7" i="30" s="1"/>
  <c r="K7" i="30" s="1"/>
  <c r="L7" i="30" s="1"/>
  <c r="M7" i="30" s="1"/>
  <c r="N7" i="30" s="1"/>
  <c r="O7" i="30" s="1"/>
  <c r="P7" i="30" s="1"/>
  <c r="Q7" i="30" s="1"/>
  <c r="R7" i="30" s="1"/>
  <c r="S7" i="30" s="1"/>
  <c r="J30" i="68" l="1"/>
  <c r="E33" i="44"/>
  <c r="E34" i="44" s="1"/>
  <c r="E36" i="44" s="1"/>
  <c r="E37" i="44" s="1"/>
  <c r="E39" i="44" s="1"/>
  <c r="E41" i="44" s="1"/>
  <c r="Q17" i="72"/>
  <c r="H25" i="33"/>
  <c r="S59" i="80"/>
  <c r="T59" i="80" s="1"/>
  <c r="O10" i="72"/>
  <c r="P10" i="72"/>
  <c r="O17" i="72"/>
  <c r="G103" i="36"/>
  <c r="K103" i="36"/>
  <c r="O103" i="36"/>
  <c r="G106" i="36"/>
  <c r="K106" i="36"/>
  <c r="O106" i="36"/>
  <c r="G202" i="36"/>
  <c r="K202" i="36"/>
  <c r="O202" i="36"/>
  <c r="G205" i="36"/>
  <c r="K205" i="36"/>
  <c r="O205" i="36"/>
  <c r="G301" i="36"/>
  <c r="K301" i="36"/>
  <c r="O301" i="36"/>
  <c r="G304" i="36"/>
  <c r="K304" i="36"/>
  <c r="G400" i="36"/>
  <c r="K400" i="36"/>
  <c r="O400" i="36"/>
  <c r="G403" i="36"/>
  <c r="K403" i="36"/>
  <c r="O403" i="36"/>
  <c r="G499" i="36"/>
  <c r="K499" i="36"/>
  <c r="O499" i="36"/>
  <c r="G502" i="36"/>
  <c r="K502" i="36"/>
  <c r="O502" i="36"/>
  <c r="G598" i="36"/>
  <c r="K598" i="36"/>
  <c r="O598" i="36"/>
  <c r="G601" i="36"/>
  <c r="K601" i="36"/>
  <c r="O601" i="36"/>
  <c r="G697" i="36"/>
  <c r="K697" i="36"/>
  <c r="O697" i="36"/>
  <c r="G700" i="36"/>
  <c r="K700" i="36"/>
  <c r="O700" i="36"/>
  <c r="F796" i="36"/>
  <c r="J796" i="36"/>
  <c r="N796" i="36"/>
  <c r="F799" i="36"/>
  <c r="J799" i="36"/>
  <c r="N799" i="36"/>
  <c r="O304" i="36"/>
  <c r="D103" i="36"/>
  <c r="L103" i="36"/>
  <c r="P103" i="36"/>
  <c r="D106" i="36"/>
  <c r="H106" i="36"/>
  <c r="L106" i="36"/>
  <c r="P106" i="36"/>
  <c r="D202" i="36"/>
  <c r="H202" i="36"/>
  <c r="L202" i="36"/>
  <c r="P202" i="36"/>
  <c r="D205" i="36"/>
  <c r="H205" i="36"/>
  <c r="L205" i="36"/>
  <c r="P205" i="36"/>
  <c r="D301" i="36"/>
  <c r="H301" i="36"/>
  <c r="L301" i="36"/>
  <c r="P301" i="36"/>
  <c r="D304" i="36"/>
  <c r="H304" i="36"/>
  <c r="L304" i="36"/>
  <c r="P304" i="36"/>
  <c r="D400" i="36"/>
  <c r="H400" i="36"/>
  <c r="L400" i="36"/>
  <c r="P400" i="36"/>
  <c r="D403" i="36"/>
  <c r="H403" i="36"/>
  <c r="L403" i="36"/>
  <c r="P403" i="36"/>
  <c r="D499" i="36"/>
  <c r="H499" i="36"/>
  <c r="L499" i="36"/>
  <c r="P499" i="36"/>
  <c r="H502" i="36"/>
  <c r="L502" i="36"/>
  <c r="P502" i="36"/>
  <c r="L598" i="36"/>
  <c r="P598" i="36"/>
  <c r="P601" i="36"/>
  <c r="D8" i="26"/>
  <c r="D33" i="33" s="1"/>
  <c r="D502" i="36"/>
  <c r="D598" i="36"/>
  <c r="H598" i="36"/>
  <c r="D601" i="36"/>
  <c r="H601" i="36"/>
  <c r="L601" i="36"/>
  <c r="D697" i="36"/>
  <c r="H697" i="36"/>
  <c r="L697" i="36"/>
  <c r="P697" i="36"/>
  <c r="D700" i="36"/>
  <c r="H700" i="36"/>
  <c r="L700" i="36"/>
  <c r="P700" i="36"/>
  <c r="G796" i="36"/>
  <c r="K796" i="36"/>
  <c r="O796" i="36"/>
  <c r="G799" i="36"/>
  <c r="K799" i="36"/>
  <c r="O799" i="36"/>
  <c r="Q9" i="36"/>
  <c r="K40" i="33"/>
  <c r="L9" i="36"/>
  <c r="F103" i="36"/>
  <c r="J103" i="36"/>
  <c r="N103" i="36"/>
  <c r="F106" i="36"/>
  <c r="J106" i="36"/>
  <c r="N106" i="36"/>
  <c r="F202" i="36"/>
  <c r="J202" i="36"/>
  <c r="N202" i="36"/>
  <c r="F205" i="36"/>
  <c r="J205" i="36"/>
  <c r="N205" i="36"/>
  <c r="F301" i="36"/>
  <c r="J301" i="36"/>
  <c r="N301" i="36"/>
  <c r="F304" i="36"/>
  <c r="J304" i="36"/>
  <c r="N304" i="36"/>
  <c r="F400" i="36"/>
  <c r="J400" i="36"/>
  <c r="N400" i="36"/>
  <c r="F403" i="36"/>
  <c r="J403" i="36"/>
  <c r="N403" i="36"/>
  <c r="F499" i="36"/>
  <c r="J499" i="36"/>
  <c r="N499" i="36"/>
  <c r="F502" i="36"/>
  <c r="J502" i="36"/>
  <c r="N502" i="36"/>
  <c r="F598" i="36"/>
  <c r="J598" i="36"/>
  <c r="N598" i="36"/>
  <c r="F601" i="36"/>
  <c r="J601" i="36"/>
  <c r="N601" i="36"/>
  <c r="F697" i="36"/>
  <c r="J697" i="36"/>
  <c r="N697" i="36"/>
  <c r="F700" i="36"/>
  <c r="J700" i="36"/>
  <c r="N700" i="36"/>
  <c r="E796" i="36"/>
  <c r="I796" i="36"/>
  <c r="M796" i="36"/>
  <c r="E799" i="36"/>
  <c r="I799" i="36"/>
  <c r="M799" i="36"/>
  <c r="K9" i="36"/>
  <c r="O9" i="36"/>
  <c r="H103" i="36"/>
  <c r="J36" i="60"/>
  <c r="J38" i="60" s="1"/>
  <c r="E103" i="36"/>
  <c r="I103" i="36"/>
  <c r="M103" i="36"/>
  <c r="E106" i="36"/>
  <c r="I106" i="36"/>
  <c r="M106" i="36"/>
  <c r="E202" i="36"/>
  <c r="I202" i="36"/>
  <c r="M202" i="36"/>
  <c r="E205" i="36"/>
  <c r="I205" i="36"/>
  <c r="M205" i="36"/>
  <c r="E301" i="36"/>
  <c r="I301" i="36"/>
  <c r="M301" i="36"/>
  <c r="E304" i="36"/>
  <c r="I304" i="36"/>
  <c r="M304" i="36"/>
  <c r="E400" i="36"/>
  <c r="I400" i="36"/>
  <c r="M400" i="36"/>
  <c r="E403" i="36"/>
  <c r="I403" i="36"/>
  <c r="M403" i="36"/>
  <c r="E499" i="36"/>
  <c r="I499" i="36"/>
  <c r="M499" i="36"/>
  <c r="E502" i="36"/>
  <c r="I502" i="36"/>
  <c r="M502" i="36"/>
  <c r="E598" i="36"/>
  <c r="I598" i="36"/>
  <c r="M598" i="36"/>
  <c r="E601" i="36"/>
  <c r="I601" i="36"/>
  <c r="M601" i="36"/>
  <c r="E697" i="36"/>
  <c r="I697" i="36"/>
  <c r="M697" i="36"/>
  <c r="E700" i="36"/>
  <c r="I700" i="36"/>
  <c r="M700" i="36"/>
  <c r="D796" i="36"/>
  <c r="H796" i="36"/>
  <c r="L796" i="36"/>
  <c r="P796" i="36"/>
  <c r="D799" i="36"/>
  <c r="H799" i="36"/>
  <c r="L799" i="36"/>
  <c r="P799" i="36"/>
  <c r="D33" i="44"/>
  <c r="D34" i="44" s="1"/>
  <c r="D36" i="44" s="1"/>
  <c r="D37" i="44" s="1"/>
  <c r="D39" i="44" s="1"/>
  <c r="D41" i="44" s="1"/>
  <c r="I40" i="33"/>
  <c r="N9" i="36"/>
  <c r="I36" i="33"/>
  <c r="F36" i="44"/>
  <c r="F37" i="44" s="1"/>
  <c r="F39" i="44" s="1"/>
  <c r="F41" i="44" s="1"/>
  <c r="M10" i="72"/>
  <c r="C36" i="44"/>
  <c r="C37" i="44" s="1"/>
  <c r="C39" i="44" s="1"/>
  <c r="C41" i="44" s="1"/>
  <c r="G36" i="44"/>
  <c r="G37" i="44" s="1"/>
  <c r="G39" i="44" s="1"/>
  <c r="G41" i="44" s="1"/>
  <c r="A36" i="33"/>
  <c r="B21" i="80"/>
  <c r="B70" i="80" s="1"/>
  <c r="B119" i="80" s="1"/>
  <c r="B168" i="80" s="1"/>
  <c r="B217" i="80" s="1"/>
  <c r="A40" i="33"/>
  <c r="B25" i="80"/>
  <c r="B74" i="80" s="1"/>
  <c r="B123" i="80" s="1"/>
  <c r="B172" i="80" s="1"/>
  <c r="B221" i="80" s="1"/>
  <c r="A47" i="33"/>
  <c r="B32" i="80"/>
  <c r="B81" i="80" s="1"/>
  <c r="B130" i="80" s="1"/>
  <c r="B179" i="80" s="1"/>
  <c r="B228" i="80" s="1"/>
  <c r="A33" i="33"/>
  <c r="B18" i="80"/>
  <c r="B67" i="80" s="1"/>
  <c r="B116" i="80" s="1"/>
  <c r="B165" i="80" s="1"/>
  <c r="B214" i="80" s="1"/>
  <c r="A37" i="33"/>
  <c r="B22" i="80"/>
  <c r="B71" i="80" s="1"/>
  <c r="B120" i="80" s="1"/>
  <c r="B169" i="80" s="1"/>
  <c r="B218" i="80" s="1"/>
  <c r="A42" i="33"/>
  <c r="B27" i="80"/>
  <c r="B76" i="80" s="1"/>
  <c r="B125" i="80" s="1"/>
  <c r="B174" i="80" s="1"/>
  <c r="B223" i="80" s="1"/>
  <c r="A46" i="33"/>
  <c r="B31" i="80"/>
  <c r="B80" i="80" s="1"/>
  <c r="B129" i="80" s="1"/>
  <c r="B178" i="80" s="1"/>
  <c r="B227" i="80" s="1"/>
  <c r="A34" i="33"/>
  <c r="B19" i="80"/>
  <c r="B68" i="80" s="1"/>
  <c r="B117" i="80" s="1"/>
  <c r="B166" i="80" s="1"/>
  <c r="B215" i="80" s="1"/>
  <c r="A38" i="33"/>
  <c r="B23" i="80"/>
  <c r="B72" i="80" s="1"/>
  <c r="B121" i="80" s="1"/>
  <c r="B170" i="80" s="1"/>
  <c r="B219" i="80" s="1"/>
  <c r="A43" i="33"/>
  <c r="B28" i="80"/>
  <c r="B77" i="80" s="1"/>
  <c r="B126" i="80" s="1"/>
  <c r="B175" i="80" s="1"/>
  <c r="B224" i="80" s="1"/>
  <c r="A45" i="33"/>
  <c r="B30" i="80"/>
  <c r="B79" i="80" s="1"/>
  <c r="B128" i="80" s="1"/>
  <c r="B177" i="80" s="1"/>
  <c r="B226" i="80" s="1"/>
  <c r="A39" i="33"/>
  <c r="B24" i="80"/>
  <c r="B73" i="80" s="1"/>
  <c r="B122" i="80" s="1"/>
  <c r="B171" i="80" s="1"/>
  <c r="B220" i="80" s="1"/>
  <c r="A44" i="33"/>
  <c r="B29" i="80"/>
  <c r="B78" i="80" s="1"/>
  <c r="B127" i="80" s="1"/>
  <c r="B176" i="80" s="1"/>
  <c r="B225" i="80" s="1"/>
  <c r="A49" i="33"/>
  <c r="B34" i="80"/>
  <c r="B83" i="80" s="1"/>
  <c r="B132" i="80" s="1"/>
  <c r="B181" i="80" s="1"/>
  <c r="B230" i="80" s="1"/>
  <c r="I45" i="33"/>
  <c r="A21" i="64"/>
  <c r="H36" i="60"/>
  <c r="H38" i="60" s="1"/>
  <c r="E8" i="26"/>
  <c r="B33" i="33"/>
  <c r="N11" i="26"/>
  <c r="E36" i="33"/>
  <c r="K36" i="33" s="1"/>
  <c r="N13" i="26"/>
  <c r="D38" i="33"/>
  <c r="J38" i="33" s="1"/>
  <c r="K38" i="33"/>
  <c r="P9" i="36"/>
  <c r="H36" i="33"/>
  <c r="O14" i="26"/>
  <c r="M14" i="26"/>
  <c r="D39" i="33"/>
  <c r="J39" i="33" s="1"/>
  <c r="L15" i="26"/>
  <c r="B40" i="33"/>
  <c r="H40" i="33" s="1"/>
  <c r="K10" i="72"/>
  <c r="L17" i="72"/>
  <c r="H45" i="33"/>
  <c r="AA22" i="26"/>
  <c r="F45" i="33"/>
  <c r="C33" i="33"/>
  <c r="K39" i="33"/>
  <c r="M11" i="26"/>
  <c r="K20" i="45"/>
  <c r="O20" i="45"/>
  <c r="L14" i="26"/>
  <c r="B39" i="33"/>
  <c r="H39" i="33" s="1"/>
  <c r="J40" i="33"/>
  <c r="K17" i="72"/>
  <c r="D25" i="33"/>
  <c r="A5" i="67"/>
  <c r="A13" i="67"/>
  <c r="A11" i="67" s="1"/>
  <c r="A35" i="33"/>
  <c r="A25" i="26"/>
  <c r="L21" i="26"/>
  <c r="O21" i="26"/>
  <c r="N20" i="26"/>
  <c r="L20" i="26"/>
  <c r="O11" i="26"/>
  <c r="N19" i="26"/>
  <c r="M21" i="26"/>
  <c r="O15" i="26"/>
  <c r="N14" i="26"/>
  <c r="L19" i="26"/>
  <c r="L11" i="26"/>
  <c r="M15" i="26"/>
  <c r="N15" i="26"/>
  <c r="I36" i="60"/>
  <c r="I38" i="60" s="1"/>
  <c r="B12" i="26"/>
  <c r="B17" i="26" s="1"/>
  <c r="C13" i="26"/>
  <c r="M20" i="45"/>
  <c r="Q20" i="45"/>
  <c r="O13" i="26"/>
  <c r="L9" i="67"/>
  <c r="P9" i="67"/>
  <c r="N10" i="26"/>
  <c r="N9" i="67"/>
  <c r="Q9" i="67"/>
  <c r="L10" i="26"/>
  <c r="O10" i="26"/>
  <c r="O9" i="26"/>
  <c r="M9" i="26"/>
  <c r="L9" i="26"/>
  <c r="M22" i="26"/>
  <c r="W22" i="26"/>
  <c r="L22" i="26"/>
  <c r="N10" i="72"/>
  <c r="M17" i="72"/>
  <c r="P17" i="72"/>
  <c r="E22" i="26"/>
  <c r="E45" i="33" s="1"/>
  <c r="L10" i="72"/>
  <c r="Q10" i="72"/>
  <c r="N17" i="72"/>
  <c r="K24" i="72"/>
  <c r="O24" i="72"/>
  <c r="Y22" i="26"/>
  <c r="X22" i="26"/>
  <c r="L24" i="72"/>
  <c r="N24" i="72"/>
  <c r="P24" i="72"/>
  <c r="M37" i="68"/>
  <c r="Q37" i="68"/>
  <c r="O37" i="68"/>
  <c r="S37" i="68"/>
  <c r="L37" i="68"/>
  <c r="R37" i="68"/>
  <c r="N37" i="68"/>
  <c r="P37" i="68"/>
  <c r="D36" i="60"/>
  <c r="D38" i="60" s="1"/>
  <c r="B36" i="60"/>
  <c r="B38" i="60" s="1"/>
  <c r="F36" i="60"/>
  <c r="F38" i="60" s="1"/>
  <c r="E36" i="60"/>
  <c r="E38" i="60" s="1"/>
  <c r="C36" i="60"/>
  <c r="C38" i="60" s="1"/>
  <c r="G36" i="60"/>
  <c r="G38" i="60" s="1"/>
  <c r="L20" i="45"/>
  <c r="N20" i="45"/>
  <c r="P20" i="45"/>
  <c r="D12" i="26"/>
  <c r="E11" i="44"/>
  <c r="F11" i="44"/>
  <c r="K9" i="67"/>
  <c r="M9" i="67"/>
  <c r="O9" i="67"/>
  <c r="N11" i="37"/>
  <c r="L11" i="37"/>
  <c r="M11" i="37"/>
  <c r="K11" i="37"/>
  <c r="R409" i="36"/>
  <c r="R421" i="36"/>
  <c r="R430" i="36"/>
  <c r="R433" i="36"/>
  <c r="R445" i="36"/>
  <c r="R454" i="36"/>
  <c r="R457" i="36"/>
  <c r="R469" i="36"/>
  <c r="R478" i="36"/>
  <c r="R481" i="36"/>
  <c r="R493" i="36"/>
  <c r="R520" i="36"/>
  <c r="R532" i="36"/>
  <c r="R544" i="36"/>
  <c r="R556" i="36"/>
  <c r="R568" i="36"/>
  <c r="R580" i="36"/>
  <c r="R592" i="36"/>
  <c r="R619" i="36"/>
  <c r="R622" i="36"/>
  <c r="R631" i="36"/>
  <c r="R634" i="36"/>
  <c r="R643" i="36"/>
  <c r="R646" i="36"/>
  <c r="R655" i="36"/>
  <c r="R658" i="36"/>
  <c r="R667" i="36"/>
  <c r="R670" i="36"/>
  <c r="R679" i="36"/>
  <c r="R682" i="36"/>
  <c r="R691" i="36"/>
  <c r="R694" i="36"/>
  <c r="R718" i="36"/>
  <c r="R730" i="36"/>
  <c r="R742" i="36"/>
  <c r="R754" i="36"/>
  <c r="R766" i="36"/>
  <c r="R778" i="36"/>
  <c r="R67" i="36"/>
  <c r="R70" i="36"/>
  <c r="R79" i="36"/>
  <c r="R82" i="36"/>
  <c r="R91" i="36"/>
  <c r="R94" i="36"/>
  <c r="R790" i="36"/>
  <c r="R16" i="36"/>
  <c r="R40" i="36"/>
  <c r="R52" i="36"/>
  <c r="R118" i="36"/>
  <c r="R199" i="36"/>
  <c r="R217" i="36"/>
  <c r="R226" i="36"/>
  <c r="R250" i="36"/>
  <c r="R274" i="36"/>
  <c r="R277" i="36"/>
  <c r="R289" i="36"/>
  <c r="R298" i="36"/>
  <c r="R331" i="36"/>
  <c r="R343" i="36"/>
  <c r="R367" i="36"/>
  <c r="R391" i="36"/>
  <c r="R136" i="36"/>
  <c r="R148" i="36"/>
  <c r="R151" i="36"/>
  <c r="R160" i="36"/>
  <c r="R172" i="36"/>
  <c r="R184" i="36"/>
  <c r="R196" i="36"/>
  <c r="R241" i="36"/>
  <c r="R262" i="36"/>
  <c r="R265" i="36"/>
  <c r="R319" i="36"/>
  <c r="R355" i="36"/>
  <c r="R379" i="36"/>
  <c r="R19" i="36"/>
  <c r="R22" i="36"/>
  <c r="R31" i="36"/>
  <c r="R34" i="36"/>
  <c r="R43" i="36"/>
  <c r="R46" i="36"/>
  <c r="R55" i="36"/>
  <c r="R58" i="36"/>
  <c r="R88" i="36"/>
  <c r="R100" i="36"/>
  <c r="R340" i="36"/>
  <c r="R352" i="36"/>
  <c r="R364" i="36"/>
  <c r="R376" i="36"/>
  <c r="R388" i="36"/>
  <c r="R616" i="36"/>
  <c r="R628" i="36"/>
  <c r="R640" i="36"/>
  <c r="R652" i="36"/>
  <c r="R664" i="36"/>
  <c r="R676" i="36"/>
  <c r="R688" i="36"/>
  <c r="R49" i="36"/>
  <c r="R73" i="36"/>
  <c r="R97" i="36"/>
  <c r="R115" i="36"/>
  <c r="R142" i="36"/>
  <c r="R166" i="36"/>
  <c r="R169" i="36"/>
  <c r="R178" i="36"/>
  <c r="R181" i="36"/>
  <c r="R190" i="36"/>
  <c r="R514" i="36"/>
  <c r="R517" i="36"/>
  <c r="R526" i="36"/>
  <c r="R529" i="36"/>
  <c r="R538" i="36"/>
  <c r="R541" i="36"/>
  <c r="R550" i="36"/>
  <c r="R553" i="36"/>
  <c r="R562" i="36"/>
  <c r="R565" i="36"/>
  <c r="R574" i="36"/>
  <c r="R577" i="36"/>
  <c r="R586" i="36"/>
  <c r="R589" i="36"/>
  <c r="R637" i="36"/>
  <c r="R649" i="36"/>
  <c r="R661" i="36"/>
  <c r="R673" i="36"/>
  <c r="R685" i="36"/>
  <c r="R712" i="36"/>
  <c r="R715" i="36"/>
  <c r="R724" i="36"/>
  <c r="R727" i="36"/>
  <c r="R736" i="36"/>
  <c r="R739" i="36"/>
  <c r="R748" i="36"/>
  <c r="R751" i="36"/>
  <c r="R760" i="36"/>
  <c r="R763" i="36"/>
  <c r="R772" i="36"/>
  <c r="R775" i="36"/>
  <c r="R784" i="36"/>
  <c r="R787" i="36"/>
  <c r="R64" i="36"/>
  <c r="R76" i="36"/>
  <c r="R25" i="36"/>
  <c r="R37" i="36"/>
  <c r="R61" i="36"/>
  <c r="R85" i="36"/>
  <c r="R124" i="36"/>
  <c r="R127" i="36"/>
  <c r="R157" i="36"/>
  <c r="R211" i="36"/>
  <c r="R256" i="36"/>
  <c r="R259" i="36"/>
  <c r="R121" i="36"/>
  <c r="R139" i="36"/>
  <c r="R163" i="36"/>
  <c r="R175" i="36"/>
  <c r="R187" i="36"/>
  <c r="R253" i="36"/>
  <c r="R322" i="36"/>
  <c r="R325" i="36"/>
  <c r="R334" i="36"/>
  <c r="R337" i="36"/>
  <c r="R346" i="36"/>
  <c r="R349" i="36"/>
  <c r="R358" i="36"/>
  <c r="R361" i="36"/>
  <c r="R370" i="36"/>
  <c r="R373" i="36"/>
  <c r="R382" i="36"/>
  <c r="R385" i="36"/>
  <c r="R394" i="36"/>
  <c r="R397" i="36"/>
  <c r="R535" i="36"/>
  <c r="R547" i="36"/>
  <c r="R559" i="36"/>
  <c r="R571" i="36"/>
  <c r="R583" i="36"/>
  <c r="R595" i="36"/>
  <c r="R709" i="36"/>
  <c r="R733" i="36"/>
  <c r="R745" i="36"/>
  <c r="R757" i="36"/>
  <c r="R769" i="36"/>
  <c r="R781" i="36"/>
  <c r="R793" i="36"/>
  <c r="R706" i="36"/>
  <c r="R721" i="36"/>
  <c r="R613" i="36"/>
  <c r="R625" i="36"/>
  <c r="R607" i="36"/>
  <c r="R610" i="36"/>
  <c r="M9" i="36"/>
  <c r="R13" i="36"/>
  <c r="R133" i="36"/>
  <c r="R328" i="36"/>
  <c r="R130" i="36"/>
  <c r="R145" i="36"/>
  <c r="R232" i="36"/>
  <c r="R235" i="36"/>
  <c r="R286" i="36"/>
  <c r="R310" i="36"/>
  <c r="R313" i="36"/>
  <c r="R442" i="36"/>
  <c r="R490" i="36"/>
  <c r="R229" i="36"/>
  <c r="R508" i="36"/>
  <c r="R511" i="36"/>
  <c r="R28" i="36"/>
  <c r="R112" i="36"/>
  <c r="R154" i="36"/>
  <c r="R193" i="36"/>
  <c r="R238" i="36"/>
  <c r="R280" i="36"/>
  <c r="R283" i="36"/>
  <c r="R316" i="36"/>
  <c r="R418" i="36"/>
  <c r="R466" i="36"/>
  <c r="R523" i="36"/>
  <c r="R214" i="36"/>
  <c r="R220" i="36"/>
  <c r="R223" i="36"/>
  <c r="R244" i="36"/>
  <c r="R247" i="36"/>
  <c r="R268" i="36"/>
  <c r="R271" i="36"/>
  <c r="R292" i="36"/>
  <c r="R295" i="36"/>
  <c r="R412" i="36"/>
  <c r="R415" i="36"/>
  <c r="R436" i="36"/>
  <c r="R439" i="36"/>
  <c r="R460" i="36"/>
  <c r="R463" i="36"/>
  <c r="R484" i="36"/>
  <c r="R487" i="36"/>
  <c r="R424" i="36"/>
  <c r="R427" i="36"/>
  <c r="R448" i="36"/>
  <c r="R451" i="36"/>
  <c r="R472" i="36"/>
  <c r="R475" i="36"/>
  <c r="R496" i="36"/>
  <c r="V67" i="56"/>
  <c r="V68" i="56" s="1"/>
  <c r="V69" i="56" s="1"/>
  <c r="V70" i="56" s="1"/>
  <c r="V71" i="56" s="1"/>
  <c r="V72" i="56" s="1"/>
  <c r="V73" i="56" s="1"/>
  <c r="V74" i="56" s="1"/>
  <c r="V75" i="56" s="1"/>
  <c r="V76" i="56" s="1"/>
  <c r="V77" i="56" s="1"/>
  <c r="V78" i="56" s="1"/>
  <c r="V79" i="56" s="1"/>
  <c r="V80" i="56" s="1"/>
  <c r="E12" i="26" l="1"/>
  <c r="C12" i="26"/>
  <c r="I25" i="33"/>
  <c r="S108" i="80"/>
  <c r="T108" i="80" s="1"/>
  <c r="J36" i="33"/>
  <c r="K45" i="33"/>
  <c r="D17" i="26"/>
  <c r="R202" i="36"/>
  <c r="R400" i="36"/>
  <c r="R103" i="36"/>
  <c r="M8" i="26"/>
  <c r="R601" i="36"/>
  <c r="R700" i="36"/>
  <c r="R598" i="36"/>
  <c r="R403" i="36"/>
  <c r="R697" i="36"/>
  <c r="R796" i="36"/>
  <c r="R301" i="36"/>
  <c r="R499" i="36"/>
  <c r="F12" i="26"/>
  <c r="F37" i="33" s="1"/>
  <c r="R205" i="36"/>
  <c r="R502" i="36"/>
  <c r="R304" i="36"/>
  <c r="R799" i="36"/>
  <c r="R106" i="36"/>
  <c r="A48" i="33"/>
  <c r="B33" i="80"/>
  <c r="B82" i="80" s="1"/>
  <c r="B131" i="80" s="1"/>
  <c r="B180" i="80" s="1"/>
  <c r="B229" i="80" s="1"/>
  <c r="A22" i="64"/>
  <c r="C37" i="33"/>
  <c r="C17" i="26"/>
  <c r="E37" i="33"/>
  <c r="E17" i="26"/>
  <c r="H33" i="33"/>
  <c r="M12" i="26"/>
  <c r="D37" i="33"/>
  <c r="L12" i="26"/>
  <c r="B37" i="33"/>
  <c r="H37" i="33" s="1"/>
  <c r="L8" i="26"/>
  <c r="E25" i="33"/>
  <c r="I33" i="33"/>
  <c r="I39" i="33"/>
  <c r="N8" i="26"/>
  <c r="E33" i="33"/>
  <c r="O8" i="26"/>
  <c r="M13" i="26"/>
  <c r="C38" i="33"/>
  <c r="J45" i="33"/>
  <c r="L13" i="26"/>
  <c r="N12" i="26"/>
  <c r="D40" i="44"/>
  <c r="M10" i="26"/>
  <c r="O22" i="26"/>
  <c r="Z22" i="26"/>
  <c r="N22" i="26"/>
  <c r="F40" i="44"/>
  <c r="E40" i="44"/>
  <c r="G40" i="44"/>
  <c r="C40" i="44"/>
  <c r="V81" i="56"/>
  <c r="V82" i="56" s="1"/>
  <c r="V83" i="56" s="1"/>
  <c r="V84" i="56" s="1"/>
  <c r="V85" i="56" s="1"/>
  <c r="V86" i="56" s="1"/>
  <c r="V87" i="56" s="1"/>
  <c r="V88" i="56" s="1"/>
  <c r="V89" i="56" s="1"/>
  <c r="V90" i="56" s="1"/>
  <c r="V91" i="56" s="1"/>
  <c r="V92" i="56" s="1"/>
  <c r="V93" i="56" s="1"/>
  <c r="V94" i="56" s="1"/>
  <c r="V95" i="56" s="1"/>
  <c r="V96" i="56" s="1"/>
  <c r="V97" i="56" s="1"/>
  <c r="V98" i="56" s="1"/>
  <c r="V99" i="56" s="1"/>
  <c r="V100" i="56" s="1"/>
  <c r="V101" i="56" s="1"/>
  <c r="V102" i="56" s="1"/>
  <c r="V103" i="56" s="1"/>
  <c r="J25" i="33" l="1"/>
  <c r="S157" i="80"/>
  <c r="T157" i="80" s="1"/>
  <c r="F32" i="33"/>
  <c r="K37" i="33"/>
  <c r="F17" i="26"/>
  <c r="O12" i="26"/>
  <c r="A23" i="64"/>
  <c r="A24" i="64" s="1"/>
  <c r="A25" i="64" s="1"/>
  <c r="F25" i="33"/>
  <c r="B32" i="33"/>
  <c r="I38" i="33"/>
  <c r="H38" i="33"/>
  <c r="J37" i="33"/>
  <c r="D32" i="33"/>
  <c r="K33" i="33"/>
  <c r="E32" i="33"/>
  <c r="K32" i="33" s="1"/>
  <c r="J33" i="33"/>
  <c r="C32" i="33"/>
  <c r="I37" i="33"/>
  <c r="V104" i="56"/>
  <c r="V105" i="56" s="1"/>
  <c r="V106" i="56" s="1"/>
  <c r="V107" i="56" s="1"/>
  <c r="V108" i="56" s="1"/>
  <c r="V109" i="56" s="1"/>
  <c r="V110" i="56" s="1"/>
  <c r="V111" i="56" s="1"/>
  <c r="V112" i="56" s="1"/>
  <c r="V113" i="56" s="1"/>
  <c r="V114" i="56" s="1"/>
  <c r="V115" i="56" s="1"/>
  <c r="V116" i="56" s="1"/>
  <c r="V117" i="56" s="1"/>
  <c r="K25" i="33" l="1"/>
  <c r="S206" i="80"/>
  <c r="T206" i="80" s="1"/>
  <c r="I32" i="33"/>
  <c r="J32" i="33"/>
  <c r="A26" i="64"/>
  <c r="H32" i="33"/>
  <c r="V118" i="56"/>
  <c r="V119" i="56" s="1"/>
  <c r="V120" i="56" s="1"/>
  <c r="V121" i="56" s="1"/>
  <c r="V122" i="56" s="1"/>
  <c r="V123" i="56" s="1"/>
  <c r="V124" i="56" s="1"/>
  <c r="V125" i="56" s="1"/>
  <c r="V126" i="56" s="1"/>
  <c r="V127" i="56" s="1"/>
  <c r="V128" i="56" s="1"/>
  <c r="V129" i="56" s="1"/>
  <c r="V130" i="56" s="1"/>
  <c r="V131" i="56" s="1"/>
  <c r="V132" i="56" s="1"/>
  <c r="V133" i="56" s="1"/>
  <c r="V134" i="56" s="1"/>
  <c r="V135" i="56" s="1"/>
  <c r="V136" i="56" s="1"/>
  <c r="V137" i="56" s="1"/>
  <c r="V138" i="56" s="1"/>
  <c r="V139" i="56" s="1"/>
  <c r="V140" i="56" s="1"/>
  <c r="A27" i="64" l="1"/>
  <c r="A28" i="64" s="1"/>
  <c r="V141" i="56"/>
  <c r="V142" i="56" s="1"/>
  <c r="V143" i="56" s="1"/>
  <c r="V144" i="56" s="1"/>
  <c r="V145" i="56" s="1"/>
  <c r="V146" i="56" s="1"/>
  <c r="V147" i="56" s="1"/>
  <c r="V148" i="56" s="1"/>
  <c r="V149" i="56" s="1"/>
  <c r="V150" i="56" s="1"/>
  <c r="V151" i="56" s="1"/>
  <c r="V152" i="56" s="1"/>
  <c r="V153" i="56" s="1"/>
  <c r="V154" i="56" s="1"/>
  <c r="A29" i="64" l="1"/>
  <c r="A30" i="64" s="1"/>
  <c r="A31" i="64" s="1"/>
  <c r="A32" i="64" s="1"/>
  <c r="A33" i="64" s="1"/>
  <c r="A34" i="64" s="1"/>
  <c r="A35" i="64" s="1"/>
  <c r="A36" i="64" s="1"/>
  <c r="A37" i="64" s="1"/>
  <c r="A38" i="64" s="1"/>
  <c r="V155" i="56"/>
  <c r="V156" i="56" s="1"/>
  <c r="V157" i="56" s="1"/>
  <c r="V158" i="56" s="1"/>
  <c r="V159" i="56" s="1"/>
  <c r="V160" i="56" s="1"/>
  <c r="V161" i="56" s="1"/>
  <c r="V162" i="56" s="1"/>
  <c r="V163" i="56" s="1"/>
  <c r="V164" i="56" s="1"/>
  <c r="V165" i="56" s="1"/>
  <c r="V166" i="56" s="1"/>
  <c r="V167" i="56" s="1"/>
  <c r="V168" i="56" s="1"/>
  <c r="V169" i="56" s="1"/>
  <c r="V170" i="56" s="1"/>
  <c r="V171" i="56" s="1"/>
  <c r="V172" i="56" s="1"/>
  <c r="V173" i="56" s="1"/>
  <c r="V174" i="56" s="1"/>
  <c r="V175" i="56" s="1"/>
  <c r="V176" i="56" s="1"/>
  <c r="V177" i="56" s="1"/>
  <c r="V178" i="56" l="1"/>
  <c r="V179" i="56" s="1"/>
  <c r="V180" i="56" s="1"/>
  <c r="V181" i="56" s="1"/>
  <c r="V182" i="56" s="1"/>
  <c r="V183" i="56" s="1"/>
  <c r="V184" i="56" s="1"/>
  <c r="V185" i="56" s="1"/>
  <c r="V186" i="56" s="1"/>
  <c r="V187" i="56" s="1"/>
  <c r="V188" i="56" s="1"/>
  <c r="V189" i="56" s="1"/>
  <c r="V190" i="56" s="1"/>
  <c r="V191" i="56" s="1"/>
  <c r="A4" i="26" l="1"/>
  <c r="A3" i="11"/>
  <c r="A3" i="10"/>
  <c r="A3" i="9"/>
  <c r="A3" i="3"/>
  <c r="A3" i="8"/>
  <c r="A3" i="2"/>
  <c r="A3" i="66"/>
  <c r="A3" i="6"/>
  <c r="A4" i="62"/>
  <c r="A4" i="61"/>
  <c r="J34" i="66" l="1"/>
  <c r="J28" i="66"/>
  <c r="J22" i="66"/>
  <c r="J16" i="66"/>
  <c r="J10" i="66"/>
  <c r="I34" i="66"/>
  <c r="I28" i="66"/>
  <c r="I22" i="66"/>
  <c r="I16" i="66"/>
  <c r="I10" i="66"/>
  <c r="H34" i="66"/>
  <c r="H28" i="66"/>
  <c r="H22" i="66"/>
  <c r="H16" i="66"/>
  <c r="H10" i="66"/>
  <c r="G34" i="66"/>
  <c r="G28" i="66"/>
  <c r="G22" i="66"/>
  <c r="G16" i="66"/>
  <c r="G10" i="66"/>
  <c r="F39" i="66"/>
  <c r="F36" i="66"/>
  <c r="F34" i="66"/>
  <c r="F30" i="66"/>
  <c r="F28" i="66"/>
  <c r="F24" i="66"/>
  <c r="F22" i="66"/>
  <c r="F18" i="66"/>
  <c r="F16" i="66"/>
  <c r="F12" i="66"/>
  <c r="F10" i="66"/>
  <c r="E39" i="66"/>
  <c r="E36" i="66"/>
  <c r="E34" i="66"/>
  <c r="E30" i="66"/>
  <c r="E28" i="66"/>
  <c r="E24" i="66"/>
  <c r="E22" i="66"/>
  <c r="E18" i="66"/>
  <c r="E16" i="66"/>
  <c r="E12" i="66"/>
  <c r="E10" i="66"/>
  <c r="D39" i="66"/>
  <c r="D36" i="66"/>
  <c r="D34" i="66"/>
  <c r="D30" i="66"/>
  <c r="D28" i="66"/>
  <c r="D24" i="66"/>
  <c r="D22" i="66"/>
  <c r="D18" i="66"/>
  <c r="D16" i="66"/>
  <c r="D12" i="66"/>
  <c r="D10" i="66"/>
  <c r="C39" i="66"/>
  <c r="C36" i="66"/>
  <c r="C34" i="66"/>
  <c r="C30" i="66"/>
  <c r="C28" i="66"/>
  <c r="C24" i="66"/>
  <c r="C22" i="66"/>
  <c r="C18" i="66"/>
  <c r="C16" i="66"/>
  <c r="C12" i="66"/>
  <c r="C10" i="66"/>
  <c r="B39" i="66"/>
  <c r="B36" i="66"/>
  <c r="B34" i="66"/>
  <c r="B30" i="66"/>
  <c r="B28" i="66"/>
  <c r="B24" i="66"/>
  <c r="B22" i="66"/>
  <c r="B18" i="66"/>
  <c r="B16" i="66"/>
  <c r="B12" i="66"/>
  <c r="B10" i="66"/>
  <c r="G23" i="11"/>
  <c r="H23" i="11" s="1"/>
  <c r="I23" i="11" s="1"/>
  <c r="J23" i="11" s="1"/>
  <c r="O23" i="11"/>
  <c r="N23" i="11"/>
  <c r="M23" i="11"/>
  <c r="L23" i="11"/>
  <c r="O21" i="11"/>
  <c r="N21" i="11"/>
  <c r="M21" i="11"/>
  <c r="L21" i="11"/>
  <c r="O20" i="11"/>
  <c r="N20" i="11"/>
  <c r="M20" i="11"/>
  <c r="L20" i="11"/>
  <c r="O19" i="11"/>
  <c r="N19" i="11"/>
  <c r="M19" i="11"/>
  <c r="L19" i="11"/>
  <c r="O18" i="11"/>
  <c r="N18" i="11"/>
  <c r="M18" i="11"/>
  <c r="L18" i="11"/>
  <c r="O17" i="11"/>
  <c r="N17" i="11"/>
  <c r="M17" i="11"/>
  <c r="L17" i="11"/>
  <c r="O16" i="11"/>
  <c r="N16" i="11"/>
  <c r="M16" i="11"/>
  <c r="L16" i="11"/>
  <c r="O15" i="11"/>
  <c r="N15" i="11"/>
  <c r="M15" i="11"/>
  <c r="L15" i="11"/>
  <c r="O14" i="11"/>
  <c r="N14" i="11"/>
  <c r="M14" i="11"/>
  <c r="L14" i="11"/>
  <c r="O13" i="11"/>
  <c r="N13" i="11"/>
  <c r="M13" i="11"/>
  <c r="L13" i="11"/>
  <c r="O12" i="11"/>
  <c r="N12" i="11"/>
  <c r="M12" i="11"/>
  <c r="L12" i="11"/>
  <c r="O11" i="11"/>
  <c r="N11" i="11"/>
  <c r="M11" i="11"/>
  <c r="L11" i="11"/>
  <c r="O10" i="11"/>
  <c r="N10" i="11"/>
  <c r="M10" i="11"/>
  <c r="L10" i="11"/>
  <c r="F9" i="11"/>
  <c r="F38" i="66" s="1"/>
  <c r="F37" i="66" s="1"/>
  <c r="E9" i="11"/>
  <c r="D9" i="11"/>
  <c r="D25" i="11" s="1"/>
  <c r="C9" i="11"/>
  <c r="B9" i="11"/>
  <c r="B25" i="11" s="1"/>
  <c r="G39" i="10"/>
  <c r="H39" i="10" s="1"/>
  <c r="H36" i="66" s="1"/>
  <c r="O39" i="10"/>
  <c r="N39" i="10"/>
  <c r="M39" i="10"/>
  <c r="L39" i="10"/>
  <c r="O37" i="10"/>
  <c r="N37" i="10"/>
  <c r="M37" i="10"/>
  <c r="L37" i="10"/>
  <c r="O36" i="10"/>
  <c r="N36" i="10"/>
  <c r="M36" i="10"/>
  <c r="L36" i="10"/>
  <c r="O35" i="10"/>
  <c r="N35" i="10"/>
  <c r="M35" i="10"/>
  <c r="L35" i="10"/>
  <c r="O34" i="10"/>
  <c r="N34" i="10"/>
  <c r="M34" i="10"/>
  <c r="L34" i="10"/>
  <c r="O33" i="10"/>
  <c r="N33" i="10"/>
  <c r="M33" i="10"/>
  <c r="L33" i="10"/>
  <c r="O32" i="10"/>
  <c r="N32" i="10"/>
  <c r="M32" i="10"/>
  <c r="L32" i="10"/>
  <c r="O31" i="10"/>
  <c r="N31" i="10"/>
  <c r="M31" i="10"/>
  <c r="L31" i="10"/>
  <c r="O30" i="10"/>
  <c r="N30" i="10"/>
  <c r="M30" i="10"/>
  <c r="L30" i="10"/>
  <c r="O29" i="10"/>
  <c r="N29" i="10"/>
  <c r="M29" i="10"/>
  <c r="L29" i="10"/>
  <c r="O28" i="10"/>
  <c r="N28" i="10"/>
  <c r="M28" i="10"/>
  <c r="L28" i="10"/>
  <c r="O27" i="10"/>
  <c r="N27" i="10"/>
  <c r="M27" i="10"/>
  <c r="L27" i="10"/>
  <c r="O26" i="10"/>
  <c r="N26" i="10"/>
  <c r="M26" i="10"/>
  <c r="L26" i="10"/>
  <c r="F25" i="10"/>
  <c r="G25" i="10" s="1"/>
  <c r="H25" i="10" s="1"/>
  <c r="H32" i="66" s="1"/>
  <c r="E25" i="10"/>
  <c r="D25" i="10"/>
  <c r="D32" i="66" s="1"/>
  <c r="C25" i="10"/>
  <c r="C32" i="66" s="1"/>
  <c r="B25" i="10"/>
  <c r="S21" i="10"/>
  <c r="R21" i="10"/>
  <c r="Q21" i="10"/>
  <c r="P21" i="10"/>
  <c r="O21" i="10"/>
  <c r="N21" i="10"/>
  <c r="M21" i="10"/>
  <c r="L21" i="10"/>
  <c r="O19" i="10"/>
  <c r="N19" i="10"/>
  <c r="M19" i="10"/>
  <c r="L19" i="10"/>
  <c r="O18" i="10"/>
  <c r="N18" i="10"/>
  <c r="M18" i="10"/>
  <c r="L18" i="10"/>
  <c r="O17" i="10"/>
  <c r="N17" i="10"/>
  <c r="M17" i="10"/>
  <c r="L17" i="10"/>
  <c r="O16" i="10"/>
  <c r="N16" i="10"/>
  <c r="M16" i="10"/>
  <c r="L16" i="10"/>
  <c r="O15" i="10"/>
  <c r="N15" i="10"/>
  <c r="M15" i="10"/>
  <c r="L15" i="10"/>
  <c r="O14" i="10"/>
  <c r="N14" i="10"/>
  <c r="M14" i="10"/>
  <c r="L14" i="10"/>
  <c r="O13" i="10"/>
  <c r="N13" i="10"/>
  <c r="M13" i="10"/>
  <c r="L13" i="10"/>
  <c r="O12" i="10"/>
  <c r="N12" i="10"/>
  <c r="M12" i="10"/>
  <c r="L12" i="10"/>
  <c r="O11" i="10"/>
  <c r="N11" i="10"/>
  <c r="M11" i="10"/>
  <c r="L11" i="10"/>
  <c r="O10" i="10"/>
  <c r="N10" i="10"/>
  <c r="M10" i="10"/>
  <c r="L10" i="10"/>
  <c r="O9" i="10"/>
  <c r="N9" i="10"/>
  <c r="M9" i="10"/>
  <c r="L9" i="10"/>
  <c r="O8" i="10"/>
  <c r="N8" i="10"/>
  <c r="M8" i="10"/>
  <c r="L8" i="10"/>
  <c r="F7" i="10"/>
  <c r="F23" i="10" s="1"/>
  <c r="F35" i="66" s="1"/>
  <c r="E7" i="10"/>
  <c r="E33" i="66" s="1"/>
  <c r="D7" i="10"/>
  <c r="C7" i="10"/>
  <c r="C23" i="10" s="1"/>
  <c r="C35" i="66" s="1"/>
  <c r="B7" i="10"/>
  <c r="B23" i="10" s="1"/>
  <c r="G41" i="9"/>
  <c r="H41" i="9" s="1"/>
  <c r="I41" i="9" s="1"/>
  <c r="J41" i="9" s="1"/>
  <c r="J30" i="66" s="1"/>
  <c r="O41" i="9"/>
  <c r="N41" i="9"/>
  <c r="M41" i="9"/>
  <c r="L41" i="9"/>
  <c r="O39" i="9"/>
  <c r="N39" i="9"/>
  <c r="M39" i="9"/>
  <c r="L39" i="9"/>
  <c r="O38" i="9"/>
  <c r="N38" i="9"/>
  <c r="M38" i="9"/>
  <c r="L38" i="9"/>
  <c r="O37" i="9"/>
  <c r="N37" i="9"/>
  <c r="M37" i="9"/>
  <c r="L37" i="9"/>
  <c r="O36" i="9"/>
  <c r="N36" i="9"/>
  <c r="M36" i="9"/>
  <c r="L36" i="9"/>
  <c r="O35" i="9"/>
  <c r="N35" i="9"/>
  <c r="M35" i="9"/>
  <c r="L35" i="9"/>
  <c r="O34" i="9"/>
  <c r="N34" i="9"/>
  <c r="M34" i="9"/>
  <c r="L34" i="9"/>
  <c r="O33" i="9"/>
  <c r="N33" i="9"/>
  <c r="M33" i="9"/>
  <c r="L33" i="9"/>
  <c r="O32" i="9"/>
  <c r="N32" i="9"/>
  <c r="M32" i="9"/>
  <c r="L32" i="9"/>
  <c r="O31" i="9"/>
  <c r="N31" i="9"/>
  <c r="M31" i="9"/>
  <c r="L31" i="9"/>
  <c r="O30" i="9"/>
  <c r="N30" i="9"/>
  <c r="M30" i="9"/>
  <c r="L30" i="9"/>
  <c r="O29" i="9"/>
  <c r="N29" i="9"/>
  <c r="M29" i="9"/>
  <c r="L29" i="9"/>
  <c r="O28" i="9"/>
  <c r="N28" i="9"/>
  <c r="M28" i="9"/>
  <c r="L28" i="9"/>
  <c r="F27" i="9"/>
  <c r="F26" i="66" s="1"/>
  <c r="E27" i="9"/>
  <c r="D27" i="9"/>
  <c r="C27" i="9"/>
  <c r="C26" i="66" s="1"/>
  <c r="B27" i="9"/>
  <c r="S23" i="9"/>
  <c r="R23" i="9"/>
  <c r="Q23" i="9"/>
  <c r="P23" i="9"/>
  <c r="O23" i="9"/>
  <c r="N23" i="9"/>
  <c r="M23" i="9"/>
  <c r="L23" i="9"/>
  <c r="O21" i="9"/>
  <c r="N21" i="9"/>
  <c r="M21" i="9"/>
  <c r="L21" i="9"/>
  <c r="O20" i="9"/>
  <c r="N20" i="9"/>
  <c r="M20" i="9"/>
  <c r="L20" i="9"/>
  <c r="O19" i="9"/>
  <c r="N19" i="9"/>
  <c r="M19" i="9"/>
  <c r="L19" i="9"/>
  <c r="O18" i="9"/>
  <c r="N18" i="9"/>
  <c r="M18" i="9"/>
  <c r="L18" i="9"/>
  <c r="O17" i="9"/>
  <c r="N17" i="9"/>
  <c r="M17" i="9"/>
  <c r="L17" i="9"/>
  <c r="O16" i="9"/>
  <c r="N16" i="9"/>
  <c r="M16" i="9"/>
  <c r="L16" i="9"/>
  <c r="O15" i="9"/>
  <c r="N15" i="9"/>
  <c r="M15" i="9"/>
  <c r="L15" i="9"/>
  <c r="O14" i="9"/>
  <c r="N14" i="9"/>
  <c r="M14" i="9"/>
  <c r="L14" i="9"/>
  <c r="O13" i="9"/>
  <c r="N13" i="9"/>
  <c r="M13" i="9"/>
  <c r="L13" i="9"/>
  <c r="O12" i="9"/>
  <c r="N12" i="9"/>
  <c r="M12" i="9"/>
  <c r="L12" i="9"/>
  <c r="O11" i="9"/>
  <c r="N11" i="9"/>
  <c r="M11" i="9"/>
  <c r="L11" i="9"/>
  <c r="O10" i="9"/>
  <c r="N10" i="9"/>
  <c r="M10" i="9"/>
  <c r="L10" i="9"/>
  <c r="F9" i="9"/>
  <c r="F25" i="9" s="1"/>
  <c r="G25" i="9" s="1"/>
  <c r="H25" i="9" s="1"/>
  <c r="I25" i="9" s="1"/>
  <c r="J25" i="9" s="1"/>
  <c r="J29" i="66" s="1"/>
  <c r="E9" i="9"/>
  <c r="E27" i="66" s="1"/>
  <c r="D9" i="9"/>
  <c r="C9" i="9"/>
  <c r="B9" i="9"/>
  <c r="B25" i="9" s="1"/>
  <c r="G41" i="3"/>
  <c r="H41" i="3" s="1"/>
  <c r="I41" i="3" s="1"/>
  <c r="J41" i="3" s="1"/>
  <c r="J24" i="66" s="1"/>
  <c r="O41" i="3"/>
  <c r="N41" i="3"/>
  <c r="M41" i="3"/>
  <c r="L41" i="3"/>
  <c r="O39" i="3"/>
  <c r="N39" i="3"/>
  <c r="M39" i="3"/>
  <c r="L39" i="3"/>
  <c r="O38" i="3"/>
  <c r="N38" i="3"/>
  <c r="M38" i="3"/>
  <c r="L38" i="3"/>
  <c r="O37" i="3"/>
  <c r="N37" i="3"/>
  <c r="M37" i="3"/>
  <c r="L37" i="3"/>
  <c r="O36" i="3"/>
  <c r="N36" i="3"/>
  <c r="M36" i="3"/>
  <c r="L36" i="3"/>
  <c r="O35" i="3"/>
  <c r="N35" i="3"/>
  <c r="M35" i="3"/>
  <c r="L35" i="3"/>
  <c r="O34" i="3"/>
  <c r="N34" i="3"/>
  <c r="M34" i="3"/>
  <c r="L34" i="3"/>
  <c r="O33" i="3"/>
  <c r="N33" i="3"/>
  <c r="M33" i="3"/>
  <c r="L33" i="3"/>
  <c r="O32" i="3"/>
  <c r="N32" i="3"/>
  <c r="M32" i="3"/>
  <c r="L32" i="3"/>
  <c r="O31" i="3"/>
  <c r="N31" i="3"/>
  <c r="M31" i="3"/>
  <c r="L31" i="3"/>
  <c r="O30" i="3"/>
  <c r="N30" i="3"/>
  <c r="M30" i="3"/>
  <c r="L30" i="3"/>
  <c r="O29" i="3"/>
  <c r="N29" i="3"/>
  <c r="M29" i="3"/>
  <c r="L29" i="3"/>
  <c r="O28" i="3"/>
  <c r="N28" i="3"/>
  <c r="M28" i="3"/>
  <c r="L28" i="3"/>
  <c r="F27" i="3"/>
  <c r="F20" i="66" s="1"/>
  <c r="E27" i="3"/>
  <c r="E20" i="66" s="1"/>
  <c r="D27" i="3"/>
  <c r="D20" i="66" s="1"/>
  <c r="C27" i="3"/>
  <c r="C20" i="66" s="1"/>
  <c r="B27" i="3"/>
  <c r="S23" i="3"/>
  <c r="R23" i="3"/>
  <c r="Q23" i="3"/>
  <c r="P23" i="3"/>
  <c r="O23" i="3"/>
  <c r="N23" i="3"/>
  <c r="M23" i="3"/>
  <c r="L23" i="3"/>
  <c r="O21" i="3"/>
  <c r="N21" i="3"/>
  <c r="M21" i="3"/>
  <c r="L21" i="3"/>
  <c r="O20" i="3"/>
  <c r="N20" i="3"/>
  <c r="M20" i="3"/>
  <c r="L20" i="3"/>
  <c r="O19" i="3"/>
  <c r="N19" i="3"/>
  <c r="M19" i="3"/>
  <c r="L19" i="3"/>
  <c r="O18" i="3"/>
  <c r="N18" i="3"/>
  <c r="M18" i="3"/>
  <c r="L18" i="3"/>
  <c r="O17" i="3"/>
  <c r="N17" i="3"/>
  <c r="M17" i="3"/>
  <c r="L17" i="3"/>
  <c r="O16" i="3"/>
  <c r="N16" i="3"/>
  <c r="M16" i="3"/>
  <c r="L16" i="3"/>
  <c r="O15" i="3"/>
  <c r="N15" i="3"/>
  <c r="M15" i="3"/>
  <c r="L15" i="3"/>
  <c r="O14" i="3"/>
  <c r="N14" i="3"/>
  <c r="M14" i="3"/>
  <c r="L14" i="3"/>
  <c r="O13" i="3"/>
  <c r="N13" i="3"/>
  <c r="M13" i="3"/>
  <c r="L13" i="3"/>
  <c r="O12" i="3"/>
  <c r="N12" i="3"/>
  <c r="M12" i="3"/>
  <c r="L12" i="3"/>
  <c r="O11" i="3"/>
  <c r="N11" i="3"/>
  <c r="M11" i="3"/>
  <c r="L11" i="3"/>
  <c r="O10" i="3"/>
  <c r="N10" i="3"/>
  <c r="M10" i="3"/>
  <c r="L10" i="3"/>
  <c r="F9" i="3"/>
  <c r="E9" i="3"/>
  <c r="E25" i="3" s="1"/>
  <c r="D9" i="3"/>
  <c r="C9" i="3"/>
  <c r="B9" i="3"/>
  <c r="G41" i="8"/>
  <c r="H41" i="8" s="1"/>
  <c r="I41" i="8" s="1"/>
  <c r="J41" i="8" s="1"/>
  <c r="J18" i="66" s="1"/>
  <c r="O41" i="8"/>
  <c r="N41" i="8"/>
  <c r="M41" i="8"/>
  <c r="L41" i="8"/>
  <c r="O39" i="8"/>
  <c r="N39" i="8"/>
  <c r="M39" i="8"/>
  <c r="L39" i="8"/>
  <c r="O38" i="8"/>
  <c r="N38" i="8"/>
  <c r="M38" i="8"/>
  <c r="L38" i="8"/>
  <c r="O37" i="8"/>
  <c r="N37" i="8"/>
  <c r="M37" i="8"/>
  <c r="L37" i="8"/>
  <c r="O36" i="8"/>
  <c r="N36" i="8"/>
  <c r="M36" i="8"/>
  <c r="L36" i="8"/>
  <c r="O35" i="8"/>
  <c r="N35" i="8"/>
  <c r="M35" i="8"/>
  <c r="L35" i="8"/>
  <c r="O34" i="8"/>
  <c r="N34" i="8"/>
  <c r="M34" i="8"/>
  <c r="L34" i="8"/>
  <c r="O33" i="8"/>
  <c r="N33" i="8"/>
  <c r="M33" i="8"/>
  <c r="L33" i="8"/>
  <c r="O32" i="8"/>
  <c r="N32" i="8"/>
  <c r="M32" i="8"/>
  <c r="L32" i="8"/>
  <c r="O31" i="8"/>
  <c r="N31" i="8"/>
  <c r="M31" i="8"/>
  <c r="L31" i="8"/>
  <c r="O30" i="8"/>
  <c r="N30" i="8"/>
  <c r="M30" i="8"/>
  <c r="L30" i="8"/>
  <c r="O29" i="8"/>
  <c r="N29" i="8"/>
  <c r="M29" i="8"/>
  <c r="L29" i="8"/>
  <c r="O28" i="8"/>
  <c r="N28" i="8"/>
  <c r="M28" i="8"/>
  <c r="L28" i="8"/>
  <c r="F27" i="8"/>
  <c r="F14" i="66" s="1"/>
  <c r="E27" i="8"/>
  <c r="D27" i="8"/>
  <c r="D14" i="66" s="1"/>
  <c r="C27" i="8"/>
  <c r="C14" i="66" s="1"/>
  <c r="B27" i="8"/>
  <c r="S23" i="8"/>
  <c r="R23" i="8"/>
  <c r="Q23" i="8"/>
  <c r="P23" i="8"/>
  <c r="O23" i="8"/>
  <c r="N23" i="8"/>
  <c r="M23" i="8"/>
  <c r="L23" i="8"/>
  <c r="O21" i="8"/>
  <c r="N21" i="8"/>
  <c r="M21" i="8"/>
  <c r="L21" i="8"/>
  <c r="O20" i="8"/>
  <c r="N20" i="8"/>
  <c r="M20" i="8"/>
  <c r="L20" i="8"/>
  <c r="O19" i="8"/>
  <c r="N19" i="8"/>
  <c r="M19" i="8"/>
  <c r="L19" i="8"/>
  <c r="O18" i="8"/>
  <c r="N18" i="8"/>
  <c r="M18" i="8"/>
  <c r="L18" i="8"/>
  <c r="O17" i="8"/>
  <c r="N17" i="8"/>
  <c r="M17" i="8"/>
  <c r="L17" i="8"/>
  <c r="O16" i="8"/>
  <c r="N16" i="8"/>
  <c r="M16" i="8"/>
  <c r="L16" i="8"/>
  <c r="O15" i="8"/>
  <c r="N15" i="8"/>
  <c r="M15" i="8"/>
  <c r="L15" i="8"/>
  <c r="O14" i="8"/>
  <c r="N14" i="8"/>
  <c r="M14" i="8"/>
  <c r="L14" i="8"/>
  <c r="O13" i="8"/>
  <c r="N13" i="8"/>
  <c r="M13" i="8"/>
  <c r="L13" i="8"/>
  <c r="O12" i="8"/>
  <c r="N12" i="8"/>
  <c r="M12" i="8"/>
  <c r="L12" i="8"/>
  <c r="O11" i="8"/>
  <c r="N11" i="8"/>
  <c r="M11" i="8"/>
  <c r="L11" i="8"/>
  <c r="O10" i="8"/>
  <c r="N10" i="8"/>
  <c r="M10" i="8"/>
  <c r="L10" i="8"/>
  <c r="F9" i="8"/>
  <c r="F15" i="66" s="1"/>
  <c r="E9" i="8"/>
  <c r="E15" i="66" s="1"/>
  <c r="D9" i="8"/>
  <c r="D15" i="66" s="1"/>
  <c r="C9" i="8"/>
  <c r="B9" i="8"/>
  <c r="B25" i="8" s="1"/>
  <c r="G40" i="2"/>
  <c r="H40" i="2" s="1"/>
  <c r="O40" i="2"/>
  <c r="N40" i="2"/>
  <c r="M40" i="2"/>
  <c r="L40" i="2"/>
  <c r="O38" i="2"/>
  <c r="N38" i="2"/>
  <c r="M38" i="2"/>
  <c r="L38" i="2"/>
  <c r="O37" i="2"/>
  <c r="N37" i="2"/>
  <c r="M37" i="2"/>
  <c r="L37" i="2"/>
  <c r="O36" i="2"/>
  <c r="N36" i="2"/>
  <c r="M36" i="2"/>
  <c r="L36" i="2"/>
  <c r="O35" i="2"/>
  <c r="N35" i="2"/>
  <c r="M35" i="2"/>
  <c r="L35" i="2"/>
  <c r="O34" i="2"/>
  <c r="N34" i="2"/>
  <c r="M34" i="2"/>
  <c r="L34" i="2"/>
  <c r="O33" i="2"/>
  <c r="N33" i="2"/>
  <c r="M33" i="2"/>
  <c r="L33" i="2"/>
  <c r="O32" i="2"/>
  <c r="N32" i="2"/>
  <c r="M32" i="2"/>
  <c r="L32" i="2"/>
  <c r="O31" i="2"/>
  <c r="N31" i="2"/>
  <c r="M31" i="2"/>
  <c r="L31" i="2"/>
  <c r="O30" i="2"/>
  <c r="N30" i="2"/>
  <c r="M30" i="2"/>
  <c r="L30" i="2"/>
  <c r="O29" i="2"/>
  <c r="N29" i="2"/>
  <c r="M29" i="2"/>
  <c r="L29" i="2"/>
  <c r="O28" i="2"/>
  <c r="N28" i="2"/>
  <c r="M28" i="2"/>
  <c r="L28" i="2"/>
  <c r="O27" i="2"/>
  <c r="N27" i="2"/>
  <c r="M27" i="2"/>
  <c r="L27" i="2"/>
  <c r="F26" i="2"/>
  <c r="G26" i="2" s="1"/>
  <c r="G8" i="66" s="1"/>
  <c r="E26" i="2"/>
  <c r="E8" i="66" s="1"/>
  <c r="D26" i="2"/>
  <c r="D8" i="66" s="1"/>
  <c r="C26" i="2"/>
  <c r="C8" i="66" s="1"/>
  <c r="B26" i="2"/>
  <c r="S22" i="2"/>
  <c r="R22" i="2"/>
  <c r="Q22" i="2"/>
  <c r="P22" i="2"/>
  <c r="O22" i="2"/>
  <c r="N22" i="2"/>
  <c r="M22" i="2"/>
  <c r="L22" i="2"/>
  <c r="O20" i="2"/>
  <c r="N20" i="2"/>
  <c r="M20" i="2"/>
  <c r="L20" i="2"/>
  <c r="O19" i="2"/>
  <c r="N19" i="2"/>
  <c r="M19" i="2"/>
  <c r="L19" i="2"/>
  <c r="O18" i="2"/>
  <c r="N18" i="2"/>
  <c r="M18" i="2"/>
  <c r="L18" i="2"/>
  <c r="O17" i="2"/>
  <c r="N17" i="2"/>
  <c r="M17" i="2"/>
  <c r="L17" i="2"/>
  <c r="O16" i="2"/>
  <c r="N16" i="2"/>
  <c r="M16" i="2"/>
  <c r="L16" i="2"/>
  <c r="O15" i="2"/>
  <c r="N15" i="2"/>
  <c r="M15" i="2"/>
  <c r="L15" i="2"/>
  <c r="O14" i="2"/>
  <c r="N14" i="2"/>
  <c r="M14" i="2"/>
  <c r="L14" i="2"/>
  <c r="O13" i="2"/>
  <c r="N13" i="2"/>
  <c r="M13" i="2"/>
  <c r="L13" i="2"/>
  <c r="O12" i="2"/>
  <c r="N12" i="2"/>
  <c r="M12" i="2"/>
  <c r="L12" i="2"/>
  <c r="O11" i="2"/>
  <c r="N11" i="2"/>
  <c r="M11" i="2"/>
  <c r="L11" i="2"/>
  <c r="O10" i="2"/>
  <c r="N10" i="2"/>
  <c r="M10" i="2"/>
  <c r="L10" i="2"/>
  <c r="O9" i="2"/>
  <c r="N9" i="2"/>
  <c r="M9" i="2"/>
  <c r="L9" i="2"/>
  <c r="F8" i="2"/>
  <c r="E8" i="2"/>
  <c r="E24" i="2" s="1"/>
  <c r="D8" i="2"/>
  <c r="C8" i="2"/>
  <c r="C9" i="66" s="1"/>
  <c r="B8" i="2"/>
  <c r="D15" i="6"/>
  <c r="D14" i="6"/>
  <c r="D13" i="6"/>
  <c r="D12" i="6"/>
  <c r="D11" i="6"/>
  <c r="D10" i="6"/>
  <c r="H10" i="6"/>
  <c r="G9" i="6"/>
  <c r="F9" i="6"/>
  <c r="E9" i="6"/>
  <c r="G17" i="6"/>
  <c r="F17" i="6"/>
  <c r="E17" i="6"/>
  <c r="B9" i="6"/>
  <c r="H28" i="6"/>
  <c r="M36" i="66" l="1"/>
  <c r="N7" i="10"/>
  <c r="L22" i="66"/>
  <c r="N27" i="3"/>
  <c r="A45" i="2"/>
  <c r="C14" i="64" s="1"/>
  <c r="M34" i="66"/>
  <c r="N39" i="66"/>
  <c r="M39" i="66"/>
  <c r="N18" i="66"/>
  <c r="O10" i="66"/>
  <c r="O22" i="66"/>
  <c r="L16" i="66"/>
  <c r="O39" i="66"/>
  <c r="O24" i="66"/>
  <c r="Q22" i="66"/>
  <c r="O30" i="66"/>
  <c r="P34" i="66"/>
  <c r="R10" i="66"/>
  <c r="R34" i="66"/>
  <c r="S22" i="66"/>
  <c r="M22" i="66"/>
  <c r="B14" i="66"/>
  <c r="L14" i="66" s="1"/>
  <c r="A46" i="8"/>
  <c r="C16" i="64" s="1"/>
  <c r="B20" i="66"/>
  <c r="L20" i="66" s="1"/>
  <c r="A46" i="3"/>
  <c r="C18" i="64" s="1"/>
  <c r="B35" i="66"/>
  <c r="L35" i="66" s="1"/>
  <c r="O25" i="10"/>
  <c r="L30" i="66"/>
  <c r="N34" i="66"/>
  <c r="F32" i="66"/>
  <c r="Q34" i="66"/>
  <c r="R28" i="66"/>
  <c r="B29" i="66"/>
  <c r="B32" i="66"/>
  <c r="L32" i="66" s="1"/>
  <c r="A44" i="10"/>
  <c r="C22" i="64" s="1"/>
  <c r="F27" i="66"/>
  <c r="O27" i="66" s="1"/>
  <c r="B26" i="66"/>
  <c r="L26" i="66" s="1"/>
  <c r="A46" i="9"/>
  <c r="C20" i="64" s="1"/>
  <c r="L34" i="66"/>
  <c r="D38" i="66"/>
  <c r="D37" i="66" s="1"/>
  <c r="O18" i="66"/>
  <c r="B17" i="66"/>
  <c r="C43" i="3"/>
  <c r="M27" i="3"/>
  <c r="O27" i="3"/>
  <c r="B38" i="66"/>
  <c r="B37" i="66" s="1"/>
  <c r="A28" i="11"/>
  <c r="Q10" i="66"/>
  <c r="F42" i="2"/>
  <c r="M26" i="2"/>
  <c r="B8" i="66"/>
  <c r="L8" i="66" s="1"/>
  <c r="O26" i="2"/>
  <c r="M10" i="66"/>
  <c r="N26" i="2"/>
  <c r="M18" i="66"/>
  <c r="O15" i="66"/>
  <c r="M14" i="66"/>
  <c r="L18" i="66"/>
  <c r="O9" i="8"/>
  <c r="N27" i="8"/>
  <c r="L26" i="2"/>
  <c r="L12" i="66"/>
  <c r="F8" i="66"/>
  <c r="B30" i="33"/>
  <c r="P10" i="66"/>
  <c r="G27" i="8"/>
  <c r="H27" i="8" s="1"/>
  <c r="I27" i="8" s="1"/>
  <c r="J27" i="8" s="1"/>
  <c r="J14" i="66" s="1"/>
  <c r="F41" i="10"/>
  <c r="N22" i="66"/>
  <c r="M30" i="66"/>
  <c r="C24" i="2"/>
  <c r="C11" i="66" s="1"/>
  <c r="D25" i="8"/>
  <c r="D17" i="66" s="1"/>
  <c r="O27" i="8"/>
  <c r="G27" i="3"/>
  <c r="H27" i="3" s="1"/>
  <c r="I27" i="3" s="1"/>
  <c r="J27" i="3" s="1"/>
  <c r="J20" i="66" s="1"/>
  <c r="F43" i="9"/>
  <c r="E14" i="66"/>
  <c r="O14" i="66" s="1"/>
  <c r="R22" i="66"/>
  <c r="D13" i="66"/>
  <c r="N9" i="8"/>
  <c r="F25" i="8"/>
  <c r="G25" i="8" s="1"/>
  <c r="D43" i="8"/>
  <c r="G27" i="9"/>
  <c r="H27" i="9" s="1"/>
  <c r="I27" i="9" s="1"/>
  <c r="J27" i="9" s="1"/>
  <c r="J26" i="66" s="1"/>
  <c r="G9" i="11"/>
  <c r="H9" i="11" s="1"/>
  <c r="I9" i="11" s="1"/>
  <c r="J9" i="11" s="1"/>
  <c r="J38" i="66" s="1"/>
  <c r="F25" i="11"/>
  <c r="F29" i="66"/>
  <c r="N15" i="66"/>
  <c r="F43" i="8"/>
  <c r="C25" i="3"/>
  <c r="M25" i="10"/>
  <c r="B27" i="66"/>
  <c r="L10" i="66"/>
  <c r="C21" i="66"/>
  <c r="C19" i="66" s="1"/>
  <c r="M28" i="66"/>
  <c r="P22" i="66"/>
  <c r="Q16" i="66"/>
  <c r="E11" i="66"/>
  <c r="D25" i="3"/>
  <c r="N9" i="3"/>
  <c r="D21" i="66"/>
  <c r="D19" i="66" s="1"/>
  <c r="E23" i="66"/>
  <c r="C43" i="9"/>
  <c r="C27" i="66"/>
  <c r="C25" i="66" s="1"/>
  <c r="M27" i="9"/>
  <c r="D26" i="66"/>
  <c r="M26" i="66" s="1"/>
  <c r="C38" i="66"/>
  <c r="C25" i="11"/>
  <c r="L25" i="11" s="1"/>
  <c r="C7" i="66"/>
  <c r="D24" i="2"/>
  <c r="N8" i="2"/>
  <c r="D9" i="66"/>
  <c r="M9" i="66" s="1"/>
  <c r="C43" i="8"/>
  <c r="C25" i="8"/>
  <c r="L25" i="8" s="1"/>
  <c r="C15" i="66"/>
  <c r="C13" i="66" s="1"/>
  <c r="M27" i="8"/>
  <c r="E21" i="66"/>
  <c r="E19" i="66" s="1"/>
  <c r="E43" i="3"/>
  <c r="O9" i="3"/>
  <c r="D25" i="9"/>
  <c r="D27" i="66"/>
  <c r="D43" i="9"/>
  <c r="C25" i="9"/>
  <c r="C29" i="66" s="1"/>
  <c r="N27" i="9"/>
  <c r="E26" i="66"/>
  <c r="L7" i="10"/>
  <c r="C33" i="66"/>
  <c r="C31" i="66" s="1"/>
  <c r="F13" i="66"/>
  <c r="E9" i="66"/>
  <c r="E7" i="66" s="1"/>
  <c r="E42" i="2"/>
  <c r="O8" i="2"/>
  <c r="B25" i="3"/>
  <c r="B21" i="66"/>
  <c r="F25" i="3"/>
  <c r="O25" i="3" s="1"/>
  <c r="F21" i="66"/>
  <c r="F19" i="66" s="1"/>
  <c r="M20" i="66"/>
  <c r="D43" i="3"/>
  <c r="D23" i="10"/>
  <c r="M23" i="10" s="1"/>
  <c r="D41" i="10"/>
  <c r="D33" i="66"/>
  <c r="N33" i="66" s="1"/>
  <c r="E41" i="10"/>
  <c r="E32" i="66"/>
  <c r="E31" i="66" s="1"/>
  <c r="E25" i="11"/>
  <c r="N25" i="11" s="1"/>
  <c r="E38" i="66"/>
  <c r="B24" i="2"/>
  <c r="B9" i="66"/>
  <c r="L9" i="66" s="1"/>
  <c r="F9" i="66"/>
  <c r="F24" i="2"/>
  <c r="D42" i="2"/>
  <c r="M9" i="8"/>
  <c r="L27" i="3"/>
  <c r="F43" i="3"/>
  <c r="N9" i="9"/>
  <c r="O27" i="9"/>
  <c r="M32" i="66"/>
  <c r="L36" i="66"/>
  <c r="M8" i="2"/>
  <c r="E25" i="8"/>
  <c r="E43" i="8"/>
  <c r="M9" i="3"/>
  <c r="L9" i="9"/>
  <c r="E23" i="10"/>
  <c r="Q28" i="66"/>
  <c r="S10" i="66"/>
  <c r="S34" i="66"/>
  <c r="N10" i="66"/>
  <c r="O34" i="66"/>
  <c r="C42" i="2"/>
  <c r="E43" i="9"/>
  <c r="P43" i="9" s="1"/>
  <c r="E25" i="9"/>
  <c r="C41" i="10"/>
  <c r="B15" i="66"/>
  <c r="B33" i="66"/>
  <c r="N12" i="66"/>
  <c r="N36" i="66"/>
  <c r="N30" i="66"/>
  <c r="O28" i="66"/>
  <c r="F33" i="66"/>
  <c r="S28" i="66"/>
  <c r="G12" i="66"/>
  <c r="P40" i="2"/>
  <c r="G26" i="66"/>
  <c r="P26" i="66" s="1"/>
  <c r="H18" i="66"/>
  <c r="H26" i="2"/>
  <c r="I26" i="2" s="1"/>
  <c r="J26" i="2" s="1"/>
  <c r="J8" i="66" s="1"/>
  <c r="G29" i="66"/>
  <c r="I30" i="66"/>
  <c r="S30" i="66" s="1"/>
  <c r="P41" i="8"/>
  <c r="I29" i="66"/>
  <c r="S29" i="66" s="1"/>
  <c r="G30" i="66"/>
  <c r="P30" i="66" s="1"/>
  <c r="I26" i="66"/>
  <c r="I40" i="2"/>
  <c r="H12" i="66"/>
  <c r="G39" i="66"/>
  <c r="H24" i="66"/>
  <c r="G20" i="66"/>
  <c r="G24" i="66"/>
  <c r="P24" i="66" s="1"/>
  <c r="H26" i="66"/>
  <c r="H30" i="66"/>
  <c r="H39" i="66"/>
  <c r="I24" i="66"/>
  <c r="J39" i="66"/>
  <c r="I39" i="66"/>
  <c r="P41" i="3"/>
  <c r="G18" i="66"/>
  <c r="G32" i="66"/>
  <c r="G36" i="66"/>
  <c r="P36" i="66" s="1"/>
  <c r="H29" i="66"/>
  <c r="I14" i="66"/>
  <c r="S14" i="66" s="1"/>
  <c r="I18" i="66"/>
  <c r="S18" i="66" s="1"/>
  <c r="S16" i="66"/>
  <c r="R16" i="66"/>
  <c r="P16" i="66"/>
  <c r="O12" i="66"/>
  <c r="P28" i="66"/>
  <c r="O16" i="66"/>
  <c r="O36" i="66"/>
  <c r="N28" i="66"/>
  <c r="N24" i="66"/>
  <c r="O20" i="66"/>
  <c r="N16" i="66"/>
  <c r="N8" i="66"/>
  <c r="M12" i="66"/>
  <c r="M16" i="66"/>
  <c r="N20" i="66"/>
  <c r="M24" i="66"/>
  <c r="M8" i="66"/>
  <c r="L28" i="66"/>
  <c r="L24" i="66"/>
  <c r="L39" i="66"/>
  <c r="L9" i="11"/>
  <c r="P23" i="11"/>
  <c r="N9" i="11"/>
  <c r="M25" i="11"/>
  <c r="S23" i="11"/>
  <c r="R23" i="11"/>
  <c r="M9" i="11"/>
  <c r="O9" i="11"/>
  <c r="Q23" i="11"/>
  <c r="L23" i="10"/>
  <c r="I25" i="10"/>
  <c r="I32" i="66" s="1"/>
  <c r="Q25" i="10"/>
  <c r="I39" i="10"/>
  <c r="I36" i="66" s="1"/>
  <c r="R36" i="66" s="1"/>
  <c r="Q39" i="10"/>
  <c r="G23" i="10"/>
  <c r="B41" i="10"/>
  <c r="M7" i="10"/>
  <c r="O7" i="10"/>
  <c r="L25" i="10"/>
  <c r="N25" i="10"/>
  <c r="P25" i="10"/>
  <c r="P39" i="10"/>
  <c r="Q27" i="9"/>
  <c r="R27" i="9"/>
  <c r="Q41" i="9"/>
  <c r="P25" i="9"/>
  <c r="B43" i="9"/>
  <c r="M9" i="9"/>
  <c r="O9" i="9"/>
  <c r="L27" i="9"/>
  <c r="P27" i="9"/>
  <c r="P41" i="9"/>
  <c r="Q41" i="3"/>
  <c r="Q27" i="3"/>
  <c r="L9" i="3"/>
  <c r="B43" i="3"/>
  <c r="L43" i="3" s="1"/>
  <c r="L27" i="8"/>
  <c r="Q41" i="8"/>
  <c r="L9" i="8"/>
  <c r="B43" i="8"/>
  <c r="P26" i="2"/>
  <c r="Q40" i="2"/>
  <c r="L8" i="2"/>
  <c r="B42" i="2"/>
  <c r="H9" i="6"/>
  <c r="F27" i="6"/>
  <c r="F29" i="6" s="1"/>
  <c r="B65" i="33" l="1"/>
  <c r="S16" i="80"/>
  <c r="T16" i="80" s="1"/>
  <c r="S20" i="80"/>
  <c r="T20" i="80" s="1"/>
  <c r="S24" i="80"/>
  <c r="T24" i="80" s="1"/>
  <c r="S28" i="80"/>
  <c r="T28" i="80" s="1"/>
  <c r="S32" i="80"/>
  <c r="T32" i="80" s="1"/>
  <c r="S36" i="80"/>
  <c r="T36" i="80" s="1"/>
  <c r="S40" i="80"/>
  <c r="T40" i="80" s="1"/>
  <c r="S21" i="80"/>
  <c r="T21" i="80" s="1"/>
  <c r="S29" i="80"/>
  <c r="T29" i="80" s="1"/>
  <c r="S37" i="80"/>
  <c r="T37" i="80" s="1"/>
  <c r="S18" i="80"/>
  <c r="T18" i="80" s="1"/>
  <c r="S26" i="80"/>
  <c r="T26" i="80" s="1"/>
  <c r="S34" i="80"/>
  <c r="T34" i="80" s="1"/>
  <c r="S42" i="80"/>
  <c r="T42" i="80" s="1"/>
  <c r="S19" i="80"/>
  <c r="T19" i="80" s="1"/>
  <c r="S23" i="80"/>
  <c r="T23" i="80" s="1"/>
  <c r="S27" i="80"/>
  <c r="T27" i="80" s="1"/>
  <c r="S31" i="80"/>
  <c r="T31" i="80" s="1"/>
  <c r="S35" i="80"/>
  <c r="T35" i="80" s="1"/>
  <c r="S39" i="80"/>
  <c r="T39" i="80" s="1"/>
  <c r="S17" i="80"/>
  <c r="T17" i="80" s="1"/>
  <c r="S25" i="80"/>
  <c r="T25" i="80" s="1"/>
  <c r="S33" i="80"/>
  <c r="T33" i="80" s="1"/>
  <c r="S41" i="80"/>
  <c r="T41" i="80" s="1"/>
  <c r="S22" i="80"/>
  <c r="T22" i="80" s="1"/>
  <c r="S30" i="80"/>
  <c r="T30" i="80" s="1"/>
  <c r="S38" i="80"/>
  <c r="T38" i="80" s="1"/>
  <c r="S15" i="80"/>
  <c r="T15" i="80" s="1"/>
  <c r="G38" i="66"/>
  <c r="P38" i="66" s="1"/>
  <c r="I38" i="66"/>
  <c r="S38" i="66" s="1"/>
  <c r="P9" i="11"/>
  <c r="J37" i="66"/>
  <c r="H25" i="11"/>
  <c r="G25" i="11"/>
  <c r="I25" i="11"/>
  <c r="O25" i="11"/>
  <c r="N41" i="10"/>
  <c r="O41" i="10"/>
  <c r="M43" i="9"/>
  <c r="L25" i="9"/>
  <c r="P27" i="3"/>
  <c r="M25" i="3"/>
  <c r="H20" i="66"/>
  <c r="Q20" i="66" s="1"/>
  <c r="I20" i="66"/>
  <c r="N43" i="3"/>
  <c r="M43" i="8"/>
  <c r="M42" i="2"/>
  <c r="B19" i="66"/>
  <c r="M13" i="66"/>
  <c r="P32" i="66"/>
  <c r="L38" i="66"/>
  <c r="L27" i="66"/>
  <c r="M19" i="66"/>
  <c r="B25" i="66"/>
  <c r="L25" i="66" s="1"/>
  <c r="S26" i="66"/>
  <c r="S20" i="66"/>
  <c r="P29" i="66"/>
  <c r="B13" i="66"/>
  <c r="L13" i="66" s="1"/>
  <c r="B28" i="33"/>
  <c r="F31" i="66"/>
  <c r="O31" i="66" s="1"/>
  <c r="A45" i="9"/>
  <c r="C19" i="64" s="1"/>
  <c r="B23" i="66"/>
  <c r="O19" i="66"/>
  <c r="B11" i="66"/>
  <c r="L11" i="66" s="1"/>
  <c r="M21" i="66"/>
  <c r="N19" i="66"/>
  <c r="A27" i="11"/>
  <c r="C23" i="64" s="1"/>
  <c r="Q9" i="11"/>
  <c r="M41" i="10"/>
  <c r="F25" i="66"/>
  <c r="O32" i="66"/>
  <c r="P8" i="66"/>
  <c r="H38" i="66"/>
  <c r="Q38" i="66" s="1"/>
  <c r="J25" i="11"/>
  <c r="M43" i="3"/>
  <c r="N43" i="9"/>
  <c r="L24" i="2"/>
  <c r="O42" i="2"/>
  <c r="B7" i="66"/>
  <c r="L7" i="66" s="1"/>
  <c r="F7" i="66"/>
  <c r="O7" i="66" s="1"/>
  <c r="O8" i="66"/>
  <c r="N42" i="2"/>
  <c r="M15" i="66"/>
  <c r="L43" i="8"/>
  <c r="Q27" i="8"/>
  <c r="G14" i="66"/>
  <c r="P14" i="66" s="1"/>
  <c r="H14" i="66"/>
  <c r="R14" i="66" s="1"/>
  <c r="O43" i="8"/>
  <c r="E13" i="66"/>
  <c r="P27" i="8"/>
  <c r="L42" i="2"/>
  <c r="O9" i="66"/>
  <c r="M24" i="2"/>
  <c r="P25" i="8"/>
  <c r="G17" i="66"/>
  <c r="L19" i="66"/>
  <c r="B29" i="33"/>
  <c r="S14" i="80" s="1"/>
  <c r="T14" i="80" s="1"/>
  <c r="F17" i="66"/>
  <c r="L25" i="3"/>
  <c r="C23" i="66"/>
  <c r="L21" i="66"/>
  <c r="O21" i="66"/>
  <c r="N14" i="66"/>
  <c r="H8" i="66"/>
  <c r="D30" i="33"/>
  <c r="P12" i="66"/>
  <c r="C30" i="33"/>
  <c r="H25" i="8"/>
  <c r="O33" i="66"/>
  <c r="F11" i="66"/>
  <c r="O11" i="66" s="1"/>
  <c r="G24" i="2"/>
  <c r="G8" i="2" s="1"/>
  <c r="G9" i="66" s="1"/>
  <c r="E37" i="66"/>
  <c r="O38" i="66"/>
  <c r="N23" i="10"/>
  <c r="D35" i="66"/>
  <c r="G25" i="3"/>
  <c r="G9" i="3" s="1"/>
  <c r="G21" i="66" s="1"/>
  <c r="F23" i="66"/>
  <c r="O23" i="66" s="1"/>
  <c r="E25" i="66"/>
  <c r="O26" i="66"/>
  <c r="D25" i="66"/>
  <c r="M25" i="66" s="1"/>
  <c r="N27" i="66"/>
  <c r="M25" i="9"/>
  <c r="L15" i="66"/>
  <c r="N32" i="66"/>
  <c r="N21" i="66"/>
  <c r="Q12" i="66"/>
  <c r="N38" i="66"/>
  <c r="D31" i="66"/>
  <c r="N31" i="66" s="1"/>
  <c r="N25" i="9"/>
  <c r="D29" i="66"/>
  <c r="M29" i="66" s="1"/>
  <c r="M25" i="8"/>
  <c r="C17" i="66"/>
  <c r="M27" i="66"/>
  <c r="N25" i="3"/>
  <c r="D23" i="66"/>
  <c r="N23" i="66" s="1"/>
  <c r="M33" i="66"/>
  <c r="L29" i="66"/>
  <c r="N24" i="2"/>
  <c r="D11" i="66"/>
  <c r="N11" i="66" s="1"/>
  <c r="C37" i="66"/>
  <c r="M37" i="66" s="1"/>
  <c r="M38" i="66"/>
  <c r="O43" i="9"/>
  <c r="L41" i="10"/>
  <c r="N9" i="66"/>
  <c r="L33" i="66"/>
  <c r="O25" i="9"/>
  <c r="E29" i="66"/>
  <c r="O23" i="10"/>
  <c r="E35" i="66"/>
  <c r="O35" i="66" s="1"/>
  <c r="O25" i="8"/>
  <c r="E17" i="66"/>
  <c r="B31" i="66"/>
  <c r="L31" i="66" s="1"/>
  <c r="N43" i="8"/>
  <c r="O43" i="3"/>
  <c r="D7" i="66"/>
  <c r="N26" i="66"/>
  <c r="N25" i="8"/>
  <c r="O24" i="2"/>
  <c r="I8" i="66"/>
  <c r="S39" i="66"/>
  <c r="Q32" i="66"/>
  <c r="G37" i="66"/>
  <c r="P37" i="66" s="1"/>
  <c r="Q36" i="66"/>
  <c r="R30" i="66"/>
  <c r="G35" i="66"/>
  <c r="Q18" i="66"/>
  <c r="P18" i="66"/>
  <c r="R18" i="66"/>
  <c r="R24" i="66"/>
  <c r="S24" i="66"/>
  <c r="R26" i="66"/>
  <c r="Q24" i="66"/>
  <c r="J40" i="2"/>
  <c r="J12" i="66" s="1"/>
  <c r="I12" i="66"/>
  <c r="E30" i="33" s="1"/>
  <c r="P20" i="66"/>
  <c r="R32" i="66"/>
  <c r="Q39" i="66"/>
  <c r="P39" i="66"/>
  <c r="Q30" i="66"/>
  <c r="Q29" i="66"/>
  <c r="R29" i="66"/>
  <c r="R39" i="66"/>
  <c r="Q26" i="66"/>
  <c r="R9" i="11"/>
  <c r="J25" i="10"/>
  <c r="J32" i="66" s="1"/>
  <c r="F28" i="33" s="1"/>
  <c r="S209" i="80" s="1"/>
  <c r="T209" i="80" s="1"/>
  <c r="J39" i="10"/>
  <c r="J36" i="66" s="1"/>
  <c r="S36" i="66" s="1"/>
  <c r="R25" i="10"/>
  <c r="G7" i="10"/>
  <c r="G33" i="66" s="1"/>
  <c r="H23" i="10"/>
  <c r="H35" i="66" s="1"/>
  <c r="R39" i="10"/>
  <c r="P23" i="10"/>
  <c r="S41" i="9"/>
  <c r="Q25" i="9"/>
  <c r="G9" i="9"/>
  <c r="G27" i="66" s="1"/>
  <c r="R41" i="9"/>
  <c r="S27" i="9"/>
  <c r="S41" i="3"/>
  <c r="R41" i="3"/>
  <c r="G9" i="8"/>
  <c r="G15" i="66" s="1"/>
  <c r="S41" i="8"/>
  <c r="S27" i="8"/>
  <c r="R41" i="8"/>
  <c r="R27" i="8"/>
  <c r="Q26" i="2"/>
  <c r="R40" i="2"/>
  <c r="B63" i="33" l="1"/>
  <c r="S13" i="80"/>
  <c r="T13" i="80" s="1"/>
  <c r="S162" i="80"/>
  <c r="T162" i="80" s="1"/>
  <c r="S164" i="80"/>
  <c r="T164" i="80" s="1"/>
  <c r="S168" i="80"/>
  <c r="T168" i="80" s="1"/>
  <c r="S172" i="80"/>
  <c r="T172" i="80" s="1"/>
  <c r="S176" i="80"/>
  <c r="T176" i="80" s="1"/>
  <c r="S180" i="80"/>
  <c r="T180" i="80" s="1"/>
  <c r="S184" i="80"/>
  <c r="T184" i="80" s="1"/>
  <c r="S188" i="80"/>
  <c r="T188" i="80" s="1"/>
  <c r="S165" i="80"/>
  <c r="T165" i="80" s="1"/>
  <c r="S173" i="80"/>
  <c r="T173" i="80" s="1"/>
  <c r="S181" i="80"/>
  <c r="T181" i="80" s="1"/>
  <c r="S189" i="80"/>
  <c r="T189" i="80" s="1"/>
  <c r="S170" i="80"/>
  <c r="T170" i="80" s="1"/>
  <c r="S174" i="80"/>
  <c r="T174" i="80" s="1"/>
  <c r="S163" i="80"/>
  <c r="T163" i="80" s="1"/>
  <c r="S167" i="80"/>
  <c r="T167" i="80" s="1"/>
  <c r="S171" i="80"/>
  <c r="T171" i="80" s="1"/>
  <c r="S175" i="80"/>
  <c r="T175" i="80" s="1"/>
  <c r="S179" i="80"/>
  <c r="T179" i="80" s="1"/>
  <c r="S183" i="80"/>
  <c r="T183" i="80" s="1"/>
  <c r="S187" i="80"/>
  <c r="T187" i="80" s="1"/>
  <c r="S169" i="80"/>
  <c r="T169" i="80" s="1"/>
  <c r="S177" i="80"/>
  <c r="T177" i="80" s="1"/>
  <c r="S185" i="80"/>
  <c r="T185" i="80" s="1"/>
  <c r="S166" i="80"/>
  <c r="T166" i="80" s="1"/>
  <c r="S178" i="80"/>
  <c r="T178" i="80" s="1"/>
  <c r="S182" i="80"/>
  <c r="T182" i="80" s="1"/>
  <c r="S186" i="80"/>
  <c r="T186" i="80" s="1"/>
  <c r="S64" i="80"/>
  <c r="T64" i="80" s="1"/>
  <c r="S68" i="80"/>
  <c r="T68" i="80" s="1"/>
  <c r="S72" i="80"/>
  <c r="T72" i="80" s="1"/>
  <c r="S76" i="80"/>
  <c r="T76" i="80" s="1"/>
  <c r="S80" i="80"/>
  <c r="T80" i="80" s="1"/>
  <c r="S84" i="80"/>
  <c r="T84" i="80" s="1"/>
  <c r="S88" i="80"/>
  <c r="T88" i="80" s="1"/>
  <c r="S65" i="80"/>
  <c r="T65" i="80" s="1"/>
  <c r="S73" i="80"/>
  <c r="T73" i="80" s="1"/>
  <c r="S81" i="80"/>
  <c r="T81" i="80" s="1"/>
  <c r="S89" i="80"/>
  <c r="T89" i="80" s="1"/>
  <c r="S66" i="80"/>
  <c r="T66" i="80" s="1"/>
  <c r="S74" i="80"/>
  <c r="T74" i="80" s="1"/>
  <c r="S82" i="80"/>
  <c r="T82" i="80" s="1"/>
  <c r="S90" i="80"/>
  <c r="T90" i="80" s="1"/>
  <c r="S67" i="80"/>
  <c r="T67" i="80" s="1"/>
  <c r="S71" i="80"/>
  <c r="T71" i="80" s="1"/>
  <c r="S75" i="80"/>
  <c r="T75" i="80" s="1"/>
  <c r="S79" i="80"/>
  <c r="T79" i="80" s="1"/>
  <c r="S83" i="80"/>
  <c r="T83" i="80" s="1"/>
  <c r="S87" i="80"/>
  <c r="T87" i="80" s="1"/>
  <c r="S91" i="80"/>
  <c r="T91" i="80" s="1"/>
  <c r="S69" i="80"/>
  <c r="T69" i="80" s="1"/>
  <c r="S77" i="80"/>
  <c r="T77" i="80" s="1"/>
  <c r="S85" i="80"/>
  <c r="T85" i="80" s="1"/>
  <c r="S70" i="80"/>
  <c r="T70" i="80" s="1"/>
  <c r="S78" i="80"/>
  <c r="T78" i="80" s="1"/>
  <c r="S86" i="80"/>
  <c r="T86" i="80" s="1"/>
  <c r="S113" i="80"/>
  <c r="T113" i="80" s="1"/>
  <c r="S116" i="80"/>
  <c r="T116" i="80" s="1"/>
  <c r="S120" i="80"/>
  <c r="T120" i="80" s="1"/>
  <c r="S124" i="80"/>
  <c r="T124" i="80" s="1"/>
  <c r="S128" i="80"/>
  <c r="T128" i="80" s="1"/>
  <c r="S132" i="80"/>
  <c r="T132" i="80" s="1"/>
  <c r="S136" i="80"/>
  <c r="T136" i="80" s="1"/>
  <c r="S140" i="80"/>
  <c r="T140" i="80" s="1"/>
  <c r="S121" i="80"/>
  <c r="T121" i="80" s="1"/>
  <c r="S129" i="80"/>
  <c r="T129" i="80" s="1"/>
  <c r="S137" i="80"/>
  <c r="T137" i="80" s="1"/>
  <c r="S114" i="80"/>
  <c r="T114" i="80" s="1"/>
  <c r="S122" i="80"/>
  <c r="T122" i="80" s="1"/>
  <c r="S130" i="80"/>
  <c r="T130" i="80" s="1"/>
  <c r="S115" i="80"/>
  <c r="T115" i="80" s="1"/>
  <c r="S119" i="80"/>
  <c r="T119" i="80" s="1"/>
  <c r="S123" i="80"/>
  <c r="T123" i="80" s="1"/>
  <c r="S127" i="80"/>
  <c r="T127" i="80" s="1"/>
  <c r="S131" i="80"/>
  <c r="T131" i="80" s="1"/>
  <c r="S135" i="80"/>
  <c r="T135" i="80" s="1"/>
  <c r="S139" i="80"/>
  <c r="T139" i="80" s="1"/>
  <c r="S117" i="80"/>
  <c r="T117" i="80" s="1"/>
  <c r="S125" i="80"/>
  <c r="T125" i="80" s="1"/>
  <c r="S133" i="80"/>
  <c r="T133" i="80" s="1"/>
  <c r="S118" i="80"/>
  <c r="T118" i="80" s="1"/>
  <c r="S126" i="80"/>
  <c r="T126" i="80" s="1"/>
  <c r="S134" i="80"/>
  <c r="T134" i="80" s="1"/>
  <c r="S138" i="80"/>
  <c r="T138" i="80" s="1"/>
  <c r="I37" i="66"/>
  <c r="S37" i="66" s="1"/>
  <c r="R20" i="66"/>
  <c r="P25" i="3"/>
  <c r="F41" i="66"/>
  <c r="L23" i="66"/>
  <c r="H37" i="66"/>
  <c r="R37" i="66" s="1"/>
  <c r="R38" i="66"/>
  <c r="M23" i="66"/>
  <c r="O25" i="66"/>
  <c r="Q14" i="66"/>
  <c r="D28" i="33"/>
  <c r="C28" i="33"/>
  <c r="O13" i="66"/>
  <c r="N13" i="66"/>
  <c r="G13" i="66"/>
  <c r="P13" i="66" s="1"/>
  <c r="E41" i="66"/>
  <c r="O41" i="66" s="1"/>
  <c r="P17" i="66"/>
  <c r="Q8" i="66"/>
  <c r="B41" i="66"/>
  <c r="N25" i="66"/>
  <c r="B64" i="33"/>
  <c r="B62" i="33" s="1"/>
  <c r="B27" i="33"/>
  <c r="S12" i="80" s="1"/>
  <c r="T12" i="80" s="1"/>
  <c r="R8" i="66"/>
  <c r="P24" i="2"/>
  <c r="F30" i="33"/>
  <c r="I30" i="33"/>
  <c r="C65" i="33"/>
  <c r="H30" i="33"/>
  <c r="D65" i="33"/>
  <c r="J30" i="33"/>
  <c r="E65" i="33"/>
  <c r="F63" i="33"/>
  <c r="C29" i="33"/>
  <c r="S63" i="80" s="1"/>
  <c r="T63" i="80" s="1"/>
  <c r="S8" i="66"/>
  <c r="E28" i="33"/>
  <c r="S160" i="80" s="1"/>
  <c r="T160" i="80" s="1"/>
  <c r="I25" i="8"/>
  <c r="H17" i="66"/>
  <c r="H25" i="3"/>
  <c r="H9" i="3" s="1"/>
  <c r="H21" i="66" s="1"/>
  <c r="Q21" i="66" s="1"/>
  <c r="G23" i="66"/>
  <c r="N37" i="66"/>
  <c r="O37" i="66"/>
  <c r="D41" i="66"/>
  <c r="N7" i="66"/>
  <c r="M7" i="66"/>
  <c r="M17" i="66"/>
  <c r="L17" i="66"/>
  <c r="M11" i="66"/>
  <c r="N35" i="66"/>
  <c r="M35" i="66"/>
  <c r="H24" i="2"/>
  <c r="H8" i="2" s="1"/>
  <c r="G11" i="66"/>
  <c r="O17" i="66"/>
  <c r="N17" i="66"/>
  <c r="N29" i="66"/>
  <c r="O29" i="66"/>
  <c r="L37" i="66"/>
  <c r="C41" i="66"/>
  <c r="M31" i="66"/>
  <c r="S40" i="2"/>
  <c r="S25" i="10"/>
  <c r="S39" i="10"/>
  <c r="P21" i="66"/>
  <c r="P33" i="66"/>
  <c r="G7" i="66"/>
  <c r="P9" i="66"/>
  <c r="G31" i="66"/>
  <c r="S32" i="66"/>
  <c r="Q35" i="66"/>
  <c r="P35" i="66"/>
  <c r="P15" i="66"/>
  <c r="G25" i="66"/>
  <c r="P27" i="66"/>
  <c r="S12" i="66"/>
  <c r="R12" i="66"/>
  <c r="G19" i="66"/>
  <c r="S9" i="11"/>
  <c r="H7" i="10"/>
  <c r="H33" i="66" s="1"/>
  <c r="I23" i="10"/>
  <c r="G41" i="10"/>
  <c r="P7" i="10"/>
  <c r="Q23" i="10"/>
  <c r="G43" i="9"/>
  <c r="P9" i="9"/>
  <c r="H9" i="9"/>
  <c r="R25" i="9"/>
  <c r="S27" i="3"/>
  <c r="R27" i="3"/>
  <c r="G43" i="3"/>
  <c r="P9" i="3"/>
  <c r="H9" i="8"/>
  <c r="H15" i="66" s="1"/>
  <c r="Q15" i="66" s="1"/>
  <c r="G43" i="8"/>
  <c r="P9" i="8"/>
  <c r="Q25" i="8"/>
  <c r="S26" i="2"/>
  <c r="G42" i="2"/>
  <c r="P8" i="2"/>
  <c r="R26" i="2"/>
  <c r="S212" i="80" l="1"/>
  <c r="T212" i="80" s="1"/>
  <c r="S216" i="80"/>
  <c r="T216" i="80" s="1"/>
  <c r="S220" i="80"/>
  <c r="T220" i="80" s="1"/>
  <c r="S224" i="80"/>
  <c r="T224" i="80" s="1"/>
  <c r="S228" i="80"/>
  <c r="T228" i="80" s="1"/>
  <c r="S232" i="80"/>
  <c r="T232" i="80" s="1"/>
  <c r="S236" i="80"/>
  <c r="T236" i="80" s="1"/>
  <c r="S213" i="80"/>
  <c r="T213" i="80" s="1"/>
  <c r="S221" i="80"/>
  <c r="T221" i="80" s="1"/>
  <c r="S225" i="80"/>
  <c r="T225" i="80" s="1"/>
  <c r="S233" i="80"/>
  <c r="T233" i="80" s="1"/>
  <c r="S214" i="80"/>
  <c r="T214" i="80" s="1"/>
  <c r="S222" i="80"/>
  <c r="T222" i="80" s="1"/>
  <c r="S230" i="80"/>
  <c r="T230" i="80" s="1"/>
  <c r="S238" i="80"/>
  <c r="T238" i="80" s="1"/>
  <c r="S215" i="80"/>
  <c r="T215" i="80" s="1"/>
  <c r="S219" i="80"/>
  <c r="T219" i="80" s="1"/>
  <c r="S223" i="80"/>
  <c r="T223" i="80" s="1"/>
  <c r="S227" i="80"/>
  <c r="T227" i="80" s="1"/>
  <c r="S231" i="80"/>
  <c r="T231" i="80" s="1"/>
  <c r="S235" i="80"/>
  <c r="T235" i="80" s="1"/>
  <c r="S217" i="80"/>
  <c r="T217" i="80" s="1"/>
  <c r="S229" i="80"/>
  <c r="T229" i="80" s="1"/>
  <c r="S237" i="80"/>
  <c r="T237" i="80" s="1"/>
  <c r="S218" i="80"/>
  <c r="T218" i="80" s="1"/>
  <c r="S226" i="80"/>
  <c r="T226" i="80" s="1"/>
  <c r="S234" i="80"/>
  <c r="T234" i="80" s="1"/>
  <c r="C63" i="33"/>
  <c r="H63" i="33" s="1"/>
  <c r="S62" i="80"/>
  <c r="T62" i="80" s="1"/>
  <c r="D63" i="33"/>
  <c r="S111" i="80"/>
  <c r="T111" i="80" s="1"/>
  <c r="F65" i="33"/>
  <c r="K65" i="33" s="1"/>
  <c r="S211" i="80"/>
  <c r="T211" i="80" s="1"/>
  <c r="M41" i="66"/>
  <c r="Q37" i="66"/>
  <c r="N41" i="66"/>
  <c r="H28" i="33"/>
  <c r="I28" i="33"/>
  <c r="J65" i="33"/>
  <c r="K30" i="33"/>
  <c r="I65" i="33"/>
  <c r="H65" i="33"/>
  <c r="H29" i="33"/>
  <c r="C64" i="33"/>
  <c r="C27" i="33"/>
  <c r="S61" i="80" s="1"/>
  <c r="T61" i="80" s="1"/>
  <c r="J25" i="8"/>
  <c r="J17" i="66" s="1"/>
  <c r="I17" i="66"/>
  <c r="Q17" i="66"/>
  <c r="E63" i="33"/>
  <c r="K28" i="33"/>
  <c r="J28" i="33"/>
  <c r="H11" i="66"/>
  <c r="Q11" i="66" s="1"/>
  <c r="I24" i="2"/>
  <c r="Q24" i="2"/>
  <c r="L41" i="66"/>
  <c r="I25" i="3"/>
  <c r="R25" i="3" s="1"/>
  <c r="H23" i="66"/>
  <c r="Q25" i="3"/>
  <c r="P11" i="66"/>
  <c r="P23" i="66"/>
  <c r="I35" i="66"/>
  <c r="H19" i="66"/>
  <c r="Q19" i="66" s="1"/>
  <c r="Q9" i="9"/>
  <c r="H27" i="66"/>
  <c r="H31" i="66"/>
  <c r="Q31" i="66" s="1"/>
  <c r="Q7" i="10"/>
  <c r="Q9" i="8"/>
  <c r="Q9" i="3"/>
  <c r="P19" i="66"/>
  <c r="P25" i="66"/>
  <c r="G41" i="66"/>
  <c r="P7" i="66"/>
  <c r="Q8" i="2"/>
  <c r="H9" i="66"/>
  <c r="H13" i="66"/>
  <c r="Q13" i="66" s="1"/>
  <c r="P31" i="66"/>
  <c r="Q33" i="66"/>
  <c r="P25" i="11"/>
  <c r="I7" i="10"/>
  <c r="I33" i="66" s="1"/>
  <c r="J23" i="10"/>
  <c r="J35" i="66" s="1"/>
  <c r="H41" i="10"/>
  <c r="P41" i="10"/>
  <c r="R23" i="10"/>
  <c r="H43" i="9"/>
  <c r="R43" i="9" s="1"/>
  <c r="S25" i="9"/>
  <c r="I9" i="9"/>
  <c r="I27" i="66" s="1"/>
  <c r="Q43" i="9"/>
  <c r="P43" i="3"/>
  <c r="H43" i="3"/>
  <c r="Q43" i="3" s="1"/>
  <c r="I9" i="8"/>
  <c r="I15" i="66" s="1"/>
  <c r="H43" i="8"/>
  <c r="Q43" i="8" s="1"/>
  <c r="P43" i="8"/>
  <c r="R25" i="8"/>
  <c r="H42" i="2"/>
  <c r="Q42" i="2" s="1"/>
  <c r="P42" i="2"/>
  <c r="I63" i="33" l="1"/>
  <c r="A45" i="8"/>
  <c r="C15" i="64" s="1"/>
  <c r="R24" i="2"/>
  <c r="A43" i="10"/>
  <c r="C21" i="64" s="1"/>
  <c r="I8" i="2"/>
  <c r="I9" i="66" s="1"/>
  <c r="R9" i="66" s="1"/>
  <c r="S25" i="8"/>
  <c r="S17" i="66"/>
  <c r="K63" i="33"/>
  <c r="J63" i="33"/>
  <c r="H27" i="33"/>
  <c r="H64" i="33"/>
  <c r="C62" i="33"/>
  <c r="D29" i="33"/>
  <c r="S112" i="80" s="1"/>
  <c r="T112" i="80" s="1"/>
  <c r="R17" i="66"/>
  <c r="J25" i="3"/>
  <c r="A45" i="3" s="1"/>
  <c r="C17" i="64" s="1"/>
  <c r="I23" i="66"/>
  <c r="R23" i="66" s="1"/>
  <c r="I9" i="3"/>
  <c r="I21" i="66" s="1"/>
  <c r="R21" i="66" s="1"/>
  <c r="J24" i="2"/>
  <c r="S24" i="2" s="1"/>
  <c r="I11" i="66"/>
  <c r="R11" i="66" s="1"/>
  <c r="Q23" i="66"/>
  <c r="I31" i="66"/>
  <c r="R31" i="66" s="1"/>
  <c r="R33" i="66"/>
  <c r="I25" i="66"/>
  <c r="R27" i="66"/>
  <c r="H25" i="66"/>
  <c r="Q27" i="66"/>
  <c r="H7" i="66"/>
  <c r="Q9" i="66"/>
  <c r="P41" i="66"/>
  <c r="I13" i="66"/>
  <c r="R13" i="66" s="1"/>
  <c r="R15" i="66"/>
  <c r="S35" i="66"/>
  <c r="R35" i="66"/>
  <c r="S25" i="11"/>
  <c r="Q25" i="11"/>
  <c r="J7" i="10"/>
  <c r="S7" i="10" s="1"/>
  <c r="Q41" i="10"/>
  <c r="I41" i="10"/>
  <c r="R7" i="10"/>
  <c r="S23" i="10"/>
  <c r="I43" i="9"/>
  <c r="S43" i="9" s="1"/>
  <c r="R9" i="9"/>
  <c r="J9" i="9"/>
  <c r="J9" i="8"/>
  <c r="I43" i="8"/>
  <c r="R9" i="8"/>
  <c r="A44" i="2" l="1"/>
  <c r="C13" i="64" s="1"/>
  <c r="I7" i="66"/>
  <c r="R7" i="66" s="1"/>
  <c r="I42" i="2"/>
  <c r="R42" i="2" s="1"/>
  <c r="S25" i="3"/>
  <c r="R8" i="2"/>
  <c r="I43" i="3"/>
  <c r="R43" i="3" s="1"/>
  <c r="R9" i="3"/>
  <c r="I19" i="66"/>
  <c r="R19" i="66" s="1"/>
  <c r="H62" i="33"/>
  <c r="D64" i="33"/>
  <c r="D27" i="33"/>
  <c r="S110" i="80" s="1"/>
  <c r="T110" i="80" s="1"/>
  <c r="I29" i="33"/>
  <c r="E29" i="33"/>
  <c r="S161" i="80" s="1"/>
  <c r="T161" i="80" s="1"/>
  <c r="J11" i="66"/>
  <c r="S11" i="66" s="1"/>
  <c r="J8" i="2"/>
  <c r="J23" i="66"/>
  <c r="S23" i="66" s="1"/>
  <c r="J9" i="3"/>
  <c r="J43" i="8"/>
  <c r="S43" i="8" s="1"/>
  <c r="J15" i="66"/>
  <c r="J43" i="9"/>
  <c r="T43" i="9" s="1"/>
  <c r="J27" i="66"/>
  <c r="J41" i="10"/>
  <c r="S41" i="10" s="1"/>
  <c r="J33" i="66"/>
  <c r="H41" i="66"/>
  <c r="Q7" i="66"/>
  <c r="R25" i="66"/>
  <c r="Q25" i="66"/>
  <c r="R25" i="11"/>
  <c r="R41" i="10"/>
  <c r="S9" i="9"/>
  <c r="S9" i="8"/>
  <c r="R43" i="8"/>
  <c r="I41" i="66" l="1"/>
  <c r="R41" i="66" s="1"/>
  <c r="E64" i="33"/>
  <c r="J64" i="33" s="1"/>
  <c r="E27" i="33"/>
  <c r="S159" i="80" s="1"/>
  <c r="T159" i="80" s="1"/>
  <c r="J29" i="33"/>
  <c r="I27" i="33"/>
  <c r="D62" i="33"/>
  <c r="I64" i="33"/>
  <c r="J43" i="3"/>
  <c r="S43" i="3" s="1"/>
  <c r="J21" i="66"/>
  <c r="S9" i="3"/>
  <c r="S8" i="2"/>
  <c r="J42" i="2"/>
  <c r="S42" i="2" s="1"/>
  <c r="J9" i="66"/>
  <c r="F29" i="33" s="1"/>
  <c r="S210" i="80" s="1"/>
  <c r="T210" i="80" s="1"/>
  <c r="Q41" i="66"/>
  <c r="J31" i="66"/>
  <c r="S31" i="66" s="1"/>
  <c r="S33" i="66"/>
  <c r="J13" i="66"/>
  <c r="S15" i="66"/>
  <c r="J25" i="66"/>
  <c r="S25" i="66" s="1"/>
  <c r="S27" i="66"/>
  <c r="X8" i="26"/>
  <c r="X9" i="26"/>
  <c r="X10" i="26"/>
  <c r="X11" i="26"/>
  <c r="X12" i="26"/>
  <c r="X13" i="26"/>
  <c r="X14" i="26"/>
  <c r="X15" i="26"/>
  <c r="W8" i="26"/>
  <c r="W9" i="26"/>
  <c r="W10" i="26"/>
  <c r="W11" i="26"/>
  <c r="W12" i="26"/>
  <c r="W13" i="26"/>
  <c r="W14" i="26"/>
  <c r="W15" i="26"/>
  <c r="F64" i="33" l="1"/>
  <c r="F62" i="33" s="1"/>
  <c r="F27" i="33"/>
  <c r="S208" i="80" s="1"/>
  <c r="T208" i="80" s="1"/>
  <c r="E62" i="33"/>
  <c r="J62" i="33" s="1"/>
  <c r="I62" i="33"/>
  <c r="J27" i="33"/>
  <c r="K29" i="33"/>
  <c r="J7" i="66"/>
  <c r="S7" i="66" s="1"/>
  <c r="S9" i="66"/>
  <c r="J19" i="66"/>
  <c r="S19" i="66" s="1"/>
  <c r="S21" i="66"/>
  <c r="S13" i="66"/>
  <c r="B28" i="6"/>
  <c r="K64" i="33" l="1"/>
  <c r="K27" i="33"/>
  <c r="J41" i="66"/>
  <c r="S41" i="66" s="1"/>
  <c r="K62" i="33"/>
  <c r="H23" i="6"/>
  <c r="H25" i="6"/>
  <c r="C25" i="62" l="1"/>
  <c r="G20" i="62"/>
  <c r="G22" i="62" s="1"/>
  <c r="C20" i="62"/>
  <c r="C22" i="62" s="1"/>
  <c r="G14" i="62"/>
  <c r="F14" i="62"/>
  <c r="E14" i="62"/>
  <c r="D14" i="62"/>
  <c r="C14" i="62"/>
  <c r="G13" i="62"/>
  <c r="F13" i="62"/>
  <c r="E13" i="62"/>
  <c r="D13" i="62"/>
  <c r="C13" i="62"/>
  <c r="G12" i="62"/>
  <c r="F12" i="62"/>
  <c r="E12" i="62"/>
  <c r="D12" i="62"/>
  <c r="C12" i="62"/>
  <c r="G11" i="62"/>
  <c r="F11" i="62"/>
  <c r="E11" i="62"/>
  <c r="D11" i="62"/>
  <c r="C11" i="62"/>
  <c r="G10" i="62"/>
  <c r="F10" i="62"/>
  <c r="E10" i="62"/>
  <c r="D10" i="62"/>
  <c r="G9" i="62"/>
  <c r="F9" i="62"/>
  <c r="E9" i="62"/>
  <c r="D9" i="62"/>
  <c r="C9" i="62"/>
  <c r="G40" i="62"/>
  <c r="F40" i="62"/>
  <c r="E40" i="62"/>
  <c r="D40" i="62"/>
  <c r="C40" i="62"/>
  <c r="G19" i="62"/>
  <c r="G29" i="62" s="1"/>
  <c r="F19" i="62"/>
  <c r="F29" i="62" s="1"/>
  <c r="E19" i="62"/>
  <c r="E29" i="62" s="1"/>
  <c r="D19" i="62"/>
  <c r="D29" i="62" s="1"/>
  <c r="C19" i="62"/>
  <c r="C29" i="62" s="1"/>
  <c r="L19" i="61"/>
  <c r="K19" i="61"/>
  <c r="J19" i="61"/>
  <c r="I19" i="61"/>
  <c r="H19" i="61"/>
  <c r="G19" i="61"/>
  <c r="F19" i="61"/>
  <c r="E19" i="61"/>
  <c r="E32" i="61" s="1"/>
  <c r="D19" i="61"/>
  <c r="L38" i="61"/>
  <c r="J38" i="61"/>
  <c r="H38" i="61"/>
  <c r="F38" i="61"/>
  <c r="D38" i="61"/>
  <c r="L30" i="61"/>
  <c r="L32" i="61" s="1"/>
  <c r="K30" i="61"/>
  <c r="K32" i="61" s="1"/>
  <c r="J30" i="61"/>
  <c r="I30" i="61"/>
  <c r="H30" i="61"/>
  <c r="H32" i="61" s="1"/>
  <c r="G30" i="61"/>
  <c r="G32" i="61" s="1"/>
  <c r="F30" i="61"/>
  <c r="E30" i="61"/>
  <c r="D30" i="61"/>
  <c r="C30" i="61"/>
  <c r="C19" i="61"/>
  <c r="G25" i="62"/>
  <c r="F20" i="62"/>
  <c r="F22" i="62" s="1"/>
  <c r="E25" i="62"/>
  <c r="D20" i="62"/>
  <c r="D22" i="62" s="1"/>
  <c r="K35" i="61"/>
  <c r="K36" i="61" s="1"/>
  <c r="G35" i="61"/>
  <c r="E35" i="61"/>
  <c r="I32" i="61" l="1"/>
  <c r="D32" i="61"/>
  <c r="D39" i="61" s="1"/>
  <c r="D50" i="61" s="1"/>
  <c r="G36" i="61"/>
  <c r="F32" i="61"/>
  <c r="J32" i="61"/>
  <c r="C32" i="61"/>
  <c r="E15" i="62"/>
  <c r="D15" i="62"/>
  <c r="L39" i="61"/>
  <c r="L50" i="61" s="1"/>
  <c r="F15" i="62"/>
  <c r="G15" i="62"/>
  <c r="F25" i="62"/>
  <c r="E20" i="62"/>
  <c r="E22" i="62" s="1"/>
  <c r="D25" i="62"/>
  <c r="C35" i="61"/>
  <c r="E36" i="61"/>
  <c r="I35" i="61"/>
  <c r="I36" i="61" s="1"/>
  <c r="J39" i="61"/>
  <c r="J50" i="61" s="1"/>
  <c r="F39" i="61"/>
  <c r="F50" i="61" s="1"/>
  <c r="H39" i="61"/>
  <c r="H50" i="61" s="1"/>
  <c r="C10" i="64" l="1"/>
  <c r="C36" i="61"/>
  <c r="C9" i="64" s="1"/>
  <c r="C10" i="62"/>
  <c r="C15" i="62" s="1"/>
  <c r="C29" i="30" l="1"/>
  <c r="C18" i="14" s="1"/>
  <c r="F29" i="30"/>
  <c r="C22" i="14" s="1"/>
  <c r="G29" i="30"/>
  <c r="C23" i="14" s="1"/>
  <c r="H29" i="30"/>
  <c r="I29" i="30"/>
  <c r="C25" i="14" s="1"/>
  <c r="K29" i="30"/>
  <c r="C28" i="14" s="1"/>
  <c r="O29" i="30"/>
  <c r="P29" i="30"/>
  <c r="C34" i="14" s="1"/>
  <c r="F66" i="30"/>
  <c r="D22" i="14" s="1"/>
  <c r="G66" i="30"/>
  <c r="D23" i="14" s="1"/>
  <c r="H66" i="30"/>
  <c r="I66" i="30"/>
  <c r="D25" i="14" s="1"/>
  <c r="K66" i="30"/>
  <c r="D28" i="14" s="1"/>
  <c r="O66" i="30"/>
  <c r="P66" i="30"/>
  <c r="F103" i="30"/>
  <c r="E22" i="14" s="1"/>
  <c r="G103" i="30"/>
  <c r="E23" i="14" s="1"/>
  <c r="H103" i="30"/>
  <c r="I103" i="30"/>
  <c r="E25" i="14" s="1"/>
  <c r="K103" i="30"/>
  <c r="E28" i="14" s="1"/>
  <c r="O103" i="30"/>
  <c r="E33" i="14" s="1"/>
  <c r="P103" i="30"/>
  <c r="F140" i="30"/>
  <c r="F22" i="14" s="1"/>
  <c r="G140" i="30"/>
  <c r="F23" i="14" s="1"/>
  <c r="H140" i="30"/>
  <c r="I140" i="30"/>
  <c r="F25" i="14" s="1"/>
  <c r="K140" i="30"/>
  <c r="F28" i="14" s="1"/>
  <c r="O140" i="30"/>
  <c r="P140" i="30"/>
  <c r="F34" i="14" s="1"/>
  <c r="F177" i="30"/>
  <c r="G22" i="14" s="1"/>
  <c r="G177" i="30"/>
  <c r="G23" i="14" s="1"/>
  <c r="H177" i="30"/>
  <c r="I177" i="30"/>
  <c r="G25" i="14" s="1"/>
  <c r="K177" i="30"/>
  <c r="G28" i="14" s="1"/>
  <c r="O177" i="30"/>
  <c r="P177" i="30"/>
  <c r="G34" i="14" s="1"/>
  <c r="F66" i="56"/>
  <c r="H22" i="14" s="1"/>
  <c r="G66" i="56"/>
  <c r="H23" i="14" s="1"/>
  <c r="H66" i="56"/>
  <c r="H24" i="14" s="1"/>
  <c r="I66" i="56"/>
  <c r="H25" i="14" s="1"/>
  <c r="K66" i="56"/>
  <c r="H28" i="14" s="1"/>
  <c r="O66" i="56"/>
  <c r="H33" i="14" s="1"/>
  <c r="P66" i="56"/>
  <c r="H34" i="14" s="1"/>
  <c r="F103" i="56"/>
  <c r="I22" i="14" s="1"/>
  <c r="G103" i="56"/>
  <c r="I23" i="14" s="1"/>
  <c r="H103" i="56"/>
  <c r="I24" i="14" s="1"/>
  <c r="I103" i="56"/>
  <c r="I25" i="14" s="1"/>
  <c r="K103" i="56"/>
  <c r="I28" i="14" s="1"/>
  <c r="O103" i="56"/>
  <c r="I33" i="14" s="1"/>
  <c r="P103" i="56"/>
  <c r="I34" i="14" s="1"/>
  <c r="F140" i="56"/>
  <c r="J22" i="14" s="1"/>
  <c r="G140" i="56"/>
  <c r="J23" i="14" s="1"/>
  <c r="H140" i="56"/>
  <c r="J24" i="14" s="1"/>
  <c r="I140" i="56"/>
  <c r="J25" i="14" s="1"/>
  <c r="K140" i="56"/>
  <c r="J28" i="14" s="1"/>
  <c r="O140" i="56"/>
  <c r="J33" i="14" s="1"/>
  <c r="P140" i="56"/>
  <c r="J34" i="14" s="1"/>
  <c r="D29" i="30"/>
  <c r="C19" i="14" s="1"/>
  <c r="L29" i="30"/>
  <c r="C29" i="14" s="1"/>
  <c r="C45" i="30"/>
  <c r="C46" i="30"/>
  <c r="C47" i="30"/>
  <c r="C49" i="30"/>
  <c r="C50" i="30"/>
  <c r="C51" i="30"/>
  <c r="C52" i="30"/>
  <c r="C54" i="30"/>
  <c r="C55" i="30"/>
  <c r="C56" i="30"/>
  <c r="C57" i="30"/>
  <c r="C58" i="30"/>
  <c r="C59" i="30"/>
  <c r="C60" i="30"/>
  <c r="C61" i="30"/>
  <c r="C62" i="30"/>
  <c r="C63" i="30"/>
  <c r="C64" i="30"/>
  <c r="C65" i="30"/>
  <c r="L66" i="30"/>
  <c r="D29" i="14" s="1"/>
  <c r="C53" i="30"/>
  <c r="L103" i="30"/>
  <c r="E29" i="14" s="1"/>
  <c r="L140" i="30"/>
  <c r="F29" i="14" s="1"/>
  <c r="L177" i="30"/>
  <c r="G29" i="14" s="1"/>
  <c r="L66" i="56"/>
  <c r="H29" i="14" s="1"/>
  <c r="L103" i="56"/>
  <c r="I29" i="14" s="1"/>
  <c r="L140" i="56"/>
  <c r="J29" i="14" s="1"/>
  <c r="E29" i="30"/>
  <c r="C20" i="14" s="1"/>
  <c r="M29" i="30"/>
  <c r="C31" i="14" s="1"/>
  <c r="D45" i="30"/>
  <c r="R45" i="30" s="1"/>
  <c r="D46" i="30"/>
  <c r="D48" i="30"/>
  <c r="R48" i="30" s="1"/>
  <c r="D85" i="30" s="1"/>
  <c r="R85" i="30" s="1"/>
  <c r="D49" i="30"/>
  <c r="D50" i="30"/>
  <c r="D51" i="30"/>
  <c r="D52" i="30"/>
  <c r="D53" i="30"/>
  <c r="D54" i="30"/>
  <c r="D55" i="30"/>
  <c r="D56" i="30"/>
  <c r="D57" i="30"/>
  <c r="D58" i="30"/>
  <c r="D59" i="30"/>
  <c r="D60" i="30"/>
  <c r="D61" i="30"/>
  <c r="D62" i="30"/>
  <c r="D63" i="30"/>
  <c r="D64" i="30"/>
  <c r="D65" i="30"/>
  <c r="M66" i="30"/>
  <c r="D31" i="14" s="1"/>
  <c r="M103" i="30"/>
  <c r="E31" i="14" s="1"/>
  <c r="M140" i="30"/>
  <c r="F31" i="14" s="1"/>
  <c r="M177" i="30"/>
  <c r="G31" i="14" s="1"/>
  <c r="M66" i="56"/>
  <c r="H31" i="14" s="1"/>
  <c r="M103" i="56"/>
  <c r="I31" i="14" s="1"/>
  <c r="M140" i="56"/>
  <c r="J31" i="14" s="1"/>
  <c r="F177" i="56"/>
  <c r="K22" i="14" s="1"/>
  <c r="G177" i="56"/>
  <c r="K23" i="14" s="1"/>
  <c r="H177" i="56"/>
  <c r="K24" i="14" s="1"/>
  <c r="I177" i="56"/>
  <c r="K25" i="14" s="1"/>
  <c r="K177" i="56"/>
  <c r="K28" i="14" s="1"/>
  <c r="O177" i="56"/>
  <c r="K33" i="14" s="1"/>
  <c r="P177" i="56"/>
  <c r="K34" i="14" s="1"/>
  <c r="L177" i="56"/>
  <c r="K29" i="14" s="1"/>
  <c r="M177" i="56"/>
  <c r="K31" i="14" s="1"/>
  <c r="C43" i="30"/>
  <c r="C46" i="14" s="1"/>
  <c r="F43" i="30"/>
  <c r="C50" i="14" s="1"/>
  <c r="G43" i="30"/>
  <c r="C51" i="14" s="1"/>
  <c r="H43" i="30"/>
  <c r="C52" i="14" s="1"/>
  <c r="I43" i="30"/>
  <c r="C53" i="14" s="1"/>
  <c r="K43" i="30"/>
  <c r="C56" i="14" s="1"/>
  <c r="O43" i="30"/>
  <c r="P43" i="30"/>
  <c r="C62" i="14" s="1"/>
  <c r="F80" i="30"/>
  <c r="D50" i="14" s="1"/>
  <c r="G80" i="30"/>
  <c r="D51" i="14" s="1"/>
  <c r="H80" i="30"/>
  <c r="D52" i="14" s="1"/>
  <c r="I80" i="30"/>
  <c r="D53" i="14" s="1"/>
  <c r="K80" i="30"/>
  <c r="D56" i="14" s="1"/>
  <c r="O80" i="30"/>
  <c r="D61" i="14" s="1"/>
  <c r="P80" i="30"/>
  <c r="D62" i="14" s="1"/>
  <c r="F117" i="30"/>
  <c r="E50" i="14" s="1"/>
  <c r="G117" i="30"/>
  <c r="E51" i="14" s="1"/>
  <c r="H117" i="30"/>
  <c r="E52" i="14" s="1"/>
  <c r="I117" i="30"/>
  <c r="E53" i="14" s="1"/>
  <c r="K117" i="30"/>
  <c r="E56" i="14" s="1"/>
  <c r="O117" i="30"/>
  <c r="P117" i="30"/>
  <c r="E62" i="14" s="1"/>
  <c r="F154" i="30"/>
  <c r="F50" i="14" s="1"/>
  <c r="G154" i="30"/>
  <c r="F51" i="14" s="1"/>
  <c r="H154" i="30"/>
  <c r="F52" i="14" s="1"/>
  <c r="I154" i="30"/>
  <c r="F53" i="14" s="1"/>
  <c r="K154" i="30"/>
  <c r="F56" i="14" s="1"/>
  <c r="O154" i="30"/>
  <c r="P154" i="30"/>
  <c r="F62" i="14" s="1"/>
  <c r="F191" i="30"/>
  <c r="G50" i="14" s="1"/>
  <c r="G191" i="30"/>
  <c r="G51" i="14" s="1"/>
  <c r="H191" i="30"/>
  <c r="G52" i="14" s="1"/>
  <c r="I191" i="30"/>
  <c r="G53" i="14" s="1"/>
  <c r="K191" i="30"/>
  <c r="G56" i="14" s="1"/>
  <c r="O191" i="30"/>
  <c r="P191" i="30"/>
  <c r="G62" i="14" s="1"/>
  <c r="F80" i="56"/>
  <c r="H50" i="14" s="1"/>
  <c r="G80" i="56"/>
  <c r="H51" i="14" s="1"/>
  <c r="H80" i="56"/>
  <c r="H52" i="14" s="1"/>
  <c r="I80" i="56"/>
  <c r="H53" i="14" s="1"/>
  <c r="K80" i="56"/>
  <c r="H56" i="14" s="1"/>
  <c r="O80" i="56"/>
  <c r="H61" i="14" s="1"/>
  <c r="P80" i="56"/>
  <c r="H62" i="14" s="1"/>
  <c r="F117" i="56"/>
  <c r="I50" i="14" s="1"/>
  <c r="G117" i="56"/>
  <c r="I51" i="14" s="1"/>
  <c r="H117" i="56"/>
  <c r="I52" i="14" s="1"/>
  <c r="I117" i="56"/>
  <c r="I53" i="14" s="1"/>
  <c r="K117" i="56"/>
  <c r="I56" i="14" s="1"/>
  <c r="O117" i="56"/>
  <c r="I61" i="14" s="1"/>
  <c r="P117" i="56"/>
  <c r="I62" i="14" s="1"/>
  <c r="F154" i="56"/>
  <c r="J50" i="14" s="1"/>
  <c r="G154" i="56"/>
  <c r="J51" i="14" s="1"/>
  <c r="H154" i="56"/>
  <c r="J52" i="14" s="1"/>
  <c r="I154" i="56"/>
  <c r="J53" i="14" s="1"/>
  <c r="K154" i="56"/>
  <c r="J56" i="14" s="1"/>
  <c r="O154" i="56"/>
  <c r="J61" i="14" s="1"/>
  <c r="P154" i="56"/>
  <c r="J62" i="14" s="1"/>
  <c r="D43" i="30"/>
  <c r="C47" i="14" s="1"/>
  <c r="L43" i="30"/>
  <c r="C57" i="14" s="1"/>
  <c r="C68" i="30"/>
  <c r="Q68" i="30" s="1"/>
  <c r="C70" i="30"/>
  <c r="C71" i="30"/>
  <c r="C72" i="30"/>
  <c r="C73" i="30"/>
  <c r="C74" i="30"/>
  <c r="C75" i="30"/>
  <c r="C76" i="30"/>
  <c r="C77" i="30"/>
  <c r="C78" i="30"/>
  <c r="C79" i="30"/>
  <c r="L80" i="30"/>
  <c r="D57" i="14" s="1"/>
  <c r="L117" i="30"/>
  <c r="E57" i="14" s="1"/>
  <c r="L154" i="30"/>
  <c r="F57" i="14" s="1"/>
  <c r="L191" i="30"/>
  <c r="G57" i="14" s="1"/>
  <c r="L80" i="56"/>
  <c r="H57" i="14" s="1"/>
  <c r="L117" i="56"/>
  <c r="I57" i="14" s="1"/>
  <c r="L154" i="56"/>
  <c r="J57" i="14" s="1"/>
  <c r="E43" i="30"/>
  <c r="C48" i="14" s="1"/>
  <c r="M43" i="30"/>
  <c r="C59" i="14" s="1"/>
  <c r="D68" i="30"/>
  <c r="D71" i="30"/>
  <c r="R71" i="30" s="1"/>
  <c r="D72" i="30"/>
  <c r="R72" i="30" s="1"/>
  <c r="D109" i="30" s="1"/>
  <c r="D73" i="30"/>
  <c r="R73" i="30" s="1"/>
  <c r="D74" i="30"/>
  <c r="D75" i="30"/>
  <c r="D76" i="30"/>
  <c r="D77" i="30"/>
  <c r="D78" i="30"/>
  <c r="D79" i="30"/>
  <c r="M80" i="30"/>
  <c r="D59" i="14" s="1"/>
  <c r="D69" i="30"/>
  <c r="D70" i="30"/>
  <c r="D108" i="30"/>
  <c r="M117" i="30"/>
  <c r="E59" i="14" s="1"/>
  <c r="M154" i="30"/>
  <c r="F59" i="14" s="1"/>
  <c r="M191" i="30"/>
  <c r="G59" i="14" s="1"/>
  <c r="M80" i="56"/>
  <c r="H59" i="14" s="1"/>
  <c r="M117" i="56"/>
  <c r="I59" i="14" s="1"/>
  <c r="M154" i="56"/>
  <c r="J59" i="14" s="1"/>
  <c r="F191" i="56"/>
  <c r="K50" i="14" s="1"/>
  <c r="G191" i="56"/>
  <c r="K51" i="14" s="1"/>
  <c r="H191" i="56"/>
  <c r="K52" i="14" s="1"/>
  <c r="I191" i="56"/>
  <c r="K53" i="14" s="1"/>
  <c r="K191" i="56"/>
  <c r="K56" i="14" s="1"/>
  <c r="O191" i="56"/>
  <c r="K61" i="14" s="1"/>
  <c r="P191" i="56"/>
  <c r="K62" i="14" s="1"/>
  <c r="L191" i="56"/>
  <c r="K57" i="14" s="1"/>
  <c r="M191" i="56"/>
  <c r="K59" i="14" s="1"/>
  <c r="B37" i="6"/>
  <c r="B43" i="6"/>
  <c r="N191" i="56"/>
  <c r="K60" i="14" s="1"/>
  <c r="J191" i="56"/>
  <c r="K55" i="14" s="1"/>
  <c r="E79" i="30"/>
  <c r="E78" i="30"/>
  <c r="E77" i="30"/>
  <c r="E74" i="30"/>
  <c r="E73" i="30"/>
  <c r="E72" i="30"/>
  <c r="E71" i="30"/>
  <c r="E70" i="30"/>
  <c r="E69" i="30"/>
  <c r="E68" i="30"/>
  <c r="N177" i="56"/>
  <c r="K32" i="14" s="1"/>
  <c r="J177" i="56"/>
  <c r="K27" i="14" s="1"/>
  <c r="N154" i="56"/>
  <c r="J60" i="14" s="1"/>
  <c r="J154" i="56"/>
  <c r="J55" i="14" s="1"/>
  <c r="N140" i="56"/>
  <c r="J32" i="14" s="1"/>
  <c r="J140" i="56"/>
  <c r="J27" i="14" s="1"/>
  <c r="N117" i="56"/>
  <c r="I60" i="14" s="1"/>
  <c r="J117" i="56"/>
  <c r="I55" i="14" s="1"/>
  <c r="N103" i="56"/>
  <c r="I32" i="14" s="1"/>
  <c r="J103" i="56"/>
  <c r="I27" i="14" s="1"/>
  <c r="N80" i="56"/>
  <c r="H60" i="14" s="1"/>
  <c r="J80" i="56"/>
  <c r="H55" i="14" s="1"/>
  <c r="N66" i="56"/>
  <c r="H32" i="14" s="1"/>
  <c r="J66" i="56"/>
  <c r="H27" i="14" s="1"/>
  <c r="B42" i="56"/>
  <c r="B41" i="56"/>
  <c r="B40" i="56"/>
  <c r="B39" i="56"/>
  <c r="B38" i="56"/>
  <c r="B28" i="56"/>
  <c r="B27" i="56"/>
  <c r="B26" i="56"/>
  <c r="B25" i="56"/>
  <c r="B24" i="56"/>
  <c r="B116" i="30"/>
  <c r="B153" i="30" s="1"/>
  <c r="B190" i="30" s="1"/>
  <c r="B115" i="30"/>
  <c r="B152" i="30" s="1"/>
  <c r="B189" i="30" s="1"/>
  <c r="B114" i="30"/>
  <c r="B151" i="30" s="1"/>
  <c r="B188" i="30" s="1"/>
  <c r="B113" i="30"/>
  <c r="B150" i="30" s="1"/>
  <c r="B187" i="30" s="1"/>
  <c r="B112" i="30"/>
  <c r="B149" i="30" s="1"/>
  <c r="B186" i="30" s="1"/>
  <c r="B102" i="30"/>
  <c r="B139" i="30" s="1"/>
  <c r="B176" i="30" s="1"/>
  <c r="B101" i="30"/>
  <c r="B138" i="30" s="1"/>
  <c r="B175" i="30" s="1"/>
  <c r="B100" i="30"/>
  <c r="B137" i="30" s="1"/>
  <c r="B174" i="30" s="1"/>
  <c r="B99" i="30"/>
  <c r="B136" i="30" s="1"/>
  <c r="B173" i="30" s="1"/>
  <c r="B98" i="30"/>
  <c r="B135" i="30" s="1"/>
  <c r="B172" i="30" s="1"/>
  <c r="E65" i="30"/>
  <c r="E64" i="30"/>
  <c r="E63" i="30"/>
  <c r="E62" i="30"/>
  <c r="E61" i="30"/>
  <c r="E60" i="30"/>
  <c r="E59" i="30"/>
  <c r="E58" i="30"/>
  <c r="E57" i="30"/>
  <c r="E56" i="30"/>
  <c r="E55" i="30"/>
  <c r="E54" i="30"/>
  <c r="E53" i="30"/>
  <c r="E52" i="30"/>
  <c r="E51" i="30"/>
  <c r="E50" i="30"/>
  <c r="E49" i="30"/>
  <c r="E48" i="30"/>
  <c r="E47" i="30"/>
  <c r="E46" i="30"/>
  <c r="E45" i="30"/>
  <c r="N191" i="30"/>
  <c r="G60" i="14" s="1"/>
  <c r="J191" i="30"/>
  <c r="G55" i="14" s="1"/>
  <c r="E76" i="30"/>
  <c r="E75" i="30"/>
  <c r="N177" i="30"/>
  <c r="G32" i="14" s="1"/>
  <c r="J177" i="30"/>
  <c r="G27" i="14" s="1"/>
  <c r="N154" i="30"/>
  <c r="F60" i="14" s="1"/>
  <c r="J154" i="30"/>
  <c r="F55" i="14" s="1"/>
  <c r="N140" i="30"/>
  <c r="F32" i="14" s="1"/>
  <c r="J140" i="30"/>
  <c r="F27" i="14" s="1"/>
  <c r="N43" i="30"/>
  <c r="C60" i="14" s="1"/>
  <c r="J43" i="30"/>
  <c r="C55" i="14" s="1"/>
  <c r="N29" i="30"/>
  <c r="C32" i="14" s="1"/>
  <c r="J29" i="30"/>
  <c r="C27" i="14" s="1"/>
  <c r="E10" i="53"/>
  <c r="F10" i="53"/>
  <c r="C24" i="26" s="1"/>
  <c r="G10" i="53"/>
  <c r="D24" i="26" s="1"/>
  <c r="H10" i="53"/>
  <c r="E24" i="26" s="1"/>
  <c r="I10" i="53"/>
  <c r="F24" i="26" s="1"/>
  <c r="H20" i="6"/>
  <c r="B23" i="6"/>
  <c r="B22" i="6" s="1"/>
  <c r="B20" i="6" s="1"/>
  <c r="AA26" i="26"/>
  <c r="Z26" i="26"/>
  <c r="Y26" i="26"/>
  <c r="X26" i="26"/>
  <c r="W26" i="26"/>
  <c r="AA21" i="26"/>
  <c r="Z21" i="26"/>
  <c r="Y21" i="26"/>
  <c r="X21" i="26"/>
  <c r="W21" i="26"/>
  <c r="AA20" i="26"/>
  <c r="Z20" i="26"/>
  <c r="Y20" i="26"/>
  <c r="X20" i="26"/>
  <c r="W20" i="26"/>
  <c r="AA19" i="26"/>
  <c r="Z19" i="26"/>
  <c r="Y19" i="26"/>
  <c r="X19" i="26"/>
  <c r="W19" i="26"/>
  <c r="AA17" i="26"/>
  <c r="Z17" i="26"/>
  <c r="Y17" i="26"/>
  <c r="X17" i="26"/>
  <c r="AA15" i="26"/>
  <c r="Z15" i="26"/>
  <c r="Y15" i="26"/>
  <c r="AA14" i="26"/>
  <c r="Z14" i="26"/>
  <c r="Y14" i="26"/>
  <c r="AA13" i="26"/>
  <c r="Z13" i="26"/>
  <c r="Y13" i="26"/>
  <c r="AA12" i="26"/>
  <c r="Z12" i="26"/>
  <c r="Y12" i="26"/>
  <c r="AA11" i="26"/>
  <c r="Z11" i="26"/>
  <c r="Y11" i="26"/>
  <c r="AA10" i="26"/>
  <c r="Z10" i="26"/>
  <c r="Y10" i="26"/>
  <c r="AA9" i="26"/>
  <c r="Z9" i="26"/>
  <c r="Y9" i="26"/>
  <c r="AA8" i="26"/>
  <c r="Z8" i="26"/>
  <c r="Y8" i="26"/>
  <c r="Q12" i="54"/>
  <c r="P12" i="54"/>
  <c r="O12" i="54"/>
  <c r="M12" i="54"/>
  <c r="L12" i="54"/>
  <c r="K12" i="54"/>
  <c r="D11" i="54"/>
  <c r="D13" i="54" s="1"/>
  <c r="C11" i="54"/>
  <c r="B13" i="54"/>
  <c r="A15" i="54" s="1"/>
  <c r="C29" i="64" s="1"/>
  <c r="Q10" i="54"/>
  <c r="P10" i="54"/>
  <c r="O10" i="54"/>
  <c r="M10" i="54"/>
  <c r="L10" i="54"/>
  <c r="K10" i="54"/>
  <c r="I11" i="54"/>
  <c r="H11" i="54"/>
  <c r="G11" i="54"/>
  <c r="F11" i="54"/>
  <c r="F13" i="54" s="1"/>
  <c r="C23" i="26" s="1"/>
  <c r="C28" i="26" s="1"/>
  <c r="C30" i="26" s="1"/>
  <c r="E11" i="54"/>
  <c r="L9" i="54"/>
  <c r="K9" i="54"/>
  <c r="D10" i="53"/>
  <c r="C10" i="53"/>
  <c r="Q9" i="53"/>
  <c r="P9" i="53"/>
  <c r="O9" i="53"/>
  <c r="M9" i="53"/>
  <c r="L9" i="53"/>
  <c r="K9" i="53"/>
  <c r="L8" i="53"/>
  <c r="K8" i="53"/>
  <c r="O9" i="54"/>
  <c r="M9" i="54"/>
  <c r="Q9" i="54"/>
  <c r="P9" i="54"/>
  <c r="P8" i="53"/>
  <c r="M8" i="53"/>
  <c r="O8" i="53"/>
  <c r="Q8" i="53"/>
  <c r="N117" i="30"/>
  <c r="E60" i="14" s="1"/>
  <c r="J117" i="30"/>
  <c r="E55" i="14" s="1"/>
  <c r="N103" i="30"/>
  <c r="E32" i="14" s="1"/>
  <c r="J103" i="30"/>
  <c r="E27" i="14" s="1"/>
  <c r="N80" i="30"/>
  <c r="D60" i="14" s="1"/>
  <c r="J80" i="30"/>
  <c r="D55" i="14" s="1"/>
  <c r="N66" i="30"/>
  <c r="D32" i="14" s="1"/>
  <c r="J66" i="30"/>
  <c r="D27" i="14" s="1"/>
  <c r="H21" i="6"/>
  <c r="H19" i="6"/>
  <c r="H18" i="6"/>
  <c r="H15" i="6"/>
  <c r="H14" i="6"/>
  <c r="H13" i="6"/>
  <c r="H12" i="6"/>
  <c r="H11" i="6"/>
  <c r="H17" i="6"/>
  <c r="G27" i="6"/>
  <c r="G29" i="6" s="1"/>
  <c r="B33" i="6"/>
  <c r="E27" i="6"/>
  <c r="E29" i="6" s="1"/>
  <c r="R109" i="30" l="1"/>
  <c r="D146" i="30" s="1"/>
  <c r="S45" i="30"/>
  <c r="E82" i="30" s="1"/>
  <c r="S49" i="30"/>
  <c r="E86" i="30" s="1"/>
  <c r="S86" i="30" s="1"/>
  <c r="E123" i="30" s="1"/>
  <c r="S53" i="30"/>
  <c r="E90" i="30" s="1"/>
  <c r="S90" i="30" s="1"/>
  <c r="E127" i="30" s="1"/>
  <c r="S57" i="30"/>
  <c r="E94" i="30" s="1"/>
  <c r="S94" i="30" s="1"/>
  <c r="E131" i="30" s="1"/>
  <c r="S61" i="30"/>
  <c r="E98" i="30" s="1"/>
  <c r="S98" i="30" s="1"/>
  <c r="E135" i="30" s="1"/>
  <c r="S65" i="30"/>
  <c r="E102" i="30" s="1"/>
  <c r="S102" i="30" s="1"/>
  <c r="E139" i="30" s="1"/>
  <c r="S76" i="30"/>
  <c r="E113" i="30" s="1"/>
  <c r="S46" i="30"/>
  <c r="E83" i="30" s="1"/>
  <c r="S83" i="30" s="1"/>
  <c r="E120" i="30" s="1"/>
  <c r="S54" i="30"/>
  <c r="E91" i="30" s="1"/>
  <c r="S91" i="30" s="1"/>
  <c r="E128" i="30" s="1"/>
  <c r="S58" i="30"/>
  <c r="E95" i="30" s="1"/>
  <c r="S95" i="30" s="1"/>
  <c r="E132" i="30" s="1"/>
  <c r="S62" i="30"/>
  <c r="E99" i="30" s="1"/>
  <c r="S99" i="30" s="1"/>
  <c r="E136" i="30" s="1"/>
  <c r="R108" i="30"/>
  <c r="D145" i="30" s="1"/>
  <c r="E13" i="54"/>
  <c r="N11" i="54"/>
  <c r="S48" i="30"/>
  <c r="E85" i="30" s="1"/>
  <c r="S85" i="30" s="1"/>
  <c r="E122" i="30" s="1"/>
  <c r="S52" i="30"/>
  <c r="E89" i="30" s="1"/>
  <c r="S89" i="30" s="1"/>
  <c r="E126" i="30" s="1"/>
  <c r="S56" i="30"/>
  <c r="E93" i="30" s="1"/>
  <c r="S93" i="30" s="1"/>
  <c r="E130" i="30" s="1"/>
  <c r="S60" i="30"/>
  <c r="E97" i="30" s="1"/>
  <c r="S97" i="30" s="1"/>
  <c r="E134" i="30" s="1"/>
  <c r="S64" i="30"/>
  <c r="E101" i="30" s="1"/>
  <c r="S101" i="30" s="1"/>
  <c r="E138" i="30" s="1"/>
  <c r="S68" i="30"/>
  <c r="E105" i="30" s="1"/>
  <c r="S72" i="30"/>
  <c r="E109" i="30" s="1"/>
  <c r="S78" i="30"/>
  <c r="E115" i="30" s="1"/>
  <c r="R69" i="30"/>
  <c r="D106" i="30" s="1"/>
  <c r="R77" i="30"/>
  <c r="D114" i="30" s="1"/>
  <c r="R114" i="30" s="1"/>
  <c r="D151" i="30" s="1"/>
  <c r="Q76" i="30"/>
  <c r="C113" i="30" s="1"/>
  <c r="Q72" i="30"/>
  <c r="C109" i="30" s="1"/>
  <c r="R65" i="30"/>
  <c r="D102" i="30" s="1"/>
  <c r="R102" i="30" s="1"/>
  <c r="D139" i="30" s="1"/>
  <c r="R61" i="30"/>
  <c r="D98" i="30" s="1"/>
  <c r="R98" i="30" s="1"/>
  <c r="D135" i="30" s="1"/>
  <c r="R57" i="30"/>
  <c r="D94" i="30" s="1"/>
  <c r="R94" i="30" s="1"/>
  <c r="D131" i="30" s="1"/>
  <c r="R53" i="30"/>
  <c r="D90" i="30" s="1"/>
  <c r="R90" i="30" s="1"/>
  <c r="D127" i="30" s="1"/>
  <c r="R49" i="30"/>
  <c r="D86" i="30" s="1"/>
  <c r="R86" i="30" s="1"/>
  <c r="D123" i="30" s="1"/>
  <c r="Q53" i="30"/>
  <c r="C90" i="30" s="1"/>
  <c r="Q90" i="30" s="1"/>
  <c r="C127" i="30" s="1"/>
  <c r="Q63" i="30"/>
  <c r="C100" i="30" s="1"/>
  <c r="Q100" i="30" s="1"/>
  <c r="C137" i="30" s="1"/>
  <c r="Q59" i="30"/>
  <c r="C96" i="30" s="1"/>
  <c r="Q96" i="30" s="1"/>
  <c r="C133" i="30" s="1"/>
  <c r="Q55" i="30"/>
  <c r="C92" i="30" s="1"/>
  <c r="Q92" i="30" s="1"/>
  <c r="C129" i="30" s="1"/>
  <c r="Q50" i="30"/>
  <c r="C87" i="30" s="1"/>
  <c r="Q87" i="30" s="1"/>
  <c r="C124" i="30" s="1"/>
  <c r="Q45" i="30"/>
  <c r="C82" i="30" s="1"/>
  <c r="Q82" i="30" s="1"/>
  <c r="C119" i="30" s="1"/>
  <c r="Q119" i="30" s="1"/>
  <c r="S69" i="30"/>
  <c r="E106" i="30" s="1"/>
  <c r="S73" i="30"/>
  <c r="E110" i="30" s="1"/>
  <c r="S79" i="30"/>
  <c r="E116" i="30" s="1"/>
  <c r="Q79" i="30"/>
  <c r="C116" i="30" s="1"/>
  <c r="Q75" i="30"/>
  <c r="C112" i="30" s="1"/>
  <c r="Q71" i="30"/>
  <c r="C108" i="30" s="1"/>
  <c r="R64" i="30"/>
  <c r="D101" i="30" s="1"/>
  <c r="R101" i="30" s="1"/>
  <c r="D138" i="30" s="1"/>
  <c r="R60" i="30"/>
  <c r="D97" i="30" s="1"/>
  <c r="R97" i="30" s="1"/>
  <c r="D134" i="30" s="1"/>
  <c r="R56" i="30"/>
  <c r="D93" i="30" s="1"/>
  <c r="R93" i="30" s="1"/>
  <c r="D130" i="30" s="1"/>
  <c r="R52" i="30"/>
  <c r="D89" i="30" s="1"/>
  <c r="R89" i="30" s="1"/>
  <c r="D126" i="30" s="1"/>
  <c r="Q62" i="30"/>
  <c r="C99" i="30" s="1"/>
  <c r="Q99" i="30" s="1"/>
  <c r="C136" i="30" s="1"/>
  <c r="Q58" i="30"/>
  <c r="C95" i="30" s="1"/>
  <c r="Q95" i="30" s="1"/>
  <c r="C132" i="30" s="1"/>
  <c r="Q54" i="30"/>
  <c r="C91" i="30" s="1"/>
  <c r="Q91" i="30" s="1"/>
  <c r="C128" i="30" s="1"/>
  <c r="Q49" i="30"/>
  <c r="C86" i="30" s="1"/>
  <c r="Q86" i="30" s="1"/>
  <c r="C123" i="30" s="1"/>
  <c r="S75" i="30"/>
  <c r="E112" i="30" s="1"/>
  <c r="R76" i="30"/>
  <c r="D113" i="30" s="1"/>
  <c r="B24" i="26"/>
  <c r="L24" i="26" s="1"/>
  <c r="N10" i="53"/>
  <c r="S50" i="30"/>
  <c r="E87" i="30" s="1"/>
  <c r="S87" i="30" s="1"/>
  <c r="E124" i="30" s="1"/>
  <c r="S70" i="30"/>
  <c r="E107" i="30" s="1"/>
  <c r="S107" i="30" s="1"/>
  <c r="S74" i="30"/>
  <c r="E111" i="30" s="1"/>
  <c r="R79" i="30"/>
  <c r="D116" i="30" s="1"/>
  <c r="R75" i="30"/>
  <c r="D112" i="30" s="1"/>
  <c r="Q78" i="30"/>
  <c r="C115" i="30" s="1"/>
  <c r="Q74" i="30"/>
  <c r="C111" i="30" s="1"/>
  <c r="Q70" i="30"/>
  <c r="C107" i="30" s="1"/>
  <c r="R63" i="30"/>
  <c r="D100" i="30" s="1"/>
  <c r="R100" i="30" s="1"/>
  <c r="D137" i="30" s="1"/>
  <c r="R59" i="30"/>
  <c r="D96" i="30" s="1"/>
  <c r="R96" i="30" s="1"/>
  <c r="D133" i="30" s="1"/>
  <c r="R55" i="30"/>
  <c r="D92" i="30" s="1"/>
  <c r="R92" i="30" s="1"/>
  <c r="D129" i="30" s="1"/>
  <c r="R51" i="30"/>
  <c r="D88" i="30" s="1"/>
  <c r="R88" i="30" s="1"/>
  <c r="D125" i="30" s="1"/>
  <c r="R46" i="30"/>
  <c r="D83" i="30" s="1"/>
  <c r="R83" i="30" s="1"/>
  <c r="D120" i="30" s="1"/>
  <c r="Q65" i="30"/>
  <c r="C102" i="30" s="1"/>
  <c r="Q102" i="30" s="1"/>
  <c r="C139" i="30" s="1"/>
  <c r="Q61" i="30"/>
  <c r="C98" i="30" s="1"/>
  <c r="Q98" i="30" s="1"/>
  <c r="C135" i="30" s="1"/>
  <c r="Q57" i="30"/>
  <c r="C94" i="30" s="1"/>
  <c r="Q94" i="30" s="1"/>
  <c r="C131" i="30" s="1"/>
  <c r="Q52" i="30"/>
  <c r="C89" i="30" s="1"/>
  <c r="Q89" i="30" s="1"/>
  <c r="C126" i="30" s="1"/>
  <c r="Q47" i="30"/>
  <c r="C84" i="30" s="1"/>
  <c r="Q84" i="30" s="1"/>
  <c r="C121" i="30" s="1"/>
  <c r="S47" i="30"/>
  <c r="E84" i="30" s="1"/>
  <c r="S84" i="30" s="1"/>
  <c r="E121" i="30" s="1"/>
  <c r="S51" i="30"/>
  <c r="E88" i="30" s="1"/>
  <c r="S88" i="30" s="1"/>
  <c r="E125" i="30" s="1"/>
  <c r="S55" i="30"/>
  <c r="E92" i="30" s="1"/>
  <c r="S92" i="30" s="1"/>
  <c r="E129" i="30" s="1"/>
  <c r="S59" i="30"/>
  <c r="E96" i="30" s="1"/>
  <c r="S96" i="30" s="1"/>
  <c r="E133" i="30" s="1"/>
  <c r="S63" i="30"/>
  <c r="E100" i="30" s="1"/>
  <c r="S100" i="30" s="1"/>
  <c r="E137" i="30" s="1"/>
  <c r="S71" i="30"/>
  <c r="E108" i="30" s="1"/>
  <c r="S77" i="30"/>
  <c r="E114" i="30" s="1"/>
  <c r="S114" i="30" s="1"/>
  <c r="E151" i="30" s="1"/>
  <c r="R70" i="30"/>
  <c r="D107" i="30" s="1"/>
  <c r="R78" i="30"/>
  <c r="D115" i="30" s="1"/>
  <c r="R74" i="30"/>
  <c r="D111" i="30" s="1"/>
  <c r="R68" i="30"/>
  <c r="D105" i="30" s="1"/>
  <c r="Q77" i="30"/>
  <c r="C114" i="30" s="1"/>
  <c r="Q114" i="30" s="1"/>
  <c r="C151" i="30" s="1"/>
  <c r="Q73" i="30"/>
  <c r="C110" i="30" s="1"/>
  <c r="R62" i="30"/>
  <c r="D99" i="30" s="1"/>
  <c r="R99" i="30" s="1"/>
  <c r="D136" i="30" s="1"/>
  <c r="R58" i="30"/>
  <c r="D95" i="30" s="1"/>
  <c r="R95" i="30" s="1"/>
  <c r="D132" i="30" s="1"/>
  <c r="R54" i="30"/>
  <c r="D91" i="30" s="1"/>
  <c r="R91" i="30" s="1"/>
  <c r="D128" i="30" s="1"/>
  <c r="R50" i="30"/>
  <c r="D87" i="30" s="1"/>
  <c r="R87" i="30" s="1"/>
  <c r="D124" i="30" s="1"/>
  <c r="Q64" i="30"/>
  <c r="C101" i="30" s="1"/>
  <c r="Q101" i="30" s="1"/>
  <c r="C138" i="30" s="1"/>
  <c r="Q60" i="30"/>
  <c r="C97" i="30" s="1"/>
  <c r="Q97" i="30" s="1"/>
  <c r="C134" i="30" s="1"/>
  <c r="Q56" i="30"/>
  <c r="C93" i="30" s="1"/>
  <c r="Q93" i="30" s="1"/>
  <c r="C130" i="30" s="1"/>
  <c r="Q51" i="30"/>
  <c r="C88" i="30" s="1"/>
  <c r="Q88" i="30" s="1"/>
  <c r="C125" i="30" s="1"/>
  <c r="Q46" i="30"/>
  <c r="C83" i="30" s="1"/>
  <c r="Q83" i="30" s="1"/>
  <c r="C120" i="30" s="1"/>
  <c r="C25" i="64"/>
  <c r="C24" i="64"/>
  <c r="D122" i="30"/>
  <c r="F47" i="33"/>
  <c r="AA24" i="26"/>
  <c r="B47" i="33"/>
  <c r="W24" i="26"/>
  <c r="G24" i="14"/>
  <c r="Q24" i="14" s="1"/>
  <c r="F38" i="75"/>
  <c r="F39" i="75" s="1"/>
  <c r="C24" i="14"/>
  <c r="C21" i="14" s="1"/>
  <c r="B38" i="75"/>
  <c r="B39" i="75" s="1"/>
  <c r="D47" i="33"/>
  <c r="Y24" i="26"/>
  <c r="N24" i="26"/>
  <c r="E24" i="14"/>
  <c r="E80" i="14" s="1"/>
  <c r="D38" i="75"/>
  <c r="D39" i="75" s="1"/>
  <c r="E47" i="33"/>
  <c r="O24" i="26"/>
  <c r="Z24" i="26"/>
  <c r="D24" i="14"/>
  <c r="D80" i="14" s="1"/>
  <c r="C38" i="75"/>
  <c r="C39" i="75" s="1"/>
  <c r="C47" i="33"/>
  <c r="M24" i="26"/>
  <c r="X24" i="26"/>
  <c r="O57" i="14"/>
  <c r="F24" i="14"/>
  <c r="E38" i="75"/>
  <c r="E39" i="75" s="1"/>
  <c r="X23" i="26"/>
  <c r="C46" i="33"/>
  <c r="P62" i="14"/>
  <c r="P52" i="14"/>
  <c r="O51" i="14"/>
  <c r="K88" i="14"/>
  <c r="P56" i="14"/>
  <c r="P60" i="14"/>
  <c r="O60" i="14"/>
  <c r="K58" i="14"/>
  <c r="K49" i="14"/>
  <c r="T60" i="14"/>
  <c r="K54" i="14"/>
  <c r="F45" i="1"/>
  <c r="F47" i="1" s="1"/>
  <c r="Q10" i="53"/>
  <c r="M10" i="53"/>
  <c r="O10" i="53"/>
  <c r="M17" i="26"/>
  <c r="L17" i="26"/>
  <c r="X30" i="26"/>
  <c r="T53" i="14"/>
  <c r="S62" i="14"/>
  <c r="S52" i="14"/>
  <c r="R61" i="14"/>
  <c r="R51" i="14"/>
  <c r="Q56" i="14"/>
  <c r="K85" i="14"/>
  <c r="K81" i="14"/>
  <c r="T62" i="14"/>
  <c r="T52" i="14"/>
  <c r="K90" i="14"/>
  <c r="K80" i="14"/>
  <c r="T57" i="14"/>
  <c r="T61" i="14"/>
  <c r="T51" i="14"/>
  <c r="K89" i="14"/>
  <c r="K79" i="14"/>
  <c r="T56" i="14"/>
  <c r="K84" i="14"/>
  <c r="R60" i="14"/>
  <c r="K83" i="14"/>
  <c r="K26" i="14"/>
  <c r="S56" i="14"/>
  <c r="S60" i="14"/>
  <c r="S53" i="14"/>
  <c r="K87" i="14"/>
  <c r="K30" i="14"/>
  <c r="K21" i="14"/>
  <c r="K78" i="14"/>
  <c r="T55" i="14"/>
  <c r="J54" i="14"/>
  <c r="T59" i="14"/>
  <c r="J58" i="14"/>
  <c r="S57" i="14"/>
  <c r="T50" i="14"/>
  <c r="J49" i="14"/>
  <c r="T49" i="14" s="1"/>
  <c r="S61" i="14"/>
  <c r="S51" i="14"/>
  <c r="T31" i="14"/>
  <c r="J30" i="14"/>
  <c r="J87" i="14"/>
  <c r="T27" i="14"/>
  <c r="J26" i="14"/>
  <c r="J83" i="14"/>
  <c r="J81" i="14"/>
  <c r="T25" i="14"/>
  <c r="T22" i="14"/>
  <c r="J21" i="14"/>
  <c r="T21" i="14" s="1"/>
  <c r="J78" i="14"/>
  <c r="J88" i="14"/>
  <c r="T32" i="14"/>
  <c r="R57" i="14"/>
  <c r="T29" i="14"/>
  <c r="J85" i="14"/>
  <c r="T34" i="14"/>
  <c r="J90" i="14"/>
  <c r="T24" i="14"/>
  <c r="J80" i="14"/>
  <c r="T28" i="14"/>
  <c r="J84" i="14"/>
  <c r="J89" i="14"/>
  <c r="T33" i="14"/>
  <c r="T23" i="14"/>
  <c r="J79" i="14"/>
  <c r="S59" i="14"/>
  <c r="I58" i="14"/>
  <c r="R56" i="14"/>
  <c r="S50" i="14"/>
  <c r="I49" i="14"/>
  <c r="R53" i="14"/>
  <c r="Q62" i="14"/>
  <c r="Q52" i="14"/>
  <c r="I54" i="14"/>
  <c r="S55" i="14"/>
  <c r="R62" i="14"/>
  <c r="R52" i="14"/>
  <c r="I81" i="14"/>
  <c r="S81" i="14" s="1"/>
  <c r="S25" i="14"/>
  <c r="I26" i="14"/>
  <c r="S26" i="14" s="1"/>
  <c r="S27" i="14"/>
  <c r="I83" i="14"/>
  <c r="I30" i="14"/>
  <c r="I87" i="14"/>
  <c r="S31" i="14"/>
  <c r="I90" i="14"/>
  <c r="S34" i="14"/>
  <c r="I80" i="14"/>
  <c r="S24" i="14"/>
  <c r="S32" i="14"/>
  <c r="I88" i="14"/>
  <c r="S88" i="14" s="1"/>
  <c r="I89" i="14"/>
  <c r="S33" i="14"/>
  <c r="I79" i="14"/>
  <c r="S23" i="14"/>
  <c r="S29" i="14"/>
  <c r="I85" i="14"/>
  <c r="S28" i="14"/>
  <c r="I84" i="14"/>
  <c r="S22" i="14"/>
  <c r="I21" i="14"/>
  <c r="S21" i="14" s="1"/>
  <c r="I78" i="14"/>
  <c r="Q53" i="14"/>
  <c r="R50" i="14"/>
  <c r="H49" i="14"/>
  <c r="Q60" i="14"/>
  <c r="H54" i="14"/>
  <c r="R55" i="14"/>
  <c r="H58" i="14"/>
  <c r="R59" i="14"/>
  <c r="Q57" i="14"/>
  <c r="Q51" i="14"/>
  <c r="R34" i="14"/>
  <c r="H90" i="14"/>
  <c r="R90" i="14" s="1"/>
  <c r="R24" i="14"/>
  <c r="H80" i="14"/>
  <c r="R80" i="14" s="1"/>
  <c r="H26" i="14"/>
  <c r="R27" i="14"/>
  <c r="H83" i="14"/>
  <c r="R33" i="14"/>
  <c r="H89" i="14"/>
  <c r="H79" i="14"/>
  <c r="R79" i="14" s="1"/>
  <c r="R23" i="14"/>
  <c r="R32" i="14"/>
  <c r="H88" i="14"/>
  <c r="R29" i="14"/>
  <c r="H85" i="14"/>
  <c r="H84" i="14"/>
  <c r="R28" i="14"/>
  <c r="R22" i="14"/>
  <c r="H78" i="14"/>
  <c r="H21" i="14"/>
  <c r="H87" i="14"/>
  <c r="H30" i="14"/>
  <c r="R31" i="14"/>
  <c r="H81" i="14"/>
  <c r="R25" i="14"/>
  <c r="G54" i="14"/>
  <c r="Q55" i="14"/>
  <c r="G61" i="14"/>
  <c r="Q59" i="14"/>
  <c r="P57" i="14"/>
  <c r="Q50" i="14"/>
  <c r="G49" i="14"/>
  <c r="P53" i="14"/>
  <c r="P51" i="14"/>
  <c r="G26" i="14"/>
  <c r="G83" i="14"/>
  <c r="Q27" i="14"/>
  <c r="G87" i="14"/>
  <c r="Q31" i="14"/>
  <c r="G33" i="14"/>
  <c r="G79" i="14"/>
  <c r="Q23" i="14"/>
  <c r="Q32" i="14"/>
  <c r="G88" i="14"/>
  <c r="G84" i="14"/>
  <c r="Q28" i="14"/>
  <c r="G78" i="14"/>
  <c r="Q22" i="14"/>
  <c r="Q25" i="14"/>
  <c r="G81" i="14"/>
  <c r="O56" i="14"/>
  <c r="G85" i="14"/>
  <c r="Q29" i="14"/>
  <c r="Q34" i="14"/>
  <c r="G90" i="14"/>
  <c r="P59" i="14"/>
  <c r="P50" i="14"/>
  <c r="F49" i="14"/>
  <c r="O53" i="14"/>
  <c r="N62" i="14"/>
  <c r="N52" i="14"/>
  <c r="M51" i="14"/>
  <c r="F54" i="14"/>
  <c r="P55" i="14"/>
  <c r="F61" i="14"/>
  <c r="O62" i="14"/>
  <c r="O52" i="14"/>
  <c r="P28" i="14"/>
  <c r="F84" i="14"/>
  <c r="N51" i="14"/>
  <c r="P31" i="14"/>
  <c r="F87" i="14"/>
  <c r="P25" i="14"/>
  <c r="F81" i="14"/>
  <c r="F78" i="14"/>
  <c r="P22" i="14"/>
  <c r="F83" i="14"/>
  <c r="F26" i="14"/>
  <c r="P27" i="14"/>
  <c r="P34" i="14"/>
  <c r="F90" i="14"/>
  <c r="F85" i="14"/>
  <c r="P29" i="14"/>
  <c r="F88" i="14"/>
  <c r="P32" i="14"/>
  <c r="F33" i="14"/>
  <c r="P23" i="14"/>
  <c r="F79" i="14"/>
  <c r="O59" i="14"/>
  <c r="E61" i="14"/>
  <c r="N56" i="14"/>
  <c r="N60" i="14"/>
  <c r="E54" i="14"/>
  <c r="O55" i="14"/>
  <c r="N57" i="14"/>
  <c r="O50" i="14"/>
  <c r="E49" i="14"/>
  <c r="N53" i="14"/>
  <c r="M62" i="14"/>
  <c r="M52" i="14"/>
  <c r="E83" i="14"/>
  <c r="E26" i="14"/>
  <c r="O27" i="14"/>
  <c r="O25" i="14"/>
  <c r="E81" i="14"/>
  <c r="E88" i="14"/>
  <c r="O32" i="14"/>
  <c r="M56" i="14"/>
  <c r="O29" i="14"/>
  <c r="E85" i="14"/>
  <c r="E34" i="14"/>
  <c r="E30" i="14" s="1"/>
  <c r="E87" i="14"/>
  <c r="O31" i="14"/>
  <c r="E79" i="14"/>
  <c r="O23" i="14"/>
  <c r="E84" i="14"/>
  <c r="O28" i="14"/>
  <c r="E78" i="14"/>
  <c r="O22" i="14"/>
  <c r="M60" i="14"/>
  <c r="N59" i="14"/>
  <c r="D58" i="14"/>
  <c r="M57" i="14"/>
  <c r="N55" i="14"/>
  <c r="D54" i="14"/>
  <c r="N50" i="14"/>
  <c r="D49" i="14"/>
  <c r="M53" i="14"/>
  <c r="D33" i="14"/>
  <c r="N23" i="14"/>
  <c r="D79" i="14"/>
  <c r="C66" i="14"/>
  <c r="D48" i="14" s="1"/>
  <c r="N29" i="14"/>
  <c r="D85" i="14"/>
  <c r="D84" i="14"/>
  <c r="N28" i="14"/>
  <c r="N22" i="14"/>
  <c r="D78" i="14"/>
  <c r="N31" i="14"/>
  <c r="D87" i="14"/>
  <c r="N27" i="14"/>
  <c r="D26" i="14"/>
  <c r="D83" i="14"/>
  <c r="D81" i="14"/>
  <c r="N25" i="14"/>
  <c r="D88" i="14"/>
  <c r="N32" i="14"/>
  <c r="D34" i="14"/>
  <c r="C54" i="14"/>
  <c r="M55" i="14"/>
  <c r="C64" i="14"/>
  <c r="C45" i="14"/>
  <c r="C61" i="14"/>
  <c r="M59" i="14"/>
  <c r="M50" i="14"/>
  <c r="C49" i="14"/>
  <c r="C75" i="14"/>
  <c r="M28" i="14"/>
  <c r="C84" i="14"/>
  <c r="C78" i="14"/>
  <c r="M22" i="14"/>
  <c r="M25" i="14"/>
  <c r="C81" i="14"/>
  <c r="C74" i="14"/>
  <c r="C17" i="14"/>
  <c r="M27" i="14"/>
  <c r="C83" i="14"/>
  <c r="C26" i="14"/>
  <c r="M31" i="14"/>
  <c r="C87" i="14"/>
  <c r="C90" i="14"/>
  <c r="M32" i="14"/>
  <c r="C88" i="14"/>
  <c r="C38" i="14"/>
  <c r="C76" i="14"/>
  <c r="C85" i="14"/>
  <c r="M29" i="14"/>
  <c r="C33" i="14"/>
  <c r="C79" i="14"/>
  <c r="M23" i="14"/>
  <c r="E80" i="30"/>
  <c r="J43" i="56"/>
  <c r="I43" i="56"/>
  <c r="H43" i="56"/>
  <c r="G43" i="56"/>
  <c r="F43" i="56"/>
  <c r="E66" i="30"/>
  <c r="S43" i="30"/>
  <c r="K43" i="56"/>
  <c r="M29" i="56"/>
  <c r="D110" i="30"/>
  <c r="R110" i="30" s="1"/>
  <c r="D80" i="30"/>
  <c r="R43" i="30"/>
  <c r="S80" i="30"/>
  <c r="S66" i="30"/>
  <c r="Q43" i="30"/>
  <c r="C69" i="30"/>
  <c r="Q69" i="30" s="1"/>
  <c r="S29" i="30"/>
  <c r="I29" i="56"/>
  <c r="H29" i="56"/>
  <c r="L29" i="56"/>
  <c r="M43" i="56"/>
  <c r="X28" i="26"/>
  <c r="B53" i="6"/>
  <c r="H30" i="6" s="1"/>
  <c r="I13" i="54"/>
  <c r="F23" i="26" s="1"/>
  <c r="O11" i="54"/>
  <c r="M11" i="54"/>
  <c r="F29" i="56"/>
  <c r="J29" i="56"/>
  <c r="G29" i="56"/>
  <c r="K29" i="56"/>
  <c r="P11" i="54"/>
  <c r="G13" i="54"/>
  <c r="D23" i="26" s="1"/>
  <c r="M23" i="26" s="1"/>
  <c r="K10" i="53"/>
  <c r="L10" i="53"/>
  <c r="H13" i="54"/>
  <c r="E23" i="26" s="1"/>
  <c r="Q11" i="54"/>
  <c r="K11" i="54"/>
  <c r="L11" i="54"/>
  <c r="C13" i="54"/>
  <c r="L13" i="54" s="1"/>
  <c r="P10" i="53"/>
  <c r="L43" i="56"/>
  <c r="O17" i="26"/>
  <c r="N17" i="26"/>
  <c r="C105" i="30"/>
  <c r="Q105" i="30" s="1"/>
  <c r="D82" i="30"/>
  <c r="R82" i="30" s="1"/>
  <c r="D47" i="30"/>
  <c r="R47" i="30" s="1"/>
  <c r="R29" i="30"/>
  <c r="Q29" i="30"/>
  <c r="C48" i="30"/>
  <c r="Q48" i="30" s="1"/>
  <c r="S82" i="30" l="1"/>
  <c r="E119" i="30" s="1"/>
  <c r="S119" i="30" s="1"/>
  <c r="E103" i="30"/>
  <c r="E117" i="30"/>
  <c r="K47" i="33"/>
  <c r="Q120" i="30"/>
  <c r="C157" i="30" s="1"/>
  <c r="Q130" i="30"/>
  <c r="C167" i="30" s="1"/>
  <c r="Q138" i="30"/>
  <c r="C175" i="30" s="1"/>
  <c r="R128" i="30"/>
  <c r="D165" i="30" s="1"/>
  <c r="R136" i="30"/>
  <c r="D173" i="30" s="1"/>
  <c r="S125" i="30"/>
  <c r="E162" i="30" s="1"/>
  <c r="Q121" i="30"/>
  <c r="C158" i="30" s="1"/>
  <c r="Q131" i="30"/>
  <c r="C168" i="30" s="1"/>
  <c r="Q139" i="30"/>
  <c r="C176" i="30" s="1"/>
  <c r="R125" i="30"/>
  <c r="D162" i="30" s="1"/>
  <c r="R133" i="30"/>
  <c r="D170" i="30" s="1"/>
  <c r="Q128" i="30"/>
  <c r="C165" i="30" s="1"/>
  <c r="Q136" i="30"/>
  <c r="C173" i="30" s="1"/>
  <c r="R130" i="30"/>
  <c r="D167" i="30" s="1"/>
  <c r="R138" i="30"/>
  <c r="D175" i="30" s="1"/>
  <c r="Q124" i="30"/>
  <c r="C161" i="30" s="1"/>
  <c r="Q133" i="30"/>
  <c r="C170" i="30" s="1"/>
  <c r="Q127" i="30"/>
  <c r="C164" i="30" s="1"/>
  <c r="R127" i="30"/>
  <c r="D164" i="30" s="1"/>
  <c r="R135" i="30"/>
  <c r="D172" i="30" s="1"/>
  <c r="S134" i="30"/>
  <c r="E171" i="30" s="1"/>
  <c r="S126" i="30"/>
  <c r="E163" i="30" s="1"/>
  <c r="S135" i="30"/>
  <c r="E172" i="30" s="1"/>
  <c r="S127" i="30"/>
  <c r="E164" i="30" s="1"/>
  <c r="S137" i="30"/>
  <c r="E174" i="30" s="1"/>
  <c r="S129" i="30"/>
  <c r="E166" i="30" s="1"/>
  <c r="S124" i="30"/>
  <c r="E161" i="30" s="1"/>
  <c r="S132" i="30"/>
  <c r="E169" i="30" s="1"/>
  <c r="S128" i="30"/>
  <c r="E165" i="30" s="1"/>
  <c r="R137" i="30"/>
  <c r="D174" i="30" s="1"/>
  <c r="Q123" i="30"/>
  <c r="C160" i="30" s="1"/>
  <c r="R126" i="30"/>
  <c r="D163" i="30" s="1"/>
  <c r="S122" i="30"/>
  <c r="E159" i="30" s="1"/>
  <c r="Q137" i="30"/>
  <c r="C174" i="30" s="1"/>
  <c r="R131" i="30"/>
  <c r="D168" i="30" s="1"/>
  <c r="S133" i="30"/>
  <c r="E170" i="30" s="1"/>
  <c r="R111" i="30"/>
  <c r="D148" i="30" s="1"/>
  <c r="S108" i="30"/>
  <c r="E145" i="30" s="1"/>
  <c r="R116" i="30"/>
  <c r="D153" i="30" s="1"/>
  <c r="S112" i="30"/>
  <c r="E149" i="30" s="1"/>
  <c r="C32" i="64"/>
  <c r="C171" i="30"/>
  <c r="Q134" i="30"/>
  <c r="R132" i="30"/>
  <c r="D169" i="30" s="1"/>
  <c r="Q126" i="30"/>
  <c r="C163" i="30" s="1"/>
  <c r="R120" i="30"/>
  <c r="D157" i="30" s="1"/>
  <c r="S131" i="30"/>
  <c r="E168" i="30" s="1"/>
  <c r="S168" i="30" s="1"/>
  <c r="S20" i="56" s="1"/>
  <c r="E57" i="56" s="1"/>
  <c r="S57" i="56" s="1"/>
  <c r="E94" i="56" s="1"/>
  <c r="S94" i="56" s="1"/>
  <c r="E131" i="56" s="1"/>
  <c r="S131" i="56" s="1"/>
  <c r="E168" i="56" s="1"/>
  <c r="S168" i="56" s="1"/>
  <c r="S138" i="30"/>
  <c r="E175" i="30" s="1"/>
  <c r="E27" i="56" s="1"/>
  <c r="Q151" i="30"/>
  <c r="C188" i="30" s="1"/>
  <c r="R107" i="30"/>
  <c r="D144" i="30" s="1"/>
  <c r="Q107" i="30"/>
  <c r="C144" i="30" s="1"/>
  <c r="Q115" i="30"/>
  <c r="C152" i="30" s="1"/>
  <c r="Q112" i="30"/>
  <c r="C149" i="30" s="1"/>
  <c r="S116" i="30"/>
  <c r="E153" i="30" s="1"/>
  <c r="S106" i="30"/>
  <c r="E143" i="30" s="1"/>
  <c r="Q109" i="30"/>
  <c r="C146" i="30" s="1"/>
  <c r="R151" i="30"/>
  <c r="D188" i="30" s="1"/>
  <c r="S115" i="30"/>
  <c r="E152" i="30" s="1"/>
  <c r="S105" i="30"/>
  <c r="E142" i="30" s="1"/>
  <c r="B23" i="26"/>
  <c r="N13" i="54"/>
  <c r="S113" i="30"/>
  <c r="E150" i="30" s="1"/>
  <c r="R122" i="30"/>
  <c r="D159" i="30" s="1"/>
  <c r="Q125" i="30"/>
  <c r="C162" i="30" s="1"/>
  <c r="Q162" i="30" s="1"/>
  <c r="Q14" i="56" s="1"/>
  <c r="C51" i="56" s="1"/>
  <c r="Q51" i="56" s="1"/>
  <c r="C88" i="56" s="1"/>
  <c r="Q88" i="56" s="1"/>
  <c r="C125" i="56" s="1"/>
  <c r="Q125" i="56" s="1"/>
  <c r="C162" i="56" s="1"/>
  <c r="Q162" i="56" s="1"/>
  <c r="R124" i="30"/>
  <c r="D161" i="30" s="1"/>
  <c r="S136" i="30"/>
  <c r="E173" i="30" s="1"/>
  <c r="S173" i="30" s="1"/>
  <c r="S25" i="56" s="1"/>
  <c r="E62" i="56" s="1"/>
  <c r="S62" i="56" s="1"/>
  <c r="E99" i="56" s="1"/>
  <c r="S99" i="56" s="1"/>
  <c r="E136" i="56" s="1"/>
  <c r="S136" i="56" s="1"/>
  <c r="E173" i="56" s="1"/>
  <c r="S173" i="56" s="1"/>
  <c r="S120" i="30"/>
  <c r="E157" i="30" s="1"/>
  <c r="Q135" i="30"/>
  <c r="C172" i="30" s="1"/>
  <c r="R129" i="30"/>
  <c r="D166" i="30" s="1"/>
  <c r="S139" i="30"/>
  <c r="E176" i="30" s="1"/>
  <c r="S123" i="30"/>
  <c r="E160" i="30" s="1"/>
  <c r="Q132" i="30"/>
  <c r="C169" i="30" s="1"/>
  <c r="Q169" i="30" s="1"/>
  <c r="Q21" i="56" s="1"/>
  <c r="C58" i="56" s="1"/>
  <c r="Q58" i="56" s="1"/>
  <c r="C95" i="56" s="1"/>
  <c r="Q95" i="56" s="1"/>
  <c r="C132" i="56" s="1"/>
  <c r="Q132" i="56" s="1"/>
  <c r="C169" i="56" s="1"/>
  <c r="Q169" i="56" s="1"/>
  <c r="R134" i="30"/>
  <c r="D171" i="30" s="1"/>
  <c r="S130" i="30"/>
  <c r="E167" i="30" s="1"/>
  <c r="S167" i="30" s="1"/>
  <c r="S19" i="56" s="1"/>
  <c r="E56" i="56" s="1"/>
  <c r="S56" i="56" s="1"/>
  <c r="E93" i="56" s="1"/>
  <c r="S93" i="56" s="1"/>
  <c r="E130" i="56" s="1"/>
  <c r="S130" i="56" s="1"/>
  <c r="E167" i="56" s="1"/>
  <c r="S167" i="56" s="1"/>
  <c r="Q129" i="30"/>
  <c r="C166" i="30" s="1"/>
  <c r="R123" i="30"/>
  <c r="D160" i="30" s="1"/>
  <c r="R139" i="30"/>
  <c r="D176" i="30" s="1"/>
  <c r="S121" i="30"/>
  <c r="E158" i="30" s="1"/>
  <c r="Q110" i="30"/>
  <c r="C147" i="30" s="1"/>
  <c r="R105" i="30"/>
  <c r="D142" i="30" s="1"/>
  <c r="R142" i="30" s="1"/>
  <c r="D179" i="30" s="1"/>
  <c r="R115" i="30"/>
  <c r="D152" i="30" s="1"/>
  <c r="S151" i="30"/>
  <c r="E188" i="30" s="1"/>
  <c r="Q111" i="30"/>
  <c r="C148" i="30" s="1"/>
  <c r="R112" i="30"/>
  <c r="D149" i="30" s="1"/>
  <c r="S111" i="30"/>
  <c r="E148" i="30" s="1"/>
  <c r="R113" i="30"/>
  <c r="D150" i="30" s="1"/>
  <c r="Q108" i="30"/>
  <c r="C145" i="30" s="1"/>
  <c r="Q116" i="30"/>
  <c r="C153" i="30" s="1"/>
  <c r="S110" i="30"/>
  <c r="E147" i="30" s="1"/>
  <c r="Q113" i="30"/>
  <c r="C150" i="30" s="1"/>
  <c r="R106" i="30"/>
  <c r="D143" i="30" s="1"/>
  <c r="S109" i="30"/>
  <c r="E146" i="30" s="1"/>
  <c r="R145" i="30"/>
  <c r="D182" i="30" s="1"/>
  <c r="R146" i="30"/>
  <c r="D183" i="30" s="1"/>
  <c r="M13" i="54"/>
  <c r="J47" i="33"/>
  <c r="I47" i="33"/>
  <c r="G80" i="14"/>
  <c r="Q80" i="14" s="1"/>
  <c r="G21" i="14"/>
  <c r="Q21" i="14" s="1"/>
  <c r="N84" i="14"/>
  <c r="N24" i="14"/>
  <c r="E21" i="14"/>
  <c r="P54" i="14"/>
  <c r="D21" i="14"/>
  <c r="O54" i="14"/>
  <c r="L45" i="1"/>
  <c r="L47" i="1" s="1"/>
  <c r="T54" i="14"/>
  <c r="T88" i="14"/>
  <c r="O79" i="14"/>
  <c r="T58" i="14"/>
  <c r="P24" i="14"/>
  <c r="F21" i="14"/>
  <c r="H47" i="33"/>
  <c r="C80" i="14"/>
  <c r="M80" i="14" s="1"/>
  <c r="C36" i="14"/>
  <c r="C92" i="14" s="1"/>
  <c r="O24" i="14"/>
  <c r="F80" i="14"/>
  <c r="F77" i="14" s="1"/>
  <c r="M24" i="14"/>
  <c r="E46" i="33"/>
  <c r="O23" i="26"/>
  <c r="Z23" i="26"/>
  <c r="E28" i="26"/>
  <c r="E30" i="26" s="1"/>
  <c r="Z30" i="26" s="1"/>
  <c r="F46" i="33"/>
  <c r="F41" i="33" s="1"/>
  <c r="F28" i="26"/>
  <c r="F30" i="26" s="1"/>
  <c r="AA23" i="26"/>
  <c r="D46" i="33"/>
  <c r="I46" i="33" s="1"/>
  <c r="N23" i="26"/>
  <c r="D28" i="26"/>
  <c r="D30" i="26" s="1"/>
  <c r="Y23" i="26"/>
  <c r="C41" i="33"/>
  <c r="S89" i="14"/>
  <c r="T79" i="14"/>
  <c r="R54" i="14"/>
  <c r="S58" i="14"/>
  <c r="T85" i="14"/>
  <c r="M54" i="14"/>
  <c r="P49" i="14"/>
  <c r="T84" i="14"/>
  <c r="T90" i="14"/>
  <c r="C30" i="14"/>
  <c r="N81" i="14"/>
  <c r="N54" i="14"/>
  <c r="K82" i="14"/>
  <c r="M61" i="14"/>
  <c r="C45" i="1"/>
  <c r="C47" i="1" s="1"/>
  <c r="O61" i="14"/>
  <c r="I45" i="1"/>
  <c r="I47" i="1" s="1"/>
  <c r="G30" i="14"/>
  <c r="Q30" i="14" s="1"/>
  <c r="Q61" i="14"/>
  <c r="O45" i="1"/>
  <c r="O47" i="1" s="1"/>
  <c r="T26" i="14"/>
  <c r="K45" i="1"/>
  <c r="S84" i="14"/>
  <c r="S30" i="14"/>
  <c r="T80" i="14"/>
  <c r="K86" i="14"/>
  <c r="S79" i="14"/>
  <c r="S90" i="14"/>
  <c r="S49" i="14"/>
  <c r="T89" i="14"/>
  <c r="T81" i="14"/>
  <c r="K77" i="14"/>
  <c r="T30" i="14"/>
  <c r="S54" i="14"/>
  <c r="R89" i="14"/>
  <c r="R26" i="14"/>
  <c r="J77" i="14"/>
  <c r="T78" i="14"/>
  <c r="T87" i="14"/>
  <c r="J86" i="14"/>
  <c r="R88" i="14"/>
  <c r="R58" i="14"/>
  <c r="R49" i="14"/>
  <c r="S85" i="14"/>
  <c r="T83" i="14"/>
  <c r="J82" i="14"/>
  <c r="R81" i="14"/>
  <c r="S80" i="14"/>
  <c r="Q26" i="14"/>
  <c r="R85" i="14"/>
  <c r="R21" i="14"/>
  <c r="R84" i="14"/>
  <c r="I86" i="14"/>
  <c r="S87" i="14"/>
  <c r="R30" i="14"/>
  <c r="I77" i="14"/>
  <c r="S78" i="14"/>
  <c r="I82" i="14"/>
  <c r="S82" i="14" s="1"/>
  <c r="S83" i="14"/>
  <c r="Q54" i="14"/>
  <c r="Q90" i="14"/>
  <c r="Q88" i="14"/>
  <c r="Q49" i="14"/>
  <c r="Q85" i="14"/>
  <c r="Q79" i="14"/>
  <c r="Q81" i="14"/>
  <c r="H77" i="14"/>
  <c r="R78" i="14"/>
  <c r="H82" i="14"/>
  <c r="R83" i="14"/>
  <c r="Q84" i="14"/>
  <c r="H86" i="14"/>
  <c r="R87" i="14"/>
  <c r="O88" i="14"/>
  <c r="O26" i="14"/>
  <c r="O49" i="14"/>
  <c r="P79" i="14"/>
  <c r="P26" i="14"/>
  <c r="M26" i="14"/>
  <c r="P85" i="14"/>
  <c r="P84" i="14"/>
  <c r="P61" i="14"/>
  <c r="G58" i="14"/>
  <c r="Q78" i="14"/>
  <c r="P88" i="14"/>
  <c r="Q83" i="14"/>
  <c r="G82" i="14"/>
  <c r="Q33" i="14"/>
  <c r="G89" i="14"/>
  <c r="Q89" i="14" s="1"/>
  <c r="P90" i="14"/>
  <c r="P81" i="14"/>
  <c r="Q87" i="14"/>
  <c r="M81" i="14"/>
  <c r="E89" i="14"/>
  <c r="E58" i="14"/>
  <c r="N49" i="14"/>
  <c r="O84" i="14"/>
  <c r="O85" i="14"/>
  <c r="F58" i="14"/>
  <c r="M85" i="14"/>
  <c r="M78" i="14"/>
  <c r="D30" i="14"/>
  <c r="N30" i="14" s="1"/>
  <c r="O81" i="14"/>
  <c r="P87" i="14"/>
  <c r="F89" i="14"/>
  <c r="P33" i="14"/>
  <c r="F82" i="14"/>
  <c r="P83" i="14"/>
  <c r="O33" i="14"/>
  <c r="N61" i="14"/>
  <c r="P78" i="14"/>
  <c r="F30" i="14"/>
  <c r="O30" i="14" s="1"/>
  <c r="N80" i="14"/>
  <c r="N88" i="14"/>
  <c r="N26" i="14"/>
  <c r="N79" i="14"/>
  <c r="O78" i="14"/>
  <c r="E77" i="14"/>
  <c r="E82" i="14"/>
  <c r="O83" i="14"/>
  <c r="E90" i="14"/>
  <c r="O90" i="14" s="1"/>
  <c r="O34" i="14"/>
  <c r="N85" i="14"/>
  <c r="O87" i="14"/>
  <c r="M88" i="14"/>
  <c r="M49" i="14"/>
  <c r="M84" i="14"/>
  <c r="D90" i="14"/>
  <c r="N34" i="14"/>
  <c r="M79" i="14"/>
  <c r="D77" i="14"/>
  <c r="N78" i="14"/>
  <c r="D82" i="14"/>
  <c r="N83" i="14"/>
  <c r="N87" i="14"/>
  <c r="D89" i="14"/>
  <c r="N33" i="14"/>
  <c r="M34" i="14"/>
  <c r="E140" i="30"/>
  <c r="S103" i="30"/>
  <c r="D46" i="14"/>
  <c r="C65" i="14"/>
  <c r="C58" i="14"/>
  <c r="M48" i="14"/>
  <c r="D66" i="14"/>
  <c r="M87" i="14"/>
  <c r="M83" i="14"/>
  <c r="C82" i="14"/>
  <c r="C94" i="14"/>
  <c r="D20" i="14"/>
  <c r="C73" i="14"/>
  <c r="M33" i="14"/>
  <c r="C89" i="14"/>
  <c r="C37" i="14"/>
  <c r="R80" i="30"/>
  <c r="C80" i="30"/>
  <c r="D117" i="30"/>
  <c r="E144" i="30"/>
  <c r="S144" i="30" s="1"/>
  <c r="S117" i="30"/>
  <c r="H27" i="6"/>
  <c r="H29" i="6" s="1"/>
  <c r="H31" i="6" s="1"/>
  <c r="C12" i="64" s="1"/>
  <c r="C66" i="30"/>
  <c r="D66" i="30"/>
  <c r="Q13" i="54"/>
  <c r="P13" i="54"/>
  <c r="O13" i="54"/>
  <c r="K13" i="54"/>
  <c r="E156" i="30"/>
  <c r="R160" i="30" l="1"/>
  <c r="R12" i="56" s="1"/>
  <c r="D49" i="56" s="1"/>
  <c r="R49" i="56" s="1"/>
  <c r="D86" i="56" s="1"/>
  <c r="R86" i="56" s="1"/>
  <c r="D123" i="56" s="1"/>
  <c r="R123" i="56" s="1"/>
  <c r="D160" i="56" s="1"/>
  <c r="R160" i="56" s="1"/>
  <c r="D12" i="56"/>
  <c r="Q172" i="30"/>
  <c r="Q24" i="56" s="1"/>
  <c r="C61" i="56" s="1"/>
  <c r="Q61" i="56" s="1"/>
  <c r="C98" i="56" s="1"/>
  <c r="Q98" i="56" s="1"/>
  <c r="C135" i="56" s="1"/>
  <c r="Q135" i="56" s="1"/>
  <c r="C172" i="56" s="1"/>
  <c r="Q172" i="56" s="1"/>
  <c r="C24" i="56"/>
  <c r="Q166" i="30"/>
  <c r="Q18" i="56" s="1"/>
  <c r="C55" i="56" s="1"/>
  <c r="Q55" i="56" s="1"/>
  <c r="C92" i="56" s="1"/>
  <c r="Q92" i="56" s="1"/>
  <c r="C129" i="56" s="1"/>
  <c r="Q129" i="56" s="1"/>
  <c r="C166" i="56" s="1"/>
  <c r="Q166" i="56" s="1"/>
  <c r="C18" i="56"/>
  <c r="S160" i="30"/>
  <c r="S12" i="56" s="1"/>
  <c r="E49" i="56" s="1"/>
  <c r="S49" i="56" s="1"/>
  <c r="E86" i="56" s="1"/>
  <c r="S86" i="56" s="1"/>
  <c r="E123" i="56" s="1"/>
  <c r="S123" i="56" s="1"/>
  <c r="E160" i="56" s="1"/>
  <c r="S160" i="56" s="1"/>
  <c r="E12" i="56"/>
  <c r="S157" i="30"/>
  <c r="S9" i="56" s="1"/>
  <c r="E46" i="56" s="1"/>
  <c r="S46" i="56" s="1"/>
  <c r="E83" i="56" s="1"/>
  <c r="S83" i="56" s="1"/>
  <c r="E120" i="56" s="1"/>
  <c r="S120" i="56" s="1"/>
  <c r="E157" i="56" s="1"/>
  <c r="S157" i="56" s="1"/>
  <c r="E9" i="56"/>
  <c r="R159" i="30"/>
  <c r="R11" i="56" s="1"/>
  <c r="D48" i="56" s="1"/>
  <c r="R48" i="56" s="1"/>
  <c r="D85" i="56" s="1"/>
  <c r="R85" i="56" s="1"/>
  <c r="D122" i="56" s="1"/>
  <c r="R122" i="56" s="1"/>
  <c r="D159" i="56" s="1"/>
  <c r="R159" i="56" s="1"/>
  <c r="D11" i="56"/>
  <c r="S158" i="30"/>
  <c r="S10" i="56" s="1"/>
  <c r="E47" i="56" s="1"/>
  <c r="S47" i="56" s="1"/>
  <c r="E84" i="56" s="1"/>
  <c r="S84" i="56" s="1"/>
  <c r="E121" i="56" s="1"/>
  <c r="S121" i="56" s="1"/>
  <c r="E158" i="56" s="1"/>
  <c r="S158" i="56" s="1"/>
  <c r="E10" i="56"/>
  <c r="S176" i="30"/>
  <c r="S28" i="56" s="1"/>
  <c r="E65" i="56" s="1"/>
  <c r="S65" i="56" s="1"/>
  <c r="E102" i="56" s="1"/>
  <c r="S102" i="56" s="1"/>
  <c r="E139" i="56" s="1"/>
  <c r="S139" i="56" s="1"/>
  <c r="E176" i="56" s="1"/>
  <c r="S176" i="56" s="1"/>
  <c r="E28" i="56"/>
  <c r="R176" i="30"/>
  <c r="R28" i="56" s="1"/>
  <c r="D65" i="56" s="1"/>
  <c r="R65" i="56" s="1"/>
  <c r="D102" i="56" s="1"/>
  <c r="R102" i="56" s="1"/>
  <c r="D139" i="56" s="1"/>
  <c r="R139" i="56" s="1"/>
  <c r="D176" i="56" s="1"/>
  <c r="R176" i="56" s="1"/>
  <c r="D28" i="56"/>
  <c r="R171" i="30"/>
  <c r="R23" i="56" s="1"/>
  <c r="D60" i="56" s="1"/>
  <c r="R60" i="56" s="1"/>
  <c r="D97" i="56" s="1"/>
  <c r="R97" i="56" s="1"/>
  <c r="D134" i="56" s="1"/>
  <c r="R134" i="56" s="1"/>
  <c r="D171" i="56" s="1"/>
  <c r="R171" i="56" s="1"/>
  <c r="D23" i="56"/>
  <c r="R166" i="30"/>
  <c r="R18" i="56" s="1"/>
  <c r="D55" i="56" s="1"/>
  <c r="R55" i="56" s="1"/>
  <c r="D92" i="56" s="1"/>
  <c r="R92" i="56" s="1"/>
  <c r="D129" i="56" s="1"/>
  <c r="R129" i="56" s="1"/>
  <c r="D166" i="56" s="1"/>
  <c r="R166" i="56" s="1"/>
  <c r="D18" i="56"/>
  <c r="R161" i="30"/>
  <c r="R13" i="56" s="1"/>
  <c r="D50" i="56" s="1"/>
  <c r="R50" i="56" s="1"/>
  <c r="D87" i="56" s="1"/>
  <c r="R87" i="56" s="1"/>
  <c r="D124" i="56" s="1"/>
  <c r="R124" i="56" s="1"/>
  <c r="D161" i="56" s="1"/>
  <c r="R161" i="56" s="1"/>
  <c r="D13" i="56"/>
  <c r="G77" i="14"/>
  <c r="P77" i="14" s="1"/>
  <c r="O80" i="14"/>
  <c r="P80" i="14"/>
  <c r="S149" i="30"/>
  <c r="E186" i="30" s="1"/>
  <c r="S170" i="30"/>
  <c r="S22" i="56" s="1"/>
  <c r="E59" i="56" s="1"/>
  <c r="S59" i="56" s="1"/>
  <c r="E96" i="56" s="1"/>
  <c r="S96" i="56" s="1"/>
  <c r="E133" i="56" s="1"/>
  <c r="S133" i="56" s="1"/>
  <c r="E170" i="56" s="1"/>
  <c r="S170" i="56" s="1"/>
  <c r="E22" i="56"/>
  <c r="D15" i="56"/>
  <c r="R163" i="30"/>
  <c r="R15" i="56" s="1"/>
  <c r="D52" i="56" s="1"/>
  <c r="R52" i="56" s="1"/>
  <c r="D89" i="56" s="1"/>
  <c r="R89" i="56" s="1"/>
  <c r="D126" i="56" s="1"/>
  <c r="R126" i="56" s="1"/>
  <c r="D163" i="56" s="1"/>
  <c r="R163" i="56" s="1"/>
  <c r="S169" i="30"/>
  <c r="S21" i="56" s="1"/>
  <c r="E58" i="56" s="1"/>
  <c r="S58" i="56" s="1"/>
  <c r="E95" i="56" s="1"/>
  <c r="S95" i="56" s="1"/>
  <c r="E132" i="56" s="1"/>
  <c r="S132" i="56" s="1"/>
  <c r="E169" i="56" s="1"/>
  <c r="S169" i="56" s="1"/>
  <c r="E21" i="56"/>
  <c r="S164" i="30"/>
  <c r="S16" i="56" s="1"/>
  <c r="E53" i="56" s="1"/>
  <c r="S53" i="56" s="1"/>
  <c r="E90" i="56" s="1"/>
  <c r="S90" i="56" s="1"/>
  <c r="E127" i="56" s="1"/>
  <c r="S127" i="56" s="1"/>
  <c r="E164" i="56" s="1"/>
  <c r="S164" i="56" s="1"/>
  <c r="E16" i="56"/>
  <c r="R172" i="30"/>
  <c r="R24" i="56" s="1"/>
  <c r="D61" i="56" s="1"/>
  <c r="R61" i="56" s="1"/>
  <c r="D98" i="56" s="1"/>
  <c r="R98" i="56" s="1"/>
  <c r="D135" i="56" s="1"/>
  <c r="R135" i="56" s="1"/>
  <c r="D172" i="56" s="1"/>
  <c r="R172" i="56" s="1"/>
  <c r="D24" i="56"/>
  <c r="Q161" i="30"/>
  <c r="Q13" i="56" s="1"/>
  <c r="C50" i="56" s="1"/>
  <c r="Q50" i="56" s="1"/>
  <c r="C87" i="56" s="1"/>
  <c r="Q87" i="56" s="1"/>
  <c r="C124" i="56" s="1"/>
  <c r="Q124" i="56" s="1"/>
  <c r="C161" i="56" s="1"/>
  <c r="Q161" i="56" s="1"/>
  <c r="C13" i="56"/>
  <c r="Q165" i="30"/>
  <c r="Q17" i="56" s="1"/>
  <c r="C54" i="56" s="1"/>
  <c r="Q54" i="56" s="1"/>
  <c r="C91" i="56" s="1"/>
  <c r="Q91" i="56" s="1"/>
  <c r="C128" i="56" s="1"/>
  <c r="Q128" i="56" s="1"/>
  <c r="C165" i="56" s="1"/>
  <c r="Q165" i="56" s="1"/>
  <c r="C17" i="56"/>
  <c r="Q168" i="30"/>
  <c r="Q20" i="56" s="1"/>
  <c r="C57" i="56" s="1"/>
  <c r="Q57" i="56" s="1"/>
  <c r="C94" i="56" s="1"/>
  <c r="Q94" i="56" s="1"/>
  <c r="C131" i="56" s="1"/>
  <c r="Q131" i="56" s="1"/>
  <c r="C168" i="56" s="1"/>
  <c r="Q168" i="56" s="1"/>
  <c r="C20" i="56"/>
  <c r="R165" i="30"/>
  <c r="R17" i="56" s="1"/>
  <c r="D54" i="56" s="1"/>
  <c r="R54" i="56" s="1"/>
  <c r="D91" i="56" s="1"/>
  <c r="R91" i="56" s="1"/>
  <c r="D128" i="56" s="1"/>
  <c r="R128" i="56" s="1"/>
  <c r="D165" i="56" s="1"/>
  <c r="R165" i="56" s="1"/>
  <c r="D17" i="56"/>
  <c r="D190" i="30"/>
  <c r="R153" i="30"/>
  <c r="R168" i="30"/>
  <c r="R20" i="56" s="1"/>
  <c r="D57" i="56" s="1"/>
  <c r="R57" i="56" s="1"/>
  <c r="D94" i="56" s="1"/>
  <c r="R94" i="56" s="1"/>
  <c r="D131" i="56" s="1"/>
  <c r="R131" i="56" s="1"/>
  <c r="D168" i="56" s="1"/>
  <c r="R168" i="56" s="1"/>
  <c r="D20" i="56"/>
  <c r="Q12" i="56"/>
  <c r="C49" i="56" s="1"/>
  <c r="Q49" i="56" s="1"/>
  <c r="C86" i="56" s="1"/>
  <c r="Q86" i="56" s="1"/>
  <c r="C123" i="56" s="1"/>
  <c r="Q123" i="56" s="1"/>
  <c r="C160" i="56" s="1"/>
  <c r="Q160" i="56" s="1"/>
  <c r="Q160" i="30"/>
  <c r="C12" i="56"/>
  <c r="S161" i="30"/>
  <c r="S13" i="56" s="1"/>
  <c r="E50" i="56" s="1"/>
  <c r="S50" i="56" s="1"/>
  <c r="E87" i="56" s="1"/>
  <c r="S87" i="56" s="1"/>
  <c r="E124" i="56" s="1"/>
  <c r="S124" i="56" s="1"/>
  <c r="E161" i="56" s="1"/>
  <c r="S161" i="56" s="1"/>
  <c r="E13" i="56"/>
  <c r="S172" i="30"/>
  <c r="S24" i="56" s="1"/>
  <c r="E61" i="56" s="1"/>
  <c r="S61" i="56" s="1"/>
  <c r="E98" i="56" s="1"/>
  <c r="S98" i="56" s="1"/>
  <c r="E135" i="56" s="1"/>
  <c r="S135" i="56" s="1"/>
  <c r="E172" i="56" s="1"/>
  <c r="S172" i="56" s="1"/>
  <c r="E24" i="56"/>
  <c r="R164" i="30"/>
  <c r="R16" i="56" s="1"/>
  <c r="D53" i="56" s="1"/>
  <c r="R53" i="56" s="1"/>
  <c r="D90" i="56" s="1"/>
  <c r="R90" i="56" s="1"/>
  <c r="D127" i="56" s="1"/>
  <c r="R127" i="56" s="1"/>
  <c r="D164" i="56" s="1"/>
  <c r="R164" i="56" s="1"/>
  <c r="D16" i="56"/>
  <c r="R175" i="30"/>
  <c r="R27" i="56" s="1"/>
  <c r="D64" i="56" s="1"/>
  <c r="R64" i="56" s="1"/>
  <c r="D101" i="56" s="1"/>
  <c r="R101" i="56" s="1"/>
  <c r="D138" i="56" s="1"/>
  <c r="R138" i="56" s="1"/>
  <c r="D175" i="56" s="1"/>
  <c r="R175" i="56" s="1"/>
  <c r="D27" i="56"/>
  <c r="R170" i="30"/>
  <c r="R22" i="56" s="1"/>
  <c r="D59" i="56" s="1"/>
  <c r="R59" i="56" s="1"/>
  <c r="D96" i="56" s="1"/>
  <c r="R96" i="56" s="1"/>
  <c r="D133" i="56" s="1"/>
  <c r="R133" i="56" s="1"/>
  <c r="D170" i="56" s="1"/>
  <c r="R170" i="56" s="1"/>
  <c r="D22" i="56"/>
  <c r="Q158" i="30"/>
  <c r="Q10" i="56" s="1"/>
  <c r="C47" i="56" s="1"/>
  <c r="Q47" i="56" s="1"/>
  <c r="C84" i="56" s="1"/>
  <c r="Q84" i="56" s="1"/>
  <c r="C121" i="56" s="1"/>
  <c r="Q121" i="56" s="1"/>
  <c r="C158" i="56" s="1"/>
  <c r="Q158" i="56" s="1"/>
  <c r="C10" i="56"/>
  <c r="Q175" i="30"/>
  <c r="Q27" i="56" s="1"/>
  <c r="C64" i="56" s="1"/>
  <c r="Q64" i="56" s="1"/>
  <c r="C101" i="56" s="1"/>
  <c r="Q101" i="56" s="1"/>
  <c r="C138" i="56" s="1"/>
  <c r="Q138" i="56" s="1"/>
  <c r="C175" i="56" s="1"/>
  <c r="Q175" i="56" s="1"/>
  <c r="C27" i="56"/>
  <c r="S145" i="30"/>
  <c r="E182" i="30" s="1"/>
  <c r="Q174" i="30"/>
  <c r="Q26" i="56" s="1"/>
  <c r="C63" i="56" s="1"/>
  <c r="Q63" i="56" s="1"/>
  <c r="C100" i="56" s="1"/>
  <c r="Q100" i="56" s="1"/>
  <c r="C137" i="56" s="1"/>
  <c r="Q137" i="56" s="1"/>
  <c r="C174" i="56" s="1"/>
  <c r="Q174" i="56" s="1"/>
  <c r="C26" i="56"/>
  <c r="R26" i="56"/>
  <c r="D63" i="56" s="1"/>
  <c r="R63" i="56" s="1"/>
  <c r="D100" i="56" s="1"/>
  <c r="R100" i="56" s="1"/>
  <c r="D137" i="56" s="1"/>
  <c r="R137" i="56" s="1"/>
  <c r="D174" i="56" s="1"/>
  <c r="R174" i="56" s="1"/>
  <c r="R174" i="30"/>
  <c r="D26" i="56"/>
  <c r="S166" i="30"/>
  <c r="S18" i="56" s="1"/>
  <c r="E55" i="56" s="1"/>
  <c r="S55" i="56" s="1"/>
  <c r="E92" i="56" s="1"/>
  <c r="S92" i="56" s="1"/>
  <c r="E129" i="56" s="1"/>
  <c r="S129" i="56" s="1"/>
  <c r="E166" i="56" s="1"/>
  <c r="S166" i="56" s="1"/>
  <c r="E18" i="56"/>
  <c r="S163" i="30"/>
  <c r="S15" i="56" s="1"/>
  <c r="E52" i="56" s="1"/>
  <c r="S52" i="56" s="1"/>
  <c r="E89" i="56" s="1"/>
  <c r="S89" i="56" s="1"/>
  <c r="E126" i="56" s="1"/>
  <c r="S126" i="56" s="1"/>
  <c r="E163" i="56" s="1"/>
  <c r="S163" i="56" s="1"/>
  <c r="E15" i="56"/>
  <c r="Q164" i="30"/>
  <c r="Q16" i="56" s="1"/>
  <c r="C53" i="56" s="1"/>
  <c r="Q53" i="56" s="1"/>
  <c r="C90" i="56" s="1"/>
  <c r="Q90" i="56" s="1"/>
  <c r="C127" i="56" s="1"/>
  <c r="Q127" i="56" s="1"/>
  <c r="C164" i="56" s="1"/>
  <c r="Q164" i="56" s="1"/>
  <c r="C16" i="56"/>
  <c r="R167" i="30"/>
  <c r="R19" i="56" s="1"/>
  <c r="D56" i="56" s="1"/>
  <c r="R56" i="56" s="1"/>
  <c r="D93" i="56" s="1"/>
  <c r="R93" i="56" s="1"/>
  <c r="D130" i="56" s="1"/>
  <c r="R130" i="56" s="1"/>
  <c r="D167" i="56" s="1"/>
  <c r="R167" i="56" s="1"/>
  <c r="D19" i="56"/>
  <c r="R162" i="30"/>
  <c r="R14" i="56" s="1"/>
  <c r="D51" i="56" s="1"/>
  <c r="R51" i="56" s="1"/>
  <c r="D88" i="56" s="1"/>
  <c r="R88" i="56" s="1"/>
  <c r="D125" i="56" s="1"/>
  <c r="R125" i="56" s="1"/>
  <c r="D162" i="56" s="1"/>
  <c r="R162" i="56" s="1"/>
  <c r="D14" i="56"/>
  <c r="S162" i="30"/>
  <c r="S14" i="56" s="1"/>
  <c r="E51" i="56" s="1"/>
  <c r="S51" i="56" s="1"/>
  <c r="E88" i="56" s="1"/>
  <c r="S88" i="56" s="1"/>
  <c r="E125" i="56" s="1"/>
  <c r="S125" i="56" s="1"/>
  <c r="E162" i="56" s="1"/>
  <c r="S162" i="56" s="1"/>
  <c r="E14" i="56"/>
  <c r="Q167" i="30"/>
  <c r="Q19" i="56" s="1"/>
  <c r="C56" i="56" s="1"/>
  <c r="Q56" i="56" s="1"/>
  <c r="C93" i="56" s="1"/>
  <c r="Q93" i="56" s="1"/>
  <c r="C130" i="56" s="1"/>
  <c r="Q130" i="56" s="1"/>
  <c r="C167" i="56" s="1"/>
  <c r="Q167" i="56" s="1"/>
  <c r="C19" i="56"/>
  <c r="R148" i="30"/>
  <c r="D185" i="30" s="1"/>
  <c r="S159" i="30"/>
  <c r="S11" i="56" s="1"/>
  <c r="E48" i="56" s="1"/>
  <c r="S48" i="56" s="1"/>
  <c r="E85" i="56" s="1"/>
  <c r="S85" i="56" s="1"/>
  <c r="E122" i="56" s="1"/>
  <c r="S122" i="56" s="1"/>
  <c r="E159" i="56" s="1"/>
  <c r="S159" i="56" s="1"/>
  <c r="E11" i="56"/>
  <c r="E17" i="56"/>
  <c r="S165" i="30"/>
  <c r="S17" i="56" s="1"/>
  <c r="E54" i="56" s="1"/>
  <c r="S54" i="56" s="1"/>
  <c r="E91" i="56" s="1"/>
  <c r="S91" i="56" s="1"/>
  <c r="E128" i="56" s="1"/>
  <c r="S128" i="56" s="1"/>
  <c r="E165" i="56" s="1"/>
  <c r="S165" i="56" s="1"/>
  <c r="S174" i="30"/>
  <c r="S26" i="56" s="1"/>
  <c r="E63" i="56" s="1"/>
  <c r="S63" i="56" s="1"/>
  <c r="E100" i="56" s="1"/>
  <c r="S100" i="56" s="1"/>
  <c r="E137" i="56" s="1"/>
  <c r="S137" i="56" s="1"/>
  <c r="E174" i="56" s="1"/>
  <c r="S174" i="56" s="1"/>
  <c r="E26" i="56"/>
  <c r="S171" i="30"/>
  <c r="S23" i="56" s="1"/>
  <c r="E60" i="56" s="1"/>
  <c r="S60" i="56" s="1"/>
  <c r="E97" i="56" s="1"/>
  <c r="S97" i="56" s="1"/>
  <c r="E134" i="56" s="1"/>
  <c r="S134" i="56" s="1"/>
  <c r="E171" i="56" s="1"/>
  <c r="S171" i="56" s="1"/>
  <c r="E23" i="56"/>
  <c r="Q170" i="30"/>
  <c r="Q22" i="56" s="1"/>
  <c r="C59" i="56" s="1"/>
  <c r="Q59" i="56" s="1"/>
  <c r="C96" i="56" s="1"/>
  <c r="Q96" i="56" s="1"/>
  <c r="C133" i="56" s="1"/>
  <c r="Q133" i="56" s="1"/>
  <c r="C170" i="56" s="1"/>
  <c r="Q170" i="56" s="1"/>
  <c r="C22" i="56"/>
  <c r="Q173" i="30"/>
  <c r="Q25" i="56" s="1"/>
  <c r="C62" i="56" s="1"/>
  <c r="Q62" i="56" s="1"/>
  <c r="C99" i="56" s="1"/>
  <c r="Q99" i="56" s="1"/>
  <c r="C136" i="56" s="1"/>
  <c r="Q136" i="56" s="1"/>
  <c r="C173" i="56" s="1"/>
  <c r="Q173" i="56" s="1"/>
  <c r="C25" i="56"/>
  <c r="Q176" i="30"/>
  <c r="Q28" i="56" s="1"/>
  <c r="C65" i="56" s="1"/>
  <c r="Q65" i="56" s="1"/>
  <c r="C102" i="56" s="1"/>
  <c r="Q102" i="56" s="1"/>
  <c r="C139" i="56" s="1"/>
  <c r="Q139" i="56" s="1"/>
  <c r="C176" i="56" s="1"/>
  <c r="Q176" i="56" s="1"/>
  <c r="C28" i="56"/>
  <c r="R173" i="30"/>
  <c r="R25" i="56" s="1"/>
  <c r="D62" i="56" s="1"/>
  <c r="R62" i="56" s="1"/>
  <c r="D99" i="56" s="1"/>
  <c r="R99" i="56" s="1"/>
  <c r="D136" i="56" s="1"/>
  <c r="R136" i="56" s="1"/>
  <c r="D173" i="56" s="1"/>
  <c r="R173" i="56" s="1"/>
  <c r="D25" i="56"/>
  <c r="Q157" i="30"/>
  <c r="Q9" i="56" s="1"/>
  <c r="C46" i="56" s="1"/>
  <c r="Q46" i="56" s="1"/>
  <c r="C83" i="56" s="1"/>
  <c r="Q83" i="56" s="1"/>
  <c r="C120" i="56" s="1"/>
  <c r="Q120" i="56" s="1"/>
  <c r="C157" i="56" s="1"/>
  <c r="Q157" i="56" s="1"/>
  <c r="C9" i="56"/>
  <c r="R183" i="30"/>
  <c r="R35" i="56" s="1"/>
  <c r="D72" i="56" s="1"/>
  <c r="R72" i="56" s="1"/>
  <c r="D109" i="56" s="1"/>
  <c r="R109" i="56" s="1"/>
  <c r="D146" i="56" s="1"/>
  <c r="R146" i="56" s="1"/>
  <c r="D183" i="56" s="1"/>
  <c r="R183" i="56" s="1"/>
  <c r="D35" i="56"/>
  <c r="C190" i="30"/>
  <c r="Q153" i="30"/>
  <c r="D31" i="56"/>
  <c r="R179" i="30"/>
  <c r="R31" i="56" s="1"/>
  <c r="E187" i="30"/>
  <c r="S150" i="30"/>
  <c r="R188" i="30"/>
  <c r="R40" i="56" s="1"/>
  <c r="D77" i="56" s="1"/>
  <c r="R77" i="56" s="1"/>
  <c r="D114" i="56" s="1"/>
  <c r="R114" i="56" s="1"/>
  <c r="D151" i="56" s="1"/>
  <c r="R151" i="56" s="1"/>
  <c r="D188" i="56" s="1"/>
  <c r="R188" i="56" s="1"/>
  <c r="D40" i="56"/>
  <c r="C186" i="30"/>
  <c r="Q149" i="30"/>
  <c r="Q188" i="30"/>
  <c r="Q40" i="56" s="1"/>
  <c r="C77" i="56" s="1"/>
  <c r="Q77" i="56" s="1"/>
  <c r="C114" i="56" s="1"/>
  <c r="Q114" i="56" s="1"/>
  <c r="C151" i="56" s="1"/>
  <c r="Q151" i="56" s="1"/>
  <c r="C188" i="56" s="1"/>
  <c r="Q188" i="56" s="1"/>
  <c r="C40" i="56"/>
  <c r="C15" i="56"/>
  <c r="Q163" i="30"/>
  <c r="Q15" i="56" s="1"/>
  <c r="C52" i="56" s="1"/>
  <c r="Q52" i="56" s="1"/>
  <c r="C89" i="56" s="1"/>
  <c r="Q89" i="56" s="1"/>
  <c r="C126" i="56" s="1"/>
  <c r="Q126" i="56" s="1"/>
  <c r="C163" i="56" s="1"/>
  <c r="Q163" i="56" s="1"/>
  <c r="S140" i="30"/>
  <c r="E19" i="56"/>
  <c r="C21" i="56"/>
  <c r="C14" i="56"/>
  <c r="E20" i="56"/>
  <c r="R182" i="30"/>
  <c r="R34" i="56" s="1"/>
  <c r="D71" i="56" s="1"/>
  <c r="R71" i="56" s="1"/>
  <c r="D108" i="56" s="1"/>
  <c r="R108" i="56" s="1"/>
  <c r="D145" i="56" s="1"/>
  <c r="R145" i="56" s="1"/>
  <c r="D182" i="56" s="1"/>
  <c r="R182" i="56" s="1"/>
  <c r="D34" i="56"/>
  <c r="R143" i="30"/>
  <c r="D180" i="30" s="1"/>
  <c r="S147" i="30"/>
  <c r="E184" i="30" s="1"/>
  <c r="Q145" i="30"/>
  <c r="C182" i="30" s="1"/>
  <c r="S148" i="30"/>
  <c r="E185" i="30" s="1"/>
  <c r="Q148" i="30"/>
  <c r="C185" i="30" s="1"/>
  <c r="D189" i="30"/>
  <c r="R152" i="30"/>
  <c r="Q147" i="30"/>
  <c r="C184" i="30" s="1"/>
  <c r="B28" i="26"/>
  <c r="B46" i="33"/>
  <c r="L23" i="26"/>
  <c r="W23" i="26"/>
  <c r="S152" i="30"/>
  <c r="E189" i="30" s="1"/>
  <c r="Q146" i="30"/>
  <c r="C183" i="30" s="1"/>
  <c r="E190" i="30"/>
  <c r="S153" i="30"/>
  <c r="Q152" i="30"/>
  <c r="C189" i="30" s="1"/>
  <c r="R144" i="30"/>
  <c r="D181" i="30" s="1"/>
  <c r="S175" i="30"/>
  <c r="S27" i="56" s="1"/>
  <c r="E64" i="56" s="1"/>
  <c r="S64" i="56" s="1"/>
  <c r="E101" i="56" s="1"/>
  <c r="S101" i="56" s="1"/>
  <c r="E138" i="56" s="1"/>
  <c r="S138" i="56" s="1"/>
  <c r="E175" i="56" s="1"/>
  <c r="S175" i="56" s="1"/>
  <c r="D9" i="56"/>
  <c r="R157" i="30"/>
  <c r="R9" i="56" s="1"/>
  <c r="D46" i="56" s="1"/>
  <c r="R46" i="56" s="1"/>
  <c r="D83" i="56" s="1"/>
  <c r="R83" i="56" s="1"/>
  <c r="D120" i="56" s="1"/>
  <c r="R120" i="56" s="1"/>
  <c r="D157" i="56" s="1"/>
  <c r="R157" i="56" s="1"/>
  <c r="D21" i="56"/>
  <c r="R169" i="30"/>
  <c r="R21" i="56" s="1"/>
  <c r="D58" i="56" s="1"/>
  <c r="R58" i="56" s="1"/>
  <c r="D95" i="56" s="1"/>
  <c r="R95" i="56" s="1"/>
  <c r="D132" i="56" s="1"/>
  <c r="R132" i="56" s="1"/>
  <c r="D169" i="56" s="1"/>
  <c r="R169" i="56" s="1"/>
  <c r="E8" i="56"/>
  <c r="S156" i="30"/>
  <c r="E25" i="56"/>
  <c r="S146" i="30"/>
  <c r="E183" i="30" s="1"/>
  <c r="Q150" i="30"/>
  <c r="C187" i="30" s="1"/>
  <c r="R150" i="30"/>
  <c r="D187" i="30" s="1"/>
  <c r="R149" i="30"/>
  <c r="D186" i="30" s="1"/>
  <c r="S188" i="30"/>
  <c r="S40" i="56" s="1"/>
  <c r="E77" i="56" s="1"/>
  <c r="S77" i="56" s="1"/>
  <c r="E114" i="56" s="1"/>
  <c r="S114" i="56" s="1"/>
  <c r="E151" i="56" s="1"/>
  <c r="S151" i="56" s="1"/>
  <c r="E188" i="56" s="1"/>
  <c r="S188" i="56" s="1"/>
  <c r="E40" i="56"/>
  <c r="S142" i="30"/>
  <c r="E179" i="30" s="1"/>
  <c r="S143" i="30"/>
  <c r="E180" i="30" s="1"/>
  <c r="Q144" i="30"/>
  <c r="C181" i="30" s="1"/>
  <c r="C23" i="56"/>
  <c r="Q171" i="30"/>
  <c r="Q23" i="56" s="1"/>
  <c r="C60" i="56" s="1"/>
  <c r="Q60" i="56" s="1"/>
  <c r="C97" i="56" s="1"/>
  <c r="Q97" i="56" s="1"/>
  <c r="C134" i="56" s="1"/>
  <c r="Q134" i="56" s="1"/>
  <c r="C171" i="56" s="1"/>
  <c r="Q171" i="56" s="1"/>
  <c r="P21" i="14"/>
  <c r="O21" i="14"/>
  <c r="N21" i="14"/>
  <c r="D18" i="14"/>
  <c r="D74" i="14" s="1"/>
  <c r="M21" i="14"/>
  <c r="C77" i="14"/>
  <c r="M77" i="14" s="1"/>
  <c r="P89" i="14"/>
  <c r="Z28" i="26"/>
  <c r="O28" i="26"/>
  <c r="F66" i="33"/>
  <c r="F68" i="33" s="1"/>
  <c r="F31" i="33"/>
  <c r="K46" i="33"/>
  <c r="E41" i="33"/>
  <c r="J46" i="33"/>
  <c r="D41" i="33"/>
  <c r="I41" i="33" s="1"/>
  <c r="C66" i="33"/>
  <c r="C31" i="33"/>
  <c r="M28" i="26"/>
  <c r="Y28" i="26"/>
  <c r="N28" i="26"/>
  <c r="AA30" i="26"/>
  <c r="AA28" i="26"/>
  <c r="Q77" i="14"/>
  <c r="T82" i="14"/>
  <c r="M30" i="14"/>
  <c r="R86" i="14"/>
  <c r="M45" i="1"/>
  <c r="M47" i="1" s="1"/>
  <c r="K47" i="1"/>
  <c r="E45" i="1"/>
  <c r="N90" i="14"/>
  <c r="T77" i="14"/>
  <c r="H45" i="1"/>
  <c r="N45" i="1"/>
  <c r="B45" i="1"/>
  <c r="T86" i="14"/>
  <c r="S77" i="14"/>
  <c r="S86" i="14"/>
  <c r="R82" i="14"/>
  <c r="R77" i="14"/>
  <c r="Q82" i="14"/>
  <c r="O82" i="14"/>
  <c r="O58" i="14"/>
  <c r="G86" i="14"/>
  <c r="Q86" i="14" s="1"/>
  <c r="Q58" i="14"/>
  <c r="N89" i="14"/>
  <c r="P82" i="14"/>
  <c r="P58" i="14"/>
  <c r="N82" i="14"/>
  <c r="O77" i="14"/>
  <c r="E86" i="14"/>
  <c r="N58" i="14"/>
  <c r="P30" i="14"/>
  <c r="F86" i="14"/>
  <c r="O89" i="14"/>
  <c r="N77" i="14"/>
  <c r="M89" i="14"/>
  <c r="M82" i="14"/>
  <c r="D86" i="14"/>
  <c r="M90" i="14"/>
  <c r="D47" i="14"/>
  <c r="M58" i="14"/>
  <c r="D64" i="14"/>
  <c r="M46" i="14"/>
  <c r="E48" i="14"/>
  <c r="M66" i="14"/>
  <c r="C63" i="14"/>
  <c r="C86" i="14"/>
  <c r="D76" i="14"/>
  <c r="D38" i="14"/>
  <c r="M20" i="14"/>
  <c r="D19" i="14"/>
  <c r="C93" i="14"/>
  <c r="C91" i="14" s="1"/>
  <c r="C35" i="14"/>
  <c r="D147" i="30"/>
  <c r="R147" i="30" s="1"/>
  <c r="R117" i="30"/>
  <c r="C106" i="30"/>
  <c r="Q106" i="30" s="1"/>
  <c r="Q80" i="30"/>
  <c r="E154" i="30"/>
  <c r="E177" i="30"/>
  <c r="S8" i="56"/>
  <c r="C156" i="30"/>
  <c r="C85" i="30"/>
  <c r="Q85" i="30" s="1"/>
  <c r="Q66" i="30"/>
  <c r="C142" i="30"/>
  <c r="Q142" i="30" s="1"/>
  <c r="D119" i="30"/>
  <c r="R119" i="30" s="1"/>
  <c r="D84" i="30"/>
  <c r="R84" i="30" s="1"/>
  <c r="R66" i="30"/>
  <c r="E29" i="56" l="1"/>
  <c r="D36" i="14"/>
  <c r="D92" i="14" s="1"/>
  <c r="Q185" i="30"/>
  <c r="Q37" i="56" s="1"/>
  <c r="C74" i="56" s="1"/>
  <c r="Q74" i="56" s="1"/>
  <c r="C111" i="56" s="1"/>
  <c r="Q111" i="56" s="1"/>
  <c r="C148" i="56" s="1"/>
  <c r="Q148" i="56" s="1"/>
  <c r="C185" i="56" s="1"/>
  <c r="Q185" i="56" s="1"/>
  <c r="C37" i="56"/>
  <c r="Q183" i="30"/>
  <c r="Q35" i="56" s="1"/>
  <c r="C72" i="56" s="1"/>
  <c r="Q72" i="56" s="1"/>
  <c r="C109" i="56" s="1"/>
  <c r="Q109" i="56" s="1"/>
  <c r="C146" i="56" s="1"/>
  <c r="Q146" i="56" s="1"/>
  <c r="C183" i="56" s="1"/>
  <c r="Q183" i="56" s="1"/>
  <c r="C35" i="56"/>
  <c r="R180" i="30"/>
  <c r="R32" i="56" s="1"/>
  <c r="D69" i="56" s="1"/>
  <c r="R69" i="56" s="1"/>
  <c r="D106" i="56" s="1"/>
  <c r="R106" i="56" s="1"/>
  <c r="D143" i="56" s="1"/>
  <c r="R143" i="56" s="1"/>
  <c r="D180" i="56" s="1"/>
  <c r="R180" i="56" s="1"/>
  <c r="D32" i="56"/>
  <c r="Q189" i="30"/>
  <c r="Q41" i="56" s="1"/>
  <c r="C78" i="56" s="1"/>
  <c r="Q78" i="56" s="1"/>
  <c r="C115" i="56" s="1"/>
  <c r="Q115" i="56" s="1"/>
  <c r="C152" i="56" s="1"/>
  <c r="Q152" i="56" s="1"/>
  <c r="C189" i="56" s="1"/>
  <c r="Q189" i="56" s="1"/>
  <c r="C41" i="56"/>
  <c r="Q182" i="30"/>
  <c r="Q34" i="56" s="1"/>
  <c r="C34" i="56"/>
  <c r="Q184" i="30"/>
  <c r="Q36" i="56" s="1"/>
  <c r="C73" i="56" s="1"/>
  <c r="Q73" i="56" s="1"/>
  <c r="C110" i="56" s="1"/>
  <c r="Q110" i="56" s="1"/>
  <c r="C147" i="56" s="1"/>
  <c r="Q147" i="56" s="1"/>
  <c r="C184" i="56" s="1"/>
  <c r="Q184" i="56" s="1"/>
  <c r="C36" i="56"/>
  <c r="R185" i="30"/>
  <c r="R37" i="56" s="1"/>
  <c r="D74" i="56" s="1"/>
  <c r="R74" i="56" s="1"/>
  <c r="D111" i="56" s="1"/>
  <c r="R111" i="56" s="1"/>
  <c r="D148" i="56" s="1"/>
  <c r="R148" i="56" s="1"/>
  <c r="D185" i="56" s="1"/>
  <c r="R185" i="56" s="1"/>
  <c r="D37" i="56"/>
  <c r="S182" i="30"/>
  <c r="S34" i="56" s="1"/>
  <c r="E71" i="56" s="1"/>
  <c r="S71" i="56" s="1"/>
  <c r="E108" i="56" s="1"/>
  <c r="S108" i="56" s="1"/>
  <c r="E145" i="56" s="1"/>
  <c r="S145" i="56" s="1"/>
  <c r="E182" i="56" s="1"/>
  <c r="S182" i="56" s="1"/>
  <c r="E34" i="56"/>
  <c r="S186" i="30"/>
  <c r="S38" i="56" s="1"/>
  <c r="E75" i="56" s="1"/>
  <c r="S75" i="56" s="1"/>
  <c r="E112" i="56" s="1"/>
  <c r="S112" i="56" s="1"/>
  <c r="E149" i="56" s="1"/>
  <c r="S149" i="56" s="1"/>
  <c r="E186" i="56" s="1"/>
  <c r="S186" i="56" s="1"/>
  <c r="E38" i="56"/>
  <c r="S183" i="30"/>
  <c r="S35" i="56" s="1"/>
  <c r="E35" i="56"/>
  <c r="Q181" i="30"/>
  <c r="Q33" i="56" s="1"/>
  <c r="C70" i="56" s="1"/>
  <c r="Q70" i="56" s="1"/>
  <c r="C107" i="56" s="1"/>
  <c r="Q107" i="56" s="1"/>
  <c r="C144" i="56" s="1"/>
  <c r="Q144" i="56" s="1"/>
  <c r="C181" i="56" s="1"/>
  <c r="Q181" i="56" s="1"/>
  <c r="C33" i="56"/>
  <c r="E31" i="56"/>
  <c r="S179" i="30"/>
  <c r="S31" i="56" s="1"/>
  <c r="R186" i="30"/>
  <c r="R38" i="56" s="1"/>
  <c r="D38" i="56"/>
  <c r="Q187" i="30"/>
  <c r="Q39" i="56" s="1"/>
  <c r="C76" i="56" s="1"/>
  <c r="Q76" i="56" s="1"/>
  <c r="C113" i="56" s="1"/>
  <c r="Q113" i="56" s="1"/>
  <c r="C150" i="56" s="1"/>
  <c r="Q150" i="56" s="1"/>
  <c r="C187" i="56" s="1"/>
  <c r="Q187" i="56" s="1"/>
  <c r="C39" i="56"/>
  <c r="B41" i="33"/>
  <c r="H46" i="33"/>
  <c r="Q186" i="30"/>
  <c r="Q38" i="56" s="1"/>
  <c r="C75" i="56" s="1"/>
  <c r="Q75" i="56" s="1"/>
  <c r="C112" i="56" s="1"/>
  <c r="Q112" i="56" s="1"/>
  <c r="C149" i="56" s="1"/>
  <c r="Q149" i="56" s="1"/>
  <c r="C186" i="56" s="1"/>
  <c r="Q186" i="56" s="1"/>
  <c r="C38" i="56"/>
  <c r="S187" i="30"/>
  <c r="S39" i="56" s="1"/>
  <c r="E76" i="56" s="1"/>
  <c r="S76" i="56" s="1"/>
  <c r="E113" i="56" s="1"/>
  <c r="S113" i="56" s="1"/>
  <c r="E150" i="56" s="1"/>
  <c r="S150" i="56" s="1"/>
  <c r="E187" i="56" s="1"/>
  <c r="S187" i="56" s="1"/>
  <c r="E39" i="56"/>
  <c r="Q190" i="30"/>
  <c r="Q42" i="56" s="1"/>
  <c r="C79" i="56" s="1"/>
  <c r="Q79" i="56" s="1"/>
  <c r="C116" i="56" s="1"/>
  <c r="Q116" i="56" s="1"/>
  <c r="C153" i="56" s="1"/>
  <c r="Q153" i="56" s="1"/>
  <c r="C190" i="56" s="1"/>
  <c r="Q190" i="56" s="1"/>
  <c r="C42" i="56"/>
  <c r="S180" i="30"/>
  <c r="S32" i="56" s="1"/>
  <c r="E69" i="56" s="1"/>
  <c r="S69" i="56" s="1"/>
  <c r="E106" i="56" s="1"/>
  <c r="S106" i="56" s="1"/>
  <c r="E143" i="56" s="1"/>
  <c r="S143" i="56" s="1"/>
  <c r="E180" i="56" s="1"/>
  <c r="S180" i="56" s="1"/>
  <c r="E32" i="56"/>
  <c r="R187" i="30"/>
  <c r="R39" i="56" s="1"/>
  <c r="D76" i="56" s="1"/>
  <c r="R76" i="56" s="1"/>
  <c r="D113" i="56" s="1"/>
  <c r="R113" i="56" s="1"/>
  <c r="D150" i="56" s="1"/>
  <c r="R150" i="56" s="1"/>
  <c r="D187" i="56" s="1"/>
  <c r="R187" i="56" s="1"/>
  <c r="D39" i="56"/>
  <c r="C8" i="56"/>
  <c r="Q156" i="30"/>
  <c r="R181" i="30"/>
  <c r="R33" i="56" s="1"/>
  <c r="D70" i="56" s="1"/>
  <c r="R70" i="56" s="1"/>
  <c r="D107" i="56" s="1"/>
  <c r="R107" i="56" s="1"/>
  <c r="D144" i="56" s="1"/>
  <c r="R144" i="56" s="1"/>
  <c r="D181" i="56" s="1"/>
  <c r="R181" i="56" s="1"/>
  <c r="D33" i="56"/>
  <c r="S190" i="30"/>
  <c r="S42" i="56" s="1"/>
  <c r="E79" i="56" s="1"/>
  <c r="S79" i="56" s="1"/>
  <c r="E116" i="56" s="1"/>
  <c r="S116" i="56" s="1"/>
  <c r="E153" i="56" s="1"/>
  <c r="S153" i="56" s="1"/>
  <c r="E190" i="56" s="1"/>
  <c r="S190" i="56" s="1"/>
  <c r="E42" i="56"/>
  <c r="S189" i="30"/>
  <c r="S41" i="56" s="1"/>
  <c r="E78" i="56" s="1"/>
  <c r="S78" i="56" s="1"/>
  <c r="E115" i="56" s="1"/>
  <c r="S115" i="56" s="1"/>
  <c r="E152" i="56" s="1"/>
  <c r="S152" i="56" s="1"/>
  <c r="E189" i="56" s="1"/>
  <c r="S189" i="56" s="1"/>
  <c r="E41" i="56"/>
  <c r="B30" i="26"/>
  <c r="L28" i="26"/>
  <c r="W28" i="26"/>
  <c r="R189" i="30"/>
  <c r="R41" i="56" s="1"/>
  <c r="D78" i="56" s="1"/>
  <c r="R78" i="56" s="1"/>
  <c r="D115" i="56" s="1"/>
  <c r="R115" i="56" s="1"/>
  <c r="D152" i="56" s="1"/>
  <c r="R152" i="56" s="1"/>
  <c r="D189" i="56" s="1"/>
  <c r="R189" i="56" s="1"/>
  <c r="D41" i="56"/>
  <c r="S185" i="30"/>
  <c r="S37" i="56" s="1"/>
  <c r="E74" i="56" s="1"/>
  <c r="S74" i="56" s="1"/>
  <c r="E111" i="56" s="1"/>
  <c r="S111" i="56" s="1"/>
  <c r="E148" i="56" s="1"/>
  <c r="S148" i="56" s="1"/>
  <c r="E185" i="56" s="1"/>
  <c r="S185" i="56" s="1"/>
  <c r="E37" i="56"/>
  <c r="S184" i="30"/>
  <c r="S36" i="56" s="1"/>
  <c r="E73" i="56" s="1"/>
  <c r="S73" i="56" s="1"/>
  <c r="E110" i="56" s="1"/>
  <c r="S110" i="56" s="1"/>
  <c r="E147" i="56" s="1"/>
  <c r="S147" i="56" s="1"/>
  <c r="E184" i="56" s="1"/>
  <c r="S184" i="56" s="1"/>
  <c r="E36" i="56"/>
  <c r="R190" i="30"/>
  <c r="R42" i="56" s="1"/>
  <c r="D79" i="56" s="1"/>
  <c r="R79" i="56" s="1"/>
  <c r="D116" i="56" s="1"/>
  <c r="R116" i="56" s="1"/>
  <c r="D153" i="56" s="1"/>
  <c r="R153" i="56" s="1"/>
  <c r="D190" i="56" s="1"/>
  <c r="R190" i="56" s="1"/>
  <c r="D42" i="56"/>
  <c r="M18" i="14"/>
  <c r="O30" i="26"/>
  <c r="J41" i="33"/>
  <c r="D31" i="33"/>
  <c r="D66" i="33"/>
  <c r="C68" i="33"/>
  <c r="E66" i="33"/>
  <c r="E31" i="33"/>
  <c r="K41" i="33"/>
  <c r="N30" i="26"/>
  <c r="M30" i="26"/>
  <c r="Y30" i="26"/>
  <c r="E45" i="56"/>
  <c r="S29" i="56"/>
  <c r="D45" i="1"/>
  <c r="B47" i="1"/>
  <c r="J45" i="1"/>
  <c r="H47" i="1"/>
  <c r="G45" i="1"/>
  <c r="E47" i="1"/>
  <c r="P86" i="14"/>
  <c r="P45" i="1"/>
  <c r="B26" i="33" s="1"/>
  <c r="S11" i="80" s="1"/>
  <c r="T11" i="80" s="1"/>
  <c r="N47" i="1"/>
  <c r="O86" i="14"/>
  <c r="N86" i="14"/>
  <c r="M86" i="14"/>
  <c r="E66" i="14"/>
  <c r="N48" i="14"/>
  <c r="D45" i="14"/>
  <c r="E46" i="14"/>
  <c r="M64" i="14"/>
  <c r="D65" i="14"/>
  <c r="M47" i="14"/>
  <c r="D17" i="14"/>
  <c r="D73" i="14"/>
  <c r="D94" i="14"/>
  <c r="E20" i="14"/>
  <c r="M38" i="14"/>
  <c r="D75" i="14"/>
  <c r="D37" i="14"/>
  <c r="M19" i="14"/>
  <c r="M76" i="14"/>
  <c r="M74" i="14"/>
  <c r="D154" i="30"/>
  <c r="C117" i="30"/>
  <c r="E181" i="30"/>
  <c r="S154" i="30"/>
  <c r="D103" i="30"/>
  <c r="E68" i="56"/>
  <c r="C103" i="30"/>
  <c r="P29" i="56"/>
  <c r="S177" i="30"/>
  <c r="Q8" i="56"/>
  <c r="M36" i="14" l="1"/>
  <c r="E18" i="14"/>
  <c r="E36" i="14" s="1"/>
  <c r="D35" i="14"/>
  <c r="E17" i="14" s="1"/>
  <c r="E33" i="56"/>
  <c r="E43" i="56" s="1"/>
  <c r="S181" i="30"/>
  <c r="W30" i="26"/>
  <c r="L30" i="26"/>
  <c r="B31" i="33"/>
  <c r="H31" i="33" s="1"/>
  <c r="B66" i="33"/>
  <c r="H41" i="33"/>
  <c r="C26" i="33"/>
  <c r="B24" i="33"/>
  <c r="K31" i="33"/>
  <c r="J66" i="33"/>
  <c r="D68" i="33"/>
  <c r="I68" i="33" s="1"/>
  <c r="K66" i="33"/>
  <c r="E68" i="33"/>
  <c r="K68" i="33" s="1"/>
  <c r="J31" i="33"/>
  <c r="I31" i="33"/>
  <c r="I66" i="33"/>
  <c r="C45" i="56"/>
  <c r="S45" i="56"/>
  <c r="E66" i="56"/>
  <c r="V45" i="1"/>
  <c r="J47" i="1"/>
  <c r="V47" i="1" s="1"/>
  <c r="W45" i="1"/>
  <c r="P47" i="1"/>
  <c r="W47" i="1" s="1"/>
  <c r="U45" i="1"/>
  <c r="G47" i="1"/>
  <c r="U47" i="1" s="1"/>
  <c r="D47" i="1"/>
  <c r="T45" i="1"/>
  <c r="E47" i="14"/>
  <c r="M65" i="14"/>
  <c r="E64" i="14"/>
  <c r="N46" i="14"/>
  <c r="M45" i="14"/>
  <c r="D63" i="14"/>
  <c r="F48" i="14"/>
  <c r="N66" i="14"/>
  <c r="D93" i="14"/>
  <c r="D91" i="14" s="1"/>
  <c r="E19" i="14"/>
  <c r="M37" i="14"/>
  <c r="M75" i="14"/>
  <c r="M92" i="14"/>
  <c r="E76" i="14"/>
  <c r="E38" i="14"/>
  <c r="N20" i="14"/>
  <c r="M73" i="14"/>
  <c r="M94" i="14"/>
  <c r="M17" i="14"/>
  <c r="S33" i="56"/>
  <c r="E70" i="56" s="1"/>
  <c r="S70" i="56" s="1"/>
  <c r="E107" i="56" s="1"/>
  <c r="S107" i="56" s="1"/>
  <c r="E144" i="56" s="1"/>
  <c r="S144" i="56" s="1"/>
  <c r="E181" i="56" s="1"/>
  <c r="S181" i="56" s="1"/>
  <c r="E191" i="30"/>
  <c r="C143" i="30"/>
  <c r="Q143" i="30" s="1"/>
  <c r="Q117" i="30"/>
  <c r="D184" i="30"/>
  <c r="R154" i="30"/>
  <c r="S68" i="56"/>
  <c r="D68" i="56"/>
  <c r="D156" i="30"/>
  <c r="C179" i="30"/>
  <c r="C122" i="30"/>
  <c r="Q122" i="30" s="1"/>
  <c r="Q103" i="30"/>
  <c r="D121" i="30"/>
  <c r="R121" i="30" s="1"/>
  <c r="R103" i="30"/>
  <c r="H26" i="33" l="1"/>
  <c r="S60" i="80"/>
  <c r="T60" i="80" s="1"/>
  <c r="B23" i="33"/>
  <c r="S8" i="80" s="1"/>
  <c r="T8" i="80" s="1"/>
  <c r="S9" i="80"/>
  <c r="T9" i="80" s="1"/>
  <c r="T47" i="1"/>
  <c r="E74" i="14"/>
  <c r="N74" i="14" s="1"/>
  <c r="M35" i="14"/>
  <c r="N18" i="14"/>
  <c r="C31" i="56"/>
  <c r="Q179" i="30"/>
  <c r="D8" i="56"/>
  <c r="R156" i="30"/>
  <c r="D36" i="56"/>
  <c r="D43" i="56" s="1"/>
  <c r="R184" i="30"/>
  <c r="H66" i="33"/>
  <c r="B68" i="33"/>
  <c r="H68" i="33" s="1"/>
  <c r="D26" i="33"/>
  <c r="C24" i="33"/>
  <c r="S58" i="80" s="1"/>
  <c r="T58" i="80" s="1"/>
  <c r="J68" i="33"/>
  <c r="E82" i="56"/>
  <c r="S66" i="56"/>
  <c r="Q45" i="56"/>
  <c r="F46" i="14"/>
  <c r="N64" i="14"/>
  <c r="F66" i="14"/>
  <c r="O48" i="14"/>
  <c r="E45" i="14"/>
  <c r="M63" i="14"/>
  <c r="E65" i="14"/>
  <c r="N47" i="14"/>
  <c r="E94" i="14"/>
  <c r="F20" i="14"/>
  <c r="N38" i="14"/>
  <c r="M91" i="14"/>
  <c r="E73" i="14" s="1"/>
  <c r="N76" i="14"/>
  <c r="F18" i="14"/>
  <c r="E92" i="14"/>
  <c r="N36" i="14"/>
  <c r="E75" i="14"/>
  <c r="E37" i="14"/>
  <c r="N19" i="14"/>
  <c r="N17" i="14"/>
  <c r="M93" i="14"/>
  <c r="R36" i="56"/>
  <c r="D73" i="56" s="1"/>
  <c r="R73" i="56" s="1"/>
  <c r="D110" i="56" s="1"/>
  <c r="R110" i="56" s="1"/>
  <c r="D147" i="56" s="1"/>
  <c r="R147" i="56" s="1"/>
  <c r="D184" i="56" s="1"/>
  <c r="R184" i="56" s="1"/>
  <c r="D191" i="30"/>
  <c r="C154" i="30"/>
  <c r="S191" i="30"/>
  <c r="D140" i="30"/>
  <c r="C140" i="30"/>
  <c r="R8" i="56"/>
  <c r="R68" i="56"/>
  <c r="Q31" i="56"/>
  <c r="E105" i="56"/>
  <c r="B57" i="33" l="1"/>
  <c r="A19" i="33" s="1"/>
  <c r="C38" i="64" s="1"/>
  <c r="I26" i="33"/>
  <c r="S109" i="80"/>
  <c r="T109" i="80" s="1"/>
  <c r="E26" i="33"/>
  <c r="D24" i="33"/>
  <c r="H24" i="33"/>
  <c r="C23" i="33"/>
  <c r="S57" i="80" s="1"/>
  <c r="T57" i="80" s="1"/>
  <c r="D45" i="56"/>
  <c r="E103" i="56"/>
  <c r="S82" i="56"/>
  <c r="C82" i="56"/>
  <c r="N45" i="14"/>
  <c r="F47" i="14"/>
  <c r="N65" i="14"/>
  <c r="F64" i="14"/>
  <c r="O46" i="14"/>
  <c r="G48" i="14"/>
  <c r="O66" i="14"/>
  <c r="E63" i="14"/>
  <c r="E93" i="14"/>
  <c r="E91" i="14" s="1"/>
  <c r="F19" i="14"/>
  <c r="N37" i="14"/>
  <c r="E35" i="14"/>
  <c r="N75" i="14"/>
  <c r="N92" i="14"/>
  <c r="N73" i="14"/>
  <c r="F76" i="14"/>
  <c r="F38" i="14"/>
  <c r="O20" i="14"/>
  <c r="F36" i="14"/>
  <c r="F74" i="14"/>
  <c r="O18" i="14"/>
  <c r="N94" i="14"/>
  <c r="P43" i="56"/>
  <c r="R191" i="30"/>
  <c r="C180" i="30"/>
  <c r="Q154" i="30"/>
  <c r="S105" i="56"/>
  <c r="D105" i="56"/>
  <c r="C159" i="30"/>
  <c r="Q140" i="30"/>
  <c r="D158" i="30"/>
  <c r="R140" i="30"/>
  <c r="J26" i="33" l="1"/>
  <c r="S158" i="80"/>
  <c r="T158" i="80" s="1"/>
  <c r="D23" i="33"/>
  <c r="S107" i="80"/>
  <c r="T107" i="80" s="1"/>
  <c r="D10" i="56"/>
  <c r="D29" i="56" s="1"/>
  <c r="R158" i="30"/>
  <c r="C11" i="56"/>
  <c r="C29" i="56" s="1"/>
  <c r="Q159" i="30"/>
  <c r="C32" i="56"/>
  <c r="C43" i="56" s="1"/>
  <c r="Q180" i="30"/>
  <c r="I24" i="33"/>
  <c r="I23" i="33"/>
  <c r="C57" i="33"/>
  <c r="H23" i="33"/>
  <c r="F26" i="33"/>
  <c r="E24" i="33"/>
  <c r="S156" i="80" s="1"/>
  <c r="T156" i="80" s="1"/>
  <c r="S103" i="56"/>
  <c r="E119" i="56"/>
  <c r="Q82" i="56"/>
  <c r="R45" i="56"/>
  <c r="F45" i="14"/>
  <c r="N63" i="14"/>
  <c r="F65" i="14"/>
  <c r="O47" i="14"/>
  <c r="G46" i="14"/>
  <c r="O64" i="14"/>
  <c r="G66" i="14"/>
  <c r="P48" i="14"/>
  <c r="O74" i="14"/>
  <c r="N91" i="14"/>
  <c r="F73" i="14" s="1"/>
  <c r="G20" i="14"/>
  <c r="F94" i="14"/>
  <c r="O38" i="14"/>
  <c r="F37" i="14"/>
  <c r="F35" i="14" s="1"/>
  <c r="O35" i="14" s="1"/>
  <c r="F75" i="14"/>
  <c r="O19" i="14"/>
  <c r="G18" i="14"/>
  <c r="F92" i="14"/>
  <c r="O36" i="14"/>
  <c r="O76" i="14"/>
  <c r="F17" i="14"/>
  <c r="N35" i="14"/>
  <c r="N93" i="14"/>
  <c r="Q32" i="56"/>
  <c r="C69" i="56" s="1"/>
  <c r="Q69" i="56" s="1"/>
  <c r="C106" i="56" s="1"/>
  <c r="Q106" i="56" s="1"/>
  <c r="C143" i="56" s="1"/>
  <c r="Q143" i="56" s="1"/>
  <c r="C180" i="56" s="1"/>
  <c r="Q180" i="56" s="1"/>
  <c r="C191" i="30"/>
  <c r="E72" i="56"/>
  <c r="S43" i="56"/>
  <c r="O43" i="56"/>
  <c r="R105" i="56"/>
  <c r="E142" i="56"/>
  <c r="R10" i="56"/>
  <c r="D177" i="30"/>
  <c r="Q11" i="56"/>
  <c r="C177" i="30"/>
  <c r="F24" i="33" l="1"/>
  <c r="S207" i="80"/>
  <c r="T207" i="80" s="1"/>
  <c r="F23" i="33"/>
  <c r="S205" i="80"/>
  <c r="T205" i="80" s="1"/>
  <c r="D57" i="33"/>
  <c r="I57" i="33" s="1"/>
  <c r="S106" i="80"/>
  <c r="T106" i="80" s="1"/>
  <c r="J24" i="33"/>
  <c r="K24" i="33"/>
  <c r="E23" i="33"/>
  <c r="S155" i="80" s="1"/>
  <c r="T155" i="80" s="1"/>
  <c r="H57" i="33"/>
  <c r="K26" i="33"/>
  <c r="C48" i="56"/>
  <c r="Q29" i="56"/>
  <c r="S119" i="56"/>
  <c r="E140" i="56"/>
  <c r="C119" i="56"/>
  <c r="D47" i="56"/>
  <c r="R29" i="56"/>
  <c r="D82" i="56"/>
  <c r="G64" i="14"/>
  <c r="P46" i="14"/>
  <c r="G47" i="14"/>
  <c r="O65" i="14"/>
  <c r="H48" i="14"/>
  <c r="P66" i="14"/>
  <c r="F63" i="14"/>
  <c r="O45" i="14"/>
  <c r="G36" i="14"/>
  <c r="G74" i="14"/>
  <c r="P18" i="14"/>
  <c r="O17" i="14"/>
  <c r="O73" i="14"/>
  <c r="O92" i="14"/>
  <c r="O75" i="14"/>
  <c r="O94" i="14"/>
  <c r="G17" i="14"/>
  <c r="F93" i="14"/>
  <c r="G19" i="14"/>
  <c r="O37" i="14"/>
  <c r="G76" i="14"/>
  <c r="G38" i="14"/>
  <c r="P20" i="14"/>
  <c r="Q191" i="30"/>
  <c r="D75" i="56"/>
  <c r="R43" i="56"/>
  <c r="S72" i="56"/>
  <c r="E80" i="56"/>
  <c r="N29" i="56"/>
  <c r="Q177" i="30"/>
  <c r="O29" i="56"/>
  <c r="R177" i="30"/>
  <c r="S142" i="56"/>
  <c r="D142" i="56"/>
  <c r="C68" i="56"/>
  <c r="F57" i="33" l="1"/>
  <c r="S204" i="80"/>
  <c r="T204" i="80" s="1"/>
  <c r="J23" i="33"/>
  <c r="K23" i="33"/>
  <c r="E57" i="33"/>
  <c r="R47" i="56"/>
  <c r="D66" i="56"/>
  <c r="E156" i="56"/>
  <c r="S140" i="56"/>
  <c r="Q119" i="56"/>
  <c r="R82" i="56"/>
  <c r="Q48" i="56"/>
  <c r="C66" i="56"/>
  <c r="G65" i="14"/>
  <c r="G63" i="14" s="1"/>
  <c r="P63" i="14" s="1"/>
  <c r="P47" i="14"/>
  <c r="H66" i="14"/>
  <c r="Q48" i="14"/>
  <c r="G45" i="14"/>
  <c r="O63" i="14"/>
  <c r="H46" i="14"/>
  <c r="P64" i="14"/>
  <c r="O93" i="14"/>
  <c r="H20" i="14"/>
  <c r="G94" i="14"/>
  <c r="P38" i="14"/>
  <c r="G75" i="14"/>
  <c r="G37" i="14"/>
  <c r="G35" i="14" s="1"/>
  <c r="P19" i="14"/>
  <c r="P76" i="14"/>
  <c r="P74" i="14"/>
  <c r="F91" i="14"/>
  <c r="P17" i="14"/>
  <c r="G92" i="14"/>
  <c r="H18" i="14"/>
  <c r="P36" i="14"/>
  <c r="E109" i="56"/>
  <c r="S80" i="56"/>
  <c r="N43" i="56"/>
  <c r="R75" i="56"/>
  <c r="D80" i="56"/>
  <c r="R142" i="56"/>
  <c r="Q68" i="56"/>
  <c r="E179" i="56"/>
  <c r="K57" i="33" l="1"/>
  <c r="J57" i="33"/>
  <c r="D119" i="56"/>
  <c r="E177" i="56"/>
  <c r="S156" i="56"/>
  <c r="S177" i="56" s="1"/>
  <c r="C156" i="56"/>
  <c r="C85" i="56"/>
  <c r="Q66" i="56"/>
  <c r="D84" i="56"/>
  <c r="R66" i="56"/>
  <c r="I48" i="14"/>
  <c r="Q66" i="14"/>
  <c r="H64" i="14"/>
  <c r="Q46" i="14"/>
  <c r="P45" i="14"/>
  <c r="H45" i="14"/>
  <c r="Q45" i="14" s="1"/>
  <c r="H47" i="14"/>
  <c r="P65" i="14"/>
  <c r="P92" i="14"/>
  <c r="C8" i="14"/>
  <c r="H17" i="14"/>
  <c r="P35" i="14"/>
  <c r="O91" i="14"/>
  <c r="G73" i="14" s="1"/>
  <c r="P75" i="14"/>
  <c r="H76" i="14"/>
  <c r="H38" i="14"/>
  <c r="Q20" i="14"/>
  <c r="H74" i="14"/>
  <c r="H36" i="14"/>
  <c r="Q18" i="14"/>
  <c r="G93" i="14"/>
  <c r="H19" i="14"/>
  <c r="P37" i="14"/>
  <c r="P94" i="14"/>
  <c r="C71" i="56"/>
  <c r="Q43" i="56"/>
  <c r="D112" i="56"/>
  <c r="R80" i="56"/>
  <c r="S109" i="56"/>
  <c r="E117" i="56"/>
  <c r="S179" i="56"/>
  <c r="C105" i="56"/>
  <c r="D179" i="56"/>
  <c r="Q85" i="56" l="1"/>
  <c r="C103" i="56"/>
  <c r="R84" i="56"/>
  <c r="D103" i="56"/>
  <c r="Q156" i="56"/>
  <c r="R119" i="56"/>
  <c r="I46" i="14"/>
  <c r="Q64" i="14"/>
  <c r="H65" i="14"/>
  <c r="H63" i="14" s="1"/>
  <c r="Q47" i="14"/>
  <c r="I66" i="14"/>
  <c r="R48" i="14"/>
  <c r="C11" i="14"/>
  <c r="P93" i="14"/>
  <c r="Q74" i="14"/>
  <c r="Q76" i="14"/>
  <c r="H75" i="14"/>
  <c r="H37" i="14"/>
  <c r="H35" i="14" s="1"/>
  <c r="Q19" i="14"/>
  <c r="I18" i="14"/>
  <c r="H92" i="14"/>
  <c r="Q36" i="14"/>
  <c r="H94" i="14"/>
  <c r="I20" i="14"/>
  <c r="Q38" i="14"/>
  <c r="P73" i="14"/>
  <c r="Q17" i="14"/>
  <c r="G91" i="14"/>
  <c r="Q71" i="56"/>
  <c r="C80" i="56"/>
  <c r="E146" i="56"/>
  <c r="S117" i="56"/>
  <c r="R112" i="56"/>
  <c r="D117" i="56"/>
  <c r="R179" i="56"/>
  <c r="Q105" i="56"/>
  <c r="D156" i="56" l="1"/>
  <c r="D121" i="56"/>
  <c r="R103" i="56"/>
  <c r="C122" i="56"/>
  <c r="Q103" i="56"/>
  <c r="I45" i="14"/>
  <c r="Q63" i="14"/>
  <c r="J48" i="14"/>
  <c r="R66" i="14"/>
  <c r="I47" i="14"/>
  <c r="Q65" i="14"/>
  <c r="I64" i="14"/>
  <c r="R46" i="14"/>
  <c r="D8" i="14"/>
  <c r="I17" i="14"/>
  <c r="Q35" i="14"/>
  <c r="I76" i="14"/>
  <c r="I38" i="14"/>
  <c r="R20" i="14"/>
  <c r="P91" i="14"/>
  <c r="H73" i="14" s="1"/>
  <c r="Q94" i="14"/>
  <c r="Q92" i="14"/>
  <c r="I19" i="14"/>
  <c r="H93" i="14"/>
  <c r="Q37" i="14"/>
  <c r="I36" i="14"/>
  <c r="I74" i="14"/>
  <c r="R18" i="14"/>
  <c r="Q75" i="14"/>
  <c r="C108" i="56"/>
  <c r="Q80" i="56"/>
  <c r="S146" i="56"/>
  <c r="E154" i="56"/>
  <c r="D149" i="56"/>
  <c r="R117" i="56"/>
  <c r="C142" i="56"/>
  <c r="R121" i="56" l="1"/>
  <c r="D140" i="56"/>
  <c r="Q122" i="56"/>
  <c r="C140" i="56"/>
  <c r="R156" i="56"/>
  <c r="J66" i="14"/>
  <c r="S48" i="14"/>
  <c r="I65" i="14"/>
  <c r="R47" i="14"/>
  <c r="J46" i="14"/>
  <c r="R64" i="14"/>
  <c r="R45" i="14"/>
  <c r="Q73" i="14"/>
  <c r="I94" i="14"/>
  <c r="J20" i="14"/>
  <c r="R38" i="14"/>
  <c r="R17" i="14"/>
  <c r="J18" i="14"/>
  <c r="I92" i="14"/>
  <c r="R36" i="14"/>
  <c r="I75" i="14"/>
  <c r="I37" i="14"/>
  <c r="R19" i="14"/>
  <c r="R74" i="14"/>
  <c r="Q93" i="14"/>
  <c r="H91" i="14"/>
  <c r="R76" i="14"/>
  <c r="D11" i="14"/>
  <c r="M8" i="14"/>
  <c r="R149" i="56"/>
  <c r="D154" i="56"/>
  <c r="Q108" i="56"/>
  <c r="C117" i="56"/>
  <c r="E183" i="56"/>
  <c r="S154" i="56"/>
  <c r="Q142" i="56"/>
  <c r="C159" i="56" l="1"/>
  <c r="Q140" i="56"/>
  <c r="D158" i="56"/>
  <c r="R140" i="56"/>
  <c r="J64" i="14"/>
  <c r="S46" i="14"/>
  <c r="J47" i="14"/>
  <c r="R65" i="14"/>
  <c r="I63" i="14"/>
  <c r="K48" i="14"/>
  <c r="S66" i="14"/>
  <c r="R92" i="14"/>
  <c r="R94" i="14"/>
  <c r="J38" i="14"/>
  <c r="J76" i="14"/>
  <c r="S76" i="14" s="1"/>
  <c r="S20" i="14"/>
  <c r="I93" i="14"/>
  <c r="J19" i="14"/>
  <c r="R37" i="14"/>
  <c r="Q91" i="14"/>
  <c r="I73" i="14" s="1"/>
  <c r="R75" i="14"/>
  <c r="I35" i="14"/>
  <c r="J36" i="14"/>
  <c r="J74" i="14"/>
  <c r="S74" i="14" s="1"/>
  <c r="S18" i="14"/>
  <c r="S183" i="56"/>
  <c r="S191" i="56" s="1"/>
  <c r="E191" i="56"/>
  <c r="C145" i="56"/>
  <c r="Q117" i="56"/>
  <c r="D186" i="56"/>
  <c r="R154" i="56"/>
  <c r="C179" i="56"/>
  <c r="R158" i="56" l="1"/>
  <c r="R177" i="56" s="1"/>
  <c r="D177" i="56"/>
  <c r="Q159" i="56"/>
  <c r="Q177" i="56" s="1"/>
  <c r="C177" i="56"/>
  <c r="K66" i="14"/>
  <c r="T66" i="14" s="1"/>
  <c r="T48" i="14"/>
  <c r="J65" i="14"/>
  <c r="S47" i="14"/>
  <c r="J45" i="14"/>
  <c r="S45" i="14" s="1"/>
  <c r="R63" i="14"/>
  <c r="K46" i="14"/>
  <c r="S64" i="14"/>
  <c r="K18" i="14"/>
  <c r="J92" i="14"/>
  <c r="S36" i="14"/>
  <c r="E8" i="14"/>
  <c r="J17" i="14"/>
  <c r="R35" i="14"/>
  <c r="R93" i="14"/>
  <c r="J94" i="14"/>
  <c r="S94" i="14" s="1"/>
  <c r="K20" i="14"/>
  <c r="S38" i="14"/>
  <c r="R73" i="14"/>
  <c r="J75" i="14"/>
  <c r="S75" i="14" s="1"/>
  <c r="J37" i="14"/>
  <c r="S19" i="14"/>
  <c r="I91" i="14"/>
  <c r="R186" i="56"/>
  <c r="R191" i="56" s="1"/>
  <c r="D191" i="56"/>
  <c r="Q145" i="56"/>
  <c r="C154" i="56"/>
  <c r="Q179" i="56"/>
  <c r="K47" i="14" l="1"/>
  <c r="S65" i="14"/>
  <c r="K64" i="14"/>
  <c r="T46" i="14"/>
  <c r="J63" i="14"/>
  <c r="E11" i="14"/>
  <c r="N8" i="14"/>
  <c r="J93" i="14"/>
  <c r="S93" i="14" s="1"/>
  <c r="K19" i="14"/>
  <c r="S37" i="14"/>
  <c r="S17" i="14"/>
  <c r="J35" i="14"/>
  <c r="R91" i="14"/>
  <c r="J73" i="14" s="1"/>
  <c r="S73" i="14" s="1"/>
  <c r="S92" i="14"/>
  <c r="K76" i="14"/>
  <c r="T76" i="14" s="1"/>
  <c r="K38" i="14"/>
  <c r="T20" i="14"/>
  <c r="K74" i="14"/>
  <c r="T74" i="14" s="1"/>
  <c r="K36" i="14"/>
  <c r="T18" i="14"/>
  <c r="C182" i="56"/>
  <c r="Q154" i="56"/>
  <c r="T64" i="14" l="1"/>
  <c r="K45" i="14"/>
  <c r="T45" i="14" s="1"/>
  <c r="S63" i="14"/>
  <c r="K65" i="14"/>
  <c r="T65" i="14" s="1"/>
  <c r="T47" i="14"/>
  <c r="K92" i="14"/>
  <c r="T36" i="14"/>
  <c r="F8" i="14"/>
  <c r="K17" i="14"/>
  <c r="S35" i="14"/>
  <c r="K94" i="14"/>
  <c r="T94" i="14" s="1"/>
  <c r="T38" i="14"/>
  <c r="J91" i="14"/>
  <c r="S91" i="14" s="1"/>
  <c r="K73" i="14" s="1"/>
  <c r="T73" i="14" s="1"/>
  <c r="K37" i="14"/>
  <c r="K75" i="14"/>
  <c r="T75" i="14" s="1"/>
  <c r="Q182" i="56"/>
  <c r="Q191" i="56" s="1"/>
  <c r="C191" i="56"/>
  <c r="K63" i="14" l="1"/>
  <c r="T63" i="14" s="1"/>
  <c r="K93" i="14"/>
  <c r="T93" i="14" s="1"/>
  <c r="T37" i="14"/>
  <c r="F11" i="14"/>
  <c r="O8" i="14"/>
  <c r="K35" i="14"/>
  <c r="T35" i="14" s="1"/>
  <c r="T17" i="14"/>
  <c r="T92" i="14"/>
  <c r="K91" i="14" l="1"/>
  <c r="T91" i="14" s="1"/>
  <c r="G8" i="14"/>
  <c r="G11" i="14" s="1"/>
  <c r="C31" i="64" s="1"/>
  <c r="A4" i="64" s="1"/>
  <c r="P8" i="14" l="1"/>
</calcChain>
</file>

<file path=xl/sharedStrings.xml><?xml version="1.0" encoding="utf-8"?>
<sst xmlns="http://schemas.openxmlformats.org/spreadsheetml/2006/main" count="4285" uniqueCount="984">
  <si>
    <t>Table des matières</t>
  </si>
  <si>
    <t>Légende des cellules</t>
  </si>
  <si>
    <t>Intitulé</t>
  </si>
  <si>
    <t xml:space="preserve">Montant </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</si>
  <si>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</si>
  <si>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</si>
  <si>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</si>
  <si>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</si>
  <si>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</si>
  <si>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</si>
  <si>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</si>
  <si>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</si>
  <si>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</si>
  <si>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</si>
  <si>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</si>
  <si>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</si>
  <si>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</si>
  <si>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</si>
  <si>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</si>
  <si>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</si>
  <si>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</si>
  <si>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</si>
  <si>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</si>
  <si>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</si>
  <si>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Intitulé 21</t>
  </si>
  <si>
    <t>Intitulé 22</t>
  </si>
  <si>
    <t>Intitulé 23</t>
  </si>
  <si>
    <t>Intitulé 24</t>
  </si>
  <si>
    <t>Intitulé 25</t>
  </si>
  <si>
    <t>Intitulé 26</t>
  </si>
  <si>
    <t>Intitulé 27</t>
  </si>
  <si>
    <t>Intitulé 28</t>
  </si>
  <si>
    <t>Intitulé 29</t>
  </si>
  <si>
    <t>Intitulé 30</t>
  </si>
  <si>
    <t>Intitulé 31</t>
  </si>
  <si>
    <t>Intitulé 32</t>
  </si>
  <si>
    <t>Intitulé 33</t>
  </si>
  <si>
    <t>Intitulé 34</t>
  </si>
  <si>
    <t>Intitulé 35</t>
  </si>
  <si>
    <t>Intitulé 36</t>
  </si>
  <si>
    <t>Intitulé 37</t>
  </si>
  <si>
    <t>Intitulé 38</t>
  </si>
  <si>
    <t>Intitulé 39</t>
  </si>
  <si>
    <t>Intitulé 40</t>
  </si>
  <si>
    <t>Intitulé 41</t>
  </si>
  <si>
    <t>Intitulé 42</t>
  </si>
  <si>
    <t>Intitulé 43</t>
  </si>
  <si>
    <t>Intitulé 44</t>
  </si>
  <si>
    <t>Intitulé 45</t>
  </si>
  <si>
    <t>Intitulé 46</t>
  </si>
  <si>
    <t>Intitulé 47</t>
  </si>
  <si>
    <t>Intitulé 48</t>
  </si>
  <si>
    <t>Intitulé 49</t>
  </si>
  <si>
    <t>Intitulé 50</t>
  </si>
  <si>
    <t>TOTAL</t>
  </si>
  <si>
    <t>Récurrent</t>
  </si>
  <si>
    <t>Gestion des rechargements des compteurs à budget</t>
  </si>
  <si>
    <t>Gestion des placements des compteurs à budget</t>
  </si>
  <si>
    <t>Gestion de la clientèle</t>
  </si>
  <si>
    <t>Déménagements problématiques (MOZA) et fins de contrat (EOC)</t>
  </si>
  <si>
    <t>Variable</t>
  </si>
  <si>
    <t xml:space="preserve"> REALITE 2015 </t>
  </si>
  <si>
    <t>Coûts des compteurs à budget</t>
  </si>
  <si>
    <t>Coûts administratifs</t>
  </si>
  <si>
    <t>Coûts des rechargements</t>
  </si>
  <si>
    <t>Coûts liés à l'activation/désactivation</t>
  </si>
  <si>
    <t>Coûts liés aux coupures</t>
  </si>
  <si>
    <t>Coûts d'entretien</t>
  </si>
  <si>
    <t>Facturation (recettes) liées aux CàB</t>
  </si>
  <si>
    <t>Dotation annuelle réduction de valeur sur créances douteuses CàB</t>
  </si>
  <si>
    <t>Coûts de la gestion clientèle</t>
  </si>
  <si>
    <t>Coûts du service clientèle (inclus recouvrement, gestion des plaintes, etc)</t>
  </si>
  <si>
    <t>Coûts de la fourniture d'énergie</t>
  </si>
  <si>
    <t>Achat d'énergie</t>
  </si>
  <si>
    <t xml:space="preserve">   Coûts d'acquisition (€)</t>
  </si>
  <si>
    <t xml:space="preserve">   Rémunération réseau de transmission (€)</t>
  </si>
  <si>
    <t xml:space="preserve">   Rémunération réseau de distribution (€)</t>
  </si>
  <si>
    <t xml:space="preserve">   Coût achat certificats verts</t>
  </si>
  <si>
    <t>Vente d'énergie</t>
  </si>
  <si>
    <t>Coûts des déménagements problématiques (MOZA) et fins de contrats (EOC)</t>
  </si>
  <si>
    <t>Coûts des MOZA</t>
  </si>
  <si>
    <t>Coûts des EOC</t>
  </si>
  <si>
    <t>Coûts des OSP URE</t>
  </si>
  <si>
    <t xml:space="preserve">Impression et diffusion de document </t>
  </si>
  <si>
    <t>Octroi de primes (hors Qualiwatt)</t>
  </si>
  <si>
    <t>Guichet unique de traitement des dossiers d'installations photovoltaïques</t>
  </si>
  <si>
    <t>Eclairage public</t>
  </si>
  <si>
    <t>Entretien préventif</t>
  </si>
  <si>
    <t>Entretien curatif normal</t>
  </si>
  <si>
    <t>Remplacement armatures vapeurs mercure BP</t>
  </si>
  <si>
    <t>Remplacement armatures vapeurs mercure HP</t>
  </si>
  <si>
    <t>Dimming</t>
  </si>
  <si>
    <t>Base patrimonale</t>
  </si>
  <si>
    <t>Audits et reporting</t>
  </si>
  <si>
    <t>Compteurs à budget</t>
  </si>
  <si>
    <t>Marge équitable</t>
  </si>
  <si>
    <t>TOTAL des charges OSP contrôlables</t>
  </si>
  <si>
    <t>TOTAL des charges OSP non contrôlables</t>
  </si>
  <si>
    <t>Réseau</t>
  </si>
  <si>
    <t>Approvisionnements et marchandises</t>
  </si>
  <si>
    <t>Rémunérations, charges sociales et pensions</t>
  </si>
  <si>
    <t>Services et biens divers</t>
  </si>
  <si>
    <t>Intitulé libre 1</t>
  </si>
  <si>
    <t>Intitulé libre 2</t>
  </si>
  <si>
    <t>Intitulé libre 3</t>
  </si>
  <si>
    <t>Intitulé libre 4</t>
  </si>
  <si>
    <t>Intitulé libre 5</t>
  </si>
  <si>
    <t>Autres charges d'exploitation</t>
  </si>
  <si>
    <t>Résultat</t>
  </si>
  <si>
    <t>Réalisé 2015</t>
  </si>
  <si>
    <t>Réalité 2015</t>
  </si>
  <si>
    <t>Variable : nombre de CàB pour lequel un rechargement est opéré au cours de la période concernée</t>
  </si>
  <si>
    <t>Paramètres fixés</t>
  </si>
  <si>
    <t>TOTAL charges OSP</t>
  </si>
  <si>
    <t>Coût unitaire</t>
  </si>
  <si>
    <t>Variable : nombre de clients alimentés</t>
  </si>
  <si>
    <t>Dénomination du GRD</t>
  </si>
  <si>
    <t>Numéro d'entreprise</t>
  </si>
  <si>
    <t>Coordonnées de la personne de contact à laquelle la CWaPE peut s'adresser pour poser toutes les questions relatives à la proposition tarifaire :</t>
  </si>
  <si>
    <t>NOM:</t>
  </si>
  <si>
    <t>PRENOM:</t>
  </si>
  <si>
    <t>FONCTION:</t>
  </si>
  <si>
    <t>ADRESSE:</t>
  </si>
  <si>
    <t>E-mail:</t>
  </si>
  <si>
    <t>Tel:</t>
  </si>
  <si>
    <t>Mobile:</t>
  </si>
  <si>
    <t>Coordonnées du GRD</t>
  </si>
  <si>
    <t>Cellules à remplir par le GRD</t>
  </si>
  <si>
    <t>Référence</t>
  </si>
  <si>
    <t>Confirmation requise</t>
  </si>
  <si>
    <t>Montant  réalisé 2015</t>
  </si>
  <si>
    <t>TOTAL hors OSP</t>
  </si>
  <si>
    <t>Meilleure estimation 2016</t>
  </si>
  <si>
    <t>Investissements de remplacement
(signe positif)</t>
  </si>
  <si>
    <t>Investissements d'extension
(signe positif)</t>
  </si>
  <si>
    <t>Interventions d'utilisateurs du réseau (signe négatif)</t>
  </si>
  <si>
    <t>Subsides 
(signe négatif)</t>
  </si>
  <si>
    <t>Matériel roulant</t>
  </si>
  <si>
    <t>Compteurs intelligents</t>
  </si>
  <si>
    <t>Logiciels</t>
  </si>
  <si>
    <t>TOTAL INVESTISSEMENTS RESEAU</t>
  </si>
  <si>
    <t>Batiments administratifs</t>
  </si>
  <si>
    <t>Mobilier</t>
  </si>
  <si>
    <t>Réseau fibre-optique</t>
  </si>
  <si>
    <t>Outillage et machines</t>
  </si>
  <si>
    <t>TOTAL INVESTISSEMENTS HORS RESEAU</t>
  </si>
  <si>
    <t>Investissements</t>
  </si>
  <si>
    <t>Plus-value indexation historique</t>
  </si>
  <si>
    <t>Subsides (prise en résultat)</t>
  </si>
  <si>
    <t>Solde régulatoire</t>
  </si>
  <si>
    <t>Hors OSP</t>
  </si>
  <si>
    <t>OSP</t>
  </si>
  <si>
    <t>Retour page de garde</t>
  </si>
  <si>
    <t>Tendance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</si>
  <si>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</si>
  <si>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</si>
  <si>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</si>
  <si>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</si>
  <si>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</si>
  <si>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</si>
  <si>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</si>
  <si>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</si>
  <si>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</si>
  <si>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</si>
  <si>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</si>
  <si>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</si>
  <si>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</si>
  <si>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</si>
  <si>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</si>
  <si>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</si>
  <si>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</si>
  <si>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</si>
  <si>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</si>
  <si>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</si>
  <si>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</si>
  <si>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</si>
  <si>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</si>
  <si>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</si>
  <si>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</si>
  <si>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</si>
  <si>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</si>
  <si>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</si>
  <si>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</si>
  <si>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</si>
  <si>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</si>
  <si>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</si>
  <si>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</si>
  <si>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</si>
  <si>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</si>
  <si>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</si>
  <si>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</si>
  <si>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</si>
  <si>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</si>
  <si>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</si>
  <si>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</si>
  <si>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</si>
  <si>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</si>
  <si>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</si>
  <si>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</si>
  <si>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</si>
  <si>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</si>
  <si>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</si>
  <si>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</si>
  <si>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</si>
  <si>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</si>
  <si>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</si>
  <si>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</si>
  <si>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</si>
  <si>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TAB9.1</t>
  </si>
  <si>
    <t>Détail des créances à un an au plus</t>
  </si>
  <si>
    <t>TOTAL des créances à un an au plus</t>
  </si>
  <si>
    <t>Créances commerciales</t>
  </si>
  <si>
    <t>Créances sur les fournisseurs d'électricité - Brut</t>
  </si>
  <si>
    <t>Créances sur les fournisseurs industriels du GRD - Brut</t>
  </si>
  <si>
    <t>Créances sur les clients GRD fournisseurs X - Brut</t>
  </si>
  <si>
    <t>Créances sur les fournisseurs d'électricité - Réduction de valeur (signe négatif)</t>
  </si>
  <si>
    <t>Créances sur les fournisseurs industriels du GRD - Réduction de valeur (signe négatif)</t>
  </si>
  <si>
    <t>Créances sur les clients GRD fournisseurs X - Réduction de valeur (signe négatif)</t>
  </si>
  <si>
    <t>Autres créances commerciales</t>
  </si>
  <si>
    <t>Autres créances à un an au plus</t>
  </si>
  <si>
    <t>Créances sur autres GRD - Brut</t>
  </si>
  <si>
    <t>Créances sur autres GRD - Réduction de valeur (signe négatif)</t>
  </si>
  <si>
    <t>Créances sur l'administration fiscale</t>
  </si>
  <si>
    <t>Autres créances à un au plus</t>
  </si>
  <si>
    <t>Créances à l'égard d'une société liée</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</si>
  <si>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</si>
  <si>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</si>
  <si>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</si>
  <si>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</si>
  <si>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</si>
  <si>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</si>
  <si>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</si>
  <si>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</si>
  <si>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</si>
  <si>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</si>
  <si>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Comptes de régulatisation nets</t>
  </si>
  <si>
    <t>TOTAL des comptes de régulatisation - Actif</t>
  </si>
  <si>
    <t>TAB9.2</t>
  </si>
  <si>
    <t>TAB9.3</t>
  </si>
  <si>
    <t>Solde régulatoire 2008</t>
  </si>
  <si>
    <t>(A)</t>
  </si>
  <si>
    <t>Taux d'imposition</t>
  </si>
  <si>
    <t>[I]</t>
  </si>
  <si>
    <t>Charges fiscales de base</t>
  </si>
  <si>
    <t>Dépenses non admises et non déductibles</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</si>
  <si>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</si>
  <si>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</si>
  <si>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</si>
  <si>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</si>
  <si>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</si>
  <si>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</si>
  <si>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</si>
  <si>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</si>
  <si>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</si>
  <si>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</si>
  <si>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</si>
  <si>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</si>
  <si>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</si>
  <si>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</si>
  <si>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</si>
  <si>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</si>
  <si>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</si>
  <si>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</si>
  <si>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</si>
  <si>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</si>
  <si>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</si>
  <si>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</si>
  <si>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</si>
  <si>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</si>
  <si>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</si>
  <si>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</si>
  <si>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</si>
  <si>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</si>
  <si>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</si>
  <si>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</si>
  <si>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</si>
  <si>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Brutage ISOC sur intérêts notionnels = Charges fiscales déductibles sur intérêts notionnels / (1-taux impôt)</t>
  </si>
  <si>
    <t>[III]</t>
  </si>
  <si>
    <t>Bénéfice à déclarer par le GRD</t>
  </si>
  <si>
    <t>IV = [I+II-III]</t>
  </si>
  <si>
    <t>Base imposable</t>
  </si>
  <si>
    <t>Charges fiscales dues sur base imposable</t>
  </si>
  <si>
    <t>CF= [V] x Taux impôt</t>
  </si>
  <si>
    <t>Taux d'imposition effectif</t>
  </si>
  <si>
    <t>CF/Bénéfice à déclarer</t>
  </si>
  <si>
    <t>Majoration de la marge bénéficiaire équitable nette</t>
  </si>
  <si>
    <t>CF/(A)</t>
  </si>
  <si>
    <t>(B)</t>
  </si>
  <si>
    <t>[I]-(A)-(B)</t>
  </si>
  <si>
    <t>(9) = (C) x Taux impôt</t>
  </si>
  <si>
    <t>(D) = (13) x (14)</t>
  </si>
  <si>
    <t>(15) = (D) x Taux impôt</t>
  </si>
  <si>
    <t>(C) = ∑ (1) à (8)</t>
  </si>
  <si>
    <t>V = [IV+(C)+(D)]</t>
  </si>
  <si>
    <t>Budget 2020</t>
  </si>
  <si>
    <t>Budget 2021</t>
  </si>
  <si>
    <t>Budget 2022</t>
  </si>
  <si>
    <t>Budget 2023</t>
  </si>
  <si>
    <t>Budget 2019</t>
  </si>
  <si>
    <t>Budget 2017</t>
  </si>
  <si>
    <t>TAB4.1</t>
  </si>
  <si>
    <t>TAB4.2</t>
  </si>
  <si>
    <t>TAB4.3</t>
  </si>
  <si>
    <t>TAB4.4</t>
  </si>
  <si>
    <t>TAB4.5</t>
  </si>
  <si>
    <t>TAB4.6</t>
  </si>
  <si>
    <t>TAB4.7</t>
  </si>
  <si>
    <t>Prix unitaire</t>
  </si>
  <si>
    <t>Montant unitaire des primes</t>
  </si>
  <si>
    <t>Référence décision du régulateur</t>
  </si>
  <si>
    <t>IMPACTS SUR LE RESULTAT</t>
  </si>
  <si>
    <t>COMPTABILISATION DU SOLDE (DETTE/CREANCE) ANNUEL</t>
  </si>
  <si>
    <t>Total</t>
  </si>
  <si>
    <t>(-) Dette tarifaire --&gt; Impact défavorable sur le résultat</t>
  </si>
  <si>
    <t>(+) Créance tarifaire --&gt; Impact favorable sur le résultat</t>
  </si>
  <si>
    <t>COMPTE DE REGULARISATION</t>
  </si>
  <si>
    <t>DETTES / CREANCES TARIFAIRES GLOBALES</t>
  </si>
  <si>
    <t>(-) solde créditeur</t>
  </si>
  <si>
    <t>(+) solde débiteur</t>
  </si>
  <si>
    <t>Budget 2018</t>
  </si>
  <si>
    <t>Investissements d'extension (signe positif)</t>
  </si>
  <si>
    <t>Investissements de remplacement (signe positif)</t>
  </si>
  <si>
    <t>Subsides (prise en résultat) (signe positif)</t>
  </si>
  <si>
    <t>Amortissements et réductions de valeur</t>
  </si>
  <si>
    <t>Plus-value indexation historique (signe négatif)</t>
  </si>
  <si>
    <t>Amort. Et RDV sur investissements (signe négatif)</t>
  </si>
  <si>
    <t>Hors-Réseau</t>
  </si>
  <si>
    <t>Dotations et reprises de réduction de valeurs sur les actifs régulés</t>
  </si>
  <si>
    <t>Moins-values sur la réalisation des actifs régulés</t>
  </si>
  <si>
    <t>Classification des coûts OSP réels de l'année 2015</t>
  </si>
  <si>
    <t>kWh</t>
  </si>
  <si>
    <t>gridfee</t>
  </si>
  <si>
    <t>régularisations</t>
  </si>
  <si>
    <t>EUR</t>
  </si>
  <si>
    <t>AIEG</t>
  </si>
  <si>
    <t>AIESH</t>
  </si>
  <si>
    <t>GASELWEST</t>
  </si>
  <si>
    <t>ORES Brabant Wallon</t>
  </si>
  <si>
    <t>ORES Est</t>
  </si>
  <si>
    <t>ORES Hainaut</t>
  </si>
  <si>
    <t>ORES Luxembourg</t>
  </si>
  <si>
    <t>ORES Mouscron</t>
  </si>
  <si>
    <t>ORES Namur</t>
  </si>
  <si>
    <t>ORES Verviers</t>
  </si>
  <si>
    <t>RESA</t>
  </si>
  <si>
    <t>RESEAU D'ENERGIES DE WAVRE</t>
  </si>
  <si>
    <t>Trans HT</t>
  </si>
  <si>
    <t>26-1kV</t>
  </si>
  <si>
    <t>Trans BT</t>
  </si>
  <si>
    <t>BT</t>
  </si>
  <si>
    <t>TOTAL OSP</t>
  </si>
  <si>
    <t xml:space="preserve">Intitulé 1 </t>
  </si>
  <si>
    <t>Quota en %</t>
  </si>
  <si>
    <t>Volume à financer</t>
  </si>
  <si>
    <t>BUDGET 2019</t>
  </si>
  <si>
    <t>BUDGET 2020</t>
  </si>
  <si>
    <t>BUDGET 2021</t>
  </si>
  <si>
    <t>BUDGET 2022</t>
  </si>
  <si>
    <t>BUDGET 2023</t>
  </si>
  <si>
    <t>Solde de distribution</t>
  </si>
  <si>
    <t>REALITE 2015</t>
  </si>
  <si>
    <t>MEILLEURE ESTIMATION 2016</t>
  </si>
  <si>
    <t>BUDGET 2017</t>
  </si>
  <si>
    <t>BUDGET 2018</t>
  </si>
  <si>
    <t>Provisions au 1er janvier N</t>
  </si>
  <si>
    <t>Provisions au 31 décembre N</t>
  </si>
  <si>
    <t>Dotations de l'année (signe positif)</t>
  </si>
  <si>
    <t>Reprises de provisions (signe négatif)</t>
  </si>
  <si>
    <t xml:space="preserve">TOTAL </t>
  </si>
  <si>
    <t>TAB3</t>
  </si>
  <si>
    <t>Retour TAB4</t>
  </si>
  <si>
    <t>Retour TAB5</t>
  </si>
  <si>
    <t>Retour TAB9</t>
  </si>
  <si>
    <t>Secteur</t>
  </si>
  <si>
    <t>TAB5</t>
  </si>
  <si>
    <t>TAB4</t>
  </si>
  <si>
    <t>Produits d'exploitation</t>
  </si>
  <si>
    <t>Total hors indexation</t>
  </si>
  <si>
    <t>Primes qualiwatt</t>
  </si>
  <si>
    <t>Pour chacune des années, veuillez documenter les hypothèses retenues. Justifiez les hypothèses sur base des derniers prix d'achat connu et les volumes sur base des données historiques et des meilleures informations à votre disposition.</t>
  </si>
  <si>
    <t>Nombre de primes à verser</t>
  </si>
  <si>
    <t>Solde cumulé 2008-2014</t>
  </si>
  <si>
    <t>Acompte 2015</t>
  </si>
  <si>
    <t>Acompte 2016</t>
  </si>
  <si>
    <t>Acompte 2017</t>
  </si>
  <si>
    <t>Acompte 2018</t>
  </si>
  <si>
    <t>Solde cumulé 2008-2014 résiduel</t>
  </si>
  <si>
    <t>Acompte annuel (2019-2022)</t>
  </si>
  <si>
    <t>Affectation</t>
  </si>
  <si>
    <t>Solde 2015</t>
  </si>
  <si>
    <t>Solde 2016</t>
  </si>
  <si>
    <t>Solde restant à affecter</t>
  </si>
  <si>
    <t>Solde initial</t>
  </si>
  <si>
    <t>Calcul acompte annuel 2019-2022</t>
  </si>
  <si>
    <t>Déploiement compteurs communicants</t>
  </si>
  <si>
    <t>Solde à amortir</t>
  </si>
  <si>
    <t>Charges d'amortissement du capital</t>
  </si>
  <si>
    <t>Rentes</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</si>
  <si>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</si>
  <si>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</si>
  <si>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</si>
  <si>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</si>
  <si>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</si>
  <si>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</si>
  <si>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</si>
  <si>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</si>
  <si>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</si>
  <si>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</si>
  <si>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</si>
  <si>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</si>
  <si>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</si>
  <si>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</si>
  <si>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Intitulé libre 6</t>
  </si>
  <si>
    <t>Intitulé libre 7</t>
  </si>
  <si>
    <t>Intitulé libre 8</t>
  </si>
  <si>
    <t>Intitulé libre 9</t>
  </si>
  <si>
    <t>Intitulé libre 10</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</si>
  <si>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</si>
  <si>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</si>
  <si>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</si>
  <si>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</si>
  <si>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</si>
  <si>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</si>
  <si>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</si>
  <si>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</si>
  <si>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</si>
  <si>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</si>
  <si>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</si>
  <si>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</si>
  <si>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</si>
  <si>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</si>
  <si>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</si>
  <si>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</si>
  <si>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</si>
  <si>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</si>
  <si>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</si>
  <si>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</si>
  <si>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</si>
  <si>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</si>
  <si>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</si>
  <si>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</si>
  <si>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</si>
  <si>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</si>
  <si>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</si>
  <si>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</si>
  <si>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</si>
  <si>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</si>
  <si>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</si>
  <si>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</si>
  <si>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</si>
  <si>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</si>
  <si>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</si>
  <si>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</si>
  <si>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</si>
  <si>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Réconciliation des coûts opérationnels d'informatique à l'exclusion des charges d'amortissement</t>
  </si>
  <si>
    <t>Frais de maintenance</t>
  </si>
  <si>
    <t>Achats de licences</t>
  </si>
  <si>
    <t>Frais de consultance</t>
  </si>
  <si>
    <t>Frais relatifs à l'infrastructure et aux serveurs</t>
  </si>
  <si>
    <t>Libellé libre à détailler</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</si>
  <si>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</si>
  <si>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</si>
  <si>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</si>
  <si>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</si>
  <si>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</si>
  <si>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</si>
  <si>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</si>
  <si>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</si>
  <si>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</si>
  <si>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</si>
  <si>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TAB2.1</t>
  </si>
  <si>
    <t>A</t>
  </si>
  <si>
    <t>B</t>
  </si>
  <si>
    <t>C</t>
  </si>
  <si>
    <t>D</t>
  </si>
  <si>
    <t>E</t>
  </si>
  <si>
    <t>F</t>
  </si>
  <si>
    <t>G</t>
  </si>
  <si>
    <t>H</t>
  </si>
  <si>
    <t>I</t>
  </si>
  <si>
    <t>J</t>
  </si>
  <si>
    <t>K</t>
  </si>
  <si>
    <t>M</t>
  </si>
  <si>
    <t>N</t>
  </si>
  <si>
    <t>O</t>
  </si>
  <si>
    <t>P</t>
  </si>
  <si>
    <t>Q</t>
  </si>
  <si>
    <t>R</t>
  </si>
  <si>
    <t>S</t>
  </si>
  <si>
    <t>T</t>
  </si>
  <si>
    <t>Détail des charges sociales et salariales</t>
  </si>
  <si>
    <t>Réconciliation des charges sociales et salariales</t>
  </si>
  <si>
    <t>Rémunérations brutes</t>
  </si>
  <si>
    <t>Indemnités de rupture</t>
  </si>
  <si>
    <t>Avantages extra-légaux</t>
  </si>
  <si>
    <t>Cotisations patronales</t>
  </si>
  <si>
    <t>Coûts de personnel</t>
  </si>
  <si>
    <t>Evolution des effectifs</t>
  </si>
  <si>
    <t>Coûts salariaux réseau</t>
  </si>
  <si>
    <t>Nbre ETP's réseau</t>
  </si>
  <si>
    <t>Charge moyenne par ETP réseau</t>
  </si>
  <si>
    <t>Coûts salariaux ETP's hors réseau (administratifs)</t>
  </si>
  <si>
    <t>Nbre ETP's hors réseau</t>
  </si>
  <si>
    <t>Charge moyenne par ETP hors réseau</t>
  </si>
  <si>
    <t>Répartition des effectifs par département</t>
  </si>
  <si>
    <t>Nombre d'ETP</t>
  </si>
  <si>
    <t>TAB2.2</t>
  </si>
  <si>
    <t>Commentaires du GRD concernant ses hypothèses d'évolution des coûts</t>
  </si>
  <si>
    <t>L</t>
  </si>
  <si>
    <t>Retour TAB2</t>
  </si>
  <si>
    <t>Tableau amortissement des capitaux pensions</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</si>
  <si>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</si>
  <si>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</si>
  <si>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</si>
  <si>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</si>
  <si>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</si>
  <si>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</si>
  <si>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</si>
  <si>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</si>
  <si>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</si>
  <si>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</si>
  <si>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</si>
  <si>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</si>
  <si>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</si>
  <si>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</si>
  <si>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</si>
  <si>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</si>
  <si>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</si>
  <si>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</si>
  <si>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</si>
  <si>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</si>
  <si>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</si>
  <si>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</si>
  <si>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</si>
  <si>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</si>
  <si>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</si>
  <si>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Marge équitable relative aux OSP</t>
  </si>
  <si>
    <t>Marge équitable non relative aux OSP</t>
  </si>
  <si>
    <t>Vérification</t>
  </si>
  <si>
    <t>Solde cotisation fédérale</t>
  </si>
  <si>
    <t>Solde transport hors cotisation fédérale</t>
  </si>
  <si>
    <t>Charges opérationnelles (hors charges d'amortissements)</t>
  </si>
  <si>
    <t>N° Ctrl</t>
  </si>
  <si>
    <t>Description</t>
  </si>
  <si>
    <t>Onglet concerné</t>
  </si>
  <si>
    <t>C.1.a. Concordance entre les données de l'annexe 7 de la méthodologie tarifaire 2015-2016 et de leur transposition dans le format de la méthodologie tarifaire 2019-2023</t>
  </si>
  <si>
    <t>C.2.1.a. Concordance entre le détail des charges opérationnelles des frais informatiques (à l'exclusion des charges d'amortissements et des montants investis) et le tableau de synthèse (TAB2)</t>
  </si>
  <si>
    <t>C.9.1.a. Concordance entre le détail des créances à un au plus et le tableau de synthèse des évolutions bilancielles (TAB9)</t>
  </si>
  <si>
    <t>Evolution de l'IS (Indice santé)</t>
  </si>
  <si>
    <t>Liste des annexes à fournir</t>
  </si>
  <si>
    <t>N° annexe</t>
  </si>
  <si>
    <t>Non-récurrent</t>
  </si>
  <si>
    <t>Données renseignées ci-contre</t>
  </si>
  <si>
    <t>C.1.b. Exhaustivité de la déduction des coûts non-récurrents.</t>
  </si>
  <si>
    <t>Le GRD détaille ci-dessous les différentes hypothèses retenues pour l'évolution des ses coûts contrôlables entre 2015 et 2019.</t>
  </si>
  <si>
    <t xml:space="preserve">C </t>
  </si>
  <si>
    <t>Dotations et reprises de provision</t>
  </si>
  <si>
    <r>
      <t xml:space="preserve">Charges financières </t>
    </r>
    <r>
      <rPr>
        <b/>
        <u/>
        <sz val="8"/>
        <color theme="1"/>
        <rFont val="Trebuchet MS"/>
        <family val="2"/>
      </rPr>
      <t>hors intérêts sur les financements</t>
    </r>
  </si>
  <si>
    <t>U</t>
  </si>
  <si>
    <t>Frais de personnel relatifs à l'IT investis non imputés ci-dessus</t>
  </si>
  <si>
    <t>Montant repris en TAB2</t>
  </si>
  <si>
    <t>Ecart observé</t>
  </si>
  <si>
    <t>Réconciliation de l'écart à détailler</t>
  </si>
  <si>
    <t>Charges de pensions et d'obligations similaires (à l'exclusion des charges de pension non capitalisées et des cotisations de responsabilisation ONSS/APL)</t>
  </si>
  <si>
    <t>Autres charges sociales et salariales</t>
  </si>
  <si>
    <t xml:space="preserve">Charges nettes liées à la promotion des Energies Renouvelables </t>
  </si>
  <si>
    <t xml:space="preserve">   Revenu total (€) (signe négatif)</t>
  </si>
  <si>
    <t>Compensation CREG (signe négatif)</t>
  </si>
  <si>
    <t>Dotation annuelle réduction de valeur sur créances fourniture énergie</t>
  </si>
  <si>
    <t>Charge d'amortissement</t>
  </si>
  <si>
    <t>Partie variable (hors charges d'amortissement)</t>
  </si>
  <si>
    <t>Partie Fixe (hors charges d'amortissement)</t>
  </si>
  <si>
    <t>Charges d'amortissement</t>
  </si>
  <si>
    <t>Charges nettes liées au rechargement des compteurs à budget</t>
  </si>
  <si>
    <t>Charges nettes liées à la gestion des compteurs à budget</t>
  </si>
  <si>
    <t>Charges nettes liées à la gestion des MOZA et EOC</t>
  </si>
  <si>
    <t>Charges nettes liées à la promotion des énergies renouvelables</t>
  </si>
  <si>
    <t>Charges nettes liées à l'éclairage public</t>
  </si>
  <si>
    <t xml:space="preserve">Montants repris ci-contre </t>
  </si>
  <si>
    <t>Marge brute équitable</t>
  </si>
  <si>
    <t>C.3.a. Concordance entre les coûts OSP de la méthodologie tarifaire 2015-2016 et leur transposition dans le format de la méthodologie tarifaire 2019-2023</t>
  </si>
  <si>
    <t>Charges nettes liées à la gestion de la clientèle propre</t>
  </si>
  <si>
    <t>Charges nettes fixes à l'exclusion des charges d'amortissement</t>
  </si>
  <si>
    <t>Charges nettes variables à l'exclusion des charges d'amortissement</t>
  </si>
  <si>
    <t>Main d'œuvre technique</t>
  </si>
  <si>
    <t>Main d'œuvre administrative</t>
  </si>
  <si>
    <t>Veuillez justifier les hypothèses relatives à l'évolution des différents paramètres repris ci-dessus entre 2015 et 2016</t>
  </si>
  <si>
    <t>Veuillez justifier les hypothèses relatives à l'évolution des différents paramètres repris ci-dessus entre 2016 et 2017</t>
  </si>
  <si>
    <t>Veuillez justifier les hypothèses relatives à l'évolution des différents paramètres repris ci-dessus entre 2017 et 2018</t>
  </si>
  <si>
    <t>Veuillez justifier les hypothèses relatives à l'évolution des différents paramètres repris ci-dessus entre 2018 et 2019</t>
  </si>
  <si>
    <t>C.4.1.a. Le GRD doit compléter l'intégralité des champs prévus à cet effet dans le détail des coûts OSP (en ce compris les données relatives aux volumes)</t>
  </si>
  <si>
    <t>C.4.2.a. Le GRD doit compléter l'intégralité des champs prévus à cet effet dans le détail des coûts OSP (en ce compris les données relatives aux volumes)</t>
  </si>
  <si>
    <t>C.4.3.a. Le GRD doit compléter l'intégralité des champs prévus à cet effet dans le détail des coûts OSP (en ce compris les données relatives aux volumes)</t>
  </si>
  <si>
    <t>C.4.4.a. Le GRD doit compléter l'intégralité des champs prévus à cet effet dans le détail des coûts OSP (en ce compris les données relatives aux volumes)</t>
  </si>
  <si>
    <t>Coût de l'entretien préventif</t>
  </si>
  <si>
    <t>Coût de l'entretien curatif normal</t>
  </si>
  <si>
    <t>Coût de remplacement des armatures vapeurs mercure BP</t>
  </si>
  <si>
    <t>Coût de remplacement des armatures vapeurs mercure HP</t>
  </si>
  <si>
    <t>Base patrimoniale</t>
  </si>
  <si>
    <t>Audit et Reporting</t>
  </si>
  <si>
    <t xml:space="preserve">TOTAL Charges nettes contrôlables d'obligations de service public </t>
  </si>
  <si>
    <t>TAB1</t>
  </si>
  <si>
    <t>TAB2</t>
  </si>
  <si>
    <t>TAB5.1</t>
  </si>
  <si>
    <t>TAB5.2</t>
  </si>
  <si>
    <t>TAB5.3</t>
  </si>
  <si>
    <t>TAB5.4</t>
  </si>
  <si>
    <t xml:space="preserve">Redevance de voirie </t>
  </si>
  <si>
    <t>TAB5.5</t>
  </si>
  <si>
    <t>TAB5.6</t>
  </si>
  <si>
    <t>TAB5.7</t>
  </si>
  <si>
    <t>TAB5.8</t>
  </si>
  <si>
    <t>TAB5.9</t>
  </si>
  <si>
    <t>TAB5.10</t>
  </si>
  <si>
    <t>TAB5.11</t>
  </si>
  <si>
    <t>TAB5.12</t>
  </si>
  <si>
    <t>TAB5.13</t>
  </si>
  <si>
    <t>TAB5.14</t>
  </si>
  <si>
    <t>Primes « Qualiwatt » versées aux utilisateurs de réseau</t>
  </si>
  <si>
    <t>TAB5.15</t>
  </si>
  <si>
    <t>TAB6</t>
  </si>
  <si>
    <t>TAB6.1</t>
  </si>
  <si>
    <t>Evolution des actifs régulés sur la période 2015-2019</t>
  </si>
  <si>
    <t>TAB6.2</t>
  </si>
  <si>
    <t>Evolution des actifs régulés sur la période 2019-2023</t>
  </si>
  <si>
    <t>TAB7</t>
  </si>
  <si>
    <t>TAB8</t>
  </si>
  <si>
    <t>Soldes régulatoires</t>
  </si>
  <si>
    <t>TAB9</t>
  </si>
  <si>
    <t>Evolution bilancielles</t>
  </si>
  <si>
    <t>Détail des comptes de régularisation</t>
  </si>
  <si>
    <t>Détail des provisions</t>
  </si>
  <si>
    <t>TAB10</t>
  </si>
  <si>
    <t>TAB10.1</t>
  </si>
  <si>
    <t>Classification des coûts gérables réels de l'année 2015</t>
  </si>
  <si>
    <t>TAB5.16</t>
  </si>
  <si>
    <t xml:space="preserve">Produits issus de la facturation de la fourniture d’électricité à la clientèle propre du gestionnaire de réseau de distribution ainsi que le montant de la compensation versée par la CREG </t>
  </si>
  <si>
    <t>Plus-value sur la réalisation des actifs régulés (signe négatif)</t>
  </si>
  <si>
    <t>Valeur des actifs régulés au 01/01/N</t>
  </si>
  <si>
    <t>Investissements de l'année</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</si>
  <si>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</si>
  <si>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</si>
  <si>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</si>
  <si>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</si>
  <si>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</si>
  <si>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</si>
  <si>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</si>
  <si>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Désinvestissements (signe négatif)</t>
  </si>
  <si>
    <t>Actifs</t>
  </si>
  <si>
    <t>C.2.1.b. Concordance entre le détail des des frais informatiques investis et les investissements en logiciels (TAB6.1)</t>
  </si>
  <si>
    <t>Montant repris en TAB6.1 en regard des logiciels informatiques</t>
  </si>
  <si>
    <t>EANDIS (hors PBE WALLONIE)</t>
  </si>
  <si>
    <t>GASELWEST (Wallonie)</t>
  </si>
  <si>
    <t>INFRAX (Hors GASELWEST WALLONIE)</t>
  </si>
  <si>
    <t>PBE (Wallonie)</t>
  </si>
  <si>
    <t>EANDIS (Hors PBE WALLONIE)</t>
  </si>
  <si>
    <t>INFRAX (hors GASELWEST WALLONIE)</t>
  </si>
  <si>
    <t>Charges relatives au transit entre GRD</t>
  </si>
  <si>
    <t>Charges nettes relatives au transit</t>
  </si>
  <si>
    <t>Produits relatifs au transit entre GRD (signe négatif)</t>
  </si>
  <si>
    <t>Veuillez décrire ci-dessous les hypothèses retenues pour les différents paramètres repris ci-dessus.</t>
  </si>
  <si>
    <t>Année concernée</t>
  </si>
  <si>
    <t>Volume net de réconciliation</t>
  </si>
  <si>
    <t>Prix unitaire moyen</t>
  </si>
  <si>
    <t>Précompte immobilier</t>
  </si>
  <si>
    <t>Précompte mobilier</t>
  </si>
  <si>
    <t>ORES est</t>
  </si>
  <si>
    <t xml:space="preserve">Volume en MWh </t>
  </si>
  <si>
    <t>Pour chacune des années, veuillez documenter les hypothèses retenues. Justifiez les hypothèses sur base des derniers prix d'achat connus et les volumes sur base des données historiques et des meilleures informations à votre disposition.</t>
  </si>
  <si>
    <t>Clients "fournisseur X"</t>
  </si>
  <si>
    <t>Prix unitaire moyen hors régularisation</t>
  </si>
  <si>
    <t>Clients protégés</t>
  </si>
  <si>
    <t>Compensation CREG</t>
  </si>
  <si>
    <t>TOTAL DES PRODUITS</t>
  </si>
  <si>
    <t>Pour chacune des années, veuillez documenter les hypothèses retenues. Justifiez les hypothèses sur base des derniers montants de prime connus et les volumes sur base des données historiques et des meilleures informations à votre disposition.</t>
  </si>
  <si>
    <t>Pour chacune des années, veuillez documenter les hypothèses retenues. Justifiez les hypothèses sur base des derniers enrolements notifiés ou tout autre document de support.</t>
  </si>
  <si>
    <t>Total Volume</t>
  </si>
  <si>
    <t>Coût d'achat pour la compensation des pertes sur le réseau</t>
  </si>
  <si>
    <t>TAB2.3</t>
  </si>
  <si>
    <t>TAB6.3</t>
  </si>
  <si>
    <t xml:space="preserve">Charges d'amortissement des actifs régulés </t>
  </si>
  <si>
    <t>Charges d'amortissement/désaffectations relatives aux plus-values iRAB et indexation historique</t>
  </si>
  <si>
    <t>V</t>
  </si>
  <si>
    <t>W</t>
  </si>
  <si>
    <t>C.4.1.b. Les données reprises en regard de l'année 2015 doivent correspondre aux charges nettes récurrentes liées à la gestion des compteurs à budget reprises dans l'onglet TAB3.</t>
  </si>
  <si>
    <t>C.4.2.b. Les données reprises en regard de l'année 2015 doivent correspondre aux charges nettes récurrentes liées au rechargement des compteurs à budget reprises dans l'onglet TAB3.</t>
  </si>
  <si>
    <t>C.4.3.b. Les données reprises en regard de l'année 2015 doivent correspondre aux charges nettes récurrentes liées à la gestion de la clientèle propre reprises dans l'onglet TAB3.</t>
  </si>
  <si>
    <t>C.4.4.b. Les données reprises en regard de l'année 2015 doivent correspondre aux charges nettes récurrentes liées à la gestion des MOZA et EOC reprises dans l'onglet TAB3.</t>
  </si>
  <si>
    <t>C.5.9.a. Les données reprises en regard de l'année 2015 doivent correspondre aux charges nettes récurrentes liées aux charges et produits émanant de factures d’achat de gaz et de notes de crédit émises par un fournisseur commercial pour l’achat d'énergie pour l'alimentation de la clientèle propre repris dans l'onglet TAB3.</t>
  </si>
  <si>
    <t>Autres</t>
  </si>
  <si>
    <t>T-MT</t>
  </si>
  <si>
    <t>MT</t>
  </si>
  <si>
    <t>T-BT</t>
  </si>
  <si>
    <t>C.6.a. Concordance entre les MBE OSP et hors OSP avec la MBE totale</t>
  </si>
  <si>
    <t>C.4.5.a. Le GRD doit compléter l'intégralité des champs prévus à cet effet dans le détail des coûts OSP.</t>
  </si>
  <si>
    <t>C.4.5.b. Les données reprises en regard de l'année 2015 doivent correspondre aux charges nettes récurrentes liées à la promotion des énergie renouvelables reprises dans l'onglet TAB3.</t>
  </si>
  <si>
    <t>Nombre de procédures placement CàB en retard</t>
  </si>
  <si>
    <t>Pour chacune des années, veuillez documenter les hypothèses retenues.</t>
  </si>
  <si>
    <t>Retour TAB6</t>
  </si>
  <si>
    <t>Montant repris en regard des interventions des URD (TAB6.1)</t>
  </si>
  <si>
    <t>C.6.3.a. Concordance entre le détail des interventions URD avec le tableau des actifs régulés (TAB6.1)</t>
  </si>
  <si>
    <t xml:space="preserve">Passif régulatoire =&gt;signe positif (+) / Actif régulatoire =&gt;  signe négatif (-)  </t>
  </si>
  <si>
    <t>TOTAL des comptes de régulatisation - Passif</t>
  </si>
  <si>
    <t>Montant repris dans l'onglet TAB9</t>
  </si>
  <si>
    <t>Montant repris dans l'onglet TAB2</t>
  </si>
  <si>
    <t>Charges nettes contrôlables</t>
  </si>
  <si>
    <t>Charges nettes contrôlables hors OSP</t>
  </si>
  <si>
    <t>Charges nettes contrôlables OSP</t>
  </si>
  <si>
    <t>Charges nettes fixes</t>
  </si>
  <si>
    <t>Charges nettes variables</t>
  </si>
  <si>
    <t>Facteur d'efficience</t>
  </si>
  <si>
    <t>Pourcentage de rendement autorisé</t>
  </si>
  <si>
    <t xml:space="preserve">Délai de placement CàB maximum </t>
  </si>
  <si>
    <t>Délai de placement CàB réglementaire</t>
  </si>
  <si>
    <t>Montant de l'indemnité journalière en cas de retard de placement CàB</t>
  </si>
  <si>
    <t>TABa</t>
  </si>
  <si>
    <t>TABb</t>
  </si>
  <si>
    <t>Instructions pour compléter le modèle de rapport</t>
  </si>
  <si>
    <t>TABc</t>
  </si>
  <si>
    <t>Liste des contrôles à satisfaire</t>
  </si>
  <si>
    <t>Tableau concerné</t>
  </si>
  <si>
    <t>Rapport ex-post 2015</t>
  </si>
  <si>
    <t>Proposition Revenu Autorisé 2019-2023</t>
  </si>
  <si>
    <t>Annexe 1</t>
  </si>
  <si>
    <t>GENERALITE</t>
  </si>
  <si>
    <t>Le business plan 2019-2023 constitué de l'excel intitulé "Business Plan 2019-2023 - Electricité" et d'une note accompagnatrice au format word reprenant le contenu minimum défini par la CWaPE.</t>
  </si>
  <si>
    <t>Annexe 2</t>
  </si>
  <si>
    <t>Annexe 3</t>
  </si>
  <si>
    <t>TAB 2</t>
  </si>
  <si>
    <t>Annexe 4</t>
  </si>
  <si>
    <t>TAB 2.1</t>
  </si>
  <si>
    <t>Annexe 5</t>
  </si>
  <si>
    <t xml:space="preserve">Pour chaque projet informatique repris au tableau 2.1, veuillez communiquer une description détaillée, la ligne du temps du projet et la répartition des coûts par année tout au long de la durée du projet. </t>
  </si>
  <si>
    <t>Annexe 6</t>
  </si>
  <si>
    <t>TAB 2.2</t>
  </si>
  <si>
    <t>La dernière version de l'organigramme du GRD + une note expliquant les évolutions de personnel (en terme d'ETP) prévues au sein de chaque service/département ainsi que les hypothèses retenues pour la détermination du budget des charges sociales et salariales des années 2016, 2017,2018 et 2019.</t>
  </si>
  <si>
    <t>Annexe 7</t>
  </si>
  <si>
    <t>TAB 3</t>
  </si>
  <si>
    <t>Le fichier excel intitulé "Annexe coûts OSP 2015 - Elec" détaillant et justifiant, pour chaque catégorie d'obligation de service public, la ventilation entre coûts fixes et coûts variables</t>
  </si>
  <si>
    <t>Annexe 8</t>
  </si>
  <si>
    <t>Une note explicative détaillée reprenant pour chaque catégorie d'obligation de service public, les hypothèses retenues pour la détermination du budget des coûts contrôlables fixes, des coûts contrôlables variables, des charges d'amortissement pour les années 2016 à 2019 ainsi que les hypothèses en termes de volume de prestation pour les années 2016 à 2023.</t>
  </si>
  <si>
    <t>Veuillez communiquer, le cas échéant, les changements techniques intervenus ou qui devraient intervenir sur leur réseau et impactant de manière significative les volumes de transit entre GRD pour la période régulatoire 2019-2023.</t>
  </si>
  <si>
    <t>Annexe 9</t>
  </si>
  <si>
    <t>Une copie du ou des dernier(s) contrat(s) attribué(s) pour l'achat d'électricité pour les pertes réseaux avec l'indication du prix unitaire exprimé en EUR/MWh (HP et HC) pour la période régulatoire.</t>
  </si>
  <si>
    <t>Annexe 10</t>
  </si>
  <si>
    <t>Le détail des calculs prévisionnels réalisés pour établir la valorisation en euro et en MWh des volumes de réconciliation.</t>
  </si>
  <si>
    <t>Annexe 11</t>
  </si>
  <si>
    <t>Une note explicative reprenant les hypothèses retenues pour la détermination du budget des cotisations de responsabilisation des années 2019 à 2023 et notamment les clés de répartition employées pour la ventilation des cotisations de responsabilisation entre les différents secteurs d'activité du GRD (gaz/électricité/autres activités) +  le dernier document reçu de l'ONSS APL permettant de justifier les montants prévisionnels</t>
  </si>
  <si>
    <t>Annexe 12</t>
  </si>
  <si>
    <t>Une copie du dernier Avertissement Extrait de Rôle reçu de l'Administration fiscale relatif à l'impôt des sociétés.</t>
  </si>
  <si>
    <t>Annexe 13</t>
  </si>
  <si>
    <t>Une copie du courrier émanant de la DG04 reprenant la notification provisoire relative à la redevance pour occupation du domaine public par le réseau électrique de l'année 2017 (à défaut 2016).</t>
  </si>
  <si>
    <t>Annexe 14</t>
  </si>
  <si>
    <t>Une copie du ou des dernier(s) contrat(s) attribué(s) pour l'achat d'électricité pour la fourniture de la clientèle propre du GRD avec l'indication du prix unitaire exprimé en EUR/MWh (HP et HC) pour la période régulatoire.</t>
  </si>
  <si>
    <t>Annexe 15</t>
  </si>
  <si>
    <t>Une note explicative (incluant description et montant) permettant de faire le lien entre le plan d'adaptation et les montants des investissements/désaffectations/interventions tiers repris dans la proposition de revenu autorisé</t>
  </si>
  <si>
    <t>Annexe 16</t>
  </si>
  <si>
    <t>Un budget détaillé et une note explicative relative aux investissements hors réseau (terrains, bâtiment, logiciels, matériel roulant, etc) -&gt; comptes de classe 20, 21, 22, 24.</t>
  </si>
  <si>
    <t>Annexe 17</t>
  </si>
  <si>
    <t>Un fichier excel qui détaille le calcul du montant des produits contrôlables issus des tarifs non-périodiques pour l'année 2019.</t>
  </si>
  <si>
    <t>Annexe 18</t>
  </si>
  <si>
    <t>Annexe 19</t>
  </si>
  <si>
    <t>N/A</t>
  </si>
  <si>
    <t>Annexe 20</t>
  </si>
  <si>
    <t>Annexe 21</t>
  </si>
  <si>
    <t>Annexe 22</t>
  </si>
  <si>
    <r>
      <t>Une note explicative concernant les règles en matière d’activation des coûts appliquées en 2017 ainsi que les règles en matière d'activation des coûts prises en compte pour l'élaboration de la proposition de revenu autorisé</t>
    </r>
    <r>
      <rPr>
        <sz val="10"/>
        <color theme="1"/>
        <rFont val="Arial"/>
        <family val="2"/>
      </rPr>
      <t>.</t>
    </r>
    <r>
      <rPr>
        <sz val="8"/>
        <color theme="1"/>
        <rFont val="Trebuchet MS"/>
        <family val="2"/>
      </rPr>
      <t xml:space="preserve"> Veuillez démontrer que les frais généraux activés disparaissent effectivement du budget des coûts et fournir une note sur le processus d'activation en le motivant.</t>
    </r>
  </si>
  <si>
    <t>TAB 2.3</t>
  </si>
  <si>
    <t>Montant repris en regard des produits issus des tarifs non périodiques réseau (TAB2)</t>
  </si>
  <si>
    <t>TOTAL des charges nettes contrôlables hors OSP</t>
  </si>
  <si>
    <t>Détermination des charges nettes contrôlables de l'année 2019  à l'exclusion des charges relatives aux obligations de service public</t>
  </si>
  <si>
    <t xml:space="preserve">Produits contrôlables issus des tarifs non périodiques </t>
  </si>
  <si>
    <t>Détail des coûts informatiques</t>
  </si>
  <si>
    <t>Total coûts IT hors projets</t>
  </si>
  <si>
    <t>Total coûts projets IT</t>
  </si>
  <si>
    <t>C.2.1.a. Concordance entre le détail des coûts informatiques (à l'exclusion des charges d'amortissements et des montants investis) et le tableau de synthèse (TAB2)</t>
  </si>
  <si>
    <t>C.2.1.b. Concordance entre le détail descoûts investis et les investissements en logiciels (TAB6.1)</t>
  </si>
  <si>
    <t>Synthèse des charges nettes contrôlables relatives aux obligations de service public</t>
  </si>
  <si>
    <t>Synthèse des charges et produits non-contrôlables</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</si>
  <si>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</si>
  <si>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</si>
  <si>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</si>
  <si>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</si>
  <si>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</si>
  <si>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Charges de distribution supportées par le GRD pour l'alimentation de clientèle propre</t>
  </si>
  <si>
    <t>Charges de transport supportées par le GRD pour l'alimentation de clientèle propre</t>
  </si>
  <si>
    <t xml:space="preserve">Charges d’achat des certificats verts </t>
  </si>
  <si>
    <t>Charges nettes relatives aux projets spécifiques</t>
  </si>
  <si>
    <t>Charges émanant de factures d’achat d'électricité émises par un fournisseur commercial pour l'alimentation de la clientèle propre du GRD</t>
  </si>
  <si>
    <t>Tableau détail</t>
  </si>
  <si>
    <t>TAB 4.1 à 4.6</t>
  </si>
  <si>
    <t>TOTAL non contrôlables</t>
  </si>
  <si>
    <t>EANDIS (hors GASELWEST WALLONIE)</t>
  </si>
  <si>
    <t>INFRAX (Hors PBE WALLONIE)</t>
  </si>
  <si>
    <t>TAB 5.1</t>
  </si>
  <si>
    <t>Volumes d'achat (MWh) pour la compensation des pertes sur le réseau</t>
  </si>
  <si>
    <t>Prix unitaire (€/MWh)</t>
  </si>
  <si>
    <t>TAB 5.3</t>
  </si>
  <si>
    <t>TAb 5.2</t>
  </si>
  <si>
    <t>Charges relatives à la redevance de voirie</t>
  </si>
  <si>
    <t>TAB 5.4</t>
  </si>
  <si>
    <t>TAB 5.5</t>
  </si>
  <si>
    <t>TAB 5.7</t>
  </si>
  <si>
    <t>Cotisations de responsabilisation de l’ONSSAPL</t>
  </si>
  <si>
    <t>TOTAL Charges de pension non capitalisées</t>
  </si>
  <si>
    <t xml:space="preserve">Coûts d'achat </t>
  </si>
  <si>
    <t>TAB 5.9</t>
  </si>
  <si>
    <t xml:space="preserve">Tarif distribution moyen </t>
  </si>
  <si>
    <t>Coûts de distribution</t>
  </si>
  <si>
    <t xml:space="preserve">Tarif transport moyen </t>
  </si>
  <si>
    <t>Coûts de transport</t>
  </si>
  <si>
    <t xml:space="preserve">Indemnités versées aux fournisseurs d’électricité résultant du retard de placement des compteurs à budget </t>
  </si>
  <si>
    <t>Délai moyen de placement (en jours)</t>
  </si>
  <si>
    <t>Délai moyen maximum autorisé (en jours)</t>
  </si>
  <si>
    <t>Montant de l'indemnité journalière</t>
  </si>
  <si>
    <t xml:space="preserve">Charge liée aux indemnités </t>
  </si>
  <si>
    <t>TAB 6.1 et 6.2</t>
  </si>
  <si>
    <t>Un fichier excel qui détaille le calcul du montant des interventions tiers pour l'année 2019.</t>
  </si>
  <si>
    <t>Interventions de tiers dans le financement des actifs régulés</t>
  </si>
  <si>
    <t>TAB 6.3</t>
  </si>
  <si>
    <t>TAB 7</t>
  </si>
  <si>
    <t xml:space="preserve">Charge nette unitaire </t>
  </si>
  <si>
    <t>TAB 9</t>
  </si>
  <si>
    <r>
      <t xml:space="preserve">La description des évolutions bilantaires significatives budgétées </t>
    </r>
    <r>
      <rPr>
        <sz val="8"/>
        <color theme="1"/>
        <rFont val="Trebuchet MS"/>
        <family val="2"/>
      </rPr>
      <t xml:space="preserve">pour les années 2017 à 2023 en détaillant les hypothèses prises en compte.  </t>
    </r>
  </si>
  <si>
    <t>GRD - Activité régulée - Electricité</t>
  </si>
  <si>
    <t>GRD - Activités non régulées</t>
  </si>
  <si>
    <t>Activités hors GRD</t>
  </si>
  <si>
    <t xml:space="preserve">TOTAL SOCIETE/INTERCOMMUNALE </t>
  </si>
  <si>
    <t>TAB 9.3</t>
  </si>
  <si>
    <t>Annexe 23</t>
  </si>
  <si>
    <t>La description des provisions ainsi que la justification du maintien de ces provisions en 2019.</t>
  </si>
  <si>
    <t>Une note explicative détaillée reprenant les hypothèses retenues pour la détermination du budget de chaque catégorie de coûts informatiques reprise au tableau 2.1 pour les années 2016,2017,2018 et 2019 .</t>
  </si>
  <si>
    <t>Enveloppe budgétaire 2017 approuvée via la décision de la CWaPE du 15 décembre 2016</t>
  </si>
  <si>
    <t>Acompte régulatoire 2017 (en signe négatif à déduire)</t>
  </si>
  <si>
    <t>Adaptation plafond Atrias 2017 (en signe négatif à déduire)</t>
  </si>
  <si>
    <t>Adaptation plafond Réseaux intelligents (en signe négatif à déduire)</t>
  </si>
  <si>
    <t>Indice santé prévisionnel 2018</t>
  </si>
  <si>
    <t>Charges nettes hors charges nettes liées aux immobilisations</t>
  </si>
  <si>
    <t xml:space="preserve">Charges nettes liées aux immobilisations </t>
  </si>
  <si>
    <t xml:space="preserve">Charges et produits non-contrôlables </t>
  </si>
  <si>
    <t>Quote-part  des soldes régulatoires années précédentes</t>
  </si>
  <si>
    <t>Récapitulatif des charges nettes relatives aux obligations de service public</t>
  </si>
  <si>
    <t>Charges contrôlables</t>
  </si>
  <si>
    <t>Charges non-contrôlables</t>
  </si>
  <si>
    <t>TOTAL Charges OSP</t>
  </si>
  <si>
    <t>Date de dépôt de la proposition de revenu autorisé</t>
  </si>
  <si>
    <t xml:space="preserve">Ce tableau reprend les coûts informatiques investis et non-investis du GRD en 2015 et les prévisions d'évolution de ces coûts pour les années 2016 à 2019. Le GRD renseigne les différentes catégories de coûts IT et les différents projets IT et indique, pour chaque catégorie et projet, le montant investi et le montant non-investi. Le total des coûts informatiques non-investis doit réconcilier avec le montant renseigné au TAB 2. Le total des coûts informatiques investis doit réconcilier avec le montant repris au TAB 5.1 en tant qu'investissements informatiques. Les hypothèses prises en compte sont détaillées de manière exhaustive à l'annexe 4 du modèle de rapport. </t>
  </si>
  <si>
    <t xml:space="preserve">Ce tableau reprend le détail des charges sociales et salariales réelles de l'année 2015 et les prévisions d'évolution de ces charges pour les années 2016 à 2019. Sur la base de son organigramme, le GRD répartit les effectifs (nombre d'ETP's) par département/service pour les années 2015 à 2019. Les hypothèses prises en compte sont détaillées de manière exhaustive à l'annexe 6 du modèle de rapport. </t>
  </si>
  <si>
    <t>Ce tableau présente la synthèse des produits contrôlables issus des tarifs non-périodiques par catégorie pour les années 2015 à 2019. Le GRD fournit à l'annexe 7, le fichier de calcul ayant permis la détermination des produits contrôlables issus des tarifs non-périodiquespour l'année 2019 à partir des tarifs non-périodiques.</t>
  </si>
  <si>
    <t xml:space="preserve">Ce tableau reprend le calcul détaillé et l'évolution des cotisations de responsabilisation prévisionnelles pour les années 2015 à 2023. Le GRD renseigne les données réelles 2015 et les meilleures estimations relatives au nombre d'agents statutaires, à la masse salariale, aux charges de pension et au coefficient de responsabilisation. Le GRD ventile le montant réel/prévisionnel de la cotisation de responsabilisation entre ses différents secteurs d'activité (électricité, gaz et autres non régulés). Les hypothèses prises en compte sont détaillées de manière exhaustive dans l'annexe 15. </t>
  </si>
  <si>
    <t xml:space="preserve">Le GRD renseigne les données réelles et les meilleures estimations pour les années 2016 à 2023 des charges de pension non-capitalisées en distinguant les charges d'amortissement et les rentes. Les charges d'amortissement doivent correspondre aux charges reprises dans le tableau d'amortissement des charges de pension. </t>
  </si>
  <si>
    <t>Volumes fournis non-soumis au quota (MWh)</t>
  </si>
  <si>
    <t>Volumes fournis soumis au quota (MWh)</t>
  </si>
  <si>
    <t>Le GRD renseigne les meilleures estimations pour les années 2019 à 2023 des indemnités à verser aux fournisseurs dans le cas du retard de placement des compteurs à budget. Pour ce faire, le GRD indique le montant prévisionnel de l'indemnité journalière, le délai estimé de placement des compteurs à budget du GRD (plafonné), et le nombre prévisionnel de procédures de demande de placement de CàB clôturées annuellement au-delà du délai réglementaire. Les hypothèses relatives au montant unitaire journalier, au délai de placement et au nombre de procédures sont détaillées de manière exhaustive dans les cases prévues à cet effet en-dessous du tableau.</t>
  </si>
  <si>
    <t>Le GRD renseigne le détail des comptes de classe 40/41 sur base des données réelles des années 2015 et 2016 et prévisionnelles des années 2017 à 2023.</t>
  </si>
  <si>
    <t>Le GRD renseigne le détail des comptes de classe 490/1 et 492/3 sur base des données réelles des années 2015 et 2016 et prévisionnelles des années 2017 à 2023.</t>
  </si>
  <si>
    <t xml:space="preserve">Le GRD renseigne les données réelles 2015 et les meilleures estimations pour les années 2016 à 2023 des charges relatives aux primes qualiwatt à verser aux utilisateurs de réseau .  Pour ce faire, le GRD indique le nombre réel/prévisionnel de primes et le montant unitaire des primes pour les années 2015 à 2023. Les hypothèses en termes de montant unitaire et de volumes sont détaillées de manière exhaustive dans les cases prévues à cet effet en-dessous du tableau. </t>
  </si>
  <si>
    <t>Le GRD renseigne le montant réel de l'année 2015 et les meilleures estimations des charges nettes liées à la gestion des compteurs à budget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demandes de placement de CàB traitées annuellement.  Les hypothèses prises en compte sont détaillées de manière exhaustive soit dans les cases prévues à cet effet en-dessous du tableau, soit à l'annexe 9.</t>
  </si>
  <si>
    <t>Le GRD renseigne le montant réel de l'année 2015 et les meilleures estimations des charges nettes liées au rechargement des compteurs à budget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compteur à budget pour lequel un rechargement est opéré. Les hypothèses prises en compte sont détaillées de manière exhaustive soit dans les cases prévues à cet effet en-dessous du tableau, soit à l'annexe 9.</t>
  </si>
  <si>
    <t>Le GRD renseigne le montant réel de l'année 2015 et les meilleures estimations des charges nettes liées à la gestion de la clientèle propre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clients que le GRD prévoit d'alimenter annuellement en électricité. Les hypothèses prises en compte sont détaillées de manière exhaustive soit dans les cases prévues à cet effet en-dessous du tableau, soit à l'annexe 9.</t>
  </si>
  <si>
    <t>Le GRD renseigne le montant réel de l'année 2015 et les meilleures estimations des charges nettes liées à la gestion des MOZA et EOC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demande de MOZA et EOC que le GRD prévoit de traiter annuellement.. Les hypothèses prises en compte sont détaillées de manière exhaustive soit dans les cases prévues à cet effet en-dessous du tableau, soit à l'annexe 9.</t>
  </si>
  <si>
    <t>Le GRD renseigne le montant réel de l'année 2015 et les meilleures estimations des charges nettes liées à la promotion des énergies renouvelables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dossiers "qualiwatt" et "solwatt" que le GRD prévoit de traiter annuellement . Les hypothèses prises en compte sont détaillées de manière exhaustive soit dans les cases prévues à cet effet en-dessous du tableau, soit à l'annexe 9.</t>
  </si>
  <si>
    <t xml:space="preserve">Le GRD renseigne le montant réel de l'année 2015 et les meilleures estimations des charges nettes liées à l'éclairage public pour les années 2016 à 2019  en distinguant les charges nettes fixes et les charges d'amortissement. Pour les années 2020 à 2023, les charges nettes fixes sont déterminés automatiquement sur base de l'indice santé et du facteur d'efficience. Les charges d'amortissement des années 2020 à 2023 sont déterminées automatiquement sur base de l'indice santé. Les hypothèses prises en compte sont détaillées de manière exhaustive soit dans les cases prévues à cet effet en-dessous du tableau, soit à l'annexe 9. </t>
  </si>
  <si>
    <t>Ce tableau présente la synthèse des charges et produits non-contrôlables pour les années 2019 à 2023. Il se complète automatiquement sur la base des tableaux sous-jacents  5.1 à  5.15.</t>
  </si>
  <si>
    <t>Le GRD renseigne les données réelles 2015 ainsi que les meilleures estimations des charges et produits émanant de factures de transit émises ou reçues par le GRD pour les années 2016 à 2023.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Le GRD renseigne les volumes d'énergie prévisionnels de transit entre GRD comme suit: Charges = Energie transitée en provenance d'autres GRD / Produits = Energie transitée à partir du GRD vers d'autres GRD voisins.  Le GRD renseigne, à l'annexe 10, les éventuels changements techniques intervenus ou qui devraient intervenir sur le réseau au cours de la période régulatoire impactant significativement les volumes de transit entre GRD.</t>
  </si>
  <si>
    <r>
      <t xml:space="preserve">Le GRD renseigne les données réelles 2015 et les meilleures estimations des charges émanant de factures émises par la société FeReSO ainsi que des volumes de réconciliation  pour les années 2016 à 2023. Les hypothèses prises en compte sont détaillées de manière exhaustive soit dans les cases prévues à cet effet en-dessous du tableau, soit à l'annexe 12. </t>
    </r>
    <r>
      <rPr>
        <sz val="11"/>
        <color theme="9" tint="-0.249977111117893"/>
        <rFont val="Calibri"/>
        <family val="2"/>
        <scheme val="minor"/>
      </rPr>
      <t/>
    </r>
  </si>
  <si>
    <t xml:space="preserve">Le GRD renseigne les données réelles 2015 et les meilleures estimations des charges relatives à la redevance de voirie pour les années 2016 à 2023. Les hypothèses prises en compte sont détaillées de manière exhaustive dans les cases prévues à cet effet en-dessous du tableau. </t>
  </si>
  <si>
    <t>Ce tableau reprend le calcul détaillé de la charge fiscale prévisionnelle pour les années 2019 à 2023 résultant de l'application de l'impôt des sociétés sur le résultat des activités régulées du GRD. Le GRD complète les données prévisionnelles inhérentes à la marge bénéficiaire équitable, aux charges d'intérêts sur emprunt, aux dépenses non admises et au calcul des intérêts notionnels déductibles.</t>
  </si>
  <si>
    <t>Le GRD renseigne  les données réelles 2015 et les meilleures estimations pour les années 2016 à 2023 des taxes, surcharges, redevances, prélèvements fédéraux et locaux, précomptes immobiliers et mobiliers ainsi que de la charge fiscale effectivement due résultant de l'application de l'impôt sur les personnes morale) . Les hypothèses prises en compte sont détaillées de manière exhaustive dans les cases prévues à cet effet en-dessous du tableau.</t>
  </si>
  <si>
    <t xml:space="preserve">Le GRD renseigne les données réelles 2015 et les meilleures estimations pour les années 2016 à 2023 des charges émanant de factures d'achat d'électricité émises par un fournisseur commercial pour l'alimentation de la clientèle du GRD. Pour ce faire, le GRD indique le prix d'achat unitaire prévisionnel et les volumes de fourniture. Les hypothèses relatives au prix et aux volumes sont détaillées de manière exhaustive dans les cases prévues à cet effet en-dessous du tableau.  </t>
  </si>
  <si>
    <t>Le GRD renseigne les données réelles 2015 et les meilleures estimations pour les années 2016 à 2023 des charges de distribution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</si>
  <si>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Le GRD renseigne les données réelles 2015 et les meilleures estimations pour les années 2016 à 2023 des charges de transport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</si>
  <si>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 xml:space="preserve">Le GRD renseigne les données réelles 2015 et les meilleures estimations pour les années 2016 à 2023 des charges  d'achat des certificats verts . Pour ce faire, le GRD indique les volumes prévisionnels de fourniture en distinguant ceux soumis au quota  (fourniture aux clients protégés fédéraux et aux clients non-protégés) et ceux non soumis au quota, le quota de certificats verts ainsi que le prix d'achat unitaire réel/prévisionnel. Les hypothèses relatives au prix et aux volumes sont détaillées de manière exhaustive dans les cases prévues à cet effet en-dessous du tableau. </t>
  </si>
  <si>
    <t>Ce tableau permet de déterminer le montant de la marge équitable prévisionnelle des années 2019 à 2023 sur la base de la valeur de la base d'actifs régulés et du pourcentage de rendement autorisé tel que mentionné au TAB00. Les tableaux d'évolution de la base d'actifs régulés se complètent automatiquement sur base des tableaux sous-jacents 6.1 et 6.2. Le GRD renseigne le montant annuel de la marge équitable prévisionnelle relative aux obligations de service public pour les années 2019 à 2023.</t>
  </si>
  <si>
    <t>Le GRD renseigne, pour chaque catégorie d'actif régulé, le montant des investissements, des désinvestissements, des interventions tiers, des subsides, des amortissements réels ou prévisionnels pour les années 2019 à 2023. Le GRD renseigne également le montant de la plus-value iRAB, de la plus-value historique et leur amortissement respectif pour les années 2019 à 2023. Pour l'année 2019, les données proviennent automatiquement du tableau 6.1. Au travers de l'annexe 17, le GRD démontre le lien entre les investissements de réseau repris dans le tableau 6.1 et le plan d'adaptation approuvé par la CWaPE. Pour les actifs hors réseau, le GRD déatille les hypothèses d'évolution entre 2015 et 2023 de manière exhaustive à l'annexe 18 du modèle de rapport.</t>
  </si>
  <si>
    <t>Ce tableau reprend une vue globale des soldes régulatoires du GRD. Le GRD renseigne :
- le montant des soldes régulatoires des années 2008 et 2009 approuvés par la CREG mais n'ayant pas encore fait l'objet d'une décision d'affectation en distinguant le solde de distribution, le solde sur la cotisation fédérale et le solde sur le transport;
- le montant des soldes régulatoires des années 2010 à 2014, tels que rapportés par le gestionnaire de réseau de distribution aux régulateurs au travers des rapports tarifaires ex-posts en distinguant le solde de distribution, le solde sur la cotisation fédérale et le solde sur le transport;
- le montant des acomptes régulatoires intégrés dans les tarifs des années 2015, 2016, 2017 et 2018
Sur base de ces informations, le solde cumulé 2008-2014 résiduel (après déduction des acomptes) et le montant de l'acompte annuel (2019-2022) qui représente 25% du solde cumulé 2008-2014 se calculent automatiquement .
Le GRD renseigne également le montant des soldes régulatoires des années 2015 à 2016 ayant fait l'objet d'une décision d'approbation et d'affectation de la CWaPE en distinguant le solde de distribution, le solde sur la cotisation fédérale et le solde sur le transport. Le GRD renseigne également la quote-part annuelle des soldes régulatoires 2015 et 2016 affectée ou à affecter dans les tarifs conformément aux décisions de la CWaPE.</t>
  </si>
  <si>
    <t>Le GRD renseigne les données bilantaires réelles des années 2015 et 2016 et prévisionnelles des années 2017 à 2023 en distinguant les activités du GRD, les activités hors GRD, les activités non-régulées du GRD. Pour les années 2015 et 2016, les chiffres repris doivent correspondre aux comptes annuels publiés à la Banque Nationale de Belgique. Les hypothèses d'évolution entre 2017 et 2023 des postes bilantaires sont détaillées de manière exhaustive à l'annexe 22.</t>
  </si>
  <si>
    <t>Le GRD renseigne le détail des comptes de classe 16 sur base des données réelles des années 2015 et 2016 et prévisionnelles des années 2017 à 2023. Le GRD communique à l'annexe 23 la description des provisions ainsi que la justification du maintien de celles-ci en 2019.</t>
  </si>
  <si>
    <t>Modèle de rapport - Proposition de revenu autorisé - Electricité
Période régulatoire 2019 - 2023</t>
  </si>
  <si>
    <t>Charges nettes liées aux raccordements standard gratuits</t>
  </si>
  <si>
    <t>Charges et produits liés à l’achat de gaz SER</t>
  </si>
  <si>
    <t>Indice santé prévisionnel 2019</t>
  </si>
  <si>
    <t>a</t>
  </si>
  <si>
    <t>Cellules remplies par le GRD</t>
  </si>
  <si>
    <t>C.1.b. Veuillez confirmer à l'aide du menu déroulant ci-contre l'exhaustivité de la déduction des frais non-récurrents.</t>
  </si>
  <si>
    <t>TOTAUX</t>
  </si>
  <si>
    <t>Charges d'intérêts sur emprunt  (signe positif)</t>
  </si>
  <si>
    <t>Mbe brute = (Mbe nette - charges d'intérêts sur emprunt) / (1-taux impôt)</t>
  </si>
  <si>
    <t>Pour chacune des années, veuillez documenter les hypothèses retenues. Justifiez les hypothèses sur base des derniers tarifs de transport connus et les volumes sur base des données historiques et des meilleures informations à votre disposition.</t>
  </si>
  <si>
    <t>Produits issus de la facturation (signe négatif)</t>
  </si>
  <si>
    <t>Régularisations et corrections (signes négatifs en cas de produits)</t>
  </si>
  <si>
    <t>Pour chacune des années, veuillez documenter les hypothèses retenues. Justifiez les hypothèses sur base des derniers tarifs de distribution connus et les volumes sur base des données historiques et des meilleures informations à votre disposition.</t>
  </si>
  <si>
    <t>Charges d'achat certificats verts</t>
  </si>
  <si>
    <t>Délai de placement réglementaire (en jours)</t>
  </si>
  <si>
    <t>VIII. Placements d'argent</t>
  </si>
  <si>
    <t>VIII. Dettes à plus d'un an</t>
  </si>
  <si>
    <t>Tableau de détail</t>
  </si>
  <si>
    <t>GRD - Activité régulée - Gaz</t>
  </si>
  <si>
    <t>Montant repris dans l'onglet de synthèse de l'activité régulée Electricité (TAB9)</t>
  </si>
  <si>
    <t>C.9.1.a. Concordance entre le détail des créances à un au plus et le tableau de synthèse des évolutions bilancielles de l'activité régulée Electricité (TAB9)</t>
  </si>
  <si>
    <t>Montant repris à l'actif dans l'onglet de synthèse  de l'activité régulée Electricité (TAB9)</t>
  </si>
  <si>
    <t>C.9.2.a Concordance entre le détail des comptes de régularisation à l'actif du bilan avec le tableau de synthèse des évolutions bilancielles de l'activité régulée Electricité (TAB9)</t>
  </si>
  <si>
    <t>Montant repris à l'actif dans l'onglet de synthèse de l'activité régulée Electricité (TAB9)</t>
  </si>
  <si>
    <t>C.9.2.b Concordance entre le détail des comptes de régularisation au passif du bilan avec le tableau de synthèse des évolutions bilancielles de l'activité régulée Electricité (TAB9)</t>
  </si>
  <si>
    <t>Montant repris dans l'onglet de l'activité régulée Electricité TAB9</t>
  </si>
  <si>
    <t>C.9.3.a. Concordance entre le détail des provisions et le tableau de synthèse des évolutions bilancielles de l'activité régulée Electricité (TAB9)</t>
  </si>
  <si>
    <t>C.9.3.b. Concordance entre le détail des variations de provisions et le tableau de synthèse (TAB2)</t>
  </si>
  <si>
    <t>C.2.3.a. Concordance entre le détail des produits  issus des tarifs non périodiques avec le tableau de synthèse (TAB2)</t>
  </si>
  <si>
    <t>C.4.6.a. Le GRD doit compléter l'intégralité des champs prévus à cet effet dans le détail des coûts OSP.</t>
  </si>
  <si>
    <t>C.4.6.b. Les données reprises en regard de l'année 2015 doivent correspondre aux charges nettes récurrentes liées à l'éclairage public reprises dans l'onglet TAB3.</t>
  </si>
  <si>
    <t>C.5.11.a. Les données reprises en regard de l'année 2015 doivent correspondre aux charges de transport inhérentes aux activités de fourniture sociale et X reprises dans l'onglet TAB3.</t>
  </si>
  <si>
    <t>C.5.10.a. Les données reprises en regard de l'année 2015 doivent correspondre aux charges de distribution inhérentes aux activités de fourniture sociale et X reprises dans l'onglet TAB3.</t>
  </si>
  <si>
    <t>C.5.12.a. Les données reprises en regard de l'année 2015 doivent correspondre aux produits issus de la facturation à la clientèle propre du GRD repris dans l'onglet TAB3.</t>
  </si>
  <si>
    <t>C.5.13.a. Les données reprises en regard de l'année 2015 doivent correspondre aux charges d'achats des certificats verts reprises dans l'onglet TAB3.</t>
  </si>
  <si>
    <t>C.5.14.a. Les données reprises en regard de l'année 2015 doivent correspondre aux primes qualiwatt reprises dans l'onglet TAB3.</t>
  </si>
  <si>
    <t>C.10.a. le total du revenu autorisé 2019  hors projets spécifiques et hors soldes régulatoires ne doit pas excéder l’enveloppe budgétaire 2017 indexée hors adaptations du plafond des coûts gérables et hors acompte.</t>
  </si>
  <si>
    <r>
      <t xml:space="preserve">Une note explicative détaillée reprenant les hypothèses retenues pour la détermination du budget de chaque catégorie de charges du tableau 2 pour les années 2016,2017,2018 et 2019 à l'exception des coûts informatiques et des charges sociales et salariales qui seront justifiées respectivement </t>
    </r>
    <r>
      <rPr>
        <sz val="8"/>
        <color theme="1"/>
        <rFont val="Arial"/>
        <family val="2"/>
      </rPr>
      <t>aux annexe 4 et 6.</t>
    </r>
  </si>
  <si>
    <t>Ce tableau présente la synthèse des charges nettes contrôlables relatives aux obligations de service public pour les années 2015 à 2019. Il se complète automatiquement sur la base des tableaux sous-jacents  4.1 à  4.7.</t>
  </si>
  <si>
    <t xml:space="preserve">Le GRD renseigne les données réelles 2015 et les meilleures estimations pour les années 2016 à 2023 des produits issus de la facturation d'électricité à sa clientèle propre en distinguant les clients protégés et les clients non-protégés.  Pour ce faire, le GRD indique le prix de vente unitaire prévisionnel et les volumes de fourniture. Les hypothèses relative au prix et aux volumes sont détaillées de manière exhaustive dans les cases prévues à cet effet en-dessous du tableau.
Le GRD renseigne les données réelles et les meilleures estimations pour les années 2016 à 2023 des produits versés par la CREG au titre de compensation. </t>
  </si>
  <si>
    <t>Ce tableau présente la synthèse des interventions de tiers dans le financement des actifs régulés pour les années 2015 à 2019. Le GRD fournit à l'annexe197, le fichier de calcul ayant permis la détermination des interventions de tiers pour l'année 2019 à partir des tarifs non-périodiques.</t>
  </si>
  <si>
    <t xml:space="preserve">Dossier de demande de budget spécifique relative au déploiement des compteurs communicants conforme à l'article 15 de la méthodologie tarifaire. </t>
  </si>
  <si>
    <t>TAB A</t>
  </si>
  <si>
    <t>TAB B</t>
  </si>
  <si>
    <t>TAB C</t>
  </si>
  <si>
    <t>Version</t>
  </si>
  <si>
    <t>Coûts récurrents de base</t>
  </si>
  <si>
    <t>Coûts de transformation</t>
  </si>
  <si>
    <t>De base</t>
  </si>
  <si>
    <t>De transformation</t>
  </si>
  <si>
    <t>Cotisations de base pour les agents statutaires</t>
  </si>
  <si>
    <t>Charges de pensions et d'obligations similaires</t>
  </si>
  <si>
    <t>AIEG (produits en signe négatif)</t>
  </si>
  <si>
    <t>AIESH (produits en signe négatif)</t>
  </si>
  <si>
    <t>EANDIS (Hors GASELWEST WALLONIE) (produits en signe négatif)</t>
  </si>
  <si>
    <t>GASELWEST (produits en signe négatif)</t>
  </si>
  <si>
    <t>INFRAX (hors PBE WALLONIE) (produits en signe négatif)</t>
  </si>
  <si>
    <t>ORES Brabant Wallon (produits en signe négatif)</t>
  </si>
  <si>
    <t>ORES Est (produits en signe négatif)</t>
  </si>
  <si>
    <t>ORES Hainaut (produits en signe négatif)</t>
  </si>
  <si>
    <t>ORES Luxembourg (produits en signe négatif)</t>
  </si>
  <si>
    <t>ORES Mouscron (produits en signe négatif)</t>
  </si>
  <si>
    <t>ORES Namur (produits en signe négatif)</t>
  </si>
  <si>
    <t>ORES Verviers (produits en signe négatif)</t>
  </si>
  <si>
    <t>PBE (Wallonie) (produits en signe négatif)</t>
  </si>
  <si>
    <t>RESA (produits en signe négatif)</t>
  </si>
  <si>
    <t>RESEAU D'ENERGIES DE WAVRE (produits en signe négatif)</t>
  </si>
  <si>
    <t>Variable : nombre de demandes de placement de CàB introduites et validées par le GRD</t>
  </si>
  <si>
    <t>Variable : nombre de demandes de MOZA et EOC introduites et validées par le GRD</t>
  </si>
  <si>
    <t>Variable : nombre de dossiers « qualiwatt » introduits  auprès du GRD</t>
  </si>
  <si>
    <t>Produits financiers (signe négatif)</t>
  </si>
  <si>
    <t>2016 - 2015</t>
  </si>
  <si>
    <t>2017 - 2016</t>
  </si>
  <si>
    <t>2018 - 2017</t>
  </si>
  <si>
    <t>2019 - 2018</t>
  </si>
  <si>
    <t>Evolution</t>
  </si>
  <si>
    <t>2020 - 2019</t>
  </si>
  <si>
    <t>2021 - 2020</t>
  </si>
  <si>
    <t>2022 -2021</t>
  </si>
  <si>
    <t>2023 - 2022</t>
  </si>
  <si>
    <t>2019 - 2017</t>
  </si>
  <si>
    <t>Charges de pension non-capitalisées</t>
  </si>
  <si>
    <t>Pour chacune des années, veuillez documenter les hypothèses retenues. Justifiez les hypothèses sur base des dernières notifications de la Région Wallonne.</t>
  </si>
  <si>
    <t>Montant maximum revenu autorisé 2019</t>
  </si>
  <si>
    <t>Montant TAB 10.</t>
  </si>
  <si>
    <t>Différence</t>
  </si>
  <si>
    <t>Intermosane</t>
  </si>
  <si>
    <r>
      <t xml:space="preserve"> Conformément à l'article 56 de la méthodologie tarifaire 2019-2023, la proposition de revenu autorisé est déposée à la CWaPE </t>
    </r>
    <r>
      <rPr>
        <b/>
        <u/>
        <sz val="8"/>
        <color rgb="FFFF0000"/>
        <rFont val="Trebuchet MS"/>
        <family val="2"/>
      </rPr>
      <t>au plus tard le 1er janvier 2018</t>
    </r>
    <r>
      <rPr>
        <sz val="8"/>
        <color theme="1"/>
        <rFont val="Trebuchet MS"/>
        <family val="2"/>
      </rPr>
      <t>. La proposition de revenu autorisé est transmise en trois exemplaires papier par porteur avec accusé de réception ainsi que sur support électronique. La proposition de revenu autorisé comprend obligatoirement le présent modèle de rapport au format Excel, vierge de toute liaison avec d'autres fichiers qui ne seraient pas transmis à la CWaPE ainsi que l'ensemble des annexes listées au TAB A.</t>
    </r>
  </si>
  <si>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</si>
  <si>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 xml:space="preserve">Le GRD renseigne, les charges et les produits gérables réels de l'année 2015 tels que repris dans l'annexe 7 du rapport tarifaire ex-post 2015. Le GRD classifie ensuite ces charges et produits gérables en deux catégories : "de base" et  "de transformation". </t>
  </si>
  <si>
    <t>Produits d'amortissement des subsides en capital (signe négatif)</t>
  </si>
  <si>
    <t>Le GRD renseigne les éléments suivants :
- les meilleures estimations pour les années 2016 à 2019 des charges et produits gérables qualifiés de "base" et de "transformation" au TAB 1
- les montants réels de l'année 2015 et les meilleures estimations pour les années 2016 à 2019 des cotisations de base pour les agents statutaires
- les montants réels de l'année 2015 et les meilleures estimations pour les années 2016 à 2019  des dotations et reprises de provisions
- les montants réels de l'année 2015 et les meilleures estimations pour les années 2016 à 2019  des charges financières (hors intérêt sur financement) et des produits financiers
-  les montants réels de l'année 2015 et les meilleures estimations pour les années 2016 à 2019 des charges nettes liées aux immobilisations à savoir les charges d'amortissement des actifs régulés, les charges d'amortissement/désaffectation de la plus-value iRAB, les produits d'amortissement de subside en capital, les dotations et reprises de dotation de valeur sur les actifs régulés, les plus-values et moins-values sur la réalisation d'actifs.     Le GRD spécifie les hypothèses prises en compte de manière exhaustive soit dans les cases prévues à cet effet en-dessous du tableau TAB2, soit à l'annexe 3 du modèle de rapport.</t>
  </si>
  <si>
    <t>Le GRD renseigne les charges et les produits opérationnels et les charges d'amortissement relatifs aux obligations de service public réels de l'année 2015 tels que repris dans le tableau 16B du rapport tarifaire ex-post 2015. Le GRD classifie ensuite les charges et produits opérationnels relatifs aux obligations de service public en deux catégories : : "fixes" et "variables". Au travers de l'annexe 8 , le GRD justifie la classification qu'il a opéré pour la scission entre les coûts OSP fixes et les coûts OSP variables.</t>
  </si>
  <si>
    <t>Le GRD renseigne les données réelles 2015 ainsi que les meilleures estimations des charges émanant de factures d'achat d'électricité, supportées par le GRD, pour la couverture des pertes en réseau pour les années 2016 à 2023. Pour ce faire, le GRD indique le coût d'achat réel/prévisionnel et les volumes de pertes en réseau réels/prévisionnels par niveau de tension pour les années 2015 à 2023. Les hypothèses en termes de prix et de volumes sont détaillées de manière exhaustive dans les cases prévues à cet effet en-dessous du tableau.</t>
  </si>
  <si>
    <t>Le GRD renseigne, pour chaque catégorie d'actif régulé, le montant des investissements, des désinvestissements, des interventions tiers, des subsides, des amortissements réels ou prévisionnels pour les années 2015 à 2019. Le GRD renseigne également le montant de la plus-value iRAB, de la plus-value historique et leur amortissement respectif pour les années 2015 à 2019. Au travers de l'annexe 17, le GRD démontre le lien entre les investissements de réseau repris dans le tableau 6.1 et le plan d'adaptation approuvé par la CWaPE. Pour les actifs hors réseau, le GRD détaille les hypothèses d'évolution entre 2015 et 2023 prises en compte de manière exhaustive à l'annexe 18.</t>
  </si>
  <si>
    <r>
      <t xml:space="preserve">Le GRD renseigne les budgets des charges nettes relatives aux projets spécifiques des années 2019 à 2023 en distinguant les charges nettes variables et les charges nettes fixes. Le GRD renseigne également pour les années 2019 à 2023, les prévisions de volume inhérent à la variable prise en compte dans le </t>
    </r>
    <r>
      <rPr>
        <i/>
        <sz val="8"/>
        <rFont val="Trebuchet MS"/>
        <family val="2"/>
      </rPr>
      <t>business case</t>
    </r>
    <r>
      <rPr>
        <sz val="8"/>
        <rFont val="Trebuchet MS"/>
        <family val="2"/>
      </rPr>
      <t xml:space="preserve"> du projet. Les charges reprises au tableau 7 découlent d'une demande de budget spécifique reprise en annexe 20 pour le déploiement des compteurs communicants. Le détail du calcul des charges nettes fixes et variables est inclus dans le dossier de demande de budget spécifique (point 6°).</t>
    </r>
  </si>
  <si>
    <t xml:space="preserve">Ce tableau présente la synthèse du revenu autorisé des années 2019 à 2023. Il sert de base pour la détermination des tarifs périodiques de distribution. Il se complète automatiquement sur base des tableaux sous-jacents. 
Pour la détermination du montant maximum du revenu autorisé 2019, le GRD renseigne les montants suivants : 
- le montant de l'enveloppe budgétaire 2017 approuvée par la CWaPE le 15 décembre 2016 
- le montant des adaptations éventuelles du plafond des coûts gérables 2017 octroyées pour la clearing house Atrias et pour les réseaux intelligents 
- le montant de l'acompte régulatoire inclu dans l'enveloppe budgétaire 2017 
- la différence entre le montant du plafond des coûts gérables hors adaptations calculé conformément à la méthodologie tarifaire 2017 et le budget des coûts gérables 2017 approuvé si ce dernier est inférieur au plafond des coûts gérables hors adaptations.
</t>
  </si>
  <si>
    <t>Différence entre le montant du plafond des coûts gérables hors adaptations calculé conformément à la méthodologie tarifaire 2017 et le budget des coûts gérables 2017 approuvé si ce dernier est inférieur au plafond</t>
  </si>
  <si>
    <t>Concordance avec le TAB 10</t>
  </si>
  <si>
    <t>Synthèse du revenu autorisé des années 2019 à 2023</t>
  </si>
  <si>
    <t xml:space="preserve">Synthèse du revenu autorisé des années 2019 à 2023 par secteur </t>
  </si>
  <si>
    <t>Données agrégées</t>
  </si>
  <si>
    <t>Données individuelles</t>
  </si>
  <si>
    <r>
      <t xml:space="preserve">Ce tableau présente la synthèse du revenu autorisé des années 2019 à 2023 pour chaque secteur électricité (après transfert des charges du secteur commun). Il ne doit être complété que dans la version agrégée de la proposition de revenu autorisé. Il sert de base pour la détermination des tarifs périodiques de distribution de chaque secteur. Pour le compléter, le GRD doit préalablement préparer : 
- </t>
    </r>
    <r>
      <rPr>
        <u/>
        <sz val="8"/>
        <rFont val="Trebuchet MS"/>
        <family val="2"/>
      </rPr>
      <t>une version agrégée</t>
    </r>
    <r>
      <rPr>
        <sz val="8"/>
        <rFont val="Trebuchet MS"/>
        <family val="2"/>
      </rPr>
      <t xml:space="preserve"> de la proposition de revenu autorisé incluant tous les tableaux avec les données de l'ensemble des secteurs électricité;</t>
    </r>
    <r>
      <rPr>
        <u/>
        <sz val="8"/>
        <rFont val="Trebuchet MS"/>
        <family val="2"/>
      </rPr>
      <t xml:space="preserve">
</t>
    </r>
    <r>
      <rPr>
        <sz val="8"/>
        <rFont val="Trebuchet MS"/>
        <family val="2"/>
      </rPr>
      <t xml:space="preserve">- une </t>
    </r>
    <r>
      <rPr>
        <u/>
        <sz val="8"/>
        <rFont val="Trebuchet MS"/>
        <family val="2"/>
      </rPr>
      <t>version individuelle (par secteur)</t>
    </r>
    <r>
      <rPr>
        <sz val="8"/>
        <rFont val="Trebuchet MS"/>
        <family val="2"/>
      </rPr>
      <t xml:space="preserve"> de la proposition de revenu autorisé incluant les tableaux 5, 5.1, 5.2, 5.3, 5.4, 5.5, 5.6, 5.7, 5.8, 5.9, 5.10, 5.11, 5.12, 5.13, 5.14, 5.15, 6, 6.1, 6.2, 6.3, 8, 10 avec les données du secteur concerné;
Au tableau 10.1, la colonne S correspond aux montants du revenu autorisé agrégé du tableau 10. 
Le GRD répartit les données agrégées (charges nettes contrôlables et charges nettes relatives aux projets spécifiques) par secteur.  
Le GRD copie/colle les données individuelles (charges et produits non-contrôlables, la quote-part des soldes régulatoires et la marge équitable ) des tableaux 10 de chaque secteur.
</t>
    </r>
  </si>
  <si>
    <t>Hypothèses / Annexes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</si>
</sst>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51" x14ac:knownFonts="1">
    <font>
      <sz val="8"/>
      <color theme="1"/>
      <name val="Trebuchet MS"/>
      <family val="2"/>
    </font>
    <font>
      <sz val="10"/>
      <color theme="1"/>
      <name val="Trebuchet MS"/>
      <family val="2"/>
    </font>
    <font>
      <sz val="10"/>
      <color theme="1"/>
      <name val="Trebuchet MS"/>
      <family val="2"/>
    </font>
    <font>
      <sz val="10"/>
      <color theme="1"/>
      <name val="Trebuchet MS"/>
      <family val="2"/>
    </font>
    <font>
      <b/>
      <sz val="10"/>
      <color theme="1"/>
      <name val="Trebuchet MS"/>
      <family val="2"/>
    </font>
    <font>
      <sz val="10"/>
      <color theme="0"/>
      <name val="Trebuchet MS"/>
      <family val="2"/>
    </font>
    <font>
      <sz val="8"/>
      <color theme="0"/>
      <name val="Trebuchet MS"/>
      <family val="2"/>
    </font>
    <font>
      <sz val="8"/>
      <color theme="1"/>
      <name val="Trebuchet MS"/>
      <family val="2"/>
    </font>
    <font>
      <b/>
      <sz val="8"/>
      <color theme="1"/>
      <name val="Trebuchet MS"/>
      <family val="2"/>
    </font>
    <font>
      <i/>
      <sz val="8"/>
      <color theme="1"/>
      <name val="Trebuchet MS"/>
      <family val="2"/>
    </font>
    <font>
      <u/>
      <sz val="10"/>
      <color theme="10"/>
      <name val="Trebuchet MS"/>
      <family val="2"/>
    </font>
    <font>
      <b/>
      <sz val="16"/>
      <color theme="0"/>
      <name val="Trebuchet MS"/>
      <family val="2"/>
    </font>
    <font>
      <i/>
      <sz val="8"/>
      <color theme="4"/>
      <name val="Trebuchet MS"/>
      <family val="2"/>
    </font>
    <font>
      <b/>
      <sz val="8"/>
      <color theme="0"/>
      <name val="Trebuchet MS"/>
      <family val="2"/>
    </font>
    <font>
      <b/>
      <i/>
      <sz val="8"/>
      <color theme="5"/>
      <name val="Trebuchet MS"/>
      <family val="2"/>
    </font>
    <font>
      <sz val="26"/>
      <color theme="1"/>
      <name val="Wingdings 2"/>
      <family val="1"/>
      <charset val="2"/>
    </font>
    <font>
      <b/>
      <i/>
      <sz val="8"/>
      <color rgb="FFFF0000"/>
      <name val="Trebuchet MS"/>
      <family val="2"/>
    </font>
    <font>
      <sz val="10"/>
      <color rgb="FF9C6500"/>
      <name val="Trebuchet MS"/>
      <family val="2"/>
    </font>
    <font>
      <sz val="10"/>
      <name val="Arial"/>
      <family val="2"/>
    </font>
    <font>
      <b/>
      <i/>
      <sz val="11"/>
      <color theme="5"/>
      <name val="Trebuchet MS"/>
      <family val="2"/>
    </font>
    <font>
      <b/>
      <i/>
      <sz val="9"/>
      <color theme="5"/>
      <name val="Trebuchet MS"/>
      <family val="2"/>
    </font>
    <font>
      <sz val="11"/>
      <color theme="1"/>
      <name val="Calibri"/>
      <family val="2"/>
      <scheme val="minor"/>
    </font>
    <font>
      <b/>
      <sz val="11"/>
      <color theme="1"/>
      <name val="Calibri"/>
      <family val="2"/>
      <scheme val="minor"/>
    </font>
    <font>
      <sz val="8"/>
      <color theme="1"/>
      <name val="Calibri"/>
      <family val="2"/>
    </font>
    <font>
      <b/>
      <sz val="8"/>
      <color theme="1"/>
      <name val="Calibri"/>
      <family val="2"/>
    </font>
    <font>
      <sz val="8"/>
      <color theme="1"/>
      <name val="Times New Roman"/>
      <family val="1"/>
    </font>
    <font>
      <sz val="8"/>
      <color theme="1"/>
      <name val="Calibri"/>
      <family val="2"/>
      <scheme val="minor"/>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i/>
      <sz val="8"/>
      <color rgb="FFFF0000"/>
      <name val="Trebuchet MS"/>
      <family val="2"/>
    </font>
    <font>
      <sz val="12"/>
      <color theme="0"/>
      <name val="Calibri"/>
      <family val="2"/>
      <scheme val="minor"/>
    </font>
    <font>
      <b/>
      <sz val="10"/>
      <color theme="5"/>
      <name val="Trebuchet MS"/>
      <family val="2"/>
    </font>
    <font>
      <sz val="16"/>
      <color theme="0"/>
      <name val="Trebuchet MS"/>
      <family val="2"/>
    </font>
    <font>
      <i/>
      <sz val="8"/>
      <name val="Trebuchet MS"/>
      <family val="2"/>
    </font>
    <font>
      <sz val="14"/>
      <color theme="1"/>
      <name val="Wingdings 2"/>
      <family val="1"/>
      <charset val="2"/>
    </font>
    <font>
      <b/>
      <i/>
      <sz val="10"/>
      <name val="Trebuchet MS"/>
      <family val="2"/>
    </font>
    <font>
      <b/>
      <u/>
      <sz val="8"/>
      <color theme="1"/>
      <name val="Trebuchet MS"/>
      <family val="2"/>
    </font>
    <font>
      <sz val="8"/>
      <name val="Trebuchet MS"/>
      <family val="2"/>
    </font>
    <font>
      <i/>
      <sz val="8"/>
      <color theme="5"/>
      <name val="Trebuchet MS"/>
      <family val="2"/>
    </font>
    <font>
      <sz val="14"/>
      <color theme="0"/>
      <name val="Trebuchet MS"/>
      <family val="2"/>
    </font>
    <font>
      <sz val="12"/>
      <color theme="1"/>
      <name val="Trebuchet MS"/>
      <family val="2"/>
    </font>
    <font>
      <u/>
      <sz val="8"/>
      <color theme="10"/>
      <name val="Trebuchet MS"/>
      <family val="2"/>
    </font>
    <font>
      <sz val="8"/>
      <color rgb="FF003399"/>
      <name val="Trebuchet MS"/>
      <family val="2"/>
    </font>
    <font>
      <u/>
      <sz val="8"/>
      <name val="Trebuchet MS"/>
      <family val="2"/>
    </font>
    <font>
      <sz val="10"/>
      <color theme="1"/>
      <name val="Arial"/>
      <family val="2"/>
    </font>
    <font>
      <sz val="8"/>
      <color theme="1"/>
      <name val="Arial"/>
      <family val="2"/>
    </font>
    <font>
      <sz val="11"/>
      <color theme="9" tint="-0.249977111117893"/>
      <name val="Calibri"/>
      <family val="2"/>
      <scheme val="minor"/>
    </font>
    <font>
      <b/>
      <u/>
      <sz val="8"/>
      <color rgb="FFFF0000"/>
      <name val="Trebuchet MS"/>
      <family val="2"/>
    </font>
    <font>
      <b/>
      <sz val="8"/>
      <color rgb="FFFF0000"/>
      <name val="Trebuchet MS"/>
      <family val="2"/>
    </font>
  </fonts>
  <fills count="20">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FFEB9C"/>
      </patternFill>
    </fill>
    <fill>
      <patternFill patternType="solid">
        <fgColor theme="7" tint="0.79998168889431442"/>
        <bgColor indexed="65"/>
      </patternFill>
    </fill>
    <fill>
      <patternFill patternType="solid">
        <fgColor theme="6"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lightDown">
        <bgColor theme="0"/>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6" tint="-0.249977111117893"/>
        <bgColor indexed="64"/>
      </patternFill>
    </fill>
  </fills>
  <borders count="9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bottom/>
      <diagonal/>
    </border>
    <border>
      <left style="medium">
        <color theme="5"/>
      </left>
      <right/>
      <top style="medium">
        <color theme="5"/>
      </top>
      <bottom/>
      <diagonal/>
    </border>
    <border>
      <left/>
      <right style="medium">
        <color theme="5"/>
      </right>
      <top style="medium">
        <color theme="5"/>
      </top>
      <bottom/>
      <diagonal/>
    </border>
    <border>
      <left/>
      <right style="medium">
        <color theme="5"/>
      </right>
      <top/>
      <bottom style="medium">
        <color theme="5"/>
      </bottom>
      <diagonal/>
    </border>
    <border>
      <left/>
      <right/>
      <top style="medium">
        <color theme="5"/>
      </top>
      <bottom/>
      <diagonal/>
    </border>
    <border>
      <left style="medium">
        <color theme="5"/>
      </left>
      <right style="thin">
        <color theme="0"/>
      </right>
      <top/>
      <bottom/>
      <diagonal/>
    </border>
    <border>
      <left/>
      <right style="medium">
        <color theme="5"/>
      </right>
      <top/>
      <bottom/>
      <diagonal/>
    </border>
    <border>
      <left style="medium">
        <color theme="5"/>
      </left>
      <right/>
      <top/>
      <bottom style="thin">
        <color theme="0"/>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diagonal/>
    </border>
    <border>
      <left style="medium">
        <color theme="5"/>
      </left>
      <right/>
      <top/>
      <bottom style="medium">
        <color theme="5"/>
      </bottom>
      <diagonal/>
    </border>
    <border>
      <left style="medium">
        <color theme="5"/>
      </left>
      <right style="thin">
        <color theme="0"/>
      </right>
      <top style="thin">
        <color theme="0"/>
      </top>
      <bottom/>
      <diagonal/>
    </border>
    <border>
      <left/>
      <right/>
      <top/>
      <bottom style="medium">
        <color theme="5"/>
      </bottom>
      <diagonal/>
    </border>
    <border>
      <left style="dashDot">
        <color theme="5"/>
      </left>
      <right style="dashDot">
        <color theme="5"/>
      </right>
      <top style="dashDot">
        <color theme="5"/>
      </top>
      <bottom style="dashDot">
        <color theme="5"/>
      </bottom>
      <diagonal/>
    </border>
    <border>
      <left style="thin">
        <color theme="0"/>
      </left>
      <right style="medium">
        <color theme="5"/>
      </right>
      <top style="medium">
        <color theme="5"/>
      </top>
      <bottom style="medium">
        <color theme="5"/>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style="medium">
        <color theme="5"/>
      </left>
      <right style="thin">
        <color theme="0"/>
      </right>
      <top/>
      <bottom style="thin">
        <color theme="0"/>
      </bottom>
      <diagonal/>
    </border>
    <border>
      <left style="thin">
        <color theme="0"/>
      </left>
      <right style="thin">
        <color theme="0"/>
      </right>
      <top style="medium">
        <color theme="5"/>
      </top>
      <bottom style="thin">
        <color theme="0"/>
      </bottom>
      <diagonal/>
    </border>
    <border>
      <left/>
      <right/>
      <top style="dashDot">
        <color theme="5"/>
      </top>
      <bottom style="dashDot">
        <color theme="5"/>
      </bottom>
      <diagonal/>
    </border>
    <border>
      <left/>
      <right/>
      <top/>
      <bottom style="dashDot">
        <color theme="5"/>
      </bottom>
      <diagonal/>
    </border>
    <border>
      <left style="thin">
        <color theme="0"/>
      </left>
      <right/>
      <top style="medium">
        <color theme="5"/>
      </top>
      <bottom style="thin">
        <color theme="0"/>
      </bottom>
      <diagonal/>
    </border>
    <border>
      <left/>
      <right/>
      <top style="thin">
        <color theme="5"/>
      </top>
      <bottom style="medium">
        <color theme="5"/>
      </bottom>
      <diagonal/>
    </border>
    <border>
      <left style="medium">
        <color theme="5"/>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5"/>
      </left>
      <right style="thin">
        <color theme="0"/>
      </right>
      <top style="medium">
        <color theme="5"/>
      </top>
      <bottom/>
      <diagonal/>
    </border>
    <border>
      <left style="thin">
        <color theme="5"/>
      </left>
      <right style="thin">
        <color theme="5"/>
      </right>
      <top style="thin">
        <color theme="5"/>
      </top>
      <bottom style="thin">
        <color theme="5"/>
      </bottom>
      <diagonal/>
    </border>
    <border>
      <left style="thin">
        <color theme="0"/>
      </left>
      <right/>
      <top style="medium">
        <color theme="5"/>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0"/>
      </left>
      <right/>
      <top style="medium">
        <color theme="5"/>
      </top>
      <bottom style="medium">
        <color theme="5"/>
      </bottom>
      <diagonal/>
    </border>
    <border>
      <left/>
      <right/>
      <top/>
      <bottom style="thin">
        <color theme="0"/>
      </bottom>
      <diagonal/>
    </border>
    <border>
      <left/>
      <right style="thin">
        <color theme="0"/>
      </right>
      <top style="thin">
        <color theme="0"/>
      </top>
      <bottom style="thin">
        <color theme="0"/>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theme="0"/>
      </right>
      <top/>
      <bottom/>
      <diagonal/>
    </border>
    <border>
      <left style="thin">
        <color theme="0"/>
      </left>
      <right style="medium">
        <color indexed="64"/>
      </right>
      <top/>
      <bottom/>
      <diagonal/>
    </border>
    <border>
      <left/>
      <right style="medium">
        <color indexed="64"/>
      </right>
      <top style="medium">
        <color indexed="64"/>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medium">
        <color theme="5"/>
      </left>
      <right style="medium">
        <color theme="5"/>
      </right>
      <top style="medium">
        <color theme="5"/>
      </top>
      <bottom style="medium">
        <color theme="5"/>
      </bottom>
      <diagonal/>
    </border>
    <border>
      <left style="medium">
        <color theme="5"/>
      </left>
      <right style="medium">
        <color theme="5"/>
      </right>
      <top style="medium">
        <color theme="5"/>
      </top>
      <bottom/>
      <diagonal/>
    </border>
    <border>
      <left style="dashDot">
        <color theme="5"/>
      </left>
      <right style="dashDot">
        <color theme="5"/>
      </right>
      <top/>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medium">
        <color theme="5"/>
      </left>
      <right/>
      <top style="thin">
        <color theme="0"/>
      </top>
      <bottom/>
      <diagonal/>
    </border>
    <border>
      <left style="medium">
        <color theme="5"/>
      </left>
      <right/>
      <top style="dashDot">
        <color theme="5"/>
      </top>
      <bottom style="dashDot">
        <color theme="5"/>
      </bottom>
      <diagonal/>
    </border>
    <border>
      <left/>
      <right style="dashDot">
        <color theme="5"/>
      </right>
      <top style="dashDot">
        <color theme="5"/>
      </top>
      <bottom style="dashDot">
        <color theme="5"/>
      </bottom>
      <diagonal/>
    </border>
    <border>
      <left style="thin">
        <color theme="0"/>
      </left>
      <right style="medium">
        <color theme="0"/>
      </right>
      <top/>
      <bottom style="thin">
        <color theme="0"/>
      </bottom>
      <diagonal/>
    </border>
    <border>
      <left style="dashDot">
        <color theme="5"/>
      </left>
      <right/>
      <top style="dashDot">
        <color theme="5"/>
      </top>
      <bottom style="dashDot">
        <color theme="5"/>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right/>
      <top style="dashDot">
        <color theme="5"/>
      </top>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right style="medium">
        <color theme="5"/>
      </right>
      <top style="medium">
        <color theme="5"/>
      </top>
      <bottom style="dashDot">
        <color theme="5"/>
      </bottom>
      <diagonal/>
    </border>
    <border>
      <left/>
      <right/>
      <top style="thin">
        <color theme="4"/>
      </top>
      <bottom style="thin">
        <color theme="4"/>
      </bottom>
      <diagonal/>
    </border>
    <border>
      <left/>
      <right style="medium">
        <color theme="0"/>
      </right>
      <top/>
      <bottom/>
      <diagonal/>
    </border>
    <border>
      <left style="medium">
        <color theme="0"/>
      </left>
      <right/>
      <top/>
      <bottom/>
      <diagonal/>
    </border>
    <border>
      <left/>
      <right style="thin">
        <color theme="0"/>
      </right>
      <top/>
      <bottom style="medium">
        <color theme="5"/>
      </bottom>
      <diagonal/>
    </border>
    <border>
      <left style="thin">
        <color theme="0"/>
      </left>
      <right style="thin">
        <color theme="0"/>
      </right>
      <top style="thin">
        <color theme="0"/>
      </top>
      <bottom style="medium">
        <color theme="5"/>
      </bottom>
      <diagonal/>
    </border>
    <border>
      <left style="dashDot">
        <color theme="5"/>
      </left>
      <right style="medium">
        <color indexed="64"/>
      </right>
      <top style="dashDot">
        <color theme="5"/>
      </top>
      <bottom style="dashDot">
        <color theme="5"/>
      </bottom>
      <diagonal/>
    </border>
    <border>
      <left style="medium">
        <color theme="5"/>
      </left>
      <right/>
      <top style="dashDot">
        <color theme="5"/>
      </top>
      <bottom/>
      <diagonal/>
    </border>
    <border>
      <left/>
      <right style="dashDot">
        <color theme="5"/>
      </right>
      <top style="dashDot">
        <color theme="5"/>
      </top>
      <bottom/>
      <diagonal/>
    </border>
    <border>
      <left/>
      <right style="dashDot">
        <color theme="5"/>
      </right>
      <top/>
      <bottom/>
      <diagonal/>
    </border>
    <border>
      <left style="medium">
        <color theme="5"/>
      </left>
      <right/>
      <top/>
      <bottom style="dashDot">
        <color theme="5"/>
      </bottom>
      <diagonal/>
    </border>
    <border>
      <left/>
      <right style="dashDot">
        <color theme="5"/>
      </right>
      <top/>
      <bottom style="dashDot">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5">
    <xf numFmtId="0" fontId="0" fillId="0" borderId="0"/>
    <xf numFmtId="9" fontId="3" fillId="0" borderId="0" applyFon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10" fillId="0" borderId="0" applyNumberFormat="0" applyFill="0" applyBorder="0" applyAlignment="0" applyProtection="0"/>
    <xf numFmtId="0" fontId="17" fillId="9" borderId="0" applyNumberFormat="0" applyBorder="0" applyAlignment="0" applyProtection="0"/>
    <xf numFmtId="0" fontId="18" fillId="0" borderId="0"/>
    <xf numFmtId="0" fontId="18" fillId="0" borderId="0"/>
    <xf numFmtId="0" fontId="18" fillId="0" borderId="0"/>
    <xf numFmtId="0" fontId="21" fillId="0" borderId="0"/>
    <xf numFmtId="0" fontId="7" fillId="0" borderId="0"/>
    <xf numFmtId="0" fontId="5" fillId="2" borderId="0" applyNumberFormat="0" applyBorder="0" applyAlignment="0" applyProtection="0"/>
    <xf numFmtId="0" fontId="7" fillId="4" borderId="0" applyNumberFormat="0" applyBorder="0" applyAlignment="0" applyProtection="0"/>
    <xf numFmtId="0" fontId="6" fillId="3" borderId="0" applyNumberFormat="0" applyBorder="0" applyAlignment="0" applyProtection="0"/>
    <xf numFmtId="3" fontId="7" fillId="6" borderId="22">
      <alignment horizontal="left"/>
      <protection locked="0"/>
    </xf>
    <xf numFmtId="3" fontId="7" fillId="8" borderId="0">
      <alignment horizontal="right"/>
      <protection hidden="1"/>
    </xf>
    <xf numFmtId="9" fontId="2" fillId="0" borderId="0" applyFont="0" applyFill="0" applyBorder="0" applyAlignment="0" applyProtection="0"/>
    <xf numFmtId="0" fontId="2" fillId="10" borderId="0" applyNumberFormat="0" applyBorder="0" applyAlignment="0" applyProtection="0"/>
    <xf numFmtId="0" fontId="7" fillId="6" borderId="22">
      <alignment horizontal="left"/>
      <protection locked="0"/>
    </xf>
    <xf numFmtId="0" fontId="7" fillId="4" borderId="0" applyNumberFormat="0" applyBorder="0" applyAlignment="0" applyProtection="0"/>
    <xf numFmtId="0" fontId="17" fillId="9" borderId="0" applyNumberFormat="0" applyBorder="0" applyAlignment="0" applyProtection="0"/>
    <xf numFmtId="3" fontId="7" fillId="6" borderId="22" applyAlignment="0">
      <alignment horizontal="left"/>
      <protection locked="0"/>
    </xf>
    <xf numFmtId="0" fontId="1" fillId="17" borderId="0" applyNumberFormat="0" applyBorder="0" applyAlignment="0" applyProtection="0"/>
  </cellStyleXfs>
  <cellXfs count="823">
    <xf numFmtId="0" fontId="0" fillId="0" borderId="0" xfId="0"/>
    <xf numFmtId="0" fontId="0" fillId="6" borderId="0" xfId="0" applyFill="1" applyProtection="1">
      <protection hidden="1"/>
    </xf>
    <xf numFmtId="0" fontId="7" fillId="6" borderId="0" xfId="0" applyFont="1" applyFill="1" applyProtection="1">
      <protection hidden="1"/>
    </xf>
    <xf numFmtId="0" fontId="12" fillId="6" borderId="0" xfId="0" applyFont="1" applyFill="1" applyAlignment="1" applyProtection="1">
      <alignment vertical="top" wrapText="1"/>
      <protection hidden="1"/>
    </xf>
    <xf numFmtId="3" fontId="7" fillId="6" borderId="0" xfId="0" applyNumberFormat="1" applyFont="1" applyFill="1" applyBorder="1" applyProtection="1">
      <protection hidden="1"/>
    </xf>
    <xf numFmtId="0" fontId="7" fillId="6" borderId="0" xfId="0" applyFont="1" applyFill="1" applyAlignment="1" applyProtection="1">
      <alignment wrapText="1"/>
      <protection hidden="1"/>
    </xf>
    <xf numFmtId="0" fontId="0" fillId="6" borderId="0" xfId="0" applyFill="1" applyAlignment="1" applyProtection="1">
      <alignment wrapText="1"/>
      <protection hidden="1"/>
    </xf>
    <xf numFmtId="3" fontId="7" fillId="6" borderId="0" xfId="0" applyNumberFormat="1" applyFont="1" applyFill="1" applyProtection="1">
      <protection hidden="1"/>
    </xf>
    <xf numFmtId="0" fontId="7" fillId="4" borderId="0" xfId="4" applyBorder="1" applyProtection="1">
      <protection hidden="1"/>
    </xf>
    <xf numFmtId="3" fontId="0" fillId="6" borderId="0" xfId="0" applyNumberFormat="1" applyFill="1" applyProtection="1">
      <protection hidden="1"/>
    </xf>
    <xf numFmtId="0" fontId="8" fillId="6" borderId="18" xfId="0" applyFont="1" applyFill="1" applyBorder="1" applyAlignment="1" applyProtection="1">
      <alignment horizontal="right"/>
      <protection hidden="1"/>
    </xf>
    <xf numFmtId="0" fontId="7" fillId="4" borderId="13" xfId="4" applyBorder="1" applyProtection="1">
      <protection hidden="1"/>
    </xf>
    <xf numFmtId="0" fontId="8" fillId="6" borderId="19" xfId="0" applyFont="1" applyFill="1" applyBorder="1" applyAlignment="1" applyProtection="1">
      <alignment horizontal="right"/>
      <protection hidden="1"/>
    </xf>
    <xf numFmtId="10" fontId="0" fillId="6" borderId="0" xfId="0" applyNumberFormat="1" applyFill="1" applyProtection="1">
      <protection hidden="1"/>
    </xf>
    <xf numFmtId="0" fontId="7" fillId="6" borderId="0" xfId="0" applyFont="1" applyFill="1" applyBorder="1" applyProtection="1">
      <protection hidden="1"/>
    </xf>
    <xf numFmtId="0" fontId="7" fillId="6" borderId="0" xfId="4" applyFill="1" applyBorder="1" applyProtection="1">
      <protection hidden="1"/>
    </xf>
    <xf numFmtId="3" fontId="7" fillId="6" borderId="0" xfId="4" applyNumberFormat="1" applyFill="1" applyBorder="1" applyProtection="1">
      <protection hidden="1"/>
    </xf>
    <xf numFmtId="3" fontId="0" fillId="6" borderId="0" xfId="0" applyNumberFormat="1" applyFill="1" applyBorder="1" applyProtection="1">
      <protection hidden="1"/>
    </xf>
    <xf numFmtId="0" fontId="6" fillId="3" borderId="6" xfId="3" applyBorder="1" applyAlignment="1" applyProtection="1">
      <alignment horizontal="center" vertical="center"/>
      <protection hidden="1"/>
    </xf>
    <xf numFmtId="0" fontId="7" fillId="6" borderId="0" xfId="0" applyFont="1" applyFill="1" applyAlignment="1" applyProtection="1">
      <alignment vertical="center"/>
      <protection hidden="1"/>
    </xf>
    <xf numFmtId="0" fontId="10" fillId="6" borderId="0" xfId="6" applyFill="1" applyAlignment="1" applyProtection="1">
      <alignment wrapText="1"/>
      <protection hidden="1"/>
    </xf>
    <xf numFmtId="0" fontId="10" fillId="6" borderId="0" xfId="6" applyFill="1" applyAlignment="1" applyProtection="1">
      <protection hidden="1"/>
    </xf>
    <xf numFmtId="0" fontId="7" fillId="6" borderId="36" xfId="0" applyFont="1" applyFill="1" applyBorder="1" applyAlignment="1" applyProtection="1">
      <alignment vertical="center"/>
      <protection hidden="1"/>
    </xf>
    <xf numFmtId="0" fontId="16" fillId="6" borderId="0" xfId="0" applyFont="1" applyFill="1" applyAlignment="1" applyProtection="1">
      <protection hidden="1"/>
    </xf>
    <xf numFmtId="0" fontId="14" fillId="6" borderId="0" xfId="0" applyFont="1" applyFill="1" applyAlignment="1" applyProtection="1">
      <alignment wrapText="1"/>
      <protection hidden="1"/>
    </xf>
    <xf numFmtId="0" fontId="0" fillId="6" borderId="0" xfId="0" applyFill="1" applyBorder="1" applyAlignment="1" applyProtection="1">
      <alignment wrapText="1"/>
      <protection hidden="1"/>
    </xf>
    <xf numFmtId="4" fontId="0" fillId="6" borderId="0" xfId="0" applyNumberFormat="1" applyFill="1" applyProtection="1">
      <protection hidden="1"/>
    </xf>
    <xf numFmtId="3" fontId="10" fillId="6" borderId="36" xfId="6" applyNumberFormat="1" applyFill="1" applyBorder="1" applyAlignment="1" applyProtection="1">
      <alignment horizontal="center"/>
      <protection hidden="1"/>
    </xf>
    <xf numFmtId="3" fontId="10" fillId="6" borderId="36" xfId="6" applyNumberFormat="1" applyFill="1" applyBorder="1" applyAlignment="1" applyProtection="1">
      <alignment horizontal="center" vertical="center"/>
      <protection hidden="1"/>
    </xf>
    <xf numFmtId="0" fontId="0" fillId="6" borderId="18" xfId="0" applyFont="1" applyFill="1" applyBorder="1" applyAlignment="1" applyProtection="1">
      <alignment vertical="center" wrapText="1"/>
      <protection hidden="1"/>
    </xf>
    <xf numFmtId="0" fontId="9" fillId="6" borderId="0" xfId="0" applyFont="1" applyFill="1" applyAlignment="1" applyProtection="1">
      <alignment horizontal="left" wrapText="1" indent="2"/>
      <protection hidden="1"/>
    </xf>
    <xf numFmtId="10" fontId="0" fillId="6" borderId="0" xfId="0" applyNumberFormat="1" applyFill="1" applyBorder="1" applyProtection="1">
      <protection hidden="1"/>
    </xf>
    <xf numFmtId="0" fontId="6" fillId="3" borderId="30" xfId="3" applyBorder="1" applyAlignment="1" applyProtection="1">
      <alignment horizontal="center" vertical="center"/>
      <protection hidden="1"/>
    </xf>
    <xf numFmtId="3" fontId="7" fillId="6" borderId="25" xfId="0" applyNumberFormat="1" applyFont="1" applyFill="1" applyBorder="1" applyAlignment="1" applyProtection="1">
      <alignment vertical="center" wrapText="1"/>
      <protection hidden="1"/>
    </xf>
    <xf numFmtId="3" fontId="7" fillId="6" borderId="0" xfId="0" applyNumberFormat="1" applyFont="1" applyFill="1" applyBorder="1" applyAlignment="1" applyProtection="1">
      <alignment horizontal="center"/>
      <protection hidden="1"/>
    </xf>
    <xf numFmtId="0" fontId="0" fillId="6" borderId="0" xfId="0" applyFill="1" applyBorder="1" applyAlignment="1" applyProtection="1">
      <alignment horizontal="center"/>
      <protection hidden="1"/>
    </xf>
    <xf numFmtId="3" fontId="0" fillId="6" borderId="0" xfId="0" applyNumberFormat="1" applyFill="1" applyAlignment="1" applyProtection="1">
      <alignment wrapText="1"/>
      <protection hidden="1"/>
    </xf>
    <xf numFmtId="0" fontId="0" fillId="6" borderId="0" xfId="0" applyFill="1" applyAlignment="1" applyProtection="1">
      <alignment vertical="center"/>
      <protection hidden="1"/>
    </xf>
    <xf numFmtId="3" fontId="6" fillId="3" borderId="1" xfId="3" applyNumberFormat="1" applyBorder="1" applyProtection="1">
      <protection hidden="1"/>
    </xf>
    <xf numFmtId="0" fontId="6" fillId="3" borderId="2" xfId="3" applyBorder="1" applyAlignment="1" applyProtection="1">
      <alignment horizontal="center" vertical="center"/>
      <protection hidden="1"/>
    </xf>
    <xf numFmtId="0" fontId="7" fillId="4" borderId="18" xfId="4" applyBorder="1" applyAlignment="1" applyProtection="1">
      <alignment vertical="center" wrapText="1"/>
      <protection hidden="1"/>
    </xf>
    <xf numFmtId="0" fontId="0" fillId="6" borderId="0" xfId="0" applyFont="1" applyFill="1" applyProtection="1">
      <protection hidden="1"/>
    </xf>
    <xf numFmtId="0" fontId="10" fillId="6" borderId="0" xfId="6" applyFill="1" applyProtection="1">
      <protection hidden="1"/>
    </xf>
    <xf numFmtId="0" fontId="6" fillId="6" borderId="0" xfId="0" applyFont="1" applyFill="1" applyProtection="1">
      <protection hidden="1"/>
    </xf>
    <xf numFmtId="3" fontId="0" fillId="6" borderId="4" xfId="0" applyNumberFormat="1" applyFill="1" applyBorder="1" applyProtection="1">
      <protection hidden="1"/>
    </xf>
    <xf numFmtId="3" fontId="0" fillId="6" borderId="0" xfId="0" applyNumberFormat="1" applyFill="1" applyBorder="1" applyAlignment="1" applyProtection="1">
      <alignment vertical="center"/>
      <protection hidden="1"/>
    </xf>
    <xf numFmtId="3" fontId="6" fillId="6" borderId="0" xfId="0" applyNumberFormat="1" applyFont="1" applyFill="1" applyProtection="1">
      <protection hidden="1"/>
    </xf>
    <xf numFmtId="3" fontId="6" fillId="6" borderId="0" xfId="0" applyNumberFormat="1" applyFont="1" applyFill="1" applyAlignment="1" applyProtection="1">
      <alignment vertical="center"/>
      <protection hidden="1"/>
    </xf>
    <xf numFmtId="0" fontId="6" fillId="6" borderId="0" xfId="0" applyFont="1" applyFill="1" applyAlignment="1" applyProtection="1">
      <alignment vertical="center"/>
      <protection hidden="1"/>
    </xf>
    <xf numFmtId="0" fontId="6" fillId="6" borderId="0" xfId="0" applyFont="1" applyFill="1" applyBorder="1" applyProtection="1">
      <protection hidden="1"/>
    </xf>
    <xf numFmtId="0" fontId="11" fillId="2" borderId="0" xfId="2" applyFont="1" applyAlignment="1" applyProtection="1">
      <alignment horizontal="center" wrapText="1"/>
      <protection hidden="1"/>
    </xf>
    <xf numFmtId="0" fontId="7" fillId="6" borderId="0" xfId="12" applyFill="1" applyProtection="1">
      <protection hidden="1"/>
    </xf>
    <xf numFmtId="0" fontId="10" fillId="6" borderId="0" xfId="6" applyFill="1" applyAlignment="1" applyProtection="1">
      <protection hidden="1"/>
    </xf>
    <xf numFmtId="3" fontId="7" fillId="6" borderId="0" xfId="12" applyNumberFormat="1" applyFill="1" applyProtection="1">
      <protection hidden="1"/>
    </xf>
    <xf numFmtId="3" fontId="7" fillId="8" borderId="0" xfId="12" applyNumberFormat="1" applyFill="1" applyProtection="1">
      <protection hidden="1"/>
    </xf>
    <xf numFmtId="0" fontId="0" fillId="6" borderId="0" xfId="0" applyFill="1"/>
    <xf numFmtId="0" fontId="23" fillId="6" borderId="0" xfId="0" applyFont="1" applyFill="1" applyAlignment="1" applyProtection="1">
      <alignment vertical="center"/>
      <protection hidden="1"/>
    </xf>
    <xf numFmtId="3" fontId="0" fillId="6" borderId="0" xfId="0" applyNumberFormat="1" applyFont="1" applyFill="1" applyProtection="1">
      <protection hidden="1"/>
    </xf>
    <xf numFmtId="0" fontId="24" fillId="6" borderId="31" xfId="0" applyFont="1" applyFill="1" applyBorder="1" applyAlignment="1" applyProtection="1">
      <alignment vertical="center"/>
      <protection hidden="1"/>
    </xf>
    <xf numFmtId="3" fontId="24" fillId="6" borderId="31" xfId="0" applyNumberFormat="1" applyFont="1" applyFill="1" applyBorder="1" applyAlignment="1" applyProtection="1">
      <alignment vertical="center"/>
      <protection hidden="1"/>
    </xf>
    <xf numFmtId="0" fontId="25" fillId="6" borderId="0" xfId="0" applyFont="1" applyFill="1" applyProtection="1">
      <protection hidden="1"/>
    </xf>
    <xf numFmtId="3" fontId="0" fillId="0" borderId="0" xfId="0" applyNumberFormat="1" applyFont="1" applyProtection="1">
      <protection hidden="1"/>
    </xf>
    <xf numFmtId="3" fontId="0" fillId="6" borderId="0" xfId="0" applyNumberFormat="1" applyFill="1"/>
    <xf numFmtId="0" fontId="6" fillId="3" borderId="1" xfId="3" applyBorder="1" applyAlignment="1" applyProtection="1">
      <alignment horizontal="center" vertical="center"/>
      <protection hidden="1"/>
    </xf>
    <xf numFmtId="3" fontId="10" fillId="6" borderId="38" xfId="6" applyNumberFormat="1" applyFill="1" applyBorder="1" applyAlignment="1" applyProtection="1">
      <alignment horizontal="center" vertical="center"/>
      <protection hidden="1"/>
    </xf>
    <xf numFmtId="0" fontId="0" fillId="6" borderId="0" xfId="0" applyFill="1" applyAlignment="1">
      <alignment horizontal="center"/>
    </xf>
    <xf numFmtId="4" fontId="35" fillId="6" borderId="0" xfId="3" applyNumberFormat="1" applyFont="1" applyFill="1" applyBorder="1" applyAlignment="1" applyProtection="1">
      <alignment vertical="center" wrapText="1"/>
      <protection hidden="1"/>
    </xf>
    <xf numFmtId="0" fontId="0" fillId="6" borderId="0" xfId="0" applyFill="1" applyAlignment="1">
      <alignment horizontal="center" vertical="center"/>
    </xf>
    <xf numFmtId="0" fontId="6" fillId="6" borderId="1" xfId="0" applyFont="1" applyFill="1" applyBorder="1" applyAlignment="1" applyProtection="1">
      <alignment vertical="center" wrapText="1"/>
      <protection locked="0"/>
    </xf>
    <xf numFmtId="0" fontId="0" fillId="6" borderId="1" xfId="0" applyFill="1" applyBorder="1" applyProtection="1">
      <protection hidden="1"/>
    </xf>
    <xf numFmtId="0" fontId="0" fillId="4" borderId="67" xfId="4" applyFont="1" applyBorder="1" applyAlignment="1" applyProtection="1">
      <alignment wrapText="1"/>
      <protection hidden="1"/>
    </xf>
    <xf numFmtId="3" fontId="7" fillId="6" borderId="22" xfId="16" applyAlignment="1">
      <alignment wrapText="1"/>
      <protection locked="0"/>
    </xf>
    <xf numFmtId="0" fontId="10" fillId="6" borderId="0" xfId="6" applyFill="1" applyProtection="1"/>
    <xf numFmtId="0" fontId="0" fillId="6" borderId="0" xfId="0" applyFill="1" applyProtection="1"/>
    <xf numFmtId="0" fontId="5" fillId="2" borderId="0" xfId="2" applyAlignment="1" applyProtection="1">
      <alignment wrapText="1"/>
    </xf>
    <xf numFmtId="0" fontId="5" fillId="2" borderId="0" xfId="2" applyProtection="1"/>
    <xf numFmtId="0" fontId="32" fillId="6" borderId="0" xfId="0" applyFont="1" applyFill="1" applyAlignment="1" applyProtection="1">
      <alignment horizontal="center"/>
    </xf>
    <xf numFmtId="0" fontId="0" fillId="6" borderId="0" xfId="0" applyFill="1" applyAlignment="1" applyProtection="1">
      <alignment wrapText="1"/>
    </xf>
    <xf numFmtId="0" fontId="7" fillId="6" borderId="0" xfId="0" applyFont="1" applyFill="1" applyProtection="1"/>
    <xf numFmtId="0" fontId="7" fillId="6" borderId="0" xfId="4" applyFont="1" applyFill="1" applyAlignment="1" applyProtection="1">
      <alignment horizontal="left"/>
    </xf>
    <xf numFmtId="0" fontId="7" fillId="6" borderId="0" xfId="0" applyFont="1" applyFill="1" applyAlignment="1" applyProtection="1">
      <alignment wrapText="1"/>
    </xf>
    <xf numFmtId="0" fontId="6" fillId="3" borderId="1" xfId="3" applyFont="1" applyBorder="1" applyAlignment="1" applyProtection="1">
      <alignment horizontal="center" vertical="center" wrapText="1"/>
    </xf>
    <xf numFmtId="0" fontId="6" fillId="3" borderId="1" xfId="3" applyFont="1" applyBorder="1" applyAlignment="1" applyProtection="1">
      <alignment horizontal="center" vertical="center"/>
    </xf>
    <xf numFmtId="3" fontId="7" fillId="6" borderId="24" xfId="16" applyBorder="1" applyAlignment="1" applyProtection="1">
      <alignment wrapText="1"/>
      <protection locked="0"/>
    </xf>
    <xf numFmtId="3" fontId="7" fillId="6" borderId="0" xfId="0" applyNumberFormat="1" applyFont="1" applyFill="1" applyProtection="1"/>
    <xf numFmtId="3" fontId="7" fillId="6" borderId="22" xfId="16" applyAlignment="1" applyProtection="1">
      <alignment wrapText="1"/>
      <protection locked="0"/>
    </xf>
    <xf numFmtId="3" fontId="7" fillId="6" borderId="72" xfId="16" applyBorder="1" applyAlignment="1" applyProtection="1">
      <alignment wrapText="1"/>
      <protection locked="0"/>
    </xf>
    <xf numFmtId="3" fontId="39" fillId="6" borderId="41" xfId="3" applyNumberFormat="1" applyFont="1" applyFill="1" applyBorder="1" applyAlignment="1" applyProtection="1">
      <alignment horizontal="right"/>
    </xf>
    <xf numFmtId="0" fontId="6" fillId="3" borderId="33" xfId="3" applyFont="1" applyBorder="1" applyAlignment="1" applyProtection="1">
      <alignment horizontal="left"/>
    </xf>
    <xf numFmtId="3" fontId="6" fillId="3" borderId="1" xfId="3" applyNumberFormat="1" applyFont="1" applyBorder="1" applyAlignment="1" applyProtection="1">
      <alignment horizontal="right"/>
    </xf>
    <xf numFmtId="3" fontId="7" fillId="6" borderId="75" xfId="16" applyBorder="1" applyAlignment="1" applyProtection="1">
      <alignment wrapText="1"/>
      <protection locked="0"/>
    </xf>
    <xf numFmtId="3" fontId="7" fillId="6" borderId="22" xfId="16" applyBorder="1" applyAlignment="1" applyProtection="1">
      <alignment wrapText="1"/>
      <protection locked="0"/>
    </xf>
    <xf numFmtId="4" fontId="35" fillId="6" borderId="0" xfId="3" applyNumberFormat="1" applyFont="1" applyFill="1" applyBorder="1" applyAlignment="1" applyProtection="1">
      <alignment vertical="center" wrapText="1"/>
    </xf>
    <xf numFmtId="0" fontId="36" fillId="6" borderId="1" xfId="0" applyFont="1" applyFill="1" applyBorder="1" applyAlignment="1" applyProtection="1">
      <alignment horizontal="center" vertical="center"/>
    </xf>
    <xf numFmtId="0" fontId="10" fillId="6" borderId="0" xfId="6" applyFill="1" applyAlignment="1" applyProtection="1">
      <alignment horizontal="center" vertical="center"/>
    </xf>
    <xf numFmtId="0" fontId="0" fillId="6" borderId="0" xfId="0" applyFill="1" applyBorder="1" applyAlignment="1" applyProtection="1">
      <alignment horizontal="left" wrapText="1" indent="3"/>
    </xf>
    <xf numFmtId="0" fontId="6" fillId="3" borderId="1" xfId="3" applyFont="1" applyBorder="1" applyAlignment="1" applyProtection="1">
      <alignment horizontal="center"/>
    </xf>
    <xf numFmtId="0" fontId="7" fillId="6" borderId="0" xfId="0" applyFont="1" applyFill="1" applyAlignment="1" applyProtection="1">
      <alignment vertical="center"/>
    </xf>
    <xf numFmtId="0" fontId="7" fillId="6" borderId="1" xfId="0" applyFont="1" applyFill="1" applyBorder="1" applyAlignment="1" applyProtection="1">
      <alignment vertical="center"/>
      <protection hidden="1"/>
    </xf>
    <xf numFmtId="0" fontId="7" fillId="6" borderId="1" xfId="0" applyFont="1" applyFill="1" applyBorder="1" applyProtection="1">
      <protection hidden="1"/>
    </xf>
    <xf numFmtId="3" fontId="7" fillId="6" borderId="0" xfId="4" applyNumberFormat="1" applyFont="1" applyFill="1" applyBorder="1" applyProtection="1">
      <protection hidden="1"/>
    </xf>
    <xf numFmtId="3" fontId="0" fillId="6" borderId="0" xfId="0" applyNumberFormat="1" applyFont="1" applyFill="1" applyBorder="1" applyProtection="1">
      <protection hidden="1"/>
    </xf>
    <xf numFmtId="0" fontId="7" fillId="6" borderId="2" xfId="0" applyFont="1" applyFill="1" applyBorder="1" applyProtection="1">
      <protection hidden="1"/>
    </xf>
    <xf numFmtId="0" fontId="7" fillId="6" borderId="0" xfId="0" applyFont="1" applyFill="1" applyBorder="1" applyAlignment="1" applyProtection="1">
      <alignment vertical="center"/>
      <protection hidden="1"/>
    </xf>
    <xf numFmtId="0" fontId="6" fillId="6" borderId="0" xfId="5" applyFont="1" applyFill="1" applyBorder="1" applyProtection="1">
      <protection hidden="1"/>
    </xf>
    <xf numFmtId="0" fontId="13" fillId="3" borderId="1" xfId="3" applyFont="1" applyBorder="1" applyProtection="1">
      <protection hidden="1"/>
    </xf>
    <xf numFmtId="3" fontId="13" fillId="3" borderId="1" xfId="3" applyNumberFormat="1" applyFont="1" applyBorder="1" applyProtection="1">
      <protection hidden="1"/>
    </xf>
    <xf numFmtId="0" fontId="0" fillId="6" borderId="0" xfId="0" applyFont="1" applyFill="1" applyBorder="1" applyAlignment="1" applyProtection="1">
      <alignment wrapText="1"/>
      <protection hidden="1"/>
    </xf>
    <xf numFmtId="0" fontId="6" fillId="3" borderId="1" xfId="3" applyBorder="1" applyProtection="1">
      <protection hidden="1"/>
    </xf>
    <xf numFmtId="0" fontId="11" fillId="2" borderId="0" xfId="2" applyFont="1" applyAlignment="1" applyProtection="1">
      <protection hidden="1"/>
    </xf>
    <xf numFmtId="0" fontId="7" fillId="6" borderId="43" xfId="0" applyFont="1" applyFill="1" applyBorder="1" applyProtection="1">
      <protection hidden="1"/>
    </xf>
    <xf numFmtId="0" fontId="7" fillId="4" borderId="33" xfId="4" applyBorder="1" applyProtection="1">
      <protection hidden="1"/>
    </xf>
    <xf numFmtId="0" fontId="0" fillId="6" borderId="33" xfId="0" applyFont="1" applyFill="1" applyBorder="1" applyProtection="1">
      <protection hidden="1"/>
    </xf>
    <xf numFmtId="0" fontId="0" fillId="6" borderId="43" xfId="0" applyFont="1" applyFill="1" applyBorder="1" applyProtection="1">
      <protection hidden="1"/>
    </xf>
    <xf numFmtId="0" fontId="7" fillId="4" borderId="33" xfId="4" applyBorder="1" applyAlignment="1" applyProtection="1">
      <alignment wrapText="1"/>
      <protection hidden="1"/>
    </xf>
    <xf numFmtId="0" fontId="0" fillId="12" borderId="33" xfId="0" applyFont="1" applyFill="1" applyBorder="1" applyProtection="1">
      <protection hidden="1"/>
    </xf>
    <xf numFmtId="0" fontId="7" fillId="12" borderId="33" xfId="4" applyFont="1" applyFill="1" applyBorder="1" applyProtection="1">
      <protection hidden="1"/>
    </xf>
    <xf numFmtId="0" fontId="7" fillId="6" borderId="33" xfId="4" applyFont="1" applyFill="1" applyBorder="1" applyAlignment="1" applyProtection="1">
      <alignment horizontal="left" indent="2"/>
      <protection hidden="1"/>
    </xf>
    <xf numFmtId="0" fontId="0" fillId="6" borderId="33" xfId="0" applyFont="1" applyFill="1" applyBorder="1" applyAlignment="1" applyProtection="1">
      <alignment horizontal="left" indent="4"/>
      <protection hidden="1"/>
    </xf>
    <xf numFmtId="3" fontId="7" fillId="6" borderId="29" xfId="4" applyNumberFormat="1" applyFill="1" applyBorder="1" applyProtection="1">
      <protection hidden="1"/>
    </xf>
    <xf numFmtId="3" fontId="6" fillId="3" borderId="1" xfId="3" applyNumberFormat="1" applyBorder="1" applyAlignment="1" applyProtection="1">
      <alignment horizontal="center" vertical="center" wrapText="1"/>
    </xf>
    <xf numFmtId="3" fontId="7" fillId="8" borderId="0" xfId="17">
      <alignment horizontal="right"/>
      <protection hidden="1"/>
    </xf>
    <xf numFmtId="3" fontId="7" fillId="8" borderId="78" xfId="17" applyBorder="1">
      <alignment horizontal="right"/>
      <protection hidden="1"/>
    </xf>
    <xf numFmtId="3" fontId="7" fillId="6" borderId="41" xfId="4" applyNumberFormat="1" applyFill="1" applyBorder="1" applyProtection="1">
      <protection hidden="1"/>
    </xf>
    <xf numFmtId="3" fontId="6" fillId="3" borderId="42" xfId="3" applyNumberFormat="1" applyBorder="1" applyProtection="1"/>
    <xf numFmtId="4" fontId="6" fillId="7" borderId="33" xfId="3" applyNumberFormat="1" applyFont="1" applyFill="1" applyBorder="1" applyAlignment="1" applyProtection="1">
      <alignment horizontal="left" wrapText="1"/>
    </xf>
    <xf numFmtId="3" fontId="6" fillId="3" borderId="34" xfId="3" applyNumberFormat="1" applyBorder="1" applyProtection="1"/>
    <xf numFmtId="3" fontId="6" fillId="3" borderId="1" xfId="3" applyNumberFormat="1" applyBorder="1" applyProtection="1"/>
    <xf numFmtId="0" fontId="7" fillId="4" borderId="43" xfId="4" applyBorder="1" applyProtection="1"/>
    <xf numFmtId="3" fontId="0" fillId="6" borderId="66" xfId="0" applyNumberFormat="1" applyFill="1" applyBorder="1" applyProtection="1"/>
    <xf numFmtId="0" fontId="10" fillId="6" borderId="0" xfId="6" applyFill="1" applyAlignment="1" applyProtection="1">
      <alignment wrapText="1"/>
    </xf>
    <xf numFmtId="0" fontId="34" fillId="2" borderId="0" xfId="2" applyFont="1" applyAlignment="1" applyProtection="1">
      <alignment vertical="center"/>
    </xf>
    <xf numFmtId="0" fontId="7" fillId="6" borderId="0" xfId="12" applyFont="1" applyFill="1" applyAlignment="1" applyProtection="1">
      <alignment wrapText="1"/>
      <protection hidden="1"/>
    </xf>
    <xf numFmtId="0" fontId="6" fillId="3" borderId="2" xfId="3" applyBorder="1" applyAlignment="1" applyProtection="1">
      <alignment horizontal="center" vertical="center" wrapText="1"/>
    </xf>
    <xf numFmtId="3" fontId="0" fillId="6" borderId="0" xfId="0" applyNumberFormat="1" applyFont="1" applyFill="1" applyBorder="1" applyAlignment="1" applyProtection="1">
      <alignment wrapText="1"/>
    </xf>
    <xf numFmtId="9" fontId="7" fillId="6" borderId="0" xfId="1" applyFont="1" applyFill="1" applyBorder="1" applyAlignment="1" applyProtection="1">
      <alignment horizontal="right" wrapText="1"/>
    </xf>
    <xf numFmtId="0" fontId="7" fillId="6" borderId="18" xfId="0" applyFont="1" applyFill="1" applyBorder="1" applyAlignment="1" applyProtection="1">
      <alignment horizontal="left" wrapText="1"/>
      <protection hidden="1"/>
    </xf>
    <xf numFmtId="0" fontId="7" fillId="6" borderId="0" xfId="0" applyFont="1" applyFill="1"/>
    <xf numFmtId="0" fontId="7" fillId="6" borderId="0" xfId="12" applyFont="1" applyFill="1" applyAlignment="1" applyProtection="1">
      <alignment horizontal="left"/>
      <protection hidden="1"/>
    </xf>
    <xf numFmtId="0" fontId="10" fillId="6" borderId="0" xfId="6" applyFill="1" applyAlignment="1" applyProtection="1"/>
    <xf numFmtId="0" fontId="7" fillId="6" borderId="0" xfId="0" applyFont="1" applyFill="1" applyAlignment="1" applyProtection="1"/>
    <xf numFmtId="0" fontId="7" fillId="4" borderId="0" xfId="4" applyFont="1" applyAlignment="1" applyProtection="1">
      <alignment wrapText="1"/>
      <protection hidden="1"/>
    </xf>
    <xf numFmtId="0" fontId="7" fillId="6" borderId="0" xfId="12" applyFill="1" applyAlignment="1" applyProtection="1">
      <alignment wrapText="1"/>
      <protection hidden="1"/>
    </xf>
    <xf numFmtId="0" fontId="7" fillId="6" borderId="0" xfId="12" applyFill="1"/>
    <xf numFmtId="4" fontId="7" fillId="6" borderId="0" xfId="0" applyNumberFormat="1" applyFont="1" applyFill="1" applyAlignment="1" applyProtection="1"/>
    <xf numFmtId="0" fontId="6" fillId="7" borderId="1" xfId="0" applyFont="1" applyFill="1" applyBorder="1" applyProtection="1"/>
    <xf numFmtId="3" fontId="6" fillId="7" borderId="1" xfId="0" applyNumberFormat="1" applyFont="1" applyFill="1" applyBorder="1" applyAlignment="1" applyProtection="1"/>
    <xf numFmtId="9" fontId="6" fillId="7" borderId="1" xfId="1" applyFont="1" applyFill="1" applyBorder="1" applyAlignment="1" applyProtection="1">
      <alignment horizontal="right" wrapText="1"/>
    </xf>
    <xf numFmtId="0" fontId="0" fillId="6" borderId="0" xfId="0" applyFont="1" applyFill="1" applyProtection="1"/>
    <xf numFmtId="0" fontId="31" fillId="6" borderId="0" xfId="0" applyFont="1" applyFill="1" applyProtection="1"/>
    <xf numFmtId="0" fontId="6" fillId="3" borderId="61" xfId="3" applyBorder="1" applyAlignment="1" applyProtection="1">
      <alignment horizontal="center" wrapText="1"/>
    </xf>
    <xf numFmtId="0" fontId="40" fillId="12" borderId="61" xfId="0" applyFont="1" applyFill="1" applyBorder="1" applyAlignment="1" applyProtection="1">
      <alignment horizontal="center" vertical="center" wrapText="1"/>
    </xf>
    <xf numFmtId="0" fontId="41" fillId="2" borderId="0" xfId="2" applyFont="1" applyAlignment="1" applyProtection="1"/>
    <xf numFmtId="0" fontId="0" fillId="6" borderId="0" xfId="12" applyFont="1" applyFill="1" applyAlignment="1" applyProtection="1">
      <alignment wrapText="1"/>
      <protection hidden="1"/>
    </xf>
    <xf numFmtId="0" fontId="0" fillId="6" borderId="0" xfId="0" applyFont="1" applyFill="1" applyAlignment="1" applyProtection="1"/>
    <xf numFmtId="9" fontId="7" fillId="6" borderId="0" xfId="18" applyFont="1" applyFill="1" applyBorder="1" applyAlignment="1" applyProtection="1">
      <alignment horizontal="right" wrapText="1"/>
    </xf>
    <xf numFmtId="0" fontId="0" fillId="6" borderId="0" xfId="0" applyFill="1" applyAlignment="1">
      <alignment vertical="center"/>
    </xf>
    <xf numFmtId="0" fontId="6" fillId="3" borderId="1" xfId="3" applyFont="1" applyBorder="1" applyAlignment="1" applyProtection="1">
      <alignment horizontal="center" vertical="center" wrapText="1"/>
    </xf>
    <xf numFmtId="0" fontId="31" fillId="6" borderId="0" xfId="0" applyFont="1" applyFill="1" applyAlignment="1" applyProtection="1">
      <alignment vertical="center" wrapText="1"/>
    </xf>
    <xf numFmtId="0" fontId="6" fillId="6" borderId="0" xfId="5" applyFont="1" applyFill="1" applyBorder="1" applyAlignment="1" applyProtection="1">
      <alignment horizontal="center" vertical="center" wrapText="1"/>
      <protection hidden="1"/>
    </xf>
    <xf numFmtId="0" fontId="34" fillId="2" borderId="0" xfId="2" applyFont="1" applyAlignment="1" applyProtection="1"/>
    <xf numFmtId="0" fontId="11" fillId="2" borderId="0" xfId="2" applyFont="1" applyAlignment="1" applyProtection="1"/>
    <xf numFmtId="0" fontId="0" fillId="6" borderId="82" xfId="0" applyFill="1" applyBorder="1" applyAlignment="1" applyProtection="1">
      <alignment vertical="center"/>
    </xf>
    <xf numFmtId="0" fontId="10" fillId="6" borderId="82" xfId="6" quotePrefix="1" applyFill="1" applyBorder="1" applyAlignment="1" applyProtection="1">
      <alignment horizontal="center" vertical="center"/>
    </xf>
    <xf numFmtId="0" fontId="0" fillId="6" borderId="18" xfId="12" applyFont="1" applyFill="1" applyBorder="1" applyAlignment="1" applyProtection="1">
      <alignment vertical="center" wrapText="1"/>
      <protection hidden="1"/>
    </xf>
    <xf numFmtId="3" fontId="0" fillId="6" borderId="0" xfId="0" applyNumberFormat="1" applyFill="1" applyAlignment="1" applyProtection="1">
      <alignment wrapText="1"/>
    </xf>
    <xf numFmtId="0" fontId="11" fillId="2" borderId="0" xfId="2" applyFont="1" applyAlignment="1" applyProtection="1">
      <alignment horizontal="left"/>
    </xf>
    <xf numFmtId="0" fontId="11" fillId="2" borderId="0" xfId="2" applyFont="1" applyAlignment="1" applyProtection="1">
      <alignment horizontal="center" wrapText="1"/>
    </xf>
    <xf numFmtId="0" fontId="12" fillId="6" borderId="0" xfId="0" applyFont="1" applyFill="1" applyAlignment="1" applyProtection="1">
      <alignment vertical="top" wrapText="1"/>
    </xf>
    <xf numFmtId="0" fontId="0" fillId="6" borderId="1" xfId="0" applyFill="1" applyBorder="1" applyProtection="1"/>
    <xf numFmtId="0" fontId="7" fillId="4" borderId="14" xfId="4" applyBorder="1" applyAlignment="1" applyProtection="1">
      <alignment wrapText="1"/>
    </xf>
    <xf numFmtId="3" fontId="7" fillId="6" borderId="0" xfId="4" applyNumberFormat="1" applyFill="1" applyBorder="1" applyProtection="1"/>
    <xf numFmtId="9" fontId="7" fillId="6" borderId="0" xfId="4" applyNumberFormat="1" applyFill="1" applyBorder="1" applyProtection="1"/>
    <xf numFmtId="0" fontId="33" fillId="12" borderId="61" xfId="0" applyFont="1" applyFill="1" applyBorder="1" applyAlignment="1" applyProtection="1">
      <alignment horizontal="center"/>
    </xf>
    <xf numFmtId="0" fontId="7" fillId="4" borderId="32" xfId="4" applyBorder="1" applyAlignment="1" applyProtection="1">
      <alignment wrapText="1"/>
    </xf>
    <xf numFmtId="3" fontId="7" fillId="6" borderId="28" xfId="4" applyNumberFormat="1" applyFill="1" applyBorder="1" applyProtection="1"/>
    <xf numFmtId="9" fontId="7" fillId="6" borderId="0" xfId="4" applyNumberFormat="1" applyFill="1" applyBorder="1" applyAlignment="1" applyProtection="1">
      <alignment horizontal="right" wrapText="1"/>
    </xf>
    <xf numFmtId="0" fontId="0" fillId="6" borderId="32" xfId="0" applyFill="1" applyBorder="1" applyAlignment="1" applyProtection="1">
      <alignment horizontal="left" wrapText="1" indent="2"/>
    </xf>
    <xf numFmtId="3" fontId="0" fillId="6" borderId="0" xfId="0" applyNumberFormat="1" applyFill="1" applyBorder="1" applyProtection="1"/>
    <xf numFmtId="0" fontId="10" fillId="6" borderId="61" xfId="6" applyFill="1" applyBorder="1" applyAlignment="1" applyProtection="1">
      <alignment horizontal="center" vertical="center"/>
    </xf>
    <xf numFmtId="0" fontId="33" fillId="12" borderId="60" xfId="0" applyFont="1" applyFill="1" applyBorder="1" applyAlignment="1" applyProtection="1">
      <alignment horizontal="center"/>
    </xf>
    <xf numFmtId="3" fontId="0" fillId="6" borderId="32" xfId="0" applyNumberFormat="1" applyFill="1" applyBorder="1" applyAlignment="1" applyProtection="1">
      <alignment horizontal="left" wrapText="1" indent="2"/>
    </xf>
    <xf numFmtId="3" fontId="0" fillId="6" borderId="0" xfId="0" applyNumberFormat="1" applyFill="1" applyBorder="1" applyAlignment="1" applyProtection="1">
      <alignment vertical="center"/>
    </xf>
    <xf numFmtId="9" fontId="7" fillId="6" borderId="0" xfId="4" applyNumberFormat="1" applyFill="1" applyBorder="1" applyAlignment="1" applyProtection="1">
      <alignment vertical="center"/>
    </xf>
    <xf numFmtId="0" fontId="0" fillId="6" borderId="0" xfId="0" applyFill="1" applyAlignment="1" applyProtection="1">
      <alignment vertical="center"/>
    </xf>
    <xf numFmtId="0" fontId="0" fillId="4" borderId="67" xfId="4" applyFont="1" applyBorder="1" applyAlignment="1" applyProtection="1">
      <alignment wrapText="1"/>
    </xf>
    <xf numFmtId="3" fontId="6" fillId="7" borderId="1" xfId="3" applyNumberFormat="1" applyFont="1" applyFill="1" applyBorder="1" applyAlignment="1" applyProtection="1">
      <alignment wrapText="1"/>
    </xf>
    <xf numFmtId="3" fontId="6" fillId="7" borderId="1" xfId="3" applyNumberFormat="1" applyFont="1" applyFill="1" applyBorder="1" applyProtection="1"/>
    <xf numFmtId="0" fontId="0" fillId="4" borderId="32" xfId="4" applyFont="1" applyBorder="1" applyAlignment="1" applyProtection="1">
      <alignment wrapText="1"/>
    </xf>
    <xf numFmtId="0" fontId="6" fillId="3" borderId="60" xfId="3" applyBorder="1" applyAlignment="1" applyProtection="1">
      <alignment horizontal="center" wrapText="1"/>
    </xf>
    <xf numFmtId="0" fontId="33" fillId="12" borderId="61" xfId="0" applyFont="1" applyFill="1" applyBorder="1" applyAlignment="1" applyProtection="1">
      <alignment horizontal="center" vertical="center"/>
    </xf>
    <xf numFmtId="0" fontId="33" fillId="12" borderId="61" xfId="0" applyFont="1" applyFill="1" applyBorder="1" applyAlignment="1" applyProtection="1">
      <alignment horizontal="center" vertical="center" wrapText="1"/>
    </xf>
    <xf numFmtId="0" fontId="0" fillId="6" borderId="0" xfId="0" applyFill="1" applyAlignment="1" applyProtection="1">
      <alignment horizontal="center" vertical="center" wrapText="1"/>
    </xf>
    <xf numFmtId="3" fontId="0" fillId="6" borderId="0" xfId="0" applyNumberFormat="1" applyFill="1" applyAlignment="1" applyProtection="1">
      <alignment horizontal="center" vertical="center" wrapText="1"/>
    </xf>
    <xf numFmtId="3" fontId="0" fillId="6" borderId="0" xfId="0" applyNumberFormat="1" applyFill="1" applyAlignment="1" applyProtection="1"/>
    <xf numFmtId="0" fontId="14" fillId="6" borderId="0" xfId="0" applyFont="1" applyFill="1" applyProtection="1"/>
    <xf numFmtId="0" fontId="6" fillId="3" borderId="1" xfId="3" applyBorder="1" applyAlignment="1" applyProtection="1"/>
    <xf numFmtId="0" fontId="39" fillId="13" borderId="1" xfId="3" applyFont="1" applyFill="1" applyBorder="1" applyAlignment="1" applyProtection="1">
      <alignment horizontal="left" indent="2"/>
    </xf>
    <xf numFmtId="3" fontId="0" fillId="4" borderId="0" xfId="4" applyNumberFormat="1" applyFont="1" applyProtection="1"/>
    <xf numFmtId="0" fontId="0" fillId="6" borderId="0" xfId="0" applyFill="1" applyAlignment="1" applyProtection="1">
      <alignment horizontal="left" indent="4"/>
    </xf>
    <xf numFmtId="3" fontId="7" fillId="4" borderId="0" xfId="4" applyNumberFormat="1" applyProtection="1"/>
    <xf numFmtId="3" fontId="0" fillId="6" borderId="0" xfId="0" applyNumberFormat="1" applyFill="1" applyAlignment="1" applyProtection="1">
      <alignment horizontal="left" indent="4"/>
    </xf>
    <xf numFmtId="0" fontId="6" fillId="3" borderId="1" xfId="3" applyBorder="1" applyAlignment="1" applyProtection="1">
      <alignment horizontal="center" vertical="center" wrapText="1"/>
    </xf>
    <xf numFmtId="3" fontId="0" fillId="6" borderId="0" xfId="0" applyNumberFormat="1" applyFill="1" applyBorder="1" applyAlignment="1" applyProtection="1">
      <alignment horizontal="right"/>
    </xf>
    <xf numFmtId="9" fontId="7" fillId="6" borderId="0" xfId="1" applyFont="1" applyFill="1" applyBorder="1" applyProtection="1"/>
    <xf numFmtId="3" fontId="6" fillId="3" borderId="1" xfId="3" applyNumberFormat="1" applyBorder="1" applyAlignment="1" applyProtection="1">
      <alignment horizontal="right" vertical="center" wrapText="1"/>
    </xf>
    <xf numFmtId="9" fontId="6" fillId="3" borderId="1" xfId="1" applyFont="1" applyFill="1" applyBorder="1" applyAlignment="1" applyProtection="1">
      <alignment horizontal="right" vertical="center" wrapText="1"/>
    </xf>
    <xf numFmtId="0" fontId="0" fillId="6" borderId="0" xfId="0" applyFill="1" applyAlignment="1" applyProtection="1"/>
    <xf numFmtId="0" fontId="0" fillId="4" borderId="0" xfId="4" applyFont="1" applyAlignment="1" applyProtection="1">
      <alignment horizontal="center"/>
    </xf>
    <xf numFmtId="0" fontId="6" fillId="3" borderId="15" xfId="3" applyBorder="1" applyAlignment="1" applyProtection="1">
      <alignment horizontal="center" vertical="center" wrapText="1"/>
    </xf>
    <xf numFmtId="0" fontId="6" fillId="3" borderId="40" xfId="3" applyBorder="1" applyAlignment="1" applyProtection="1">
      <alignment horizontal="center" vertical="center" wrapText="1"/>
    </xf>
    <xf numFmtId="3" fontId="7" fillId="6" borderId="0" xfId="4" applyNumberFormat="1" applyFill="1" applyProtection="1"/>
    <xf numFmtId="3" fontId="0" fillId="6" borderId="0" xfId="0" applyNumberFormat="1" applyFill="1" applyProtection="1"/>
    <xf numFmtId="3" fontId="6" fillId="3" borderId="15" xfId="3" applyNumberFormat="1" applyBorder="1" applyAlignment="1" applyProtection="1">
      <alignment horizontal="center" vertical="center" wrapText="1"/>
    </xf>
    <xf numFmtId="3" fontId="6" fillId="3" borderId="40" xfId="3" applyNumberFormat="1" applyBorder="1" applyAlignment="1" applyProtection="1">
      <alignment horizontal="center" vertical="center" wrapText="1"/>
    </xf>
    <xf numFmtId="3" fontId="6" fillId="3" borderId="23" xfId="3" applyNumberFormat="1" applyBorder="1" applyAlignment="1" applyProtection="1">
      <alignment horizontal="center" vertical="center" wrapText="1"/>
    </xf>
    <xf numFmtId="3" fontId="0" fillId="6" borderId="0" xfId="0" applyNumberFormat="1" applyFont="1" applyFill="1" applyProtection="1"/>
    <xf numFmtId="3" fontId="7" fillId="6" borderId="22" xfId="16" applyAlignment="1" applyProtection="1">
      <alignment vertical="center" wrapText="1"/>
      <protection locked="0"/>
    </xf>
    <xf numFmtId="0" fontId="7" fillId="6" borderId="0" xfId="12" applyFont="1" applyFill="1" applyProtection="1">
      <protection hidden="1"/>
    </xf>
    <xf numFmtId="3" fontId="6" fillId="3" borderId="1" xfId="15" applyNumberFormat="1" applyBorder="1" applyProtection="1">
      <protection hidden="1"/>
    </xf>
    <xf numFmtId="3" fontId="6" fillId="3" borderId="1" xfId="15" applyNumberFormat="1" applyBorder="1" applyAlignment="1" applyProtection="1">
      <alignment horizontal="center" vertical="center" wrapText="1"/>
      <protection hidden="1"/>
    </xf>
    <xf numFmtId="0" fontId="6" fillId="3" borderId="1" xfId="15" applyBorder="1" applyAlignment="1" applyProtection="1">
      <alignment horizontal="center" vertical="center" wrapText="1"/>
      <protection hidden="1"/>
    </xf>
    <xf numFmtId="3" fontId="7" fillId="4" borderId="0" xfId="14" applyNumberFormat="1" applyAlignment="1" applyProtection="1">
      <alignment wrapText="1"/>
      <protection hidden="1"/>
    </xf>
    <xf numFmtId="3" fontId="7" fillId="6" borderId="0" xfId="12" applyNumberFormat="1" applyFill="1" applyAlignment="1" applyProtection="1">
      <alignment wrapText="1"/>
      <protection hidden="1"/>
    </xf>
    <xf numFmtId="3" fontId="7" fillId="6" borderId="0" xfId="14" applyNumberFormat="1" applyFill="1" applyAlignment="1" applyProtection="1">
      <alignment wrapText="1"/>
      <protection hidden="1"/>
    </xf>
    <xf numFmtId="3" fontId="7" fillId="4" borderId="0" xfId="21" applyNumberFormat="1" applyAlignment="1" applyProtection="1">
      <alignment wrapText="1"/>
      <protection hidden="1"/>
    </xf>
    <xf numFmtId="0" fontId="7" fillId="6" borderId="0" xfId="12" applyFill="1" applyAlignment="1" applyProtection="1">
      <protection hidden="1"/>
    </xf>
    <xf numFmtId="0" fontId="7" fillId="6" borderId="0" xfId="12" applyFill="1" applyAlignment="1" applyProtection="1">
      <alignment horizontal="left"/>
      <protection hidden="1"/>
    </xf>
    <xf numFmtId="0" fontId="34" fillId="2" borderId="0" xfId="2" applyFont="1" applyAlignment="1" applyProtection="1">
      <alignment vertical="center"/>
      <protection hidden="1"/>
    </xf>
    <xf numFmtId="0" fontId="12" fillId="6" borderId="0" xfId="12" applyFont="1" applyFill="1" applyAlignment="1" applyProtection="1">
      <alignment vertical="top" wrapText="1"/>
      <protection hidden="1"/>
    </xf>
    <xf numFmtId="3" fontId="12" fillId="6" borderId="0" xfId="12" applyNumberFormat="1" applyFont="1" applyFill="1" applyAlignment="1" applyProtection="1">
      <alignment vertical="top" wrapText="1"/>
      <protection hidden="1"/>
    </xf>
    <xf numFmtId="3" fontId="7" fillId="6" borderId="0" xfId="12" applyNumberFormat="1" applyFont="1" applyFill="1" applyProtection="1">
      <protection hidden="1"/>
    </xf>
    <xf numFmtId="0" fontId="7" fillId="6" borderId="1" xfId="12" applyFont="1" applyFill="1" applyBorder="1" applyProtection="1">
      <protection hidden="1"/>
    </xf>
    <xf numFmtId="0" fontId="7" fillId="6" borderId="18" xfId="12" applyFont="1" applyFill="1" applyBorder="1" applyAlignment="1" applyProtection="1">
      <alignment vertical="center" wrapText="1"/>
      <protection hidden="1"/>
    </xf>
    <xf numFmtId="0" fontId="7" fillId="6" borderId="0" xfId="12" applyFont="1" applyFill="1" applyBorder="1" applyAlignment="1" applyProtection="1">
      <alignment vertical="center"/>
      <protection hidden="1"/>
    </xf>
    <xf numFmtId="3" fontId="17" fillId="6" borderId="0" xfId="22" applyNumberFormat="1" applyFill="1" applyBorder="1" applyAlignment="1" applyProtection="1">
      <alignment vertical="center"/>
      <protection hidden="1"/>
    </xf>
    <xf numFmtId="0" fontId="7" fillId="6" borderId="0" xfId="12" applyFont="1" applyFill="1" applyAlignment="1" applyProtection="1">
      <alignment vertical="center"/>
      <protection hidden="1"/>
    </xf>
    <xf numFmtId="0" fontId="6" fillId="3" borderId="1" xfId="15" applyBorder="1" applyAlignment="1" applyProtection="1">
      <alignment vertical="center" wrapText="1"/>
      <protection hidden="1"/>
    </xf>
    <xf numFmtId="9" fontId="7" fillId="6" borderId="1" xfId="4" applyNumberFormat="1" applyFont="1" applyFill="1" applyBorder="1" applyAlignment="1" applyProtection="1">
      <alignment horizontal="right" vertical="center" wrapText="1"/>
    </xf>
    <xf numFmtId="3" fontId="6" fillId="7" borderId="1" xfId="15" applyNumberFormat="1" applyFont="1" applyFill="1" applyBorder="1" applyAlignment="1" applyProtection="1">
      <alignment vertical="center"/>
      <protection hidden="1"/>
    </xf>
    <xf numFmtId="9" fontId="6" fillId="7" borderId="1" xfId="4" applyNumberFormat="1" applyFont="1" applyFill="1" applyBorder="1" applyAlignment="1" applyProtection="1">
      <alignment horizontal="right" vertical="center" wrapText="1"/>
    </xf>
    <xf numFmtId="9" fontId="7" fillId="6" borderId="34" xfId="4" applyNumberFormat="1" applyFont="1" applyFill="1" applyBorder="1" applyAlignment="1" applyProtection="1">
      <alignment horizontal="right" vertical="center" wrapText="1"/>
    </xf>
    <xf numFmtId="9" fontId="7" fillId="6" borderId="4" xfId="4" applyNumberFormat="1" applyFont="1" applyFill="1" applyBorder="1" applyAlignment="1" applyProtection="1">
      <alignment horizontal="right" vertical="center" wrapText="1"/>
    </xf>
    <xf numFmtId="9" fontId="7" fillId="6" borderId="42" xfId="4" applyNumberFormat="1" applyFont="1" applyFill="1" applyBorder="1" applyAlignment="1" applyProtection="1">
      <alignment horizontal="right" vertical="center" wrapText="1"/>
    </xf>
    <xf numFmtId="9" fontId="7" fillId="6" borderId="65" xfId="4" applyNumberFormat="1" applyFont="1" applyFill="1" applyBorder="1" applyAlignment="1" applyProtection="1">
      <alignment horizontal="right" vertical="center" wrapText="1"/>
    </xf>
    <xf numFmtId="3" fontId="7" fillId="6" borderId="24" xfId="16" applyNumberFormat="1" applyBorder="1" applyAlignment="1" applyProtection="1">
      <alignment wrapText="1"/>
      <protection locked="0"/>
    </xf>
    <xf numFmtId="3" fontId="7" fillId="6" borderId="72" xfId="16" applyNumberFormat="1" applyBorder="1" applyAlignment="1" applyProtection="1">
      <alignment wrapText="1"/>
      <protection locked="0"/>
    </xf>
    <xf numFmtId="3" fontId="7" fillId="6" borderId="1" xfId="0" applyNumberFormat="1" applyFont="1" applyFill="1" applyBorder="1" applyProtection="1">
      <protection hidden="1"/>
    </xf>
    <xf numFmtId="3" fontId="7" fillId="6" borderId="1" xfId="0" applyNumberFormat="1" applyFont="1" applyFill="1" applyBorder="1" applyAlignment="1" applyProtection="1">
      <alignment vertical="center"/>
      <protection locked="0"/>
    </xf>
    <xf numFmtId="3" fontId="0" fillId="6" borderId="1" xfId="0" applyNumberFormat="1" applyFill="1" applyBorder="1" applyAlignment="1" applyProtection="1">
      <alignment wrapText="1"/>
      <protection hidden="1"/>
    </xf>
    <xf numFmtId="0" fontId="0" fillId="6" borderId="1" xfId="0" applyFill="1" applyBorder="1" applyAlignment="1" applyProtection="1">
      <alignment wrapText="1"/>
      <protection hidden="1"/>
    </xf>
    <xf numFmtId="3" fontId="0" fillId="6" borderId="1" xfId="0" applyNumberFormat="1" applyFill="1" applyBorder="1" applyProtection="1">
      <protection hidden="1"/>
    </xf>
    <xf numFmtId="0" fontId="0" fillId="6" borderId="1" xfId="0" applyFont="1" applyFill="1" applyBorder="1" applyAlignment="1" applyProtection="1">
      <alignment vertical="center" wrapText="1"/>
      <protection hidden="1"/>
    </xf>
    <xf numFmtId="0" fontId="7" fillId="6" borderId="1" xfId="0" applyFont="1" applyFill="1" applyBorder="1" applyAlignment="1" applyProtection="1">
      <alignment wrapText="1"/>
      <protection hidden="1"/>
    </xf>
    <xf numFmtId="3" fontId="0" fillId="6" borderId="1" xfId="0" applyNumberFormat="1" applyFill="1" applyBorder="1" applyAlignment="1">
      <alignment vertical="center"/>
    </xf>
    <xf numFmtId="9" fontId="7" fillId="6" borderId="1" xfId="4" applyNumberFormat="1" applyFill="1" applyBorder="1" applyAlignment="1" applyProtection="1">
      <alignment horizontal="right" vertical="center" wrapText="1"/>
    </xf>
    <xf numFmtId="0" fontId="40" fillId="12" borderId="60" xfId="0" applyFont="1" applyFill="1" applyBorder="1" applyAlignment="1" applyProtection="1">
      <alignment horizontal="center" vertical="center" wrapText="1"/>
    </xf>
    <xf numFmtId="0" fontId="0" fillId="6" borderId="0" xfId="0" applyFill="1" applyAlignment="1" applyProtection="1">
      <alignment horizontal="left" wrapText="1"/>
    </xf>
    <xf numFmtId="0" fontId="7" fillId="6" borderId="18" xfId="12" applyFont="1" applyFill="1" applyBorder="1" applyAlignment="1" applyProtection="1">
      <alignment horizontal="left" vertical="center" wrapText="1" indent="3"/>
      <protection hidden="1"/>
    </xf>
    <xf numFmtId="3" fontId="7" fillId="6" borderId="63" xfId="16" applyNumberFormat="1" applyBorder="1" applyAlignment="1" applyProtection="1">
      <alignment wrapText="1"/>
      <protection locked="0"/>
    </xf>
    <xf numFmtId="9" fontId="7" fillId="6" borderId="41" xfId="4" applyNumberFormat="1" applyFont="1" applyFill="1" applyBorder="1" applyAlignment="1" applyProtection="1">
      <alignment horizontal="right" vertical="center" wrapText="1"/>
    </xf>
    <xf numFmtId="9" fontId="7" fillId="6" borderId="64" xfId="4" applyNumberFormat="1" applyFont="1" applyFill="1" applyBorder="1" applyAlignment="1" applyProtection="1">
      <alignment horizontal="right" vertical="center" wrapText="1"/>
    </xf>
    <xf numFmtId="0" fontId="6" fillId="7" borderId="1" xfId="15" applyFont="1" applyFill="1" applyBorder="1" applyAlignment="1" applyProtection="1">
      <alignment horizontal="left" vertical="center"/>
      <protection hidden="1"/>
    </xf>
    <xf numFmtId="3" fontId="6" fillId="7" borderId="1" xfId="15" applyNumberFormat="1" applyFont="1" applyFill="1" applyBorder="1" applyAlignment="1" applyProtection="1">
      <alignment horizontal="right" vertical="center"/>
      <protection hidden="1"/>
    </xf>
    <xf numFmtId="0" fontId="10" fillId="6" borderId="0" xfId="6" quotePrefix="1" applyFill="1" applyAlignment="1" applyProtection="1">
      <alignment wrapText="1"/>
    </xf>
    <xf numFmtId="0" fontId="6" fillId="3" borderId="1" xfId="3" applyBorder="1" applyAlignment="1" applyProtection="1">
      <alignment horizontal="center" vertical="center"/>
    </xf>
    <xf numFmtId="0" fontId="7" fillId="6" borderId="1" xfId="0" applyFont="1" applyFill="1" applyBorder="1" applyProtection="1"/>
    <xf numFmtId="3" fontId="7" fillId="6" borderId="24" xfId="23" applyBorder="1" applyAlignment="1" applyProtection="1">
      <alignment wrapText="1"/>
      <protection locked="0"/>
    </xf>
    <xf numFmtId="9" fontId="7" fillId="6" borderId="64" xfId="4" applyNumberFormat="1" applyFill="1" applyBorder="1" applyAlignment="1" applyProtection="1">
      <alignment horizontal="right" vertical="center" wrapText="1"/>
    </xf>
    <xf numFmtId="3" fontId="5" fillId="6" borderId="0" xfId="7" applyNumberFormat="1" applyFont="1" applyFill="1" applyAlignment="1" applyProtection="1">
      <alignment vertical="center"/>
    </xf>
    <xf numFmtId="3" fontId="7" fillId="6" borderId="22" xfId="23" applyBorder="1" applyAlignment="1" applyProtection="1">
      <alignment wrapText="1"/>
      <protection locked="0"/>
    </xf>
    <xf numFmtId="9" fontId="7" fillId="6" borderId="42" xfId="4" applyNumberFormat="1" applyFill="1" applyBorder="1" applyAlignment="1" applyProtection="1">
      <alignment horizontal="right" vertical="center" wrapText="1"/>
    </xf>
    <xf numFmtId="0" fontId="0" fillId="13" borderId="33" xfId="0" applyFont="1" applyFill="1" applyBorder="1" applyAlignment="1" applyProtection="1">
      <alignment vertical="center" wrapText="1"/>
    </xf>
    <xf numFmtId="4" fontId="0" fillId="6" borderId="43" xfId="0" applyNumberFormat="1" applyFont="1" applyFill="1" applyBorder="1" applyAlignment="1" applyProtection="1">
      <alignment vertical="center" wrapText="1"/>
    </xf>
    <xf numFmtId="0" fontId="0" fillId="6" borderId="4" xfId="0" applyFont="1" applyFill="1" applyBorder="1" applyAlignment="1" applyProtection="1">
      <alignment vertical="center" wrapText="1"/>
    </xf>
    <xf numFmtId="9" fontId="7" fillId="6" borderId="0" xfId="4" applyNumberFormat="1" applyFont="1" applyFill="1" applyBorder="1" applyAlignment="1" applyProtection="1">
      <alignment horizontal="right" vertical="center" wrapText="1"/>
    </xf>
    <xf numFmtId="0" fontId="0" fillId="6" borderId="0" xfId="0" applyFill="1" applyBorder="1" applyAlignment="1" applyProtection="1">
      <alignment wrapText="1"/>
    </xf>
    <xf numFmtId="0" fontId="31" fillId="6" borderId="0" xfId="0" applyFont="1" applyFill="1" applyBorder="1" applyProtection="1"/>
    <xf numFmtId="0" fontId="11" fillId="2" borderId="0" xfId="2" applyFont="1" applyAlignment="1" applyProtection="1">
      <alignment wrapText="1"/>
    </xf>
    <xf numFmtId="0" fontId="6" fillId="3" borderId="35" xfId="3" applyBorder="1" applyAlignment="1" applyProtection="1">
      <alignment horizontal="center" vertical="center" wrapText="1"/>
    </xf>
    <xf numFmtId="0" fontId="6" fillId="3" borderId="11" xfId="3" applyBorder="1" applyAlignment="1" applyProtection="1">
      <alignment horizontal="center" vertical="center" wrapText="1"/>
    </xf>
    <xf numFmtId="0" fontId="6" fillId="3" borderId="37" xfId="3" applyBorder="1" applyAlignment="1" applyProtection="1">
      <alignment horizontal="center" vertical="center" wrapText="1"/>
    </xf>
    <xf numFmtId="10" fontId="0" fillId="6" borderId="0" xfId="18" applyNumberFormat="1" applyFont="1" applyFill="1" applyProtection="1">
      <protection hidden="1"/>
    </xf>
    <xf numFmtId="0" fontId="7" fillId="4" borderId="0" xfId="21" applyAlignment="1" applyProtection="1">
      <alignment wrapText="1"/>
      <protection hidden="1"/>
    </xf>
    <xf numFmtId="3" fontId="7" fillId="6" borderId="0" xfId="21" applyNumberFormat="1" applyFill="1" applyProtection="1">
      <protection hidden="1"/>
    </xf>
    <xf numFmtId="10" fontId="0" fillId="6" borderId="0" xfId="18" applyNumberFormat="1" applyFont="1" applyFill="1" applyAlignment="1" applyProtection="1">
      <alignment wrapText="1"/>
      <protection hidden="1"/>
    </xf>
    <xf numFmtId="0" fontId="7" fillId="6" borderId="0" xfId="21" applyFill="1" applyProtection="1">
      <protection hidden="1"/>
    </xf>
    <xf numFmtId="10" fontId="7" fillId="6" borderId="22" xfId="1" applyNumberFormat="1" applyFont="1" applyFill="1" applyBorder="1" applyAlignment="1" applyProtection="1">
      <alignment wrapText="1"/>
      <protection locked="0"/>
    </xf>
    <xf numFmtId="10" fontId="0" fillId="6" borderId="0" xfId="18" applyNumberFormat="1" applyFont="1" applyFill="1" applyBorder="1" applyProtection="1">
      <protection hidden="1"/>
    </xf>
    <xf numFmtId="10" fontId="0" fillId="6" borderId="0" xfId="18" applyNumberFormat="1" applyFont="1" applyFill="1" applyBorder="1" applyAlignment="1" applyProtection="1">
      <alignment wrapText="1"/>
      <protection hidden="1"/>
    </xf>
    <xf numFmtId="9" fontId="7" fillId="6" borderId="11" xfId="4" applyNumberFormat="1" applyFont="1" applyFill="1" applyBorder="1" applyAlignment="1" applyProtection="1">
      <alignment horizontal="right" vertical="center" wrapText="1"/>
    </xf>
    <xf numFmtId="9" fontId="7" fillId="6" borderId="83" xfId="4" applyNumberFormat="1" applyFill="1" applyBorder="1" applyAlignment="1" applyProtection="1">
      <alignment horizontal="right" vertical="center" wrapText="1"/>
    </xf>
    <xf numFmtId="3" fontId="7" fillId="6" borderId="22" xfId="23" applyAlignment="1" applyProtection="1">
      <alignment vertical="center" wrapText="1"/>
      <protection locked="0"/>
    </xf>
    <xf numFmtId="0" fontId="0" fillId="6" borderId="84" xfId="0" applyFill="1" applyBorder="1" applyProtection="1"/>
    <xf numFmtId="0" fontId="0" fillId="6" borderId="0" xfId="0" applyFill="1" applyBorder="1" applyProtection="1"/>
    <xf numFmtId="0" fontId="0" fillId="6" borderId="83" xfId="0" applyFill="1" applyBorder="1" applyProtection="1"/>
    <xf numFmtId="3" fontId="6" fillId="3" borderId="3" xfId="3" applyNumberFormat="1" applyBorder="1" applyAlignment="1" applyProtection="1">
      <alignment horizontal="right"/>
    </xf>
    <xf numFmtId="9" fontId="6" fillId="3" borderId="3" xfId="3" applyNumberFormat="1" applyBorder="1" applyAlignment="1" applyProtection="1">
      <alignment wrapText="1"/>
    </xf>
    <xf numFmtId="9" fontId="6" fillId="3" borderId="3" xfId="3" applyNumberFormat="1" applyBorder="1" applyProtection="1"/>
    <xf numFmtId="9" fontId="6" fillId="3" borderId="70" xfId="3" applyNumberFormat="1" applyBorder="1" applyProtection="1"/>
    <xf numFmtId="0" fontId="7" fillId="4" borderId="0" xfId="4" applyProtection="1"/>
    <xf numFmtId="0" fontId="22" fillId="6" borderId="0" xfId="0" applyFont="1" applyFill="1" applyAlignment="1" applyProtection="1">
      <alignment horizontal="right"/>
    </xf>
    <xf numFmtId="10" fontId="22" fillId="6" borderId="0" xfId="0" applyNumberFormat="1" applyFont="1" applyFill="1" applyAlignment="1" applyProtection="1">
      <alignment horizontal="right"/>
    </xf>
    <xf numFmtId="0" fontId="0" fillId="6" borderId="0" xfId="0" applyFill="1" applyAlignment="1" applyProtection="1">
      <alignment vertical="center" wrapText="1"/>
    </xf>
    <xf numFmtId="3" fontId="0" fillId="6" borderId="0" xfId="0" applyNumberFormat="1" applyFill="1" applyAlignment="1" applyProtection="1">
      <alignment vertical="center"/>
    </xf>
    <xf numFmtId="0" fontId="26" fillId="6" borderId="0" xfId="0" applyFont="1" applyFill="1" applyAlignment="1" applyProtection="1">
      <alignment horizontal="right"/>
    </xf>
    <xf numFmtId="3" fontId="26" fillId="6" borderId="0" xfId="0" applyNumberFormat="1" applyFont="1" applyFill="1" applyAlignment="1" applyProtection="1">
      <alignment vertical="center"/>
    </xf>
    <xf numFmtId="0" fontId="27" fillId="6" borderId="0" xfId="0" applyFont="1" applyFill="1" applyProtection="1"/>
    <xf numFmtId="9" fontId="0" fillId="6" borderId="0" xfId="0" applyNumberFormat="1" applyFill="1" applyProtection="1"/>
    <xf numFmtId="3" fontId="22" fillId="6" borderId="0" xfId="0" applyNumberFormat="1" applyFont="1" applyFill="1" applyProtection="1"/>
    <xf numFmtId="0" fontId="30" fillId="6" borderId="0" xfId="0" applyFont="1" applyFill="1" applyProtection="1"/>
    <xf numFmtId="3" fontId="6" fillId="3" borderId="2" xfId="3" applyNumberFormat="1" applyBorder="1" applyAlignment="1" applyProtection="1">
      <alignment horizontal="right" vertical="center"/>
    </xf>
    <xf numFmtId="0" fontId="7" fillId="6" borderId="0" xfId="4" applyFill="1" applyAlignment="1" applyProtection="1">
      <alignment horizontal="left"/>
    </xf>
    <xf numFmtId="0" fontId="6" fillId="3" borderId="1" xfId="3" applyBorder="1" applyAlignment="1" applyProtection="1">
      <alignment vertical="center" wrapText="1"/>
    </xf>
    <xf numFmtId="4" fontId="6" fillId="3" borderId="1" xfId="3" applyNumberFormat="1" applyBorder="1" applyAlignment="1" applyProtection="1">
      <alignment horizontal="center" vertical="center" wrapText="1"/>
    </xf>
    <xf numFmtId="3" fontId="6" fillId="3" borderId="7" xfId="3" applyNumberFormat="1" applyBorder="1" applyAlignment="1" applyProtection="1">
      <alignment horizontal="left" vertical="center" wrapText="1"/>
    </xf>
    <xf numFmtId="3" fontId="6" fillId="3" borderId="7" xfId="3" applyNumberFormat="1" applyBorder="1" applyAlignment="1" applyProtection="1">
      <alignment horizontal="right" vertical="center" wrapText="1"/>
    </xf>
    <xf numFmtId="9" fontId="6" fillId="3" borderId="0" xfId="3" applyNumberFormat="1" applyBorder="1" applyAlignment="1" applyProtection="1">
      <alignment horizontal="right" vertical="center" wrapText="1"/>
    </xf>
    <xf numFmtId="3" fontId="6" fillId="3" borderId="1" xfId="3" applyNumberFormat="1" applyBorder="1" applyAlignment="1" applyProtection="1">
      <alignment vertical="center" wrapText="1"/>
      <protection hidden="1"/>
    </xf>
    <xf numFmtId="3" fontId="6" fillId="3" borderId="1" xfId="3" applyNumberFormat="1" applyBorder="1" applyAlignment="1" applyProtection="1">
      <alignment vertical="center"/>
      <protection hidden="1"/>
    </xf>
    <xf numFmtId="9" fontId="6" fillId="3" borderId="1" xfId="3" applyNumberFormat="1" applyBorder="1" applyAlignment="1" applyProtection="1">
      <alignment horizontal="right" vertical="center" wrapText="1"/>
      <protection hidden="1"/>
    </xf>
    <xf numFmtId="3" fontId="6" fillId="3" borderId="36" xfId="3" applyNumberFormat="1" applyBorder="1" applyAlignment="1" applyProtection="1">
      <alignment horizontal="center" vertical="center"/>
      <protection hidden="1"/>
    </xf>
    <xf numFmtId="0" fontId="7" fillId="6" borderId="43" xfId="0" applyFont="1" applyFill="1" applyBorder="1" applyAlignment="1" applyProtection="1">
      <alignment vertical="center"/>
    </xf>
    <xf numFmtId="3" fontId="7" fillId="6" borderId="22" xfId="23" applyBorder="1" applyAlignment="1" applyProtection="1">
      <alignment vertical="center" wrapText="1"/>
      <protection locked="0"/>
    </xf>
    <xf numFmtId="0" fontId="8" fillId="6" borderId="0" xfId="0" applyFont="1" applyFill="1" applyProtection="1"/>
    <xf numFmtId="0" fontId="0" fillId="6" borderId="18" xfId="12" applyFont="1" applyFill="1" applyBorder="1" applyAlignment="1" applyProtection="1">
      <alignment wrapText="1"/>
      <protection hidden="1"/>
    </xf>
    <xf numFmtId="3" fontId="7" fillId="6" borderId="0" xfId="12" applyNumberFormat="1" applyFont="1" applyFill="1" applyBorder="1" applyAlignment="1" applyProtection="1">
      <alignment vertical="center" wrapText="1"/>
      <protection hidden="1"/>
    </xf>
    <xf numFmtId="3" fontId="7" fillId="6" borderId="25" xfId="23" applyBorder="1" applyAlignment="1" applyProtection="1">
      <alignment wrapText="1"/>
      <protection locked="0"/>
    </xf>
    <xf numFmtId="0" fontId="6" fillId="3" borderId="1" xfId="3" applyBorder="1" applyAlignment="1" applyProtection="1">
      <alignment vertical="center" wrapText="1"/>
      <protection hidden="1"/>
    </xf>
    <xf numFmtId="3" fontId="7" fillId="6" borderId="0" xfId="4" applyNumberFormat="1" applyFill="1" applyBorder="1" applyAlignment="1" applyProtection="1">
      <alignment vertical="center"/>
      <protection hidden="1"/>
    </xf>
    <xf numFmtId="9" fontId="7" fillId="6" borderId="0" xfId="4" applyNumberFormat="1" applyFill="1" applyBorder="1" applyAlignment="1" applyProtection="1">
      <alignment horizontal="right" vertical="center" wrapText="1"/>
      <protection hidden="1"/>
    </xf>
    <xf numFmtId="9" fontId="7" fillId="6" borderId="0" xfId="4" applyNumberFormat="1" applyFont="1" applyFill="1" applyBorder="1" applyAlignment="1" applyProtection="1">
      <alignment horizontal="right" vertical="center" wrapText="1"/>
      <protection hidden="1"/>
    </xf>
    <xf numFmtId="0" fontId="7" fillId="6" borderId="42" xfId="0" applyFont="1" applyFill="1" applyBorder="1" applyAlignment="1" applyProtection="1">
      <alignment vertical="center"/>
      <protection hidden="1"/>
    </xf>
    <xf numFmtId="9" fontId="7" fillId="6" borderId="66" xfId="4" applyNumberFormat="1" applyFill="1" applyBorder="1" applyAlignment="1" applyProtection="1">
      <alignment horizontal="right" vertical="center" wrapText="1"/>
      <protection hidden="1"/>
    </xf>
    <xf numFmtId="3" fontId="7" fillId="6" borderId="22" xfId="16" applyNumberFormat="1" applyBorder="1" applyAlignment="1" applyProtection="1">
      <alignment wrapText="1"/>
      <protection locked="0"/>
    </xf>
    <xf numFmtId="3" fontId="7" fillId="6" borderId="0" xfId="12" applyNumberFormat="1" applyFont="1" applyFill="1" applyAlignment="1" applyProtection="1">
      <alignment vertical="center"/>
      <protection hidden="1"/>
    </xf>
    <xf numFmtId="0" fontId="0" fillId="6" borderId="33" xfId="0" applyFont="1" applyFill="1" applyBorder="1" applyAlignment="1" applyProtection="1">
      <alignment horizontal="left"/>
      <protection hidden="1"/>
    </xf>
    <xf numFmtId="3" fontId="7" fillId="6" borderId="22" xfId="23" applyAlignment="1" applyProtection="1">
      <alignment horizontal="right"/>
      <protection locked="0"/>
    </xf>
    <xf numFmtId="3" fontId="7" fillId="6" borderId="22" xfId="23" applyAlignment="1" applyProtection="1">
      <alignment horizontal="right" vertical="center"/>
      <protection locked="0"/>
    </xf>
    <xf numFmtId="3" fontId="6" fillId="7" borderId="1" xfId="3" applyNumberFormat="1" applyFont="1" applyFill="1" applyBorder="1" applyAlignment="1" applyProtection="1">
      <alignment vertical="center" wrapText="1"/>
    </xf>
    <xf numFmtId="3" fontId="6" fillId="7" borderId="1" xfId="3" applyNumberFormat="1" applyFont="1" applyFill="1" applyBorder="1" applyAlignment="1" applyProtection="1">
      <alignment vertical="center"/>
    </xf>
    <xf numFmtId="9" fontId="6" fillId="7" borderId="1" xfId="1" applyFont="1" applyFill="1" applyBorder="1" applyAlignment="1" applyProtection="1">
      <alignment vertical="center"/>
    </xf>
    <xf numFmtId="0" fontId="0" fillId="6" borderId="1" xfId="0" applyFont="1" applyFill="1" applyBorder="1" applyAlignment="1" applyProtection="1">
      <alignment vertical="center"/>
    </xf>
    <xf numFmtId="0" fontId="0" fillId="4" borderId="32" xfId="4" applyFont="1" applyBorder="1" applyAlignment="1" applyProtection="1">
      <alignment vertical="center" wrapText="1"/>
    </xf>
    <xf numFmtId="0" fontId="0" fillId="6" borderId="0" xfId="0" applyFont="1" applyFill="1" applyAlignment="1" applyProtection="1">
      <alignment vertical="center"/>
    </xf>
    <xf numFmtId="0" fontId="6" fillId="2" borderId="1" xfId="2" applyFont="1" applyBorder="1" applyProtection="1"/>
    <xf numFmtId="0" fontId="0" fillId="6" borderId="0" xfId="12" applyFont="1" applyFill="1" applyAlignment="1" applyProtection="1">
      <alignment vertical="center" wrapText="1"/>
      <protection hidden="1"/>
    </xf>
    <xf numFmtId="0" fontId="4" fillId="6" borderId="0" xfId="0" applyFont="1" applyFill="1" applyProtection="1"/>
    <xf numFmtId="3" fontId="7" fillId="6" borderId="22" xfId="23" applyAlignment="1" applyProtection="1">
      <alignment wrapText="1"/>
      <protection locked="0"/>
    </xf>
    <xf numFmtId="0" fontId="7" fillId="4" borderId="34" xfId="4" applyBorder="1" applyAlignment="1" applyProtection="1">
      <alignment wrapText="1"/>
    </xf>
    <xf numFmtId="3" fontId="7" fillId="6" borderId="0" xfId="4" applyNumberFormat="1" applyFill="1" applyBorder="1" applyAlignment="1" applyProtection="1">
      <alignment horizontal="right"/>
    </xf>
    <xf numFmtId="0" fontId="7" fillId="4" borderId="4" xfId="4" applyBorder="1" applyAlignment="1" applyProtection="1">
      <alignment wrapText="1"/>
    </xf>
    <xf numFmtId="0" fontId="0" fillId="6" borderId="0" xfId="0" applyFill="1" applyBorder="1" applyAlignment="1" applyProtection="1">
      <alignment horizontal="left" indent="3"/>
    </xf>
    <xf numFmtId="3" fontId="7" fillId="6" borderId="22" xfId="23" applyAlignment="1" applyProtection="1">
      <alignment horizontal="left" indent="3"/>
      <protection locked="0"/>
    </xf>
    <xf numFmtId="0" fontId="7" fillId="4" borderId="0" xfId="4" applyBorder="1" applyAlignment="1" applyProtection="1">
      <alignment wrapText="1"/>
    </xf>
    <xf numFmtId="0" fontId="0" fillId="6" borderId="34" xfId="0" applyFill="1" applyBorder="1" applyAlignment="1" applyProtection="1">
      <alignment horizontal="left" wrapText="1" indent="3"/>
    </xf>
    <xf numFmtId="0" fontId="0" fillId="4" borderId="4" xfId="4" applyFont="1" applyBorder="1" applyAlignment="1" applyProtection="1">
      <alignment wrapText="1"/>
    </xf>
    <xf numFmtId="4" fontId="6" fillId="7" borderId="64" xfId="3" applyNumberFormat="1" applyFont="1" applyFill="1" applyBorder="1" applyAlignment="1" applyProtection="1">
      <alignment wrapText="1"/>
    </xf>
    <xf numFmtId="3" fontId="6" fillId="7" borderId="27" xfId="3" applyNumberFormat="1" applyFont="1" applyFill="1" applyBorder="1" applyAlignment="1" applyProtection="1">
      <alignment horizontal="right"/>
    </xf>
    <xf numFmtId="3" fontId="6" fillId="7" borderId="30" xfId="3" applyNumberFormat="1" applyFont="1" applyFill="1" applyBorder="1" applyAlignment="1" applyProtection="1">
      <alignment horizontal="right"/>
    </xf>
    <xf numFmtId="4" fontId="6" fillId="7" borderId="42" xfId="3" applyNumberFormat="1" applyFont="1" applyFill="1" applyBorder="1" applyAlignment="1" applyProtection="1">
      <alignment wrapText="1"/>
    </xf>
    <xf numFmtId="3" fontId="6" fillId="7" borderId="1" xfId="3" applyNumberFormat="1" applyFont="1" applyFill="1" applyBorder="1" applyAlignment="1" applyProtection="1">
      <alignment horizontal="right"/>
    </xf>
    <xf numFmtId="3" fontId="6" fillId="7" borderId="33" xfId="3" applyNumberFormat="1" applyFont="1" applyFill="1" applyBorder="1" applyAlignment="1" applyProtection="1">
      <alignment horizontal="right"/>
    </xf>
    <xf numFmtId="4" fontId="6" fillId="7" borderId="65" xfId="3" applyNumberFormat="1" applyFont="1" applyFill="1" applyBorder="1" applyAlignment="1" applyProtection="1">
      <alignment wrapText="1"/>
    </xf>
    <xf numFmtId="3" fontId="6" fillId="7" borderId="2" xfId="3" applyNumberFormat="1" applyFont="1" applyFill="1" applyBorder="1" applyAlignment="1" applyProtection="1">
      <alignment horizontal="right"/>
    </xf>
    <xf numFmtId="3" fontId="6" fillId="7" borderId="6" xfId="3" applyNumberFormat="1" applyFont="1" applyFill="1" applyBorder="1" applyAlignment="1" applyProtection="1">
      <alignment horizontal="right"/>
    </xf>
    <xf numFmtId="3" fontId="13" fillId="3" borderId="1" xfId="3" applyNumberFormat="1" applyFont="1" applyBorder="1" applyAlignment="1" applyProtection="1">
      <alignment wrapText="1"/>
    </xf>
    <xf numFmtId="0" fontId="6" fillId="6" borderId="0" xfId="0" applyFont="1" applyFill="1" applyAlignment="1" applyProtection="1">
      <alignment horizontal="center" wrapText="1"/>
    </xf>
    <xf numFmtId="3" fontId="6" fillId="6" borderId="0" xfId="0" applyNumberFormat="1" applyFont="1" applyFill="1" applyAlignment="1" applyProtection="1">
      <alignment horizontal="center" wrapText="1"/>
    </xf>
    <xf numFmtId="3" fontId="6" fillId="6" borderId="0" xfId="0" applyNumberFormat="1" applyFont="1" applyFill="1" applyAlignment="1" applyProtection="1">
      <alignment horizontal="center" wrapText="1"/>
      <protection hidden="1"/>
    </xf>
    <xf numFmtId="3" fontId="6" fillId="6" borderId="0" xfId="0" applyNumberFormat="1" applyFont="1" applyFill="1" applyProtection="1"/>
    <xf numFmtId="3" fontId="6" fillId="6" borderId="0" xfId="0" applyNumberFormat="1" applyFont="1" applyFill="1" applyAlignment="1" applyProtection="1">
      <alignment horizontal="center" vertical="center" wrapText="1"/>
    </xf>
    <xf numFmtId="0" fontId="10" fillId="6" borderId="0" xfId="6" quotePrefix="1" applyFill="1" applyAlignment="1" applyProtection="1">
      <alignment horizontal="center" vertical="center"/>
    </xf>
    <xf numFmtId="0" fontId="32" fillId="6" borderId="0" xfId="0" applyFont="1" applyFill="1" applyAlignment="1" applyProtection="1">
      <alignment horizontal="center" wrapText="1"/>
    </xf>
    <xf numFmtId="0" fontId="6" fillId="3" borderId="1" xfId="3" applyFont="1" applyBorder="1" applyAlignment="1" applyProtection="1">
      <alignment horizontal="left" vertical="center" wrapText="1"/>
    </xf>
    <xf numFmtId="0" fontId="32" fillId="6" borderId="0" xfId="0" applyFont="1" applyFill="1" applyAlignment="1" applyProtection="1">
      <alignment horizontal="center" vertical="center"/>
    </xf>
    <xf numFmtId="0" fontId="0" fillId="13" borderId="0" xfId="0" applyFill="1" applyProtection="1"/>
    <xf numFmtId="3" fontId="7" fillId="6" borderId="22" xfId="23" applyAlignment="1">
      <alignment wrapText="1"/>
      <protection locked="0"/>
    </xf>
    <xf numFmtId="3" fontId="6" fillId="3" borderId="1" xfId="3" applyNumberFormat="1" applyFont="1" applyBorder="1" applyAlignment="1" applyProtection="1">
      <alignment horizontal="left"/>
    </xf>
    <xf numFmtId="3" fontId="6" fillId="3" borderId="1" xfId="3" applyNumberFormat="1" applyFont="1" applyBorder="1" applyAlignment="1" applyProtection="1">
      <alignment horizontal="right" vertical="center"/>
    </xf>
    <xf numFmtId="0" fontId="0" fillId="6" borderId="0" xfId="0" applyFill="1" applyAlignment="1" applyProtection="1">
      <alignment horizontal="center"/>
    </xf>
    <xf numFmtId="0" fontId="36" fillId="6" borderId="0" xfId="0" applyFont="1" applyFill="1" applyAlignment="1" applyProtection="1">
      <alignment horizontal="center" vertical="center"/>
    </xf>
    <xf numFmtId="0" fontId="0" fillId="6" borderId="0" xfId="0" applyFill="1" applyAlignment="1" applyProtection="1">
      <alignment horizontal="center" vertical="center"/>
    </xf>
    <xf numFmtId="4" fontId="6" fillId="3" borderId="1" xfId="3" applyNumberFormat="1" applyBorder="1" applyAlignment="1" applyProtection="1">
      <alignment vertical="center" wrapText="1"/>
    </xf>
    <xf numFmtId="0" fontId="10" fillId="6" borderId="0" xfId="6" applyFill="1" applyAlignment="1" applyProtection="1">
      <alignment horizontal="center"/>
    </xf>
    <xf numFmtId="4" fontId="6" fillId="7" borderId="33" xfId="3" applyNumberFormat="1" applyFont="1" applyFill="1" applyBorder="1" applyAlignment="1" applyProtection="1">
      <alignment horizontal="left" vertical="center" wrapText="1"/>
    </xf>
    <xf numFmtId="3" fontId="10" fillId="6" borderId="36" xfId="6" applyNumberFormat="1" applyFill="1" applyBorder="1" applyAlignment="1" applyProtection="1">
      <alignment horizontal="center" vertical="center"/>
    </xf>
    <xf numFmtId="9" fontId="7" fillId="6" borderId="0" xfId="4" applyNumberFormat="1" applyFill="1" applyBorder="1" applyAlignment="1" applyProtection="1">
      <alignment horizontal="right" vertical="center" wrapText="1"/>
    </xf>
    <xf numFmtId="0" fontId="6" fillId="3" borderId="3" xfId="3" applyBorder="1" applyAlignment="1" applyProtection="1">
      <alignment wrapText="1"/>
    </xf>
    <xf numFmtId="0" fontId="19" fillId="6" borderId="0" xfId="0" applyFont="1" applyFill="1" applyAlignment="1" applyProtection="1">
      <alignment horizontal="left" vertical="top" wrapText="1"/>
    </xf>
    <xf numFmtId="3" fontId="6" fillId="3" borderId="1" xfId="3" applyNumberFormat="1" applyBorder="1" applyAlignment="1" applyProtection="1">
      <alignment horizontal="left" vertical="center" wrapText="1"/>
    </xf>
    <xf numFmtId="9" fontId="6" fillId="3" borderId="1" xfId="3" applyNumberFormat="1" applyBorder="1" applyAlignment="1" applyProtection="1">
      <alignment horizontal="right" vertical="center" wrapText="1"/>
    </xf>
    <xf numFmtId="3" fontId="7" fillId="6" borderId="0" xfId="12" applyNumberFormat="1" applyFill="1" applyAlignment="1" applyProtection="1">
      <alignment vertical="center" wrapText="1"/>
      <protection hidden="1"/>
    </xf>
    <xf numFmtId="0" fontId="6" fillId="6" borderId="0" xfId="0" applyFont="1" applyFill="1" applyProtection="1"/>
    <xf numFmtId="0" fontId="11" fillId="2" borderId="0" xfId="13" applyFont="1" applyAlignment="1" applyProtection="1">
      <protection hidden="1"/>
    </xf>
    <xf numFmtId="3" fontId="6" fillId="3" borderId="1" xfId="3" applyNumberFormat="1" applyFont="1" applyBorder="1" applyAlignment="1" applyProtection="1">
      <alignment horizontal="left" wrapText="1"/>
    </xf>
    <xf numFmtId="0" fontId="43" fillId="6" borderId="0" xfId="6" applyFont="1" applyFill="1" applyAlignment="1" applyProtection="1"/>
    <xf numFmtId="0" fontId="6" fillId="2" borderId="0" xfId="13" applyFont="1" applyAlignment="1" applyProtection="1"/>
    <xf numFmtId="0" fontId="7" fillId="6" borderId="0" xfId="12" applyFont="1" applyFill="1" applyProtection="1"/>
    <xf numFmtId="0" fontId="7" fillId="6" borderId="0" xfId="12" applyFont="1" applyFill="1" applyBorder="1" applyProtection="1"/>
    <xf numFmtId="0" fontId="6" fillId="3" borderId="0" xfId="15" applyFont="1" applyBorder="1" applyAlignment="1" applyProtection="1">
      <alignment horizontal="center"/>
    </xf>
    <xf numFmtId="0" fontId="39" fillId="6" borderId="0" xfId="12" applyFont="1" applyFill="1" applyBorder="1" applyAlignment="1" applyProtection="1">
      <alignment horizontal="left" wrapText="1"/>
    </xf>
    <xf numFmtId="3" fontId="7" fillId="6" borderId="22" xfId="23" applyFont="1" applyBorder="1" applyAlignment="1" applyProtection="1">
      <alignment wrapText="1"/>
      <protection locked="0"/>
    </xf>
    <xf numFmtId="0" fontId="6" fillId="3" borderId="0" xfId="15" applyFont="1" applyBorder="1" applyAlignment="1" applyProtection="1">
      <alignment horizontal="left" vertical="center" wrapText="1"/>
    </xf>
    <xf numFmtId="3" fontId="6" fillId="3" borderId="0" xfId="15" applyNumberFormat="1" applyFont="1" applyBorder="1" applyAlignment="1" applyProtection="1">
      <alignment horizontal="right" vertical="center" wrapText="1"/>
    </xf>
    <xf numFmtId="0" fontId="44" fillId="6" borderId="0" xfId="12" applyFont="1" applyFill="1" applyBorder="1" applyAlignment="1" applyProtection="1">
      <alignment horizontal="center" vertical="center" wrapText="1"/>
    </xf>
    <xf numFmtId="4" fontId="39" fillId="6" borderId="0" xfId="12" applyNumberFormat="1" applyFont="1" applyFill="1" applyBorder="1" applyAlignment="1" applyProtection="1">
      <alignment horizontal="center"/>
    </xf>
    <xf numFmtId="0" fontId="39" fillId="6" borderId="0" xfId="12" applyFont="1" applyFill="1" applyProtection="1"/>
    <xf numFmtId="0" fontId="45" fillId="6" borderId="0" xfId="12" applyFont="1" applyFill="1" applyBorder="1" applyProtection="1"/>
    <xf numFmtId="4" fontId="39" fillId="6" borderId="0" xfId="12" applyNumberFormat="1" applyFont="1" applyFill="1" applyBorder="1" applyProtection="1"/>
    <xf numFmtId="0" fontId="39" fillId="6" borderId="48" xfId="12" applyFont="1" applyFill="1" applyBorder="1" applyProtection="1"/>
    <xf numFmtId="4" fontId="39" fillId="6" borderId="58" xfId="12" applyNumberFormat="1" applyFont="1" applyFill="1" applyBorder="1" applyProtection="1"/>
    <xf numFmtId="0" fontId="39" fillId="6" borderId="49" xfId="12" applyFont="1" applyFill="1" applyBorder="1" applyProtection="1"/>
    <xf numFmtId="4" fontId="39" fillId="6" borderId="50" xfId="12" applyNumberFormat="1" applyFont="1" applyFill="1" applyBorder="1" applyProtection="1"/>
    <xf numFmtId="0" fontId="39" fillId="6" borderId="51" xfId="12" applyFont="1" applyFill="1" applyBorder="1" applyProtection="1"/>
    <xf numFmtId="4" fontId="39" fillId="6" borderId="53" xfId="12" applyNumberFormat="1" applyFont="1" applyFill="1" applyBorder="1" applyProtection="1"/>
    <xf numFmtId="0" fontId="45" fillId="6" borderId="48" xfId="12" applyFont="1" applyFill="1" applyBorder="1" applyProtection="1"/>
    <xf numFmtId="0" fontId="7" fillId="11" borderId="44" xfId="12" applyFont="1" applyFill="1" applyBorder="1" applyAlignment="1" applyProtection="1">
      <alignment horizontal="center"/>
    </xf>
    <xf numFmtId="0" fontId="7" fillId="11" borderId="47" xfId="12" applyFont="1" applyFill="1" applyBorder="1" applyAlignment="1" applyProtection="1">
      <alignment horizontal="center"/>
    </xf>
    <xf numFmtId="0" fontId="45" fillId="6" borderId="49" xfId="12" applyFont="1" applyFill="1" applyBorder="1" applyProtection="1"/>
    <xf numFmtId="0" fontId="7" fillId="6" borderId="54" xfId="12" applyFont="1" applyFill="1" applyBorder="1" applyProtection="1"/>
    <xf numFmtId="0" fontId="6" fillId="3" borderId="56" xfId="15" applyFont="1" applyBorder="1" applyAlignment="1" applyProtection="1">
      <alignment horizontal="center"/>
    </xf>
    <xf numFmtId="0" fontId="6" fillId="3" borderId="7" xfId="15" applyFont="1" applyBorder="1" applyAlignment="1" applyProtection="1">
      <alignment horizontal="center"/>
    </xf>
    <xf numFmtId="0" fontId="6" fillId="3" borderId="57" xfId="15" applyFont="1" applyBorder="1" applyAlignment="1" applyProtection="1">
      <alignment horizontal="center"/>
    </xf>
    <xf numFmtId="0" fontId="7" fillId="6" borderId="50" xfId="12" applyFont="1" applyFill="1" applyBorder="1" applyProtection="1"/>
    <xf numFmtId="4" fontId="39" fillId="6" borderId="54" xfId="12" applyNumberFormat="1" applyFont="1" applyFill="1" applyBorder="1" applyProtection="1"/>
    <xf numFmtId="4" fontId="39" fillId="6" borderId="49" xfId="12" applyNumberFormat="1" applyFont="1" applyFill="1" applyBorder="1" applyProtection="1"/>
    <xf numFmtId="0" fontId="39" fillId="6" borderId="50" xfId="12" applyFont="1" applyFill="1" applyBorder="1" applyProtection="1"/>
    <xf numFmtId="4" fontId="7" fillId="6" borderId="50" xfId="12" applyNumberFormat="1" applyFont="1" applyFill="1" applyBorder="1" applyProtection="1"/>
    <xf numFmtId="3" fontId="7" fillId="8" borderId="49" xfId="12" applyNumberFormat="1" applyFont="1" applyFill="1" applyBorder="1" applyProtection="1"/>
    <xf numFmtId="3" fontId="7" fillId="8" borderId="0" xfId="12" applyNumberFormat="1" applyFont="1" applyFill="1" applyBorder="1" applyProtection="1"/>
    <xf numFmtId="0" fontId="39" fillId="6" borderId="0" xfId="12" applyFont="1" applyFill="1" applyBorder="1" applyProtection="1"/>
    <xf numFmtId="4" fontId="39" fillId="6" borderId="55" xfId="12" applyNumberFormat="1" applyFont="1" applyFill="1" applyBorder="1" applyProtection="1"/>
    <xf numFmtId="3" fontId="7" fillId="8" borderId="51" xfId="12" applyNumberFormat="1" applyFont="1" applyFill="1" applyBorder="1" applyProtection="1"/>
    <xf numFmtId="3" fontId="7" fillId="8" borderId="52" xfId="12" applyNumberFormat="1" applyFont="1" applyFill="1" applyBorder="1" applyProtection="1"/>
    <xf numFmtId="4" fontId="39" fillId="6" borderId="52" xfId="12" applyNumberFormat="1" applyFont="1" applyFill="1" applyBorder="1" applyAlignment="1" applyProtection="1">
      <alignment horizontal="center"/>
    </xf>
    <xf numFmtId="4" fontId="39" fillId="6" borderId="52" xfId="12" applyNumberFormat="1" applyFont="1" applyFill="1" applyBorder="1" applyProtection="1"/>
    <xf numFmtId="0" fontId="39" fillId="6" borderId="52" xfId="12" applyFont="1" applyFill="1" applyBorder="1" applyProtection="1"/>
    <xf numFmtId="0" fontId="7" fillId="6" borderId="53" xfId="12" applyFont="1" applyFill="1" applyBorder="1" applyProtection="1"/>
    <xf numFmtId="4" fontId="7" fillId="6" borderId="53" xfId="12" applyNumberFormat="1" applyFont="1" applyFill="1" applyBorder="1" applyProtection="1"/>
    <xf numFmtId="0" fontId="6" fillId="7" borderId="0" xfId="12" applyFont="1" applyFill="1" applyBorder="1" applyProtection="1"/>
    <xf numFmtId="4" fontId="6" fillId="7" borderId="0" xfId="12" applyNumberFormat="1" applyFont="1" applyFill="1" applyBorder="1" applyProtection="1"/>
    <xf numFmtId="0" fontId="39" fillId="6" borderId="0" xfId="12" applyFont="1" applyFill="1" applyBorder="1" applyAlignment="1" applyProtection="1">
      <alignment horizontal="center" vertical="center" wrapText="1"/>
    </xf>
    <xf numFmtId="4" fontId="39" fillId="6" borderId="0" xfId="12" applyNumberFormat="1" applyFont="1" applyFill="1" applyBorder="1" applyAlignment="1" applyProtection="1">
      <alignment horizontal="center" vertical="center" wrapText="1"/>
    </xf>
    <xf numFmtId="4" fontId="45" fillId="6" borderId="0" xfId="12" applyNumberFormat="1" applyFont="1" applyFill="1" applyBorder="1" applyProtection="1"/>
    <xf numFmtId="3" fontId="45" fillId="6" borderId="0" xfId="12" applyNumberFormat="1" applyFont="1" applyFill="1" applyBorder="1" applyProtection="1"/>
    <xf numFmtId="0" fontId="45" fillId="6" borderId="0" xfId="12" applyFont="1" applyFill="1" applyAlignment="1" applyProtection="1">
      <alignment horizontal="center"/>
    </xf>
    <xf numFmtId="0" fontId="6" fillId="3" borderId="34" xfId="15" applyFont="1" applyBorder="1" applyAlignment="1" applyProtection="1">
      <alignment horizontal="center"/>
    </xf>
    <xf numFmtId="0" fontId="7" fillId="6" borderId="0" xfId="12" applyFont="1" applyFill="1" applyAlignment="1" applyProtection="1">
      <alignment horizontal="center"/>
    </xf>
    <xf numFmtId="0" fontId="6" fillId="3" borderId="34" xfId="15" applyFont="1" applyBorder="1" applyProtection="1"/>
    <xf numFmtId="3" fontId="7" fillId="8" borderId="0" xfId="12" applyNumberFormat="1" applyFont="1" applyFill="1" applyProtection="1"/>
    <xf numFmtId="3" fontId="7" fillId="4" borderId="0" xfId="14" applyNumberFormat="1" applyFont="1" applyProtection="1"/>
    <xf numFmtId="3" fontId="7" fillId="6" borderId="0" xfId="12" applyNumberFormat="1" applyFont="1" applyFill="1" applyProtection="1"/>
    <xf numFmtId="0" fontId="35" fillId="6" borderId="0" xfId="12" quotePrefix="1" applyFont="1" applyFill="1" applyProtection="1"/>
    <xf numFmtId="4" fontId="39" fillId="6" borderId="0" xfId="12" applyNumberFormat="1" applyFont="1" applyFill="1" applyProtection="1"/>
    <xf numFmtId="0" fontId="6" fillId="3" borderId="9" xfId="3" applyBorder="1" applyAlignment="1" applyProtection="1">
      <alignment horizontal="center" vertical="center" wrapText="1"/>
    </xf>
    <xf numFmtId="0" fontId="7" fillId="4" borderId="1" xfId="4" applyBorder="1" applyAlignment="1" applyProtection="1">
      <alignment wrapText="1"/>
    </xf>
    <xf numFmtId="0" fontId="7" fillId="4" borderId="1" xfId="4" applyBorder="1" applyProtection="1"/>
    <xf numFmtId="3" fontId="0" fillId="6" borderId="0" xfId="4" applyNumberFormat="1" applyFont="1" applyFill="1" applyBorder="1" applyProtection="1"/>
    <xf numFmtId="9" fontId="7" fillId="6" borderId="66" xfId="1" applyFont="1" applyFill="1" applyBorder="1" applyProtection="1"/>
    <xf numFmtId="3" fontId="7" fillId="4" borderId="36" xfId="4" applyNumberFormat="1" applyBorder="1" applyProtection="1"/>
    <xf numFmtId="0" fontId="0" fillId="6" borderId="33" xfId="0" applyFill="1" applyBorder="1" applyProtection="1"/>
    <xf numFmtId="3" fontId="0" fillId="6" borderId="36" xfId="0" applyNumberFormat="1" applyFill="1" applyBorder="1" applyProtection="1"/>
    <xf numFmtId="3" fontId="10" fillId="6" borderId="36" xfId="6" applyNumberFormat="1" applyFill="1" applyBorder="1" applyAlignment="1" applyProtection="1">
      <alignment horizontal="center"/>
    </xf>
    <xf numFmtId="0" fontId="6" fillId="3" borderId="1" xfId="3" applyBorder="1" applyAlignment="1" applyProtection="1">
      <alignment wrapText="1"/>
    </xf>
    <xf numFmtId="0" fontId="6" fillId="3" borderId="1" xfId="3" applyBorder="1" applyProtection="1"/>
    <xf numFmtId="3" fontId="6" fillId="3" borderId="21" xfId="3" applyNumberFormat="1" applyBorder="1" applyProtection="1"/>
    <xf numFmtId="9" fontId="6" fillId="3" borderId="21" xfId="1" applyFont="1" applyFill="1" applyBorder="1" applyProtection="1"/>
    <xf numFmtId="9" fontId="6" fillId="3" borderId="85" xfId="1" applyFont="1" applyFill="1" applyBorder="1" applyProtection="1"/>
    <xf numFmtId="3" fontId="6" fillId="3" borderId="36" xfId="3" applyNumberFormat="1" applyBorder="1" applyProtection="1"/>
    <xf numFmtId="3" fontId="6" fillId="3" borderId="36" xfId="3" applyNumberFormat="1" applyBorder="1" applyAlignment="1" applyProtection="1">
      <alignment horizontal="center" vertical="center" wrapText="1"/>
    </xf>
    <xf numFmtId="3" fontId="10" fillId="4" borderId="36" xfId="6" applyNumberFormat="1" applyFill="1" applyBorder="1" applyAlignment="1" applyProtection="1">
      <alignment horizontal="center"/>
    </xf>
    <xf numFmtId="0" fontId="0" fillId="6" borderId="1" xfId="0" applyFill="1" applyBorder="1" applyAlignment="1" applyProtection="1">
      <alignment wrapText="1"/>
    </xf>
    <xf numFmtId="9" fontId="6" fillId="3" borderId="1" xfId="1" applyFont="1" applyFill="1" applyBorder="1" applyProtection="1"/>
    <xf numFmtId="0" fontId="0" fillId="6" borderId="43" xfId="0" applyFill="1" applyBorder="1" applyAlignment="1" applyProtection="1">
      <alignment wrapText="1"/>
    </xf>
    <xf numFmtId="0" fontId="6" fillId="3" borderId="27" xfId="3" applyBorder="1" applyAlignment="1" applyProtection="1">
      <alignment horizontal="center" vertical="center" wrapText="1"/>
    </xf>
    <xf numFmtId="0" fontId="6" fillId="3" borderId="27" xfId="3" applyBorder="1" applyAlignment="1" applyProtection="1">
      <alignment horizontal="center" vertical="center"/>
    </xf>
    <xf numFmtId="0" fontId="0" fillId="4" borderId="1" xfId="4" applyFont="1" applyBorder="1" applyAlignment="1" applyProtection="1">
      <alignment wrapText="1"/>
    </xf>
    <xf numFmtId="3" fontId="6" fillId="3" borderId="3" xfId="3" applyNumberFormat="1" applyBorder="1" applyProtection="1"/>
    <xf numFmtId="9" fontId="6" fillId="3" borderId="3" xfId="1" applyFont="1" applyFill="1" applyBorder="1" applyProtection="1"/>
    <xf numFmtId="9" fontId="6" fillId="3" borderId="5" xfId="1" applyFont="1" applyFill="1" applyBorder="1" applyProtection="1"/>
    <xf numFmtId="3" fontId="6" fillId="3" borderId="33" xfId="3" applyNumberFormat="1" applyBorder="1" applyProtection="1"/>
    <xf numFmtId="0" fontId="6" fillId="3" borderId="86" xfId="3" applyBorder="1" applyAlignment="1" applyProtection="1">
      <alignment wrapText="1"/>
    </xf>
    <xf numFmtId="3" fontId="6" fillId="3" borderId="86" xfId="3" applyNumberFormat="1" applyBorder="1" applyProtection="1"/>
    <xf numFmtId="0" fontId="0" fillId="6" borderId="18" xfId="0" applyFill="1" applyBorder="1" applyAlignment="1" applyProtection="1">
      <alignment wrapText="1"/>
    </xf>
    <xf numFmtId="0" fontId="7" fillId="4" borderId="18" xfId="4" applyBorder="1" applyAlignment="1" applyProtection="1">
      <alignment wrapText="1"/>
    </xf>
    <xf numFmtId="3" fontId="7" fillId="6" borderId="0" xfId="4" applyNumberFormat="1" applyFill="1" applyBorder="1" applyAlignment="1" applyProtection="1">
      <alignment wrapText="1"/>
    </xf>
    <xf numFmtId="0" fontId="0" fillId="4" borderId="18" xfId="4" applyFont="1" applyBorder="1" applyAlignment="1" applyProtection="1">
      <alignment wrapText="1"/>
    </xf>
    <xf numFmtId="0" fontId="6" fillId="3" borderId="26" xfId="3" applyBorder="1" applyAlignment="1" applyProtection="1">
      <alignment wrapText="1"/>
    </xf>
    <xf numFmtId="3" fontId="0" fillId="6" borderId="43" xfId="0" applyNumberFormat="1" applyFill="1" applyBorder="1" applyProtection="1"/>
    <xf numFmtId="0" fontId="0" fillId="6" borderId="43" xfId="0" applyFill="1" applyBorder="1" applyProtection="1"/>
    <xf numFmtId="3" fontId="6" fillId="3" borderId="64" xfId="3" applyNumberFormat="1" applyBorder="1" applyAlignment="1" applyProtection="1">
      <alignment wrapText="1"/>
    </xf>
    <xf numFmtId="3" fontId="6" fillId="3" borderId="3" xfId="3" applyNumberFormat="1" applyBorder="1" applyAlignment="1" applyProtection="1">
      <alignment wrapText="1"/>
    </xf>
    <xf numFmtId="3" fontId="6" fillId="3" borderId="5" xfId="3" applyNumberFormat="1" applyBorder="1" applyAlignment="1" applyProtection="1">
      <alignment wrapText="1"/>
    </xf>
    <xf numFmtId="0" fontId="6" fillId="3" borderId="42" xfId="3" applyBorder="1" applyAlignment="1" applyProtection="1">
      <alignment wrapText="1"/>
    </xf>
    <xf numFmtId="0" fontId="6" fillId="3" borderId="65" xfId="3" applyBorder="1" applyAlignment="1" applyProtection="1">
      <alignment wrapText="1"/>
    </xf>
    <xf numFmtId="3" fontId="6" fillId="3" borderId="2" xfId="3" applyNumberFormat="1" applyBorder="1" applyProtection="1"/>
    <xf numFmtId="3" fontId="6" fillId="3" borderId="6" xfId="3" applyNumberFormat="1" applyBorder="1" applyProtection="1"/>
    <xf numFmtId="10" fontId="0" fillId="6" borderId="0" xfId="0" applyNumberFormat="1" applyFill="1" applyProtection="1"/>
    <xf numFmtId="0" fontId="20" fillId="6" borderId="0" xfId="0" applyFont="1" applyFill="1" applyAlignment="1" applyProtection="1">
      <alignment horizontal="left" vertical="top" wrapText="1"/>
    </xf>
    <xf numFmtId="3" fontId="20" fillId="6" borderId="0" xfId="0" applyNumberFormat="1" applyFont="1" applyFill="1" applyAlignment="1" applyProtection="1">
      <alignment horizontal="right" vertical="top" wrapText="1"/>
    </xf>
    <xf numFmtId="10" fontId="20" fillId="6" borderId="0" xfId="1" applyNumberFormat="1" applyFont="1" applyFill="1" applyAlignment="1" applyProtection="1">
      <alignment horizontal="right" vertical="top" wrapText="1"/>
    </xf>
    <xf numFmtId="0" fontId="0" fillId="6" borderId="0" xfId="0" applyFill="1" applyBorder="1" applyAlignment="1" applyProtection="1">
      <alignment horizontal="left" vertical="center" wrapText="1"/>
    </xf>
    <xf numFmtId="0" fontId="15" fillId="6" borderId="0" xfId="0" applyFont="1" applyFill="1" applyBorder="1" applyAlignment="1" applyProtection="1">
      <alignment horizontal="center" vertical="center"/>
    </xf>
    <xf numFmtId="0" fontId="0" fillId="6" borderId="0" xfId="0" applyFill="1" applyBorder="1" applyAlignment="1" applyProtection="1">
      <alignment horizontal="left" vertical="center"/>
    </xf>
    <xf numFmtId="0" fontId="19" fillId="6" borderId="0" xfId="0" applyFont="1" applyFill="1" applyAlignment="1" applyProtection="1">
      <alignment horizontal="left" vertical="center" wrapText="1"/>
    </xf>
    <xf numFmtId="10" fontId="0" fillId="6" borderId="0" xfId="0" applyNumberFormat="1" applyFill="1" applyAlignment="1" applyProtection="1">
      <alignment vertical="center"/>
    </xf>
    <xf numFmtId="0" fontId="6" fillId="3" borderId="1" xfId="3" applyFont="1" applyBorder="1" applyAlignment="1" applyProtection="1">
      <alignment vertical="center" wrapText="1"/>
    </xf>
    <xf numFmtId="3" fontId="6" fillId="7" borderId="18" xfId="3" applyNumberFormat="1" applyFont="1" applyFill="1" applyBorder="1" applyAlignment="1" applyProtection="1">
      <alignment wrapText="1"/>
      <protection hidden="1"/>
    </xf>
    <xf numFmtId="3" fontId="0" fillId="6" borderId="18" xfId="0" applyNumberFormat="1" applyFont="1" applyFill="1" applyBorder="1" applyAlignment="1" applyProtection="1">
      <alignment horizontal="left" wrapText="1" indent="2"/>
      <protection hidden="1"/>
    </xf>
    <xf numFmtId="0" fontId="7" fillId="6" borderId="18" xfId="0" applyFont="1" applyFill="1" applyBorder="1" applyAlignment="1" applyProtection="1">
      <alignment horizontal="left" wrapText="1" indent="2"/>
      <protection hidden="1"/>
    </xf>
    <xf numFmtId="0" fontId="7" fillId="6" borderId="33" xfId="0" applyFont="1" applyFill="1" applyBorder="1" applyAlignment="1" applyProtection="1">
      <alignment horizontal="left" wrapText="1" indent="2"/>
      <protection hidden="1"/>
    </xf>
    <xf numFmtId="0" fontId="6" fillId="3" borderId="1" xfId="3" applyBorder="1" applyAlignment="1" applyProtection="1">
      <alignment horizontal="center" vertical="center" wrapText="1"/>
    </xf>
    <xf numFmtId="0" fontId="6" fillId="3" borderId="42" xfId="3" applyBorder="1" applyAlignment="1" applyProtection="1">
      <alignment horizontal="center" vertical="center" wrapText="1"/>
    </xf>
    <xf numFmtId="3" fontId="6" fillId="3" borderId="1" xfId="3" applyNumberFormat="1" applyBorder="1" applyAlignment="1" applyProtection="1">
      <alignment horizontal="center" vertical="center" wrapText="1"/>
    </xf>
    <xf numFmtId="0" fontId="6" fillId="3" borderId="1" xfId="3" applyBorder="1" applyAlignment="1" applyProtection="1">
      <alignment horizontal="left" vertical="center"/>
    </xf>
    <xf numFmtId="0" fontId="6" fillId="3" borderId="1" xfId="3" applyBorder="1" applyAlignment="1" applyProtection="1">
      <alignment horizontal="left" vertical="center"/>
    </xf>
    <xf numFmtId="3" fontId="7" fillId="15" borderId="22" xfId="23" applyFill="1" applyBorder="1" applyAlignment="1" applyProtection="1">
      <alignment wrapText="1"/>
      <protection locked="0"/>
    </xf>
    <xf numFmtId="0" fontId="0" fillId="6" borderId="82" xfId="0" applyFont="1" applyFill="1" applyBorder="1" applyAlignment="1" applyProtection="1">
      <alignment horizontal="left" vertical="center" wrapText="1"/>
    </xf>
    <xf numFmtId="0" fontId="0" fillId="6" borderId="82" xfId="0" applyFill="1" applyBorder="1" applyAlignment="1" applyProtection="1">
      <alignment horizontal="left" vertical="center" wrapText="1"/>
    </xf>
    <xf numFmtId="3" fontId="39" fillId="13" borderId="7" xfId="3" applyNumberFormat="1" applyFont="1" applyFill="1" applyBorder="1" applyAlignment="1" applyProtection="1">
      <alignment horizontal="right"/>
    </xf>
    <xf numFmtId="3" fontId="39" fillId="13" borderId="3" xfId="3" applyNumberFormat="1" applyFont="1" applyFill="1" applyBorder="1" applyAlignment="1" applyProtection="1">
      <alignment horizontal="right"/>
    </xf>
    <xf numFmtId="3" fontId="39" fillId="15" borderId="5" xfId="3" applyNumberFormat="1" applyFont="1" applyFill="1" applyBorder="1" applyAlignment="1" applyProtection="1">
      <alignment horizontal="right"/>
    </xf>
    <xf numFmtId="3" fontId="39" fillId="15" borderId="41" xfId="3" applyNumberFormat="1" applyFont="1" applyFill="1" applyBorder="1" applyAlignment="1" applyProtection="1">
      <alignment horizontal="right"/>
    </xf>
    <xf numFmtId="0" fontId="0" fillId="6" borderId="0" xfId="0" applyFont="1" applyFill="1" applyBorder="1" applyAlignment="1" applyProtection="1">
      <alignment vertical="center" wrapText="1"/>
      <protection hidden="1"/>
    </xf>
    <xf numFmtId="3" fontId="0" fillId="13" borderId="0" xfId="0" applyNumberFormat="1" applyFont="1" applyFill="1" applyBorder="1" applyAlignment="1" applyProtection="1">
      <alignment wrapText="1"/>
    </xf>
    <xf numFmtId="9" fontId="7" fillId="13" borderId="0" xfId="1" applyFont="1" applyFill="1" applyBorder="1" applyAlignment="1" applyProtection="1">
      <alignment horizontal="right" wrapText="1"/>
    </xf>
    <xf numFmtId="3" fontId="7" fillId="13" borderId="0" xfId="0" applyNumberFormat="1" applyFont="1" applyFill="1" applyProtection="1"/>
    <xf numFmtId="0" fontId="7" fillId="16" borderId="0" xfId="4" applyFont="1" applyFill="1" applyAlignment="1" applyProtection="1">
      <alignment wrapText="1"/>
      <protection hidden="1"/>
    </xf>
    <xf numFmtId="4" fontId="7" fillId="16" borderId="0" xfId="0" applyNumberFormat="1" applyFont="1" applyFill="1" applyProtection="1"/>
    <xf numFmtId="9" fontId="7" fillId="16" borderId="0" xfId="1" applyFont="1" applyFill="1" applyBorder="1" applyAlignment="1" applyProtection="1">
      <alignment horizontal="right" wrapText="1"/>
    </xf>
    <xf numFmtId="0" fontId="7" fillId="13" borderId="0" xfId="4" applyFont="1" applyFill="1" applyAlignment="1" applyProtection="1">
      <alignment wrapText="1"/>
      <protection hidden="1"/>
    </xf>
    <xf numFmtId="0" fontId="0" fillId="4" borderId="0" xfId="4" applyFont="1" applyAlignment="1" applyProtection="1">
      <alignment wrapText="1"/>
      <protection hidden="1"/>
    </xf>
    <xf numFmtId="3" fontId="7" fillId="6" borderId="22" xfId="23" applyNumberFormat="1" applyBorder="1" applyAlignment="1" applyProtection="1">
      <alignment wrapText="1"/>
      <protection locked="0"/>
    </xf>
    <xf numFmtId="0" fontId="6" fillId="3" borderId="7" xfId="3" applyBorder="1" applyAlignment="1" applyProtection="1">
      <alignment horizontal="center"/>
    </xf>
    <xf numFmtId="0" fontId="0" fillId="4" borderId="0" xfId="4" applyFont="1" applyProtection="1"/>
    <xf numFmtId="0" fontId="6" fillId="3" borderId="0" xfId="3" applyBorder="1" applyProtection="1"/>
    <xf numFmtId="0" fontId="0" fillId="16" borderId="0" xfId="4" applyFont="1" applyFill="1" applyAlignment="1" applyProtection="1">
      <alignment wrapText="1"/>
    </xf>
    <xf numFmtId="0" fontId="7" fillId="16" borderId="0" xfId="4" applyFill="1" applyProtection="1"/>
    <xf numFmtId="0" fontId="7" fillId="16" borderId="0" xfId="4" applyFill="1" applyAlignment="1" applyProtection="1">
      <alignment wrapText="1"/>
    </xf>
    <xf numFmtId="0" fontId="6" fillId="6" borderId="0" xfId="3" applyFill="1" applyBorder="1" applyAlignment="1" applyProtection="1">
      <alignment wrapText="1"/>
    </xf>
    <xf numFmtId="0" fontId="6" fillId="6" borderId="0" xfId="3" applyFill="1" applyBorder="1" applyProtection="1"/>
    <xf numFmtId="3" fontId="6" fillId="6" borderId="0" xfId="3" applyNumberFormat="1" applyFill="1" applyBorder="1" applyProtection="1"/>
    <xf numFmtId="9" fontId="6" fillId="6" borderId="0" xfId="1" applyFont="1" applyFill="1" applyBorder="1" applyProtection="1"/>
    <xf numFmtId="0" fontId="11" fillId="6" borderId="0" xfId="2" applyFont="1" applyFill="1" applyAlignment="1" applyProtection="1">
      <alignment horizontal="left" wrapText="1"/>
      <protection hidden="1"/>
    </xf>
    <xf numFmtId="0" fontId="8" fillId="6" borderId="0" xfId="0" applyFont="1" applyFill="1" applyBorder="1" applyAlignment="1" applyProtection="1">
      <alignment horizontal="right"/>
      <protection hidden="1"/>
    </xf>
    <xf numFmtId="0" fontId="7" fillId="6" borderId="0" xfId="4" applyFill="1" applyBorder="1" applyAlignment="1" applyProtection="1">
      <alignment horizontal="center"/>
      <protection hidden="1"/>
    </xf>
    <xf numFmtId="0" fontId="11" fillId="6" borderId="0" xfId="2" applyFont="1" applyFill="1" applyAlignment="1" applyProtection="1">
      <alignment horizontal="center" wrapText="1"/>
      <protection hidden="1"/>
    </xf>
    <xf numFmtId="0" fontId="0" fillId="6" borderId="18" xfId="0" applyFill="1" applyBorder="1" applyProtection="1">
      <protection hidden="1"/>
    </xf>
    <xf numFmtId="0" fontId="39" fillId="6" borderId="82" xfId="0" applyFont="1" applyFill="1" applyBorder="1" applyAlignment="1" applyProtection="1">
      <alignment horizontal="left" vertical="center" wrapText="1"/>
    </xf>
    <xf numFmtId="0" fontId="10" fillId="6" borderId="0" xfId="6" applyFill="1" applyAlignment="1" applyProtection="1">
      <alignment horizontal="left"/>
      <protection hidden="1"/>
    </xf>
    <xf numFmtId="0" fontId="0" fillId="6" borderId="0" xfId="0" applyFill="1" applyAlignment="1" applyProtection="1">
      <alignment horizontal="left" wrapText="1"/>
      <protection hidden="1"/>
    </xf>
    <xf numFmtId="0" fontId="0" fillId="6" borderId="0" xfId="0" applyFill="1" applyAlignment="1">
      <alignment horizontal="left"/>
    </xf>
    <xf numFmtId="0" fontId="39" fillId="6" borderId="0" xfId="0" applyFont="1" applyFill="1" applyAlignment="1">
      <alignment wrapText="1"/>
    </xf>
    <xf numFmtId="0" fontId="39" fillId="6" borderId="82" xfId="0" applyFont="1" applyFill="1" applyBorder="1" applyAlignment="1" applyProtection="1">
      <alignment vertical="center" wrapText="1"/>
    </xf>
    <xf numFmtId="0" fontId="39" fillId="0" borderId="82" xfId="0" applyFont="1" applyFill="1" applyBorder="1" applyAlignment="1" applyProtection="1">
      <alignment horizontal="left" vertical="center" wrapText="1"/>
    </xf>
    <xf numFmtId="0" fontId="39" fillId="6" borderId="0" xfId="0" applyFont="1" applyFill="1"/>
    <xf numFmtId="0" fontId="10" fillId="6" borderId="0" xfId="6" applyFill="1" applyAlignment="1" applyProtection="1">
      <alignment horizontal="center"/>
      <protection hidden="1"/>
    </xf>
    <xf numFmtId="0" fontId="0" fillId="6" borderId="0" xfId="0" applyFill="1" applyAlignment="1" applyProtection="1">
      <alignment horizontal="center" wrapText="1"/>
      <protection hidden="1"/>
    </xf>
    <xf numFmtId="0" fontId="39" fillId="6" borderId="82" xfId="0" applyFont="1" applyFill="1" applyBorder="1" applyAlignment="1" applyProtection="1">
      <alignment horizontal="center" vertical="center" wrapText="1"/>
    </xf>
    <xf numFmtId="0" fontId="11" fillId="6" borderId="0" xfId="2" applyFont="1" applyFill="1" applyBorder="1" applyAlignment="1" applyProtection="1">
      <alignment horizontal="left" wrapText="1"/>
      <protection hidden="1"/>
    </xf>
    <xf numFmtId="0" fontId="19" fillId="6" borderId="0" xfId="0" applyFont="1" applyFill="1" applyAlignment="1" applyProtection="1">
      <alignment horizontal="left" vertical="top" wrapText="1"/>
    </xf>
    <xf numFmtId="0" fontId="10" fillId="6" borderId="0" xfId="6" quotePrefix="1" applyFill="1" applyBorder="1" applyAlignment="1" applyProtection="1">
      <alignment horizontal="center" vertical="center"/>
    </xf>
    <xf numFmtId="0" fontId="6" fillId="3" borderId="42" xfId="3" applyFont="1" applyBorder="1" applyAlignment="1" applyProtection="1">
      <alignment vertical="center" wrapText="1"/>
    </xf>
    <xf numFmtId="14" fontId="7" fillId="6" borderId="22" xfId="23" applyNumberFormat="1" applyAlignment="1" applyProtection="1">
      <alignment horizontal="right"/>
      <protection locked="0"/>
    </xf>
    <xf numFmtId="9" fontId="7" fillId="6" borderId="22" xfId="1" applyFont="1" applyFill="1" applyBorder="1" applyAlignment="1" applyProtection="1">
      <alignment wrapText="1"/>
      <protection locked="0"/>
    </xf>
    <xf numFmtId="0" fontId="0" fillId="6" borderId="82" xfId="0" applyFont="1" applyFill="1" applyBorder="1" applyAlignment="1" applyProtection="1">
      <alignment vertical="center" wrapText="1"/>
    </xf>
    <xf numFmtId="10" fontId="7" fillId="15" borderId="22" xfId="1" applyNumberFormat="1" applyFont="1" applyFill="1" applyBorder="1" applyAlignment="1" applyProtection="1">
      <alignment wrapText="1"/>
      <protection locked="0"/>
    </xf>
    <xf numFmtId="3" fontId="0" fillId="6" borderId="22" xfId="0" applyNumberFormat="1" applyFill="1" applyBorder="1" applyProtection="1"/>
    <xf numFmtId="0" fontId="9" fillId="6" borderId="0" xfId="0" applyFont="1" applyFill="1" applyProtection="1"/>
    <xf numFmtId="3" fontId="6" fillId="6" borderId="22" xfId="0" applyNumberFormat="1" applyFont="1" applyFill="1" applyBorder="1" applyProtection="1"/>
    <xf numFmtId="0" fontId="8" fillId="4" borderId="20" xfId="4" applyFont="1" applyBorder="1" applyAlignment="1" applyProtection="1">
      <alignment wrapText="1"/>
      <protection hidden="1"/>
    </xf>
    <xf numFmtId="3" fontId="8" fillId="6" borderId="0" xfId="0" applyNumberFormat="1" applyFont="1" applyFill="1" applyBorder="1" applyAlignment="1" applyProtection="1">
      <alignment wrapText="1"/>
    </xf>
    <xf numFmtId="9" fontId="8" fillId="6" borderId="0" xfId="1" applyFont="1" applyFill="1" applyBorder="1" applyAlignment="1" applyProtection="1">
      <alignment horizontal="right" wrapText="1"/>
    </xf>
    <xf numFmtId="0" fontId="13" fillId="7" borderId="1" xfId="0" applyFont="1" applyFill="1" applyBorder="1" applyProtection="1"/>
    <xf numFmtId="3" fontId="13" fillId="7" borderId="1" xfId="0" applyNumberFormat="1" applyFont="1" applyFill="1" applyBorder="1" applyAlignment="1" applyProtection="1">
      <alignment wrapText="1"/>
    </xf>
    <xf numFmtId="9" fontId="13" fillId="7" borderId="1" xfId="1" applyFont="1" applyFill="1" applyBorder="1" applyAlignment="1" applyProtection="1">
      <alignment horizontal="right" wrapText="1"/>
    </xf>
    <xf numFmtId="3" fontId="0" fillId="6" borderId="0" xfId="0" applyNumberFormat="1" applyFill="1" applyBorder="1" applyAlignment="1" applyProtection="1">
      <alignment wrapText="1"/>
      <protection hidden="1"/>
    </xf>
    <xf numFmtId="3" fontId="6" fillId="3" borderId="1" xfId="3" applyNumberFormat="1" applyBorder="1" applyAlignment="1" applyProtection="1"/>
    <xf numFmtId="3" fontId="7" fillId="6" borderId="87" xfId="23" applyFont="1" applyBorder="1" applyAlignment="1" applyProtection="1">
      <alignment wrapText="1"/>
      <protection locked="0"/>
    </xf>
    <xf numFmtId="0" fontId="0" fillId="13" borderId="1" xfId="0" applyFill="1" applyBorder="1" applyProtection="1"/>
    <xf numFmtId="0" fontId="0" fillId="13" borderId="33" xfId="0" applyFill="1" applyBorder="1" applyProtection="1"/>
    <xf numFmtId="3" fontId="13" fillId="7" borderId="18" xfId="3" applyNumberFormat="1" applyFont="1" applyFill="1" applyBorder="1" applyAlignment="1" applyProtection="1">
      <alignment wrapText="1"/>
      <protection hidden="1"/>
    </xf>
    <xf numFmtId="3" fontId="8" fillId="6" borderId="0" xfId="0" applyNumberFormat="1" applyFont="1" applyFill="1" applyProtection="1"/>
    <xf numFmtId="9" fontId="8" fillId="6" borderId="0" xfId="18" applyFont="1" applyFill="1" applyBorder="1" applyAlignment="1" applyProtection="1">
      <alignment horizontal="right" wrapText="1"/>
    </xf>
    <xf numFmtId="0" fontId="8" fillId="4" borderId="67" xfId="4" applyFont="1" applyBorder="1" applyAlignment="1" applyProtection="1">
      <alignment wrapText="1"/>
      <protection hidden="1"/>
    </xf>
    <xf numFmtId="0" fontId="8" fillId="4" borderId="32" xfId="4" applyFont="1" applyBorder="1" applyAlignment="1" applyProtection="1">
      <alignment wrapText="1"/>
      <protection hidden="1"/>
    </xf>
    <xf numFmtId="0" fontId="8" fillId="4" borderId="33" xfId="4" applyFont="1" applyBorder="1" applyAlignment="1" applyProtection="1">
      <alignment wrapText="1"/>
      <protection hidden="1"/>
    </xf>
    <xf numFmtId="3" fontId="13" fillId="7" borderId="33" xfId="3" applyNumberFormat="1" applyFont="1" applyFill="1" applyBorder="1" applyAlignment="1" applyProtection="1">
      <alignment wrapText="1"/>
      <protection hidden="1"/>
    </xf>
    <xf numFmtId="4" fontId="13" fillId="3" borderId="33" xfId="3" applyNumberFormat="1" applyFont="1" applyBorder="1" applyAlignment="1" applyProtection="1">
      <alignment wrapText="1"/>
      <protection hidden="1"/>
    </xf>
    <xf numFmtId="0" fontId="11" fillId="2" borderId="21" xfId="2" applyFont="1" applyBorder="1" applyAlignment="1" applyProtection="1"/>
    <xf numFmtId="0" fontId="0" fillId="6" borderId="1" xfId="0" applyFont="1" applyFill="1" applyBorder="1" applyAlignment="1" applyProtection="1">
      <alignment wrapText="1"/>
      <protection hidden="1"/>
    </xf>
    <xf numFmtId="0" fontId="0" fillId="6" borderId="33" xfId="0" applyFont="1" applyFill="1" applyBorder="1" applyAlignment="1" applyProtection="1">
      <alignment wrapText="1"/>
      <protection hidden="1"/>
    </xf>
    <xf numFmtId="0" fontId="6" fillId="3" borderId="1" xfId="3" applyBorder="1" applyAlignment="1" applyProtection="1">
      <alignment horizontal="center" vertical="center" wrapText="1"/>
    </xf>
    <xf numFmtId="0" fontId="0" fillId="6" borderId="0" xfId="0" applyFont="1" applyFill="1" applyAlignment="1" applyProtection="1">
      <alignment wrapText="1"/>
      <protection hidden="1"/>
    </xf>
    <xf numFmtId="0" fontId="31" fillId="6" borderId="0" xfId="0" applyFont="1" applyFill="1" applyAlignment="1" applyProtection="1">
      <alignment vertical="top" wrapText="1"/>
    </xf>
    <xf numFmtId="0" fontId="6" fillId="3" borderId="1" xfId="3" applyBorder="1" applyAlignment="1" applyProtection="1">
      <alignment horizontal="center" vertical="center" wrapText="1"/>
    </xf>
    <xf numFmtId="0" fontId="6" fillId="3" borderId="3" xfId="3" applyBorder="1" applyAlignment="1" applyProtection="1">
      <alignment horizontal="center" vertical="center" wrapText="1"/>
    </xf>
    <xf numFmtId="3" fontId="6" fillId="3" borderId="7" xfId="3" applyNumberFormat="1" applyBorder="1" applyAlignment="1" applyProtection="1">
      <alignment horizontal="center" vertical="center"/>
    </xf>
    <xf numFmtId="0" fontId="31" fillId="6" borderId="0" xfId="0" applyFont="1" applyFill="1" applyAlignment="1" applyProtection="1">
      <alignment vertical="center" wrapText="1"/>
    </xf>
    <xf numFmtId="0" fontId="6" fillId="3" borderId="36" xfId="3" applyBorder="1" applyAlignment="1" applyProtection="1">
      <alignment horizontal="center" vertical="center" wrapText="1"/>
      <protection hidden="1"/>
    </xf>
    <xf numFmtId="0" fontId="6" fillId="6" borderId="0" xfId="5" applyFont="1" applyFill="1" applyBorder="1" applyAlignment="1" applyProtection="1">
      <alignment horizontal="center" vertical="center" wrapText="1"/>
      <protection hidden="1"/>
    </xf>
    <xf numFmtId="0" fontId="6" fillId="3" borderId="1" xfId="3" applyBorder="1" applyAlignment="1" applyProtection="1">
      <alignment horizontal="center" vertical="center" wrapText="1"/>
      <protection hidden="1"/>
    </xf>
    <xf numFmtId="0" fontId="6" fillId="3" borderId="35" xfId="3" applyBorder="1" applyAlignment="1" applyProtection="1">
      <alignment horizontal="center" vertical="center" wrapText="1"/>
      <protection hidden="1"/>
    </xf>
    <xf numFmtId="0" fontId="6" fillId="3" borderId="12" xfId="3" applyBorder="1" applyAlignment="1" applyProtection="1">
      <alignment horizontal="center" vertical="center" wrapText="1"/>
      <protection hidden="1"/>
    </xf>
    <xf numFmtId="0" fontId="6" fillId="3" borderId="30" xfId="3" applyBorder="1" applyAlignment="1" applyProtection="1">
      <alignment horizontal="center" vertical="center" wrapText="1"/>
      <protection hidden="1"/>
    </xf>
    <xf numFmtId="164" fontId="7" fillId="6" borderId="0" xfId="12" applyNumberFormat="1" applyFill="1" applyProtection="1">
      <protection hidden="1"/>
    </xf>
    <xf numFmtId="164" fontId="7" fillId="6" borderId="0" xfId="12" applyNumberFormat="1" applyFill="1" applyAlignment="1" applyProtection="1">
      <alignment wrapText="1"/>
      <protection hidden="1"/>
    </xf>
    <xf numFmtId="3" fontId="7" fillId="6" borderId="22" xfId="20" applyNumberFormat="1" applyAlignment="1">
      <protection locked="0"/>
    </xf>
    <xf numFmtId="3" fontId="7" fillId="6" borderId="0" xfId="12" applyNumberFormat="1" applyFont="1" applyFill="1" applyAlignment="1" applyProtection="1">
      <alignment wrapText="1"/>
      <protection hidden="1"/>
    </xf>
    <xf numFmtId="3" fontId="6" fillId="3" borderId="1" xfId="3" applyNumberFormat="1" applyBorder="1" applyAlignment="1" applyProtection="1">
      <alignment horizontal="center" vertical="center" wrapText="1"/>
    </xf>
    <xf numFmtId="3" fontId="6" fillId="3" borderId="2" xfId="3" applyNumberFormat="1" applyBorder="1" applyAlignment="1" applyProtection="1">
      <alignment horizontal="center" vertical="center" wrapText="1"/>
    </xf>
    <xf numFmtId="0" fontId="7" fillId="6" borderId="0" xfId="0" applyFont="1" applyFill="1" applyAlignment="1" applyProtection="1">
      <alignment horizontal="center" vertical="center" wrapText="1"/>
    </xf>
    <xf numFmtId="0" fontId="7" fillId="6" borderId="0" xfId="0" applyFont="1" applyFill="1" applyAlignment="1" applyProtection="1">
      <alignment horizontal="center"/>
    </xf>
    <xf numFmtId="3" fontId="6" fillId="3" borderId="7" xfId="3" applyNumberFormat="1" applyBorder="1" applyAlignment="1" applyProtection="1">
      <alignment horizontal="center" vertical="center" wrapText="1"/>
    </xf>
    <xf numFmtId="0" fontId="6" fillId="3" borderId="42" xfId="3" applyBorder="1" applyAlignment="1" applyProtection="1">
      <alignment vertical="center" wrapText="1"/>
    </xf>
    <xf numFmtId="0" fontId="7" fillId="6" borderId="43" xfId="0" applyFont="1" applyFill="1" applyBorder="1" applyAlignment="1" applyProtection="1">
      <alignment horizontal="center"/>
    </xf>
    <xf numFmtId="0" fontId="0" fillId="4" borderId="0" xfId="4" applyFont="1" applyAlignment="1" applyProtection="1"/>
    <xf numFmtId="0" fontId="5" fillId="3" borderId="0" xfId="3" applyFont="1" applyAlignment="1" applyProtection="1">
      <alignment vertical="top"/>
    </xf>
    <xf numFmtId="0" fontId="0" fillId="16" borderId="0" xfId="4" applyFont="1" applyFill="1" applyAlignment="1" applyProtection="1"/>
    <xf numFmtId="0" fontId="6" fillId="3" borderId="2" xfId="3" applyBorder="1" applyAlignment="1" applyProtection="1">
      <alignment vertical="center"/>
      <protection hidden="1"/>
    </xf>
    <xf numFmtId="3" fontId="6" fillId="3" borderId="6" xfId="3" applyNumberFormat="1" applyBorder="1" applyAlignment="1" applyProtection="1">
      <alignment vertical="center"/>
      <protection hidden="1"/>
    </xf>
    <xf numFmtId="0" fontId="6" fillId="3" borderId="2" xfId="3" applyBorder="1" applyAlignment="1" applyProtection="1">
      <alignment vertical="center"/>
    </xf>
    <xf numFmtId="3" fontId="6" fillId="3" borderId="0" xfId="3" applyNumberFormat="1" applyBorder="1" applyAlignment="1" applyProtection="1">
      <alignment vertical="center" wrapText="1"/>
      <protection hidden="1"/>
    </xf>
    <xf numFmtId="0" fontId="7" fillId="4" borderId="0" xfId="4" applyAlignment="1" applyProtection="1"/>
    <xf numFmtId="0" fontId="6" fillId="3" borderId="1" xfId="3" applyBorder="1" applyAlignment="1" applyProtection="1">
      <alignment horizontal="center" vertical="center" wrapText="1"/>
    </xf>
    <xf numFmtId="0" fontId="6" fillId="3" borderId="1" xfId="3" applyFont="1" applyBorder="1" applyAlignment="1" applyProtection="1">
      <alignment horizontal="center" vertical="center" wrapText="1"/>
    </xf>
    <xf numFmtId="0" fontId="0" fillId="6" borderId="1" xfId="0" applyFill="1" applyBorder="1" applyAlignment="1" applyProtection="1">
      <alignment vertical="center"/>
    </xf>
    <xf numFmtId="0" fontId="7" fillId="6" borderId="0" xfId="4" applyFont="1" applyFill="1" applyAlignment="1" applyProtection="1">
      <alignment horizontal="left" wrapText="1"/>
    </xf>
    <xf numFmtId="0" fontId="7" fillId="13" borderId="0" xfId="4" applyFont="1" applyFill="1" applyAlignment="1" applyProtection="1">
      <alignment vertical="center" wrapText="1"/>
      <protection hidden="1"/>
    </xf>
    <xf numFmtId="3" fontId="0" fillId="13" borderId="0" xfId="0" applyNumberFormat="1" applyFont="1" applyFill="1" applyBorder="1" applyAlignment="1" applyProtection="1">
      <alignment vertical="center" wrapText="1"/>
    </xf>
    <xf numFmtId="9" fontId="7" fillId="13" borderId="0" xfId="1" applyFont="1" applyFill="1" applyBorder="1" applyAlignment="1" applyProtection="1">
      <alignment horizontal="right" vertical="center" wrapText="1"/>
    </xf>
    <xf numFmtId="3" fontId="7" fillId="13" borderId="0" xfId="0" applyNumberFormat="1" applyFont="1" applyFill="1" applyAlignment="1" applyProtection="1">
      <alignment vertical="center"/>
    </xf>
    <xf numFmtId="9" fontId="7" fillId="13" borderId="0" xfId="18" applyFont="1" applyFill="1" applyBorder="1" applyAlignment="1" applyProtection="1">
      <alignment horizontal="right" vertical="center" wrapText="1"/>
    </xf>
    <xf numFmtId="0" fontId="7" fillId="6" borderId="0" xfId="12" applyFont="1" applyFill="1" applyAlignment="1" applyProtection="1">
      <alignment vertical="center" wrapText="1"/>
      <protection hidden="1"/>
    </xf>
    <xf numFmtId="3" fontId="7" fillId="6" borderId="22" xfId="16" applyBorder="1" applyAlignment="1" applyProtection="1">
      <alignment vertical="center" wrapText="1"/>
      <protection locked="0"/>
    </xf>
    <xf numFmtId="3" fontId="7" fillId="8" borderId="0" xfId="17" applyAlignment="1">
      <alignment horizontal="right" vertical="center"/>
      <protection hidden="1"/>
    </xf>
    <xf numFmtId="9" fontId="7" fillId="6" borderId="0" xfId="18" applyFont="1" applyFill="1" applyBorder="1" applyAlignment="1" applyProtection="1">
      <alignment horizontal="right" vertical="center" wrapText="1"/>
    </xf>
    <xf numFmtId="3" fontId="7" fillId="6" borderId="22" xfId="16" applyAlignment="1">
      <alignment vertical="center" wrapText="1"/>
      <protection locked="0"/>
    </xf>
    <xf numFmtId="0" fontId="7" fillId="6" borderId="0" xfId="12" applyFill="1" applyAlignment="1" applyProtection="1">
      <alignment vertical="center" wrapText="1"/>
      <protection hidden="1"/>
    </xf>
    <xf numFmtId="3" fontId="7" fillId="6" borderId="0" xfId="0" applyNumberFormat="1" applyFont="1" applyFill="1" applyAlignment="1" applyProtection="1">
      <alignment vertical="center"/>
    </xf>
    <xf numFmtId="0" fontId="7" fillId="6" borderId="0" xfId="0" applyFont="1" applyFill="1" applyAlignment="1" applyProtection="1">
      <alignment vertical="center" wrapText="1"/>
    </xf>
    <xf numFmtId="0" fontId="7" fillId="4" borderId="0" xfId="4" applyFont="1" applyAlignment="1" applyProtection="1">
      <alignment vertical="center" wrapText="1"/>
      <protection hidden="1"/>
    </xf>
    <xf numFmtId="4" fontId="7" fillId="6" borderId="0" xfId="0" applyNumberFormat="1" applyFont="1" applyFill="1" applyAlignment="1" applyProtection="1">
      <alignment vertical="center"/>
    </xf>
    <xf numFmtId="0" fontId="6" fillId="7" borderId="1" xfId="0" applyFont="1" applyFill="1" applyBorder="1" applyAlignment="1" applyProtection="1">
      <alignment vertical="center"/>
    </xf>
    <xf numFmtId="3" fontId="6" fillId="7" borderId="1" xfId="0" applyNumberFormat="1" applyFont="1" applyFill="1" applyBorder="1" applyAlignment="1" applyProtection="1">
      <alignment vertical="center"/>
    </xf>
    <xf numFmtId="9" fontId="6" fillId="7" borderId="1" xfId="18" applyFont="1" applyFill="1" applyBorder="1" applyAlignment="1" applyProtection="1">
      <alignment horizontal="right" vertical="center" wrapText="1"/>
    </xf>
    <xf numFmtId="0" fontId="0" fillId="6" borderId="66" xfId="0" applyFill="1" applyBorder="1" applyAlignment="1" applyProtection="1">
      <alignment vertical="center" wrapText="1"/>
    </xf>
    <xf numFmtId="0" fontId="7" fillId="6" borderId="1" xfId="12" applyFont="1" applyFill="1" applyBorder="1" applyAlignment="1">
      <alignment vertical="center" wrapText="1"/>
    </xf>
    <xf numFmtId="0" fontId="5" fillId="19" borderId="1" xfId="24" applyFont="1" applyFill="1" applyBorder="1" applyAlignment="1">
      <alignment horizontal="center" vertical="center" wrapText="1"/>
    </xf>
    <xf numFmtId="0" fontId="10" fillId="6" borderId="0" xfId="6" applyFill="1" applyAlignment="1" applyProtection="1">
      <alignment vertical="center"/>
    </xf>
    <xf numFmtId="0" fontId="11" fillId="2" borderId="0" xfId="2" applyFont="1" applyAlignment="1" applyProtection="1">
      <alignment vertical="center"/>
    </xf>
    <xf numFmtId="0" fontId="7" fillId="6" borderId="66" xfId="0" applyFont="1" applyFill="1" applyBorder="1" applyAlignment="1" applyProtection="1">
      <alignment vertical="center" wrapText="1"/>
    </xf>
    <xf numFmtId="3" fontId="6" fillId="7" borderId="0" xfId="3" applyNumberFormat="1" applyFont="1" applyFill="1" applyBorder="1" applyAlignment="1" applyProtection="1">
      <alignment vertical="center" wrapText="1"/>
      <protection hidden="1"/>
    </xf>
    <xf numFmtId="9" fontId="0" fillId="6" borderId="0" xfId="1" applyFont="1" applyFill="1" applyAlignment="1" applyProtection="1">
      <alignment vertical="center"/>
    </xf>
    <xf numFmtId="0" fontId="7" fillId="4" borderId="4" xfId="4" applyFont="1" applyBorder="1" applyAlignment="1" applyProtection="1">
      <alignment vertical="center" wrapText="1"/>
      <protection hidden="1"/>
    </xf>
    <xf numFmtId="3" fontId="0" fillId="6" borderId="0" xfId="0" applyNumberFormat="1" applyFont="1" applyFill="1" applyBorder="1" applyAlignment="1" applyProtection="1">
      <alignment horizontal="left" vertical="center" wrapText="1"/>
      <protection hidden="1"/>
    </xf>
    <xf numFmtId="0" fontId="7" fillId="6" borderId="0" xfId="0" applyFont="1" applyFill="1" applyBorder="1" applyAlignment="1" applyProtection="1">
      <alignment horizontal="left" vertical="center" wrapText="1"/>
      <protection hidden="1"/>
    </xf>
    <xf numFmtId="0" fontId="7" fillId="4" borderId="34" xfId="4" applyFont="1" applyBorder="1" applyAlignment="1" applyProtection="1">
      <alignment vertical="center" wrapText="1"/>
      <protection hidden="1"/>
    </xf>
    <xf numFmtId="0" fontId="8" fillId="6" borderId="0" xfId="0" applyFont="1" applyFill="1" applyAlignment="1" applyProtection="1">
      <alignment vertical="center"/>
    </xf>
    <xf numFmtId="3" fontId="6" fillId="7" borderId="34" xfId="3" applyNumberFormat="1" applyFont="1" applyFill="1" applyBorder="1" applyAlignment="1" applyProtection="1">
      <alignment vertical="center" wrapText="1"/>
      <protection hidden="1"/>
    </xf>
    <xf numFmtId="0" fontId="7" fillId="6" borderId="34" xfId="0" applyFont="1" applyFill="1" applyBorder="1" applyAlignment="1" applyProtection="1">
      <alignment horizontal="left" vertical="center" wrapText="1"/>
      <protection hidden="1"/>
    </xf>
    <xf numFmtId="4" fontId="6" fillId="3" borderId="34" xfId="3" applyNumberFormat="1" applyFont="1" applyBorder="1" applyAlignment="1" applyProtection="1">
      <alignment vertical="center" wrapText="1"/>
      <protection hidden="1"/>
    </xf>
    <xf numFmtId="0" fontId="0" fillId="4" borderId="4" xfId="4" applyFont="1" applyBorder="1" applyAlignment="1" applyProtection="1">
      <alignment vertical="center" wrapText="1"/>
      <protection hidden="1"/>
    </xf>
    <xf numFmtId="0" fontId="0" fillId="6" borderId="82" xfId="0" applyFont="1" applyFill="1" applyBorder="1" applyAlignment="1" applyProtection="1">
      <alignment vertical="center" wrapText="1"/>
    </xf>
    <xf numFmtId="0" fontId="0" fillId="6" borderId="82" xfId="0" applyFont="1" applyFill="1" applyBorder="1" applyAlignment="1" applyProtection="1">
      <alignment wrapText="1"/>
    </xf>
    <xf numFmtId="0" fontId="5" fillId="2" borderId="0" xfId="2" applyAlignment="1" applyProtection="1">
      <alignment horizontal="center" wrapText="1"/>
      <protection hidden="1"/>
    </xf>
    <xf numFmtId="0" fontId="5" fillId="2" borderId="8" xfId="2" applyBorder="1" applyAlignment="1" applyProtection="1">
      <alignment horizontal="left" wrapText="1"/>
      <protection hidden="1"/>
    </xf>
    <xf numFmtId="0" fontId="5" fillId="2" borderId="11" xfId="2" applyBorder="1" applyAlignment="1" applyProtection="1">
      <alignment horizontal="left" wrapText="1"/>
      <protection hidden="1"/>
    </xf>
    <xf numFmtId="0" fontId="5" fillId="2" borderId="9" xfId="2" applyBorder="1" applyAlignment="1" applyProtection="1">
      <alignment horizontal="left" wrapText="1"/>
      <protection hidden="1"/>
    </xf>
    <xf numFmtId="0" fontId="7" fillId="4" borderId="0" xfId="4" applyBorder="1" applyAlignment="1" applyProtection="1">
      <alignment horizontal="center"/>
      <protection hidden="1"/>
    </xf>
    <xf numFmtId="0" fontId="7" fillId="4" borderId="13" xfId="4" applyBorder="1" applyAlignment="1" applyProtection="1">
      <alignment horizontal="center"/>
      <protection hidden="1"/>
    </xf>
    <xf numFmtId="0" fontId="7" fillId="4" borderId="21" xfId="4" applyBorder="1" applyAlignment="1" applyProtection="1">
      <alignment horizontal="center"/>
      <protection hidden="1"/>
    </xf>
    <xf numFmtId="0" fontId="7" fillId="4" borderId="10" xfId="4" applyBorder="1" applyAlignment="1" applyProtection="1">
      <alignment horizontal="center"/>
      <protection hidden="1"/>
    </xf>
    <xf numFmtId="0" fontId="0" fillId="6" borderId="15" xfId="2" applyFont="1" applyFill="1" applyBorder="1" applyAlignment="1" applyProtection="1">
      <alignment horizontal="left" vertical="center" wrapText="1"/>
      <protection hidden="1"/>
    </xf>
    <xf numFmtId="0" fontId="0" fillId="6" borderId="16" xfId="2" applyFont="1" applyFill="1" applyBorder="1" applyAlignment="1" applyProtection="1">
      <alignment horizontal="left" vertical="center" wrapText="1"/>
      <protection hidden="1"/>
    </xf>
    <xf numFmtId="0" fontId="8" fillId="6" borderId="17" xfId="2" applyFont="1" applyFill="1" applyBorder="1" applyAlignment="1" applyProtection="1">
      <alignment horizontal="left" vertical="center" wrapText="1"/>
      <protection hidden="1"/>
    </xf>
    <xf numFmtId="0" fontId="50" fillId="6" borderId="93" xfId="2" applyFont="1" applyFill="1" applyBorder="1" applyAlignment="1" applyProtection="1">
      <alignment horizontal="left" wrapText="1"/>
      <protection hidden="1"/>
    </xf>
    <xf numFmtId="0" fontId="50" fillId="6" borderId="94" xfId="2" applyFont="1" applyFill="1" applyBorder="1" applyAlignment="1" applyProtection="1">
      <alignment horizontal="left" wrapText="1"/>
      <protection hidden="1"/>
    </xf>
    <xf numFmtId="0" fontId="50" fillId="6" borderId="95" xfId="2" applyFont="1" applyFill="1" applyBorder="1" applyAlignment="1" applyProtection="1">
      <alignment horizontal="left" wrapText="1"/>
      <protection hidden="1"/>
    </xf>
    <xf numFmtId="4" fontId="37" fillId="6" borderId="15" xfId="3" applyNumberFormat="1" applyFont="1" applyFill="1" applyBorder="1" applyAlignment="1" applyProtection="1">
      <alignment horizontal="center" vertical="center" wrapText="1"/>
    </xf>
    <xf numFmtId="4" fontId="37" fillId="6" borderId="16" xfId="3" applyNumberFormat="1" applyFont="1" applyFill="1" applyBorder="1" applyAlignment="1" applyProtection="1">
      <alignment horizontal="center" vertical="center" wrapText="1"/>
    </xf>
    <xf numFmtId="4" fontId="37" fillId="6" borderId="17" xfId="3" applyNumberFormat="1" applyFont="1" applyFill="1" applyBorder="1" applyAlignment="1" applyProtection="1">
      <alignment horizontal="center" vertical="center" wrapText="1"/>
    </xf>
    <xf numFmtId="0" fontId="31" fillId="6" borderId="0" xfId="0" applyFont="1" applyFill="1" applyAlignment="1" applyProtection="1">
      <alignment horizontal="left" vertical="center" wrapText="1"/>
    </xf>
    <xf numFmtId="0" fontId="0" fillId="4" borderId="1" xfId="4" applyFont="1" applyBorder="1" applyAlignment="1" applyProtection="1">
      <alignment horizontal="center" vertical="center" wrapText="1"/>
    </xf>
    <xf numFmtId="0" fontId="7" fillId="4" borderId="1" xfId="4" applyBorder="1" applyAlignment="1" applyProtection="1">
      <alignment horizontal="center" vertical="center" wrapText="1"/>
    </xf>
    <xf numFmtId="0" fontId="0" fillId="4" borderId="0" xfId="4" applyFont="1" applyBorder="1" applyAlignment="1" applyProtection="1">
      <alignment horizontal="center" vertical="center" wrapText="1"/>
    </xf>
    <xf numFmtId="0" fontId="7" fillId="4" borderId="0" xfId="4" applyBorder="1" applyAlignment="1" applyProtection="1">
      <alignment horizontal="center" vertical="center" wrapText="1"/>
    </xf>
    <xf numFmtId="0" fontId="6" fillId="3" borderId="1" xfId="3" applyBorder="1" applyAlignment="1" applyProtection="1">
      <alignment horizontal="center" vertical="center" wrapText="1"/>
    </xf>
    <xf numFmtId="0" fontId="6" fillId="3" borderId="2" xfId="3" applyBorder="1" applyAlignment="1" applyProtection="1">
      <alignment horizontal="center" vertical="center" wrapText="1"/>
    </xf>
    <xf numFmtId="0" fontId="6" fillId="3" borderId="7" xfId="3" applyBorder="1" applyAlignment="1" applyProtection="1">
      <alignment horizontal="center" vertical="center" wrapText="1"/>
    </xf>
    <xf numFmtId="0" fontId="6" fillId="3" borderId="3" xfId="3" applyBorder="1" applyAlignment="1" applyProtection="1">
      <alignment horizontal="center" vertical="center" wrapText="1"/>
    </xf>
    <xf numFmtId="0" fontId="6" fillId="3" borderId="42" xfId="3" applyBorder="1" applyAlignment="1" applyProtection="1">
      <alignment horizontal="center" vertical="center" wrapText="1"/>
    </xf>
    <xf numFmtId="0" fontId="6" fillId="3" borderId="1" xfId="3" applyBorder="1" applyAlignment="1" applyProtection="1">
      <alignment horizontal="center"/>
    </xf>
    <xf numFmtId="0" fontId="6" fillId="3" borderId="33" xfId="3" applyBorder="1" applyAlignment="1" applyProtection="1">
      <alignment horizontal="center"/>
    </xf>
    <xf numFmtId="0" fontId="6" fillId="3" borderId="33" xfId="3" applyBorder="1" applyAlignment="1" applyProtection="1">
      <alignment horizontal="center" wrapText="1"/>
    </xf>
    <xf numFmtId="0" fontId="6" fillId="3" borderId="6" xfId="3" applyBorder="1" applyAlignment="1" applyProtection="1">
      <alignment horizontal="center" wrapText="1"/>
    </xf>
    <xf numFmtId="0" fontId="6" fillId="3" borderId="42" xfId="3" applyBorder="1" applyAlignment="1" applyProtection="1">
      <alignment horizontal="center"/>
    </xf>
    <xf numFmtId="0" fontId="6" fillId="3" borderId="33" xfId="3" applyBorder="1" applyAlignment="1" applyProtection="1">
      <alignment horizontal="center" vertical="center"/>
    </xf>
    <xf numFmtId="0" fontId="6" fillId="3" borderId="34" xfId="3" applyBorder="1" applyAlignment="1" applyProtection="1">
      <alignment horizontal="center" vertical="center"/>
    </xf>
    <xf numFmtId="0" fontId="6" fillId="3" borderId="42" xfId="3" applyBorder="1" applyAlignment="1" applyProtection="1">
      <alignment horizontal="center" vertical="center"/>
    </xf>
    <xf numFmtId="3" fontId="0" fillId="6" borderId="91" xfId="23" applyFont="1" applyBorder="1" applyAlignment="1" applyProtection="1">
      <alignment horizontal="left" vertical="top" wrapText="1"/>
      <protection locked="0"/>
    </xf>
    <xf numFmtId="3" fontId="0" fillId="6" borderId="29" xfId="23" applyFont="1" applyBorder="1" applyAlignment="1" applyProtection="1">
      <alignment horizontal="left" vertical="top" wrapText="1"/>
      <protection locked="0"/>
    </xf>
    <xf numFmtId="3" fontId="0" fillId="6" borderId="92" xfId="23" applyFont="1" applyBorder="1" applyAlignment="1" applyProtection="1">
      <alignment horizontal="left" vertical="top" wrapText="1"/>
      <protection locked="0"/>
    </xf>
    <xf numFmtId="3" fontId="0" fillId="6" borderId="18" xfId="23" applyFont="1" applyBorder="1" applyAlignment="1" applyProtection="1">
      <alignment horizontal="left" vertical="top" wrapText="1"/>
      <protection locked="0"/>
    </xf>
    <xf numFmtId="3" fontId="0" fillId="6" borderId="0" xfId="23" applyFont="1" applyBorder="1" applyAlignment="1" applyProtection="1">
      <alignment horizontal="left" vertical="top" wrapText="1"/>
      <protection locked="0"/>
    </xf>
    <xf numFmtId="3" fontId="0" fillId="6" borderId="90" xfId="23" applyFont="1" applyBorder="1" applyAlignment="1" applyProtection="1">
      <alignment horizontal="left" vertical="top" wrapText="1"/>
      <protection locked="0"/>
    </xf>
    <xf numFmtId="0" fontId="10" fillId="6" borderId="62" xfId="6" quotePrefix="1" applyFill="1" applyBorder="1" applyAlignment="1" applyProtection="1">
      <alignment horizontal="center" vertical="center"/>
    </xf>
    <xf numFmtId="0" fontId="10" fillId="6" borderId="59" xfId="6" quotePrefix="1" applyFill="1" applyBorder="1" applyAlignment="1" applyProtection="1">
      <alignment horizontal="center" vertical="center"/>
    </xf>
    <xf numFmtId="0" fontId="10" fillId="6" borderId="60" xfId="6" quotePrefix="1" applyFill="1" applyBorder="1" applyAlignment="1" applyProtection="1">
      <alignment horizontal="center" vertical="center"/>
    </xf>
    <xf numFmtId="0" fontId="6" fillId="3" borderId="1" xfId="3" applyFont="1" applyBorder="1" applyAlignment="1" applyProtection="1">
      <alignment horizontal="center" vertical="center" wrapText="1"/>
    </xf>
    <xf numFmtId="0" fontId="6" fillId="3" borderId="2" xfId="3" applyFont="1" applyBorder="1" applyAlignment="1" applyProtection="1">
      <alignment horizontal="center" vertical="center" wrapText="1"/>
    </xf>
    <xf numFmtId="0" fontId="10" fillId="6" borderId="62" xfId="6" applyFill="1" applyBorder="1" applyAlignment="1" applyProtection="1">
      <alignment horizontal="center" vertical="center"/>
    </xf>
    <xf numFmtId="0" fontId="10" fillId="6" borderId="59" xfId="6" applyFill="1" applyBorder="1" applyAlignment="1" applyProtection="1">
      <alignment horizontal="center" vertical="center"/>
    </xf>
    <xf numFmtId="0" fontId="10" fillId="6" borderId="60" xfId="6" applyFill="1" applyBorder="1" applyAlignment="1" applyProtection="1">
      <alignment horizontal="center" vertical="center"/>
    </xf>
    <xf numFmtId="0" fontId="6" fillId="3" borderId="18" xfId="3" applyBorder="1" applyAlignment="1" applyProtection="1">
      <alignment horizontal="center" wrapText="1"/>
    </xf>
    <xf numFmtId="0" fontId="6" fillId="3" borderId="0" xfId="3" applyBorder="1" applyAlignment="1" applyProtection="1">
      <alignment horizontal="center" wrapText="1"/>
    </xf>
    <xf numFmtId="3" fontId="0" fillId="6" borderId="68" xfId="23" applyFont="1" applyBorder="1" applyAlignment="1" applyProtection="1">
      <alignment horizontal="left" vertical="top" wrapText="1"/>
      <protection locked="0"/>
    </xf>
    <xf numFmtId="3" fontId="0" fillId="6" borderId="28" xfId="23" applyFont="1" applyBorder="1" applyAlignment="1" applyProtection="1">
      <alignment horizontal="left" vertical="top" wrapText="1"/>
      <protection locked="0"/>
    </xf>
    <xf numFmtId="3" fontId="0" fillId="6" borderId="69" xfId="23" applyFont="1" applyBorder="1" applyAlignment="1" applyProtection="1">
      <alignment horizontal="left" vertical="top" wrapText="1"/>
      <protection locked="0"/>
    </xf>
    <xf numFmtId="3" fontId="0" fillId="6" borderId="88" xfId="23" applyFont="1" applyBorder="1" applyAlignment="1" applyProtection="1">
      <alignment horizontal="left" vertical="top" wrapText="1"/>
      <protection locked="0"/>
    </xf>
    <xf numFmtId="3" fontId="0" fillId="6" borderId="78" xfId="23" applyFont="1" applyBorder="1" applyAlignment="1" applyProtection="1">
      <alignment horizontal="left" vertical="top" wrapText="1"/>
      <protection locked="0"/>
    </xf>
    <xf numFmtId="3" fontId="0" fillId="6" borderId="89" xfId="23" applyFont="1" applyBorder="1" applyAlignment="1" applyProtection="1">
      <alignment horizontal="left" vertical="top" wrapText="1"/>
      <protection locked="0"/>
    </xf>
    <xf numFmtId="0" fontId="7" fillId="4" borderId="0" xfId="4" applyFont="1" applyAlignment="1" applyProtection="1"/>
    <xf numFmtId="0" fontId="6" fillId="3" borderId="1" xfId="3" applyFont="1" applyBorder="1" applyAlignment="1" applyProtection="1">
      <alignment horizontal="center" vertical="center"/>
    </xf>
    <xf numFmtId="3" fontId="7" fillId="6" borderId="71" xfId="16" applyBorder="1" applyAlignment="1" applyProtection="1">
      <alignment horizontal="left" wrapText="1"/>
      <protection locked="0"/>
    </xf>
    <xf numFmtId="3" fontId="7" fillId="6" borderId="69" xfId="16" applyBorder="1" applyAlignment="1" applyProtection="1">
      <alignment horizontal="left" wrapText="1"/>
      <protection locked="0"/>
    </xf>
    <xf numFmtId="3" fontId="7" fillId="14" borderId="71" xfId="23" applyFill="1" applyBorder="1" applyAlignment="1" applyProtection="1">
      <alignment horizontal="left" wrapText="1"/>
      <protection locked="0"/>
    </xf>
    <xf numFmtId="3" fontId="7" fillId="14" borderId="69" xfId="23" applyFill="1" applyBorder="1" applyAlignment="1" applyProtection="1">
      <alignment horizontal="left" wrapText="1"/>
      <protection locked="0"/>
    </xf>
    <xf numFmtId="0" fontId="0" fillId="4" borderId="43" xfId="14" applyFont="1" applyBorder="1" applyAlignment="1" applyProtection="1">
      <alignment horizontal="left"/>
    </xf>
    <xf numFmtId="0" fontId="7" fillId="4" borderId="66" xfId="14" applyBorder="1" applyAlignment="1" applyProtection="1">
      <alignment horizontal="left"/>
    </xf>
    <xf numFmtId="0" fontId="6" fillId="3" borderId="33" xfId="3" applyFont="1" applyBorder="1" applyAlignment="1" applyProtection="1">
      <alignment horizontal="left"/>
    </xf>
    <xf numFmtId="0" fontId="6" fillId="3" borderId="42" xfId="3" applyFont="1" applyBorder="1" applyAlignment="1" applyProtection="1">
      <alignment horizontal="left"/>
    </xf>
    <xf numFmtId="0" fontId="0" fillId="4" borderId="5" xfId="14" applyFont="1" applyBorder="1" applyAlignment="1" applyProtection="1">
      <alignment horizontal="left"/>
    </xf>
    <xf numFmtId="0" fontId="7" fillId="4" borderId="64" xfId="14" applyBorder="1" applyAlignment="1" applyProtection="1">
      <alignment horizontal="left"/>
    </xf>
    <xf numFmtId="0" fontId="6" fillId="3" borderId="33" xfId="3" applyFont="1" applyBorder="1" applyAlignment="1" applyProtection="1">
      <alignment horizontal="left" wrapText="1"/>
    </xf>
    <xf numFmtId="0" fontId="6" fillId="3" borderId="42" xfId="3" applyFont="1" applyBorder="1" applyAlignment="1" applyProtection="1">
      <alignment horizontal="left" wrapText="1"/>
    </xf>
    <xf numFmtId="3" fontId="0" fillId="6" borderId="73" xfId="16" applyFont="1" applyBorder="1" applyAlignment="1" applyProtection="1">
      <alignment horizontal="left" wrapText="1"/>
      <protection locked="0"/>
    </xf>
    <xf numFmtId="3" fontId="7" fillId="6" borderId="74" xfId="16" applyBorder="1" applyAlignment="1" applyProtection="1">
      <alignment horizontal="left" wrapText="1"/>
      <protection locked="0"/>
    </xf>
    <xf numFmtId="3" fontId="0" fillId="6" borderId="71" xfId="16" applyFont="1" applyBorder="1" applyAlignment="1" applyProtection="1">
      <alignment horizontal="left" wrapText="1"/>
      <protection locked="0"/>
    </xf>
    <xf numFmtId="3" fontId="0" fillId="6" borderId="76" xfId="16" applyFont="1" applyBorder="1" applyAlignment="1" applyProtection="1">
      <alignment horizontal="left" wrapText="1"/>
      <protection locked="0"/>
    </xf>
    <xf numFmtId="3" fontId="7" fillId="6" borderId="77" xfId="16" applyBorder="1" applyAlignment="1" applyProtection="1">
      <alignment horizontal="left" wrapText="1"/>
      <protection locked="0"/>
    </xf>
    <xf numFmtId="0" fontId="7" fillId="4" borderId="0" xfId="4" applyFont="1" applyAlignment="1" applyProtection="1">
      <alignment horizontal="left"/>
    </xf>
    <xf numFmtId="3" fontId="6" fillId="3" borderId="42" xfId="3" applyNumberFormat="1" applyFont="1" applyBorder="1" applyAlignment="1" applyProtection="1">
      <alignment horizontal="left"/>
    </xf>
    <xf numFmtId="0" fontId="7" fillId="6" borderId="0" xfId="0" applyFont="1" applyFill="1" applyBorder="1" applyAlignment="1" applyProtection="1">
      <alignment horizontal="left"/>
    </xf>
    <xf numFmtId="0" fontId="7" fillId="6" borderId="0" xfId="0" applyFont="1" applyFill="1" applyBorder="1" applyAlignment="1">
      <alignment horizontal="left" wrapText="1"/>
    </xf>
    <xf numFmtId="0" fontId="7" fillId="6" borderId="0" xfId="0" applyFont="1" applyFill="1" applyAlignment="1">
      <alignment horizontal="left" wrapText="1"/>
    </xf>
    <xf numFmtId="0" fontId="0" fillId="6" borderId="0" xfId="0" applyFont="1" applyFill="1" applyBorder="1" applyAlignment="1">
      <alignment horizontal="left" vertical="center" wrapText="1"/>
    </xf>
    <xf numFmtId="0" fontId="7" fillId="6" borderId="0" xfId="0" applyFont="1" applyFill="1" applyBorder="1" applyAlignment="1">
      <alignment horizontal="left" vertical="center" wrapText="1"/>
    </xf>
    <xf numFmtId="0" fontId="34" fillId="2" borderId="0" xfId="2" applyFont="1" applyAlignment="1" applyProtection="1">
      <alignment horizontal="left" vertical="top" wrapText="1"/>
    </xf>
    <xf numFmtId="4" fontId="31" fillId="6" borderId="33" xfId="0" applyNumberFormat="1" applyFont="1" applyFill="1" applyBorder="1" applyAlignment="1" applyProtection="1">
      <alignment horizontal="left" vertical="center" wrapText="1"/>
    </xf>
    <xf numFmtId="4" fontId="31" fillId="6" borderId="42" xfId="0" applyNumberFormat="1" applyFont="1" applyFill="1" applyBorder="1" applyAlignment="1" applyProtection="1">
      <alignment horizontal="left" vertical="center" wrapText="1"/>
    </xf>
    <xf numFmtId="0" fontId="7" fillId="4" borderId="2" xfId="4" applyBorder="1" applyAlignment="1" applyProtection="1">
      <alignment horizontal="center" vertical="center" wrapText="1"/>
    </xf>
    <xf numFmtId="0" fontId="7" fillId="4" borderId="33" xfId="4" applyBorder="1" applyAlignment="1" applyProtection="1">
      <alignment horizontal="center" vertical="center" wrapText="1"/>
    </xf>
    <xf numFmtId="0" fontId="7" fillId="4" borderId="34" xfId="4" applyBorder="1" applyAlignment="1" applyProtection="1">
      <alignment horizontal="center" vertical="center" wrapText="1"/>
    </xf>
    <xf numFmtId="0" fontId="7" fillId="4" borderId="42" xfId="4" applyBorder="1" applyAlignment="1" applyProtection="1">
      <alignment horizontal="center" vertical="center" wrapText="1"/>
    </xf>
    <xf numFmtId="4" fontId="31" fillId="6" borderId="34" xfId="0" applyNumberFormat="1" applyFont="1" applyFill="1" applyBorder="1" applyAlignment="1" applyProtection="1">
      <alignment horizontal="left" vertical="center" wrapText="1"/>
    </xf>
    <xf numFmtId="0" fontId="6" fillId="3" borderId="3" xfId="3" applyBorder="1" applyAlignment="1" applyProtection="1">
      <alignment horizontal="center" vertical="center"/>
    </xf>
    <xf numFmtId="0" fontId="6" fillId="3" borderId="5" xfId="3" applyBorder="1" applyAlignment="1" applyProtection="1">
      <alignment horizontal="center" vertical="center"/>
    </xf>
    <xf numFmtId="3" fontId="0" fillId="6" borderId="22" xfId="16" applyFont="1" applyAlignment="1" applyProtection="1">
      <alignment horizontal="left" vertical="top" wrapText="1"/>
      <protection locked="0"/>
    </xf>
    <xf numFmtId="3" fontId="7" fillId="6" borderId="22" xfId="16" applyAlignment="1" applyProtection="1">
      <alignment horizontal="left" vertical="top" wrapText="1"/>
      <protection locked="0"/>
    </xf>
    <xf numFmtId="0" fontId="31" fillId="6" borderId="0" xfId="0" applyFont="1" applyFill="1" applyAlignment="1" applyProtection="1">
      <alignment vertical="center" wrapText="1"/>
    </xf>
    <xf numFmtId="0" fontId="6" fillId="3" borderId="79" xfId="3" applyBorder="1" applyAlignment="1" applyProtection="1">
      <alignment horizontal="center" wrapText="1"/>
    </xf>
    <xf numFmtId="0" fontId="6" fillId="3" borderId="80" xfId="3" applyBorder="1" applyAlignment="1" applyProtection="1">
      <alignment horizontal="center" wrapText="1"/>
    </xf>
    <xf numFmtId="0" fontId="6" fillId="3" borderId="81" xfId="3" applyBorder="1" applyAlignment="1" applyProtection="1">
      <alignment horizontal="center" wrapText="1"/>
    </xf>
    <xf numFmtId="0" fontId="6" fillId="3" borderId="41" xfId="3" applyBorder="1" applyAlignment="1" applyProtection="1">
      <alignment horizontal="center" vertical="center"/>
    </xf>
    <xf numFmtId="0" fontId="6" fillId="3" borderId="64" xfId="3" applyBorder="1" applyAlignment="1" applyProtection="1">
      <alignment horizontal="center" vertical="center"/>
    </xf>
    <xf numFmtId="3" fontId="6" fillId="3" borderId="34" xfId="15" applyNumberFormat="1" applyBorder="1" applyAlignment="1" applyProtection="1">
      <alignment horizontal="left" vertical="center"/>
      <protection hidden="1"/>
    </xf>
    <xf numFmtId="3" fontId="6" fillId="3" borderId="4" xfId="15" applyNumberFormat="1" applyBorder="1" applyAlignment="1" applyProtection="1">
      <alignment horizontal="left" vertical="center"/>
      <protection hidden="1"/>
    </xf>
    <xf numFmtId="3" fontId="6" fillId="3" borderId="41" xfId="15" applyNumberFormat="1" applyBorder="1" applyAlignment="1" applyProtection="1">
      <alignment horizontal="left" vertical="center"/>
      <protection hidden="1"/>
    </xf>
    <xf numFmtId="3" fontId="42" fillId="4" borderId="5" xfId="21" applyNumberFormat="1" applyFont="1" applyBorder="1" applyAlignment="1" applyProtection="1">
      <alignment horizontal="center"/>
      <protection hidden="1"/>
    </xf>
    <xf numFmtId="3" fontId="42" fillId="4" borderId="41" xfId="21" applyNumberFormat="1" applyFont="1" applyBorder="1" applyAlignment="1" applyProtection="1">
      <alignment horizontal="center"/>
      <protection hidden="1"/>
    </xf>
    <xf numFmtId="3" fontId="6" fillId="3" borderId="34" xfId="15" applyNumberFormat="1" applyBorder="1" applyAlignment="1" applyProtection="1">
      <alignment horizontal="left" vertical="center" wrapText="1"/>
      <protection hidden="1"/>
    </xf>
    <xf numFmtId="0" fontId="11" fillId="2" borderId="0" xfId="2" applyFont="1" applyAlignment="1" applyProtection="1">
      <alignment wrapText="1"/>
      <protection hidden="1"/>
    </xf>
    <xf numFmtId="3" fontId="0" fillId="6" borderId="24" xfId="16" applyFont="1" applyBorder="1" applyAlignment="1" applyProtection="1">
      <alignment horizontal="left" vertical="top" wrapText="1"/>
      <protection locked="0"/>
    </xf>
    <xf numFmtId="3" fontId="7" fillId="6" borderId="24" xfId="16" applyBorder="1" applyAlignment="1" applyProtection="1">
      <alignment horizontal="left" vertical="top" wrapText="1"/>
      <protection locked="0"/>
    </xf>
    <xf numFmtId="0" fontId="6" fillId="3" borderId="15" xfId="3" applyBorder="1" applyAlignment="1" applyProtection="1">
      <alignment horizontal="center" wrapText="1"/>
    </xf>
    <xf numFmtId="0" fontId="6" fillId="3" borderId="16" xfId="3" applyBorder="1" applyAlignment="1" applyProtection="1">
      <alignment horizontal="center" wrapText="1"/>
    </xf>
    <xf numFmtId="0" fontId="7" fillId="16" borderId="41" xfId="4" applyFill="1" applyBorder="1" applyAlignment="1" applyProtection="1">
      <alignment vertical="top" wrapText="1"/>
    </xf>
    <xf numFmtId="3" fontId="0" fillId="6" borderId="24" xfId="23" applyFont="1" applyBorder="1" applyAlignment="1" applyProtection="1">
      <alignment horizontal="left" vertical="top" wrapText="1"/>
      <protection locked="0"/>
    </xf>
    <xf numFmtId="3" fontId="7" fillId="6" borderId="24" xfId="23" applyBorder="1" applyAlignment="1" applyProtection="1">
      <alignment horizontal="left" vertical="top" wrapText="1"/>
      <protection locked="0"/>
    </xf>
    <xf numFmtId="0" fontId="11" fillId="2" borderId="0" xfId="2" applyFont="1" applyAlignment="1" applyProtection="1">
      <alignment horizontal="left" vertical="center" wrapText="1"/>
    </xf>
    <xf numFmtId="0" fontId="11" fillId="2" borderId="0" xfId="2" applyFont="1" applyAlignment="1" applyProtection="1">
      <alignment vertical="center" wrapText="1"/>
    </xf>
    <xf numFmtId="0" fontId="0" fillId="16" borderId="33" xfId="4" applyFont="1" applyFill="1" applyBorder="1" applyAlignment="1" applyProtection="1">
      <alignment horizontal="center" vertical="top" wrapText="1"/>
      <protection hidden="1"/>
    </xf>
    <xf numFmtId="0" fontId="0" fillId="16" borderId="34" xfId="4" applyFont="1" applyFill="1" applyBorder="1" applyAlignment="1" applyProtection="1">
      <alignment horizontal="center" vertical="top" wrapText="1"/>
      <protection hidden="1"/>
    </xf>
    <xf numFmtId="0" fontId="0" fillId="16" borderId="42" xfId="4" applyFont="1" applyFill="1" applyBorder="1" applyAlignment="1" applyProtection="1">
      <alignment horizontal="center" vertical="top" wrapText="1"/>
      <protection hidden="1"/>
    </xf>
    <xf numFmtId="0" fontId="31" fillId="6" borderId="0" xfId="0" applyFont="1" applyFill="1" applyAlignment="1" applyProtection="1">
      <alignment horizontal="left" vertical="top" wrapText="1"/>
    </xf>
    <xf numFmtId="0" fontId="11" fillId="2" borderId="0" xfId="2" applyFont="1" applyAlignment="1" applyProtection="1">
      <alignment horizontal="left" wrapText="1"/>
    </xf>
    <xf numFmtId="0" fontId="11" fillId="2" borderId="0" xfId="2" applyFont="1" applyAlignment="1" applyProtection="1">
      <alignment wrapText="1"/>
    </xf>
    <xf numFmtId="0" fontId="6" fillId="5" borderId="0" xfId="5" applyFont="1" applyAlignment="1" applyProtection="1">
      <alignment horizontal="center" vertical="center" textRotation="90"/>
      <protection hidden="1"/>
    </xf>
    <xf numFmtId="3" fontId="6" fillId="3" borderId="1" xfId="3" applyNumberFormat="1" applyBorder="1" applyAlignment="1" applyProtection="1">
      <alignment horizontal="center" vertical="center" wrapText="1"/>
    </xf>
    <xf numFmtId="3" fontId="6" fillId="3" borderId="33" xfId="3" applyNumberFormat="1" applyBorder="1" applyAlignment="1" applyProtection="1">
      <alignment horizontal="center" vertical="center" wrapText="1"/>
    </xf>
    <xf numFmtId="3" fontId="6" fillId="3" borderId="34" xfId="3" applyNumberFormat="1" applyBorder="1" applyAlignment="1" applyProtection="1">
      <alignment horizontal="center" vertical="center" wrapText="1"/>
    </xf>
    <xf numFmtId="3" fontId="6" fillId="3" borderId="42" xfId="3" applyNumberFormat="1" applyBorder="1" applyAlignment="1" applyProtection="1">
      <alignment horizontal="center" vertical="center" wrapText="1"/>
    </xf>
    <xf numFmtId="0" fontId="5" fillId="5" borderId="0" xfId="5" applyAlignment="1" applyProtection="1">
      <alignment horizontal="center" vertical="center" textRotation="90"/>
      <protection hidden="1"/>
    </xf>
    <xf numFmtId="0" fontId="7" fillId="16" borderId="0" xfId="4" applyFill="1" applyAlignment="1" applyProtection="1">
      <alignment horizontal="center"/>
    </xf>
    <xf numFmtId="0" fontId="7" fillId="4" borderId="0" xfId="14" applyFont="1" applyAlignment="1" applyProtection="1">
      <alignment horizontal="center" wrapText="1"/>
    </xf>
    <xf numFmtId="0" fontId="35" fillId="6" borderId="0" xfId="12" applyFont="1" applyFill="1" applyBorder="1" applyAlignment="1" applyProtection="1">
      <alignment horizontal="center"/>
    </xf>
    <xf numFmtId="0" fontId="39" fillId="11" borderId="45" xfId="12" applyFont="1" applyFill="1" applyBorder="1" applyAlignment="1" applyProtection="1">
      <alignment horizontal="center"/>
    </xf>
    <xf numFmtId="0" fontId="39" fillId="11" borderId="47" xfId="12" applyFont="1" applyFill="1" applyBorder="1" applyAlignment="1" applyProtection="1">
      <alignment horizontal="center"/>
    </xf>
    <xf numFmtId="0" fontId="7" fillId="11" borderId="45" xfId="12" applyFont="1" applyFill="1" applyBorder="1" applyAlignment="1" applyProtection="1">
      <alignment horizontal="center"/>
    </xf>
    <xf numFmtId="0" fontId="7" fillId="11" borderId="46" xfId="12" applyFont="1" applyFill="1" applyBorder="1" applyAlignment="1" applyProtection="1">
      <alignment horizontal="center"/>
    </xf>
    <xf numFmtId="0" fontId="7" fillId="11" borderId="47" xfId="12" applyFont="1" applyFill="1" applyBorder="1" applyAlignment="1" applyProtection="1">
      <alignment horizontal="center"/>
    </xf>
    <xf numFmtId="0" fontId="45" fillId="6" borderId="0" xfId="12" applyFont="1" applyFill="1" applyAlignment="1" applyProtection="1">
      <alignment horizontal="center"/>
    </xf>
    <xf numFmtId="3" fontId="10" fillId="6" borderId="38" xfId="6" quotePrefix="1" applyNumberFormat="1" applyFill="1" applyBorder="1" applyAlignment="1" applyProtection="1">
      <alignment horizontal="center" vertical="center"/>
    </xf>
    <xf numFmtId="3" fontId="10" fillId="6" borderId="39" xfId="6" applyNumberFormat="1" applyFill="1" applyBorder="1" applyAlignment="1" applyProtection="1">
      <alignment horizontal="center" vertical="center"/>
    </xf>
    <xf numFmtId="0" fontId="0" fillId="4" borderId="1" xfId="4" applyFont="1" applyBorder="1" applyAlignment="1" applyProtection="1">
      <alignment horizontal="center" wrapText="1"/>
    </xf>
    <xf numFmtId="0" fontId="7" fillId="4" borderId="1" xfId="4" applyBorder="1" applyAlignment="1" applyProtection="1">
      <alignment horizontal="center" wrapText="1"/>
    </xf>
    <xf numFmtId="3" fontId="6" fillId="3" borderId="6" xfId="3" applyNumberFormat="1" applyBorder="1" applyAlignment="1" applyProtection="1">
      <alignment horizontal="right" wrapText="1"/>
    </xf>
    <xf numFmtId="0" fontId="6" fillId="3" borderId="65" xfId="3" applyBorder="1" applyAlignment="1" applyProtection="1">
      <alignment horizontal="right" wrapText="1"/>
    </xf>
    <xf numFmtId="3" fontId="6" fillId="3" borderId="33" xfId="3" applyNumberFormat="1" applyBorder="1" applyAlignment="1" applyProtection="1">
      <alignment horizontal="right" wrapText="1"/>
    </xf>
    <xf numFmtId="0" fontId="6" fillId="3" borderId="42" xfId="3" applyBorder="1" applyAlignment="1" applyProtection="1">
      <alignment horizontal="right" wrapText="1"/>
    </xf>
    <xf numFmtId="0" fontId="5" fillId="18" borderId="2" xfId="24" applyFont="1" applyFill="1" applyBorder="1" applyAlignment="1" applyProtection="1">
      <alignment horizontal="center" vertical="center" wrapText="1"/>
      <protection hidden="1"/>
    </xf>
    <xf numFmtId="0" fontId="5" fillId="18" borderId="7" xfId="24" applyFont="1" applyFill="1" applyBorder="1" applyAlignment="1" applyProtection="1">
      <alignment horizontal="center" vertical="center" wrapText="1"/>
      <protection hidden="1"/>
    </xf>
    <xf numFmtId="0" fontId="5" fillId="18" borderId="3" xfId="24" applyFont="1" applyFill="1" applyBorder="1" applyAlignment="1" applyProtection="1">
      <alignment horizontal="center" vertical="center" wrapText="1"/>
      <protection hidden="1"/>
    </xf>
    <xf numFmtId="0" fontId="5" fillId="19" borderId="1" xfId="24" applyFont="1" applyFill="1" applyBorder="1" applyAlignment="1" applyProtection="1">
      <alignment horizontal="center" vertical="center" wrapText="1"/>
      <protection hidden="1"/>
    </xf>
    <xf numFmtId="0" fontId="5" fillId="18" borderId="1" xfId="24" applyFont="1" applyFill="1" applyBorder="1" applyAlignment="1">
      <alignment horizontal="center" vertical="center" wrapText="1"/>
    </xf>
    <xf numFmtId="0" fontId="5" fillId="19" borderId="1" xfId="24" applyFont="1" applyFill="1" applyBorder="1" applyAlignment="1">
      <alignment horizontal="center" vertical="center" wrapText="1"/>
    </xf>
    <xf numFmtId="0" fontId="7" fillId="4" borderId="0" xfId="4" applyAlignment="1" applyProtection="1">
      <alignment horizontal="center" vertical="center" wrapText="1"/>
    </xf>
    <xf numFmtId="0" fontId="0" fillId="16" borderId="41" xfId="4" applyFont="1" applyFill="1" applyBorder="1" applyAlignment="1" applyProtection="1">
      <alignment horizontal="center" vertical="center" wrapText="1"/>
    </xf>
    <xf numFmtId="4" fontId="6" fillId="3" borderId="33" xfId="3" applyNumberFormat="1" applyBorder="1" applyAlignment="1" applyProtection="1">
      <alignment horizontal="center" vertical="center" wrapText="1"/>
    </xf>
    <xf numFmtId="4" fontId="6" fillId="3" borderId="42" xfId="3" applyNumberFormat="1" applyBorder="1" applyAlignment="1" applyProtection="1">
      <alignment horizontal="center" vertical="center" wrapText="1"/>
    </xf>
    <xf numFmtId="0" fontId="7" fillId="16" borderId="0" xfId="4" applyFill="1" applyAlignment="1" applyProtection="1">
      <alignment horizontal="center" vertical="center" wrapText="1"/>
    </xf>
  </cellXfs>
  <cellStyles count="25">
    <cellStyle name="20 % - Accent2" xfId="4" builtinId="34" customBuiltin="1"/>
    <cellStyle name="20 % - Accent2 2" xfId="14"/>
    <cellStyle name="20% - Accent2 2" xfId="21"/>
    <cellStyle name="20% - Accent4 2" xfId="19"/>
    <cellStyle name="40 % - Accent2" xfId="24" builtinId="35"/>
    <cellStyle name="Accent1" xfId="2" builtinId="29"/>
    <cellStyle name="Accent1 2" xfId="13"/>
    <cellStyle name="Accent2" xfId="3" builtinId="33" customBuiltin="1"/>
    <cellStyle name="Accent2 2" xfId="15"/>
    <cellStyle name="Accent4" xfId="5" builtinId="41"/>
    <cellStyle name="Lien hypertexte" xfId="6" builtinId="8"/>
    <cellStyle name="Neutre" xfId="7" builtinId="28"/>
    <cellStyle name="Neutre 2" xfId="22"/>
    <cellStyle name="Normal" xfId="0" builtinId="0" customBuiltin="1"/>
    <cellStyle name="Normal 2" xfId="12"/>
    <cellStyle name="Normal 200" xfId="10"/>
    <cellStyle name="Normal 3" xfId="11"/>
    <cellStyle name="Percent 2" xfId="18"/>
    <cellStyle name="Pourcentage" xfId="1" builtinId="5"/>
    <cellStyle name="Standaard 3" xfId="9"/>
    <cellStyle name="Standaard_Balans IL-Glob. PLAU" xfId="8"/>
    <cellStyle name="Style 1" xfId="16"/>
    <cellStyle name="Style 1 2" xfId="20"/>
    <cellStyle name="Style 1 3" xfId="23"/>
    <cellStyle name="Style 2" xfId="17"/>
  </cellStyles>
  <dxfs count="2722">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color rgb="FF92D050"/>
      </font>
    </dxf>
    <dxf>
      <font>
        <b/>
        <i/>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val="0"/>
        <color rgb="FF00B050"/>
      </font>
    </dxf>
    <dxf>
      <font>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rgb="FFFF0000"/>
        </patternFill>
      </fill>
    </dxf>
    <dxf>
      <font>
        <b/>
        <i val="0"/>
        <color rgb="FF00B050"/>
      </font>
    </dxf>
    <dxf>
      <font>
        <color rgb="FFFF0000"/>
      </font>
    </dxf>
    <dxf>
      <font>
        <b/>
        <i val="0"/>
        <color rgb="FF00B050"/>
      </font>
    </dxf>
    <dxf>
      <font>
        <color rgb="FFFF0000"/>
      </font>
    </dxf>
    <dxf>
      <font>
        <color theme="0"/>
      </font>
      <fill>
        <patternFill>
          <bgColor rgb="FFFF0000"/>
        </patternFill>
      </fill>
    </dxf>
    <dxf>
      <font>
        <b/>
        <i val="0"/>
        <color rgb="FF00B050"/>
      </font>
    </dxf>
    <dxf>
      <font>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rgb="FFFF0000"/>
        </patternFill>
      </fill>
    </dxf>
    <dxf>
      <fill>
        <patternFill>
          <bgColor theme="0" tint="-4.9989318521683403E-2"/>
        </patternFill>
      </fill>
    </dxf>
    <dxf>
      <fill>
        <patternFill patternType="solid">
          <bgColor theme="0" tint="-4.9989318521683403E-2"/>
        </patternFill>
      </fill>
    </dxf>
    <dxf>
      <font>
        <color theme="0"/>
      </font>
      <fill>
        <patternFill>
          <bgColor rgb="FF92D050"/>
        </patternFill>
      </fill>
    </dxf>
    <dxf>
      <font>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color rgb="FF92D050"/>
      </font>
    </dxf>
    <dxf>
      <font>
        <b/>
        <i/>
        <color rgb="FFFF0000"/>
      </font>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919721</xdr:colOff>
      <xdr:row>5</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p-p-cont01\CtxFolderRedirection\Users\nikolai.triffet\AppData\Local\Microsoft\Windows\Temporary%20Internet%20Files\Content.Outlook\KBM14V84\17c08%20-%20MDR%20ex-p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P91"/>
  <sheetViews>
    <sheetView topLeftCell="A85" zoomScaleNormal="100" workbookViewId="0">
      <selection activeCell="B24" sqref="B24:Q24"/>
    </sheetView>
  </sheetViews>
  <sheetFormatPr baseColWidth="10" defaultColWidth="9.1640625" defaultRowHeight="13.5" x14ac:dyDescent="0.3"/>
  <cols>
    <col min="1" max="1" width="1.6640625" style="1" customWidth="1"/>
    <col min="2" max="2" width="34.33203125" style="1" customWidth="1"/>
    <col min="3" max="3" width="13" style="1" customWidth="1"/>
    <col min="4" max="10" width="12" style="1" customWidth="1"/>
    <col min="11" max="16384" width="9.1640625" style="1"/>
  </cols>
  <sheetData>
    <row r="7" spans="2:10" ht="30.6" customHeight="1" x14ac:dyDescent="0.3">
      <c r="B7" s="666" t="s">
        <v>878</v>
      </c>
      <c r="C7" s="666"/>
      <c r="D7" s="666"/>
      <c r="E7" s="666"/>
      <c r="F7" s="666"/>
      <c r="G7" s="666"/>
      <c r="H7" s="666"/>
      <c r="I7" s="666"/>
      <c r="J7" s="666"/>
    </row>
    <row r="9" spans="2:10" ht="15" x14ac:dyDescent="0.3">
      <c r="B9" s="666" t="s">
        <v>126</v>
      </c>
      <c r="C9" s="666"/>
      <c r="D9" s="666"/>
      <c r="E9" s="666"/>
      <c r="F9" s="666"/>
      <c r="G9" s="666"/>
      <c r="H9" s="666"/>
      <c r="I9" s="666"/>
      <c r="J9" s="666"/>
    </row>
    <row r="11" spans="2:10" x14ac:dyDescent="0.3">
      <c r="B11" s="1" t="s">
        <v>116</v>
      </c>
      <c r="C11" s="337"/>
    </row>
    <row r="12" spans="2:10" x14ac:dyDescent="0.3">
      <c r="B12" s="1" t="s">
        <v>117</v>
      </c>
      <c r="C12" s="337"/>
      <c r="E12" s="9"/>
    </row>
    <row r="13" spans="2:10" x14ac:dyDescent="0.3">
      <c r="B13" s="1" t="s">
        <v>373</v>
      </c>
      <c r="C13" s="337"/>
      <c r="E13" s="9"/>
    </row>
    <row r="14" spans="2:10" ht="14.25" thickBot="1" x14ac:dyDescent="0.35"/>
    <row r="15" spans="2:10" ht="28.9" customHeight="1" x14ac:dyDescent="0.3">
      <c r="B15" s="667" t="s">
        <v>118</v>
      </c>
      <c r="C15" s="668"/>
      <c r="D15" s="668"/>
      <c r="E15" s="668"/>
      <c r="F15" s="668"/>
      <c r="G15" s="668"/>
      <c r="H15" s="668"/>
      <c r="I15" s="668"/>
      <c r="J15" s="669"/>
    </row>
    <row r="16" spans="2:10" x14ac:dyDescent="0.3">
      <c r="B16" s="10" t="s">
        <v>119</v>
      </c>
      <c r="C16" s="670"/>
      <c r="D16" s="670"/>
      <c r="E16" s="670"/>
      <c r="F16" s="670"/>
      <c r="G16" s="670"/>
      <c r="H16" s="670"/>
      <c r="I16" s="670"/>
      <c r="J16" s="671"/>
    </row>
    <row r="17" spans="2:10" x14ac:dyDescent="0.3">
      <c r="B17" s="10" t="s">
        <v>120</v>
      </c>
      <c r="C17" s="670"/>
      <c r="D17" s="670"/>
      <c r="E17" s="670"/>
      <c r="F17" s="670"/>
      <c r="G17" s="670"/>
      <c r="H17" s="670"/>
      <c r="I17" s="670"/>
      <c r="J17" s="671"/>
    </row>
    <row r="18" spans="2:10" x14ac:dyDescent="0.3">
      <c r="B18" s="10" t="s">
        <v>121</v>
      </c>
      <c r="C18" s="670"/>
      <c r="D18" s="670"/>
      <c r="E18" s="670"/>
      <c r="F18" s="670"/>
      <c r="G18" s="670"/>
      <c r="H18" s="670"/>
      <c r="I18" s="670"/>
      <c r="J18" s="671"/>
    </row>
    <row r="19" spans="2:10" x14ac:dyDescent="0.3">
      <c r="B19" s="10" t="s">
        <v>122</v>
      </c>
      <c r="C19" s="670"/>
      <c r="D19" s="670"/>
      <c r="E19" s="670"/>
      <c r="F19" s="670"/>
      <c r="G19" s="670"/>
      <c r="H19" s="670"/>
      <c r="I19" s="670"/>
      <c r="J19" s="671"/>
    </row>
    <row r="20" spans="2:10" x14ac:dyDescent="0.3">
      <c r="B20" s="10"/>
      <c r="C20" s="8"/>
      <c r="D20" s="8"/>
      <c r="E20" s="8"/>
      <c r="F20" s="8"/>
      <c r="G20" s="8"/>
      <c r="H20" s="8"/>
      <c r="I20" s="8"/>
      <c r="J20" s="11"/>
    </row>
    <row r="21" spans="2:10" x14ac:dyDescent="0.3">
      <c r="B21" s="10" t="s">
        <v>123</v>
      </c>
      <c r="C21" s="670"/>
      <c r="D21" s="670"/>
      <c r="E21" s="670"/>
      <c r="F21" s="670"/>
      <c r="G21" s="670"/>
      <c r="H21" s="670"/>
      <c r="I21" s="670"/>
      <c r="J21" s="671"/>
    </row>
    <row r="22" spans="2:10" x14ac:dyDescent="0.3">
      <c r="B22" s="10" t="s">
        <v>124</v>
      </c>
      <c r="C22" s="670"/>
      <c r="D22" s="670"/>
      <c r="E22" s="670"/>
      <c r="F22" s="670"/>
      <c r="G22" s="670"/>
      <c r="H22" s="670"/>
      <c r="I22" s="670"/>
      <c r="J22" s="671"/>
    </row>
    <row r="23" spans="2:10" ht="14.25" thickBot="1" x14ac:dyDescent="0.35">
      <c r="B23" s="12" t="s">
        <v>125</v>
      </c>
      <c r="C23" s="672"/>
      <c r="D23" s="672"/>
      <c r="E23" s="672"/>
      <c r="F23" s="672"/>
      <c r="G23" s="672"/>
      <c r="H23" s="672"/>
      <c r="I23" s="672"/>
      <c r="J23" s="673"/>
    </row>
    <row r="24" spans="2:10" x14ac:dyDescent="0.3">
      <c r="B24" s="545"/>
      <c r="C24" s="546"/>
      <c r="D24" s="546"/>
      <c r="E24" s="546"/>
      <c r="F24" s="546"/>
      <c r="G24" s="546"/>
      <c r="H24" s="546"/>
      <c r="I24" s="546"/>
      <c r="J24" s="546"/>
    </row>
    <row r="25" spans="2:10" x14ac:dyDescent="0.3">
      <c r="B25" s="1" t="s">
        <v>845</v>
      </c>
      <c r="C25" s="546"/>
      <c r="D25" s="564"/>
      <c r="E25" s="546"/>
      <c r="F25" s="546"/>
      <c r="G25" s="546"/>
      <c r="H25" s="546"/>
      <c r="I25" s="546"/>
      <c r="J25" s="546"/>
    </row>
    <row r="26" spans="2:10" x14ac:dyDescent="0.3">
      <c r="B26" s="1" t="s">
        <v>924</v>
      </c>
      <c r="C26" s="546"/>
      <c r="D26" s="564"/>
      <c r="E26" s="546"/>
      <c r="F26" s="546"/>
      <c r="G26" s="546"/>
      <c r="H26" s="546"/>
      <c r="I26" s="546"/>
      <c r="J26" s="546"/>
    </row>
    <row r="27" spans="2:10" x14ac:dyDescent="0.3">
      <c r="B27" s="545"/>
      <c r="C27" s="546"/>
      <c r="D27" s="546"/>
      <c r="E27" s="546"/>
      <c r="F27" s="546"/>
      <c r="G27" s="546"/>
      <c r="H27" s="546"/>
      <c r="I27" s="546"/>
      <c r="J27" s="546"/>
    </row>
    <row r="29" spans="2:10" ht="15" x14ac:dyDescent="0.3">
      <c r="B29" s="666" t="s">
        <v>112</v>
      </c>
      <c r="C29" s="666"/>
      <c r="D29" s="666"/>
      <c r="E29" s="666"/>
      <c r="F29" s="666"/>
      <c r="G29" s="666"/>
      <c r="H29" s="666"/>
      <c r="I29" s="666"/>
      <c r="J29" s="666"/>
    </row>
    <row r="31" spans="2:10" x14ac:dyDescent="0.3">
      <c r="B31" s="73"/>
      <c r="C31" s="345">
        <v>2016</v>
      </c>
      <c r="D31" s="345">
        <f t="shared" ref="D31:J31" si="0">C31+1</f>
        <v>2017</v>
      </c>
      <c r="E31" s="345">
        <f t="shared" si="0"/>
        <v>2018</v>
      </c>
      <c r="F31" s="345">
        <f t="shared" si="0"/>
        <v>2019</v>
      </c>
      <c r="G31" s="345">
        <f t="shared" si="0"/>
        <v>2020</v>
      </c>
      <c r="H31" s="345">
        <f t="shared" si="0"/>
        <v>2021</v>
      </c>
      <c r="I31" s="345">
        <f t="shared" si="0"/>
        <v>2022</v>
      </c>
      <c r="J31" s="345">
        <f t="shared" si="0"/>
        <v>2023</v>
      </c>
    </row>
    <row r="32" spans="2:10" x14ac:dyDescent="0.3">
      <c r="B32" s="73" t="s">
        <v>548</v>
      </c>
      <c r="C32" s="287"/>
      <c r="D32" s="287"/>
      <c r="E32" s="287"/>
      <c r="F32" s="287"/>
      <c r="G32" s="287"/>
      <c r="H32" s="287"/>
      <c r="I32" s="287"/>
      <c r="J32" s="287"/>
    </row>
    <row r="33" spans="2:10" x14ac:dyDescent="0.3">
      <c r="B33" s="73" t="s">
        <v>710</v>
      </c>
      <c r="C33" s="567"/>
      <c r="D33" s="567"/>
      <c r="E33" s="567"/>
      <c r="F33" s="567"/>
      <c r="G33" s="287">
        <v>1.4999999999999999E-2</v>
      </c>
      <c r="H33" s="287">
        <v>1.4999999999999999E-2</v>
      </c>
      <c r="I33" s="287">
        <v>1.4999999999999999E-2</v>
      </c>
      <c r="J33" s="287">
        <v>1.4999999999999999E-2</v>
      </c>
    </row>
    <row r="34" spans="2:10" x14ac:dyDescent="0.3">
      <c r="B34" s="73" t="s">
        <v>711</v>
      </c>
      <c r="C34" s="567"/>
      <c r="D34" s="567"/>
      <c r="E34" s="567"/>
      <c r="F34" s="287"/>
      <c r="G34" s="287"/>
      <c r="H34" s="287"/>
      <c r="I34" s="287"/>
      <c r="J34" s="287"/>
    </row>
    <row r="35" spans="2:10" ht="27" x14ac:dyDescent="0.3">
      <c r="B35" s="77" t="s">
        <v>714</v>
      </c>
      <c r="C35" s="517"/>
      <c r="D35" s="517"/>
      <c r="E35" s="517"/>
      <c r="F35" s="270"/>
      <c r="G35" s="270"/>
      <c r="H35" s="270"/>
      <c r="I35" s="270"/>
      <c r="J35" s="270"/>
    </row>
    <row r="36" spans="2:10" x14ac:dyDescent="0.3">
      <c r="B36" s="346" t="s">
        <v>712</v>
      </c>
      <c r="C36" s="517"/>
      <c r="D36" s="517"/>
      <c r="E36" s="517"/>
      <c r="F36" s="270"/>
      <c r="G36" s="270"/>
      <c r="H36" s="270"/>
      <c r="I36" s="270"/>
      <c r="J36" s="270"/>
    </row>
    <row r="37" spans="2:10" x14ac:dyDescent="0.3">
      <c r="B37" s="77" t="s">
        <v>713</v>
      </c>
      <c r="C37" s="517"/>
      <c r="D37" s="517"/>
      <c r="E37" s="517"/>
      <c r="F37" s="270"/>
      <c r="G37" s="270"/>
      <c r="H37" s="270"/>
      <c r="I37" s="270"/>
      <c r="J37" s="270"/>
    </row>
    <row r="39" spans="2:10" ht="15" x14ac:dyDescent="0.3">
      <c r="B39" s="666" t="s">
        <v>1</v>
      </c>
      <c r="C39" s="666"/>
      <c r="D39" s="666"/>
      <c r="E39" s="666"/>
      <c r="F39" s="666"/>
      <c r="G39" s="666"/>
      <c r="H39" s="666"/>
      <c r="I39" s="666"/>
      <c r="J39" s="666"/>
    </row>
    <row r="41" spans="2:10" x14ac:dyDescent="0.3">
      <c r="B41" s="568"/>
      <c r="C41" s="569" t="s">
        <v>127</v>
      </c>
    </row>
    <row r="42" spans="2:10" x14ac:dyDescent="0.3">
      <c r="B42" s="570" t="s">
        <v>882</v>
      </c>
      <c r="C42" s="569" t="s">
        <v>883</v>
      </c>
    </row>
    <row r="44" spans="2:10" ht="15" x14ac:dyDescent="0.3">
      <c r="B44" s="666" t="s">
        <v>0</v>
      </c>
      <c r="C44" s="666"/>
      <c r="D44" s="666"/>
      <c r="E44" s="666"/>
      <c r="F44" s="666"/>
      <c r="G44" s="666"/>
      <c r="H44" s="666"/>
      <c r="I44" s="666"/>
      <c r="J44" s="666"/>
    </row>
    <row r="46" spans="2:10" s="73" customFormat="1" ht="31.5" customHeight="1" x14ac:dyDescent="0.3">
      <c r="B46" s="162" t="s">
        <v>921</v>
      </c>
      <c r="C46" s="664" t="s">
        <v>549</v>
      </c>
      <c r="D46" s="664"/>
      <c r="E46" s="664"/>
      <c r="F46" s="664"/>
      <c r="G46" s="664"/>
      <c r="H46" s="664"/>
      <c r="I46" s="664"/>
      <c r="J46" s="163" t="s">
        <v>715</v>
      </c>
    </row>
    <row r="47" spans="2:10" s="73" customFormat="1" ht="27" customHeight="1" x14ac:dyDescent="0.3">
      <c r="B47" s="162" t="s">
        <v>922</v>
      </c>
      <c r="C47" s="664" t="s">
        <v>717</v>
      </c>
      <c r="D47" s="664"/>
      <c r="E47" s="664"/>
      <c r="F47" s="664"/>
      <c r="G47" s="664"/>
      <c r="H47" s="664"/>
      <c r="I47" s="664"/>
      <c r="J47" s="163" t="s">
        <v>716</v>
      </c>
    </row>
    <row r="48" spans="2:10" s="73" customFormat="1" ht="27" customHeight="1" x14ac:dyDescent="0.3">
      <c r="B48" s="162" t="s">
        <v>923</v>
      </c>
      <c r="C48" s="664" t="s">
        <v>719</v>
      </c>
      <c r="D48" s="664"/>
      <c r="E48" s="664"/>
      <c r="F48" s="664"/>
      <c r="G48" s="664"/>
      <c r="H48" s="664"/>
      <c r="I48" s="664"/>
      <c r="J48" s="163" t="s">
        <v>718</v>
      </c>
    </row>
    <row r="49" spans="2:10" ht="28.9" customHeight="1" x14ac:dyDescent="0.3">
      <c r="B49" s="162" t="s">
        <v>601</v>
      </c>
      <c r="C49" s="664" t="s">
        <v>634</v>
      </c>
      <c r="D49" s="664"/>
      <c r="E49" s="664"/>
      <c r="F49" s="664"/>
      <c r="G49" s="664"/>
      <c r="H49" s="664"/>
      <c r="I49" s="664"/>
      <c r="J49" s="163" t="s">
        <v>601</v>
      </c>
    </row>
    <row r="50" spans="2:10" ht="28.9" customHeight="1" x14ac:dyDescent="0.3">
      <c r="B50" s="162" t="s">
        <v>602</v>
      </c>
      <c r="C50" s="664" t="s">
        <v>770</v>
      </c>
      <c r="D50" s="664"/>
      <c r="E50" s="664"/>
      <c r="F50" s="664"/>
      <c r="G50" s="664"/>
      <c r="H50" s="664"/>
      <c r="I50" s="664"/>
      <c r="J50" s="163" t="s">
        <v>602</v>
      </c>
    </row>
    <row r="51" spans="2:10" s="73" customFormat="1" ht="28.9" customHeight="1" x14ac:dyDescent="0.3">
      <c r="B51" s="162" t="s">
        <v>470</v>
      </c>
      <c r="C51" s="664" t="s">
        <v>772</v>
      </c>
      <c r="D51" s="664"/>
      <c r="E51" s="664"/>
      <c r="F51" s="664"/>
      <c r="G51" s="664"/>
      <c r="H51" s="664"/>
      <c r="I51" s="664"/>
      <c r="J51" s="163" t="s">
        <v>470</v>
      </c>
    </row>
    <row r="52" spans="2:10" s="73" customFormat="1" ht="28.9" customHeight="1" x14ac:dyDescent="0.3">
      <c r="B52" s="162" t="s">
        <v>506</v>
      </c>
      <c r="C52" s="664" t="s">
        <v>490</v>
      </c>
      <c r="D52" s="664"/>
      <c r="E52" s="664"/>
      <c r="F52" s="664"/>
      <c r="G52" s="664"/>
      <c r="H52" s="664"/>
      <c r="I52" s="664"/>
      <c r="J52" s="163" t="s">
        <v>506</v>
      </c>
    </row>
    <row r="53" spans="2:10" s="184" customFormat="1" ht="28.9" customHeight="1" x14ac:dyDescent="0.3">
      <c r="B53" s="162" t="s">
        <v>678</v>
      </c>
      <c r="C53" s="664" t="s">
        <v>771</v>
      </c>
      <c r="D53" s="664"/>
      <c r="E53" s="664"/>
      <c r="F53" s="664"/>
      <c r="G53" s="664"/>
      <c r="H53" s="664"/>
      <c r="I53" s="664"/>
      <c r="J53" s="562" t="s">
        <v>678</v>
      </c>
    </row>
    <row r="54" spans="2:10" s="73" customFormat="1" ht="28.9" customHeight="1" x14ac:dyDescent="0.3">
      <c r="B54" s="162" t="s">
        <v>369</v>
      </c>
      <c r="C54" s="664" t="s">
        <v>329</v>
      </c>
      <c r="D54" s="664"/>
      <c r="E54" s="664"/>
      <c r="F54" s="664"/>
      <c r="G54" s="664"/>
      <c r="H54" s="664"/>
      <c r="I54" s="664"/>
      <c r="J54" s="163" t="s">
        <v>369</v>
      </c>
    </row>
    <row r="55" spans="2:10" s="73" customFormat="1" ht="28.9" customHeight="1" x14ac:dyDescent="0.3">
      <c r="B55" s="162" t="s">
        <v>375</v>
      </c>
      <c r="C55" s="664" t="s">
        <v>777</v>
      </c>
      <c r="D55" s="664"/>
      <c r="E55" s="664"/>
      <c r="F55" s="664"/>
      <c r="G55" s="664"/>
      <c r="H55" s="664"/>
      <c r="I55" s="664"/>
      <c r="J55" s="163" t="s">
        <v>375</v>
      </c>
    </row>
    <row r="56" spans="2:10" s="73" customFormat="1" ht="28.9" customHeight="1" x14ac:dyDescent="0.3">
      <c r="B56" s="162" t="s">
        <v>300</v>
      </c>
      <c r="C56" s="664" t="s">
        <v>574</v>
      </c>
      <c r="D56" s="664"/>
      <c r="E56" s="664"/>
      <c r="F56" s="664"/>
      <c r="G56" s="664"/>
      <c r="H56" s="664"/>
      <c r="I56" s="664"/>
      <c r="J56" s="163" t="s">
        <v>300</v>
      </c>
    </row>
    <row r="57" spans="2:10" s="73" customFormat="1" ht="28.9" customHeight="1" x14ac:dyDescent="0.3">
      <c r="B57" s="162" t="s">
        <v>301</v>
      </c>
      <c r="C57" s="664" t="s">
        <v>573</v>
      </c>
      <c r="D57" s="664"/>
      <c r="E57" s="664"/>
      <c r="F57" s="664"/>
      <c r="G57" s="664"/>
      <c r="H57" s="664"/>
      <c r="I57" s="664"/>
      <c r="J57" s="163" t="s">
        <v>301</v>
      </c>
    </row>
    <row r="58" spans="2:10" s="73" customFormat="1" ht="28.9" customHeight="1" x14ac:dyDescent="0.3">
      <c r="B58" s="162" t="s">
        <v>302</v>
      </c>
      <c r="C58" s="664" t="s">
        <v>581</v>
      </c>
      <c r="D58" s="664"/>
      <c r="E58" s="664"/>
      <c r="F58" s="664"/>
      <c r="G58" s="664"/>
      <c r="H58" s="664"/>
      <c r="I58" s="664"/>
      <c r="J58" s="163" t="s">
        <v>302</v>
      </c>
    </row>
    <row r="59" spans="2:10" s="73" customFormat="1" ht="28.9" customHeight="1" x14ac:dyDescent="0.3">
      <c r="B59" s="162" t="s">
        <v>303</v>
      </c>
      <c r="C59" s="664" t="s">
        <v>575</v>
      </c>
      <c r="D59" s="664"/>
      <c r="E59" s="664"/>
      <c r="F59" s="664"/>
      <c r="G59" s="664"/>
      <c r="H59" s="664"/>
      <c r="I59" s="664"/>
      <c r="J59" s="163" t="s">
        <v>303</v>
      </c>
    </row>
    <row r="60" spans="2:10" s="73" customFormat="1" ht="28.9" customHeight="1" x14ac:dyDescent="0.3">
      <c r="B60" s="162" t="s">
        <v>304</v>
      </c>
      <c r="C60" s="664" t="s">
        <v>576</v>
      </c>
      <c r="D60" s="664"/>
      <c r="E60" s="664"/>
      <c r="F60" s="664"/>
      <c r="G60" s="664"/>
      <c r="H60" s="664"/>
      <c r="I60" s="664"/>
      <c r="J60" s="163" t="s">
        <v>304</v>
      </c>
    </row>
    <row r="61" spans="2:10" s="73" customFormat="1" ht="28.9" customHeight="1" x14ac:dyDescent="0.3">
      <c r="B61" s="162" t="s">
        <v>305</v>
      </c>
      <c r="C61" s="664" t="s">
        <v>577</v>
      </c>
      <c r="D61" s="664"/>
      <c r="E61" s="664"/>
      <c r="F61" s="664"/>
      <c r="G61" s="664"/>
      <c r="H61" s="664"/>
      <c r="I61" s="664"/>
      <c r="J61" s="163" t="s">
        <v>305</v>
      </c>
    </row>
    <row r="62" spans="2:10" s="73" customFormat="1" ht="28.9" customHeight="1" x14ac:dyDescent="0.3">
      <c r="B62" s="162" t="s">
        <v>306</v>
      </c>
      <c r="C62" s="664" t="s">
        <v>879</v>
      </c>
      <c r="D62" s="664"/>
      <c r="E62" s="664"/>
      <c r="F62" s="664"/>
      <c r="G62" s="664"/>
      <c r="H62" s="664"/>
      <c r="I62" s="664"/>
      <c r="J62" s="163" t="s">
        <v>762</v>
      </c>
    </row>
    <row r="63" spans="2:10" s="73" customFormat="1" ht="28.9" customHeight="1" x14ac:dyDescent="0.3">
      <c r="B63" s="162" t="s">
        <v>374</v>
      </c>
      <c r="C63" s="664" t="s">
        <v>778</v>
      </c>
      <c r="D63" s="664"/>
      <c r="E63" s="664"/>
      <c r="F63" s="664"/>
      <c r="G63" s="664"/>
      <c r="H63" s="664"/>
      <c r="I63" s="664"/>
      <c r="J63" s="163" t="s">
        <v>374</v>
      </c>
    </row>
    <row r="64" spans="2:10" s="73" customFormat="1" ht="28.9" customHeight="1" x14ac:dyDescent="0.3">
      <c r="B64" s="162" t="s">
        <v>603</v>
      </c>
      <c r="C64" s="664" t="s">
        <v>779</v>
      </c>
      <c r="D64" s="664"/>
      <c r="E64" s="664"/>
      <c r="F64" s="664"/>
      <c r="G64" s="664"/>
      <c r="H64" s="664"/>
      <c r="I64" s="664"/>
      <c r="J64" s="163" t="s">
        <v>603</v>
      </c>
    </row>
    <row r="65" spans="2:10" s="73" customFormat="1" ht="28.9" customHeight="1" x14ac:dyDescent="0.3">
      <c r="B65" s="162" t="s">
        <v>604</v>
      </c>
      <c r="C65" s="664" t="s">
        <v>780</v>
      </c>
      <c r="D65" s="664"/>
      <c r="E65" s="664"/>
      <c r="F65" s="664"/>
      <c r="G65" s="664"/>
      <c r="H65" s="664"/>
      <c r="I65" s="664"/>
      <c r="J65" s="163" t="s">
        <v>604</v>
      </c>
    </row>
    <row r="66" spans="2:10" s="73" customFormat="1" ht="28.9" customHeight="1" x14ac:dyDescent="0.3">
      <c r="B66" s="162" t="s">
        <v>605</v>
      </c>
      <c r="C66" s="664" t="s">
        <v>781</v>
      </c>
      <c r="D66" s="664"/>
      <c r="E66" s="664"/>
      <c r="F66" s="664"/>
      <c r="G66" s="664"/>
      <c r="H66" s="664"/>
      <c r="I66" s="664"/>
      <c r="J66" s="163" t="s">
        <v>605</v>
      </c>
    </row>
    <row r="67" spans="2:10" s="73" customFormat="1" ht="28.9" customHeight="1" x14ac:dyDescent="0.3">
      <c r="B67" s="162" t="s">
        <v>606</v>
      </c>
      <c r="C67" s="664" t="s">
        <v>607</v>
      </c>
      <c r="D67" s="664"/>
      <c r="E67" s="664"/>
      <c r="F67" s="664"/>
      <c r="G67" s="664"/>
      <c r="H67" s="664"/>
      <c r="I67" s="664"/>
      <c r="J67" s="163" t="s">
        <v>606</v>
      </c>
    </row>
    <row r="68" spans="2:10" s="73" customFormat="1" ht="28.9" customHeight="1" x14ac:dyDescent="0.3">
      <c r="B68" s="162" t="s">
        <v>608</v>
      </c>
      <c r="C68" s="664" t="s">
        <v>782</v>
      </c>
      <c r="D68" s="664"/>
      <c r="E68" s="664"/>
      <c r="F68" s="664"/>
      <c r="G68" s="664"/>
      <c r="H68" s="664"/>
      <c r="I68" s="664"/>
      <c r="J68" s="163" t="s">
        <v>608</v>
      </c>
    </row>
    <row r="69" spans="2:10" s="73" customFormat="1" ht="28.9" customHeight="1" x14ac:dyDescent="0.3">
      <c r="B69" s="162" t="s">
        <v>609</v>
      </c>
      <c r="C69" s="664" t="s">
        <v>783</v>
      </c>
      <c r="D69" s="664"/>
      <c r="E69" s="664"/>
      <c r="F69" s="664"/>
      <c r="G69" s="664"/>
      <c r="H69" s="664"/>
      <c r="I69" s="664"/>
      <c r="J69" s="163" t="s">
        <v>609</v>
      </c>
    </row>
    <row r="70" spans="2:10" s="73" customFormat="1" ht="28.9" customHeight="1" x14ac:dyDescent="0.3">
      <c r="B70" s="162" t="s">
        <v>610</v>
      </c>
      <c r="C70" s="664" t="s">
        <v>803</v>
      </c>
      <c r="D70" s="664"/>
      <c r="E70" s="664"/>
      <c r="F70" s="664"/>
      <c r="G70" s="664"/>
      <c r="H70" s="664"/>
      <c r="I70" s="664"/>
      <c r="J70" s="163" t="s">
        <v>610</v>
      </c>
    </row>
    <row r="71" spans="2:10" s="73" customFormat="1" ht="28.9" customHeight="1" x14ac:dyDescent="0.3">
      <c r="B71" s="162" t="s">
        <v>611</v>
      </c>
      <c r="C71" s="664" t="s">
        <v>960</v>
      </c>
      <c r="D71" s="664"/>
      <c r="E71" s="664"/>
      <c r="F71" s="664"/>
      <c r="G71" s="664"/>
      <c r="H71" s="664"/>
      <c r="I71" s="664"/>
      <c r="J71" s="163" t="s">
        <v>611</v>
      </c>
    </row>
    <row r="72" spans="2:10" s="73" customFormat="1" ht="37.15" customHeight="1" x14ac:dyDescent="0.3">
      <c r="B72" s="162" t="s">
        <v>612</v>
      </c>
      <c r="C72" s="664" t="s">
        <v>788</v>
      </c>
      <c r="D72" s="664"/>
      <c r="E72" s="664"/>
      <c r="F72" s="664"/>
      <c r="G72" s="664"/>
      <c r="H72" s="664"/>
      <c r="I72" s="664"/>
      <c r="J72" s="163" t="s">
        <v>612</v>
      </c>
    </row>
    <row r="73" spans="2:10" s="73" customFormat="1" ht="28.9" customHeight="1" x14ac:dyDescent="0.3">
      <c r="B73" s="162" t="s">
        <v>613</v>
      </c>
      <c r="C73" s="664" t="s">
        <v>784</v>
      </c>
      <c r="D73" s="664"/>
      <c r="E73" s="664"/>
      <c r="F73" s="664"/>
      <c r="G73" s="664"/>
      <c r="H73" s="664"/>
      <c r="I73" s="664"/>
      <c r="J73" s="163" t="s">
        <v>613</v>
      </c>
    </row>
    <row r="74" spans="2:10" s="73" customFormat="1" ht="28.9" customHeight="1" x14ac:dyDescent="0.3">
      <c r="B74" s="162" t="s">
        <v>614</v>
      </c>
      <c r="C74" s="664" t="s">
        <v>785</v>
      </c>
      <c r="D74" s="664"/>
      <c r="E74" s="664"/>
      <c r="F74" s="664"/>
      <c r="G74" s="664"/>
      <c r="H74" s="664"/>
      <c r="I74" s="664"/>
      <c r="J74" s="163" t="s">
        <v>614</v>
      </c>
    </row>
    <row r="75" spans="2:10" s="73" customFormat="1" ht="28.9" customHeight="1" x14ac:dyDescent="0.3">
      <c r="B75" s="162" t="s">
        <v>615</v>
      </c>
      <c r="C75" s="664" t="s">
        <v>636</v>
      </c>
      <c r="D75" s="664"/>
      <c r="E75" s="664"/>
      <c r="F75" s="664"/>
      <c r="G75" s="664"/>
      <c r="H75" s="664"/>
      <c r="I75" s="664"/>
      <c r="J75" s="163" t="s">
        <v>615</v>
      </c>
    </row>
    <row r="76" spans="2:10" s="73" customFormat="1" ht="28.9" customHeight="1" x14ac:dyDescent="0.3">
      <c r="B76" s="162" t="s">
        <v>616</v>
      </c>
      <c r="C76" s="664" t="s">
        <v>786</v>
      </c>
      <c r="D76" s="664"/>
      <c r="E76" s="664"/>
      <c r="F76" s="664"/>
      <c r="G76" s="664"/>
      <c r="H76" s="664"/>
      <c r="I76" s="664"/>
      <c r="J76" s="163" t="s">
        <v>616</v>
      </c>
    </row>
    <row r="77" spans="2:10" s="73" customFormat="1" ht="28.9" customHeight="1" x14ac:dyDescent="0.3">
      <c r="B77" s="162" t="s">
        <v>617</v>
      </c>
      <c r="C77" s="664" t="s">
        <v>618</v>
      </c>
      <c r="D77" s="664"/>
      <c r="E77" s="664"/>
      <c r="F77" s="664"/>
      <c r="G77" s="664"/>
      <c r="H77" s="664"/>
      <c r="I77" s="664"/>
      <c r="J77" s="163" t="s">
        <v>617</v>
      </c>
    </row>
    <row r="78" spans="2:10" s="73" customFormat="1" ht="28.9" customHeight="1" x14ac:dyDescent="0.3">
      <c r="B78" s="162" t="s">
        <v>619</v>
      </c>
      <c r="C78" s="665" t="s">
        <v>811</v>
      </c>
      <c r="D78" s="665"/>
      <c r="E78" s="665"/>
      <c r="F78" s="665"/>
      <c r="G78" s="665"/>
      <c r="H78" s="665"/>
      <c r="I78" s="665"/>
      <c r="J78" s="163" t="s">
        <v>619</v>
      </c>
    </row>
    <row r="79" spans="2:10" s="73" customFormat="1" ht="28.9" customHeight="1" x14ac:dyDescent="0.3">
      <c r="B79" s="162" t="s">
        <v>635</v>
      </c>
      <c r="C79" s="664" t="s">
        <v>880</v>
      </c>
      <c r="D79" s="664"/>
      <c r="E79" s="664"/>
      <c r="F79" s="664"/>
      <c r="G79" s="664"/>
      <c r="H79" s="664"/>
      <c r="I79" s="664"/>
      <c r="J79" s="163" t="s">
        <v>762</v>
      </c>
    </row>
    <row r="80" spans="2:10" s="73" customFormat="1" ht="28.9" customHeight="1" x14ac:dyDescent="0.3">
      <c r="B80" s="162" t="s">
        <v>620</v>
      </c>
      <c r="C80" s="566" t="s">
        <v>95</v>
      </c>
      <c r="D80" s="566"/>
      <c r="E80" s="566"/>
      <c r="F80" s="566"/>
      <c r="G80" s="566"/>
      <c r="H80" s="566"/>
      <c r="I80" s="566"/>
      <c r="J80" s="163" t="s">
        <v>620</v>
      </c>
    </row>
    <row r="81" spans="2:16" s="73" customFormat="1" ht="28.9" customHeight="1" x14ac:dyDescent="0.3">
      <c r="B81" s="162" t="s">
        <v>621</v>
      </c>
      <c r="C81" s="664" t="s">
        <v>622</v>
      </c>
      <c r="D81" s="664"/>
      <c r="E81" s="664"/>
      <c r="F81" s="664"/>
      <c r="G81" s="664"/>
      <c r="H81" s="664"/>
      <c r="I81" s="664"/>
      <c r="J81" s="163" t="s">
        <v>621</v>
      </c>
    </row>
    <row r="82" spans="2:16" s="73" customFormat="1" ht="28.9" customHeight="1" x14ac:dyDescent="0.3">
      <c r="B82" s="162" t="s">
        <v>623</v>
      </c>
      <c r="C82" s="664" t="s">
        <v>624</v>
      </c>
      <c r="D82" s="664"/>
      <c r="E82" s="664"/>
      <c r="F82" s="664"/>
      <c r="G82" s="664"/>
      <c r="H82" s="664"/>
      <c r="I82" s="664"/>
      <c r="J82" s="163" t="s">
        <v>623</v>
      </c>
    </row>
    <row r="83" spans="2:16" s="73" customFormat="1" ht="28.9" customHeight="1" x14ac:dyDescent="0.3">
      <c r="B83" s="162" t="s">
        <v>679</v>
      </c>
      <c r="C83" s="664" t="s">
        <v>818</v>
      </c>
      <c r="D83" s="664"/>
      <c r="E83" s="664"/>
      <c r="F83" s="664"/>
      <c r="G83" s="664"/>
      <c r="H83" s="664"/>
      <c r="I83" s="664"/>
      <c r="J83" s="562" t="s">
        <v>679</v>
      </c>
      <c r="P83" s="336"/>
    </row>
    <row r="84" spans="2:16" s="73" customFormat="1" ht="28.9" customHeight="1" x14ac:dyDescent="0.3">
      <c r="B84" s="162" t="s">
        <v>625</v>
      </c>
      <c r="C84" s="664" t="s">
        <v>787</v>
      </c>
      <c r="D84" s="664"/>
      <c r="E84" s="664"/>
      <c r="F84" s="664"/>
      <c r="G84" s="664"/>
      <c r="H84" s="664"/>
      <c r="I84" s="664"/>
      <c r="J84" s="163" t="s">
        <v>625</v>
      </c>
    </row>
    <row r="85" spans="2:16" s="73" customFormat="1" ht="28.9" customHeight="1" x14ac:dyDescent="0.3">
      <c r="B85" s="162" t="s">
        <v>626</v>
      </c>
      <c r="C85" s="664" t="s">
        <v>627</v>
      </c>
      <c r="D85" s="664"/>
      <c r="E85" s="664"/>
      <c r="F85" s="664"/>
      <c r="G85" s="664"/>
      <c r="H85" s="664"/>
      <c r="I85" s="664"/>
      <c r="J85" s="163" t="s">
        <v>626</v>
      </c>
    </row>
    <row r="86" spans="2:16" s="73" customFormat="1" ht="28.9" customHeight="1" x14ac:dyDescent="0.3">
      <c r="B86" s="162" t="s">
        <v>628</v>
      </c>
      <c r="C86" s="664" t="s">
        <v>629</v>
      </c>
      <c r="D86" s="664"/>
      <c r="E86" s="664"/>
      <c r="F86" s="664"/>
      <c r="G86" s="664"/>
      <c r="H86" s="664"/>
      <c r="I86" s="664"/>
      <c r="J86" s="163" t="s">
        <v>628</v>
      </c>
    </row>
    <row r="87" spans="2:16" ht="28.9" customHeight="1" x14ac:dyDescent="0.3">
      <c r="B87" s="162" t="s">
        <v>208</v>
      </c>
      <c r="C87" s="664" t="s">
        <v>209</v>
      </c>
      <c r="D87" s="664"/>
      <c r="E87" s="664"/>
      <c r="F87" s="664"/>
      <c r="G87" s="664"/>
      <c r="H87" s="664"/>
      <c r="I87" s="664"/>
      <c r="J87" s="163" t="s">
        <v>208</v>
      </c>
    </row>
    <row r="88" spans="2:16" ht="28.9" customHeight="1" x14ac:dyDescent="0.3">
      <c r="B88" s="162" t="s">
        <v>237</v>
      </c>
      <c r="C88" s="664" t="s">
        <v>630</v>
      </c>
      <c r="D88" s="664"/>
      <c r="E88" s="664"/>
      <c r="F88" s="664"/>
      <c r="G88" s="664"/>
      <c r="H88" s="664"/>
      <c r="I88" s="664"/>
      <c r="J88" s="163" t="s">
        <v>237</v>
      </c>
    </row>
    <row r="89" spans="2:16" ht="28.9" customHeight="1" x14ac:dyDescent="0.3">
      <c r="B89" s="162" t="s">
        <v>238</v>
      </c>
      <c r="C89" s="664" t="s">
        <v>631</v>
      </c>
      <c r="D89" s="664"/>
      <c r="E89" s="664"/>
      <c r="F89" s="664"/>
      <c r="G89" s="664"/>
      <c r="H89" s="664"/>
      <c r="I89" s="664"/>
      <c r="J89" s="163" t="s">
        <v>238</v>
      </c>
    </row>
    <row r="90" spans="2:16" ht="28.9" customHeight="1" x14ac:dyDescent="0.3">
      <c r="B90" s="162" t="s">
        <v>632</v>
      </c>
      <c r="C90" s="664" t="s">
        <v>978</v>
      </c>
      <c r="D90" s="664"/>
      <c r="E90" s="664"/>
      <c r="F90" s="664"/>
      <c r="G90" s="664"/>
      <c r="H90" s="664"/>
      <c r="I90" s="664"/>
      <c r="J90" s="163" t="s">
        <v>632</v>
      </c>
    </row>
    <row r="91" spans="2:16" ht="28.9" customHeight="1" x14ac:dyDescent="0.3">
      <c r="B91" s="162" t="s">
        <v>633</v>
      </c>
      <c r="C91" s="664" t="s">
        <v>979</v>
      </c>
      <c r="D91" s="664"/>
      <c r="E91" s="664"/>
      <c r="F91" s="664"/>
      <c r="G91" s="664"/>
      <c r="H91" s="664"/>
      <c r="I91" s="664"/>
      <c r="J91" s="163" t="s">
        <v>633</v>
      </c>
    </row>
  </sheetData>
  <mergeCells count="58">
    <mergeCell ref="C46:I46"/>
    <mergeCell ref="C47:I47"/>
    <mergeCell ref="C48:I48"/>
    <mergeCell ref="C22:J22"/>
    <mergeCell ref="C23:J23"/>
    <mergeCell ref="B39:J39"/>
    <mergeCell ref="B7:J7"/>
    <mergeCell ref="B44:J44"/>
    <mergeCell ref="B29:J29"/>
    <mergeCell ref="B9:J9"/>
    <mergeCell ref="B15:J15"/>
    <mergeCell ref="C16:J16"/>
    <mergeCell ref="C17:J17"/>
    <mergeCell ref="C18:J18"/>
    <mergeCell ref="C19:J19"/>
    <mergeCell ref="C21:J21"/>
    <mergeCell ref="C49:I49"/>
    <mergeCell ref="C50:I50"/>
    <mergeCell ref="C51:I51"/>
    <mergeCell ref="C52:I52"/>
    <mergeCell ref="C54:I54"/>
    <mergeCell ref="C53:I53"/>
    <mergeCell ref="C55:I55"/>
    <mergeCell ref="C56:I56"/>
    <mergeCell ref="C57:I57"/>
    <mergeCell ref="C58:I58"/>
    <mergeCell ref="C59:I59"/>
    <mergeCell ref="C60:I60"/>
    <mergeCell ref="C61:I61"/>
    <mergeCell ref="C62:I62"/>
    <mergeCell ref="C63:I63"/>
    <mergeCell ref="C64:I64"/>
    <mergeCell ref="C65:I65"/>
    <mergeCell ref="C66:I66"/>
    <mergeCell ref="C67:I67"/>
    <mergeCell ref="C68:I68"/>
    <mergeCell ref="C69:I69"/>
    <mergeCell ref="C70:I70"/>
    <mergeCell ref="C72:I72"/>
    <mergeCell ref="C73:I73"/>
    <mergeCell ref="C74:I74"/>
    <mergeCell ref="C75:I75"/>
    <mergeCell ref="C88:I88"/>
    <mergeCell ref="C89:I89"/>
    <mergeCell ref="C90:I90"/>
    <mergeCell ref="C91:I91"/>
    <mergeCell ref="C71:I71"/>
    <mergeCell ref="C83:I83"/>
    <mergeCell ref="C82:I82"/>
    <mergeCell ref="C84:I84"/>
    <mergeCell ref="C85:I85"/>
    <mergeCell ref="C86:I86"/>
    <mergeCell ref="C87:I87"/>
    <mergeCell ref="C76:I76"/>
    <mergeCell ref="C77:I77"/>
    <mergeCell ref="C78:I78"/>
    <mergeCell ref="C79:I79"/>
    <mergeCell ref="C81:I81"/>
  </mergeCells>
  <conditionalFormatting sqref="C32:J32">
    <cfRule type="containsText" dxfId="2721" priority="20" operator="containsText" text="ntitulé">
      <formula>NOT(ISERROR(SEARCH("ntitulé",C32)))</formula>
    </cfRule>
    <cfRule type="containsBlanks" dxfId="2720" priority="21">
      <formula>LEN(TRIM(C32))=0</formula>
    </cfRule>
  </conditionalFormatting>
  <conditionalFormatting sqref="C32:J32">
    <cfRule type="containsText" dxfId="2719" priority="19" operator="containsText" text="libre">
      <formula>NOT(ISERROR(SEARCH("libre",C32)))</formula>
    </cfRule>
  </conditionalFormatting>
  <conditionalFormatting sqref="C34:J37 C33:F33">
    <cfRule type="containsText" dxfId="2718" priority="17" operator="containsText" text="ntitulé">
      <formula>NOT(ISERROR(SEARCH("ntitulé",C33)))</formula>
    </cfRule>
    <cfRule type="containsBlanks" dxfId="2717" priority="18">
      <formula>LEN(TRIM(C33))=0</formula>
    </cfRule>
  </conditionalFormatting>
  <conditionalFormatting sqref="C34:J37 C33:F33">
    <cfRule type="containsText" dxfId="2716" priority="16" operator="containsText" text="libre">
      <formula>NOT(ISERROR(SEARCH("libre",C33)))</formula>
    </cfRule>
  </conditionalFormatting>
  <conditionalFormatting sqref="C11">
    <cfRule type="containsText" dxfId="2715" priority="14" operator="containsText" text="ntitulé">
      <formula>NOT(ISERROR(SEARCH("ntitulé",C11)))</formula>
    </cfRule>
    <cfRule type="containsBlanks" dxfId="2714" priority="15">
      <formula>LEN(TRIM(C11))=0</formula>
    </cfRule>
  </conditionalFormatting>
  <conditionalFormatting sqref="C12">
    <cfRule type="containsText" dxfId="2713" priority="12" operator="containsText" text="ntitulé">
      <formula>NOT(ISERROR(SEARCH("ntitulé",C12)))</formula>
    </cfRule>
    <cfRule type="containsBlanks" dxfId="2712" priority="13">
      <formula>LEN(TRIM(C12))=0</formula>
    </cfRule>
  </conditionalFormatting>
  <conditionalFormatting sqref="C13">
    <cfRule type="containsText" dxfId="2711" priority="10" operator="containsText" text="ntitulé">
      <formula>NOT(ISERROR(SEARCH("ntitulé",C13)))</formula>
    </cfRule>
    <cfRule type="containsBlanks" dxfId="2710" priority="11">
      <formula>LEN(TRIM(C13))=0</formula>
    </cfRule>
  </conditionalFormatting>
  <conditionalFormatting sqref="D25">
    <cfRule type="containsText" dxfId="2709" priority="8" operator="containsText" text="ntitulé">
      <formula>NOT(ISERROR(SEARCH("ntitulé",D25)))</formula>
    </cfRule>
    <cfRule type="containsBlanks" dxfId="2708" priority="9">
      <formula>LEN(TRIM(D25))=0</formula>
    </cfRule>
  </conditionalFormatting>
  <conditionalFormatting sqref="B41:B42">
    <cfRule type="containsText" dxfId="2707" priority="6" operator="containsText" text="ntitulé">
      <formula>NOT(ISERROR(SEARCH("ntitulé",B41)))</formula>
    </cfRule>
    <cfRule type="containsBlanks" dxfId="2706" priority="7">
      <formula>LEN(TRIM(B41))=0</formula>
    </cfRule>
  </conditionalFormatting>
  <conditionalFormatting sqref="D26">
    <cfRule type="containsText" dxfId="2705" priority="4" operator="containsText" text="ntitulé">
      <formula>NOT(ISERROR(SEARCH("ntitulé",D26)))</formula>
    </cfRule>
    <cfRule type="containsBlanks" dxfId="2704" priority="5">
      <formula>LEN(TRIM(D26))=0</formula>
    </cfRule>
  </conditionalFormatting>
  <conditionalFormatting sqref="G33:J33">
    <cfRule type="containsText" dxfId="2703" priority="2" operator="containsText" text="ntitulé">
      <formula>NOT(ISERROR(SEARCH("ntitulé",G33)))</formula>
    </cfRule>
    <cfRule type="containsBlanks" dxfId="2702" priority="3">
      <formula>LEN(TRIM(G33))=0</formula>
    </cfRule>
  </conditionalFormatting>
  <conditionalFormatting sqref="G33:J33">
    <cfRule type="containsText" dxfId="2701" priority="1" operator="containsText" text="libre">
      <formula>NOT(ISERROR(SEARCH("libre",G33)))</formula>
    </cfRule>
  </conditionalFormatting>
  <hyperlinks>
    <hyperlink ref="J46" location="TABa!A1" display="TABa!A1"/>
    <hyperlink ref="J47" location="TABb!A1" display="TABb!A1"/>
    <hyperlink ref="J48" location="TABc!A1" display="TABc!A1"/>
    <hyperlink ref="J49" location="'TAB1'!A1" display="'TAB1'!A1"/>
    <hyperlink ref="J50" location="'TAB2'!A1" display="'TAB2'!A1"/>
    <hyperlink ref="J51" location="TAB2.1!A1" display="TAB2.1!A1"/>
    <hyperlink ref="J52" location="TAB2.2!A1" display="TAB2.2!A1"/>
    <hyperlink ref="J53" location="TAB2.3!A1" display="TAB2.3!A1"/>
    <hyperlink ref="J54" location="'TAB3'!A1" display="'TAB3'!A1"/>
    <hyperlink ref="J55" location="'TAB4'!A1" display="'TAB4'!A1"/>
    <hyperlink ref="J56" location="TAB4.1!A1" display="TAB4.1!A1"/>
    <hyperlink ref="J57" location="TAB4.2!A1" display="TAB4.2!A1"/>
    <hyperlink ref="J58" location="TAB4.3!A1" display="TAB4.3!A1"/>
    <hyperlink ref="J59" location="TAB4.4!A1" display="TAB4.4!A1"/>
    <hyperlink ref="J60" location="TAB4.5!A1" display="TAB4.5!A1"/>
    <hyperlink ref="J61" location="TAB4.6!A1" display="TAB4.6!A1"/>
    <hyperlink ref="J63" location="'TAB5'!A1" display="'TAB5'!A1"/>
    <hyperlink ref="J64" location="TAB5.1!A1" display="TAB5.1!A1"/>
    <hyperlink ref="J65" location="TAB5.2!A1" display="TAB5.2!A1"/>
    <hyperlink ref="J66" location="TAB5.3!A1" display="TAB5.3!A1"/>
    <hyperlink ref="J67" location="TAB5.4!A1" display="TAB5.4!A1"/>
    <hyperlink ref="J68" location="TAB5.5!A1" display="TAB5.5!A1"/>
    <hyperlink ref="J69" location="TAB5.6!A1" display="TAB5.6!A1"/>
    <hyperlink ref="J70" location="TAB5.7!A1" display="TAB5.7!A1"/>
    <hyperlink ref="J71" location="TAB5.8!A1" display="TAB5.8!A1"/>
    <hyperlink ref="J72" location="TAB5.9!A1" display="TAB5.9!A1"/>
    <hyperlink ref="J73" location="TAB5.10!A1" display="TAB5.10!A1"/>
    <hyperlink ref="J74" location="TAB5.11!A1" display="TAB5.11!A1"/>
    <hyperlink ref="J75" location="TAB5.12!A1" display="TAB5.12!A1"/>
    <hyperlink ref="J76" location="TAB5.13!A1" display="TAB5.13!A1"/>
    <hyperlink ref="J77" location="TAB5.14!A1" display="TAB5.14!A1"/>
    <hyperlink ref="J78" location="TAB5.15!A1" display="TAB5.15!A1"/>
    <hyperlink ref="J80" location="'TAB6'!A1" display="'TAB6'!A1"/>
    <hyperlink ref="J81" location="TAB6.1!A1" display="TAB6.1!A1"/>
    <hyperlink ref="J82" location="TAB6.2!A1" display="TAB6.2!A1"/>
    <hyperlink ref="J83" location="TAB6.3!A1" display="TAB6.3!A1"/>
    <hyperlink ref="J84" location="'TAB7'!A1" display="'TAB7'!A1"/>
    <hyperlink ref="J85" location="'TAB8'!A1" display="'TAB8'!A1"/>
    <hyperlink ref="J86" location="'TAB9'!A1" display="'TAB9'!A1"/>
    <hyperlink ref="J87" location="TAB9.1!A1" display="TAB9.1!A1"/>
    <hyperlink ref="J88" location="TAB9.2!A1" display="TAB9.2!A1"/>
    <hyperlink ref="J89" location="TAB9.3!A1" display="TAB9.3!A1"/>
    <hyperlink ref="J90" location="'TAB10'!A1" display="'TAB10'!A1"/>
    <hyperlink ref="J91" location="TAB10.1!A1" display="TAB10.1!A1"/>
  </hyperlinks>
  <pageMargins left="0.7" right="0.7" top="0.75" bottom="0.75" header="0.3" footer="0.3"/>
  <pageSetup paperSize="9" scale="66" orientation="portrait" r:id="rId1"/>
  <rowBreaks count="1" manualBreakCount="1">
    <brk id="43"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98" zoomScaleNormal="98" workbookViewId="0">
      <selection activeCell="B24" sqref="B24:Q24"/>
    </sheetView>
  </sheetViews>
  <sheetFormatPr baseColWidth="10" defaultColWidth="9.1640625" defaultRowHeight="13.5" x14ac:dyDescent="0.3"/>
  <cols>
    <col min="1" max="1" width="67.1640625" style="2" bestFit="1" customWidth="1"/>
    <col min="2" max="2" width="14.83203125" style="7" customWidth="1"/>
    <col min="3" max="3" width="3" style="2" customWidth="1"/>
    <col min="4" max="4" width="56.5" style="2" customWidth="1"/>
    <col min="5" max="7" width="14.83203125" style="7" customWidth="1"/>
    <col min="8" max="8" width="14.83203125" style="2" customWidth="1"/>
    <col min="9" max="9" width="1.33203125" style="2" customWidth="1"/>
    <col min="10" max="10" width="14.5" style="2" customWidth="1"/>
    <col min="11" max="16384" width="9.1640625" style="2"/>
  </cols>
  <sheetData>
    <row r="1" spans="1:10" ht="15" x14ac:dyDescent="0.3">
      <c r="A1" s="20" t="s">
        <v>152</v>
      </c>
    </row>
    <row r="3" spans="1:10" ht="25.15" customHeight="1" x14ac:dyDescent="0.35">
      <c r="A3" s="109" t="str">
        <f>TAB00!B54&amp;" : "&amp;TAB00!C54</f>
        <v>TAB3 : Classification des coûts OSP réels de l'année 2015</v>
      </c>
      <c r="B3" s="109"/>
      <c r="C3" s="109"/>
      <c r="D3" s="109"/>
      <c r="E3" s="109"/>
      <c r="F3" s="109"/>
      <c r="G3" s="109"/>
      <c r="H3" s="109"/>
    </row>
    <row r="5" spans="1:10" s="98" customFormat="1" ht="4.1500000000000004" customHeight="1" x14ac:dyDescent="0.3">
      <c r="A5" s="750"/>
      <c r="B5" s="751"/>
      <c r="D5" s="750"/>
      <c r="E5" s="756"/>
      <c r="F5" s="756"/>
      <c r="G5" s="756"/>
      <c r="H5" s="751"/>
    </row>
    <row r="6" spans="1:10" s="99" customFormat="1" ht="26.45" customHeight="1" x14ac:dyDescent="0.3">
      <c r="A6" s="752" t="str">
        <f>'TAB1'!A5:B5</f>
        <v>Rapport ex-post 2015</v>
      </c>
      <c r="B6" s="752"/>
      <c r="C6" s="78"/>
      <c r="D6" s="753" t="str">
        <f>'TAB1'!D5:H5</f>
        <v>Proposition Revenu Autorisé 2019-2023</v>
      </c>
      <c r="E6" s="754"/>
      <c r="F6" s="754"/>
      <c r="G6" s="754"/>
      <c r="H6" s="755"/>
      <c r="J6" s="102"/>
    </row>
    <row r="7" spans="1:10" s="19" customFormat="1" ht="54" x14ac:dyDescent="0.3">
      <c r="A7" s="620" t="s">
        <v>2</v>
      </c>
      <c r="B7" s="621" t="s">
        <v>61</v>
      </c>
      <c r="C7" s="103"/>
      <c r="D7" s="622" t="s">
        <v>2</v>
      </c>
      <c r="E7" s="610" t="s">
        <v>570</v>
      </c>
      <c r="F7" s="610" t="s">
        <v>571</v>
      </c>
      <c r="G7" s="611" t="s">
        <v>572</v>
      </c>
      <c r="H7" s="611" t="s">
        <v>54</v>
      </c>
      <c r="J7" s="623" t="s">
        <v>789</v>
      </c>
    </row>
    <row r="8" spans="1:10" x14ac:dyDescent="0.3">
      <c r="A8" s="110"/>
      <c r="B8" s="4"/>
      <c r="C8" s="14"/>
      <c r="D8" s="14"/>
      <c r="E8" s="4"/>
      <c r="F8" s="4"/>
      <c r="G8" s="4"/>
      <c r="H8" s="44"/>
      <c r="J8" s="17"/>
    </row>
    <row r="9" spans="1:10" x14ac:dyDescent="0.3">
      <c r="A9" s="111" t="s">
        <v>62</v>
      </c>
      <c r="B9" s="100">
        <f>SUM(B10:B18)</f>
        <v>0</v>
      </c>
      <c r="C9" s="14"/>
      <c r="D9" s="8" t="s">
        <v>96</v>
      </c>
      <c r="E9" s="119">
        <f>SUM(E10:E15)</f>
        <v>0</v>
      </c>
      <c r="F9" s="119">
        <f>SUM(F10:F15)</f>
        <v>0</v>
      </c>
      <c r="G9" s="119">
        <f>SUM(G10:G15)</f>
        <v>0</v>
      </c>
      <c r="H9" s="17">
        <f t="shared" ref="H9:H15" si="0">SUM(E9:G9)</f>
        <v>0</v>
      </c>
      <c r="J9" s="17"/>
    </row>
    <row r="10" spans="1:10" ht="15" x14ac:dyDescent="0.3">
      <c r="A10" s="113" t="s">
        <v>63</v>
      </c>
      <c r="B10" s="91"/>
      <c r="C10" s="49">
        <v>1</v>
      </c>
      <c r="D10" s="107" t="str">
        <f>TAB00!C56</f>
        <v>Charges nettes liées à la gestion des compteurs à budget</v>
      </c>
      <c r="E10" s="91"/>
      <c r="F10" s="91"/>
      <c r="G10" s="91"/>
      <c r="H10" s="17">
        <f t="shared" si="0"/>
        <v>0</v>
      </c>
      <c r="J10" s="27" t="s">
        <v>300</v>
      </c>
    </row>
    <row r="11" spans="1:10" ht="15" x14ac:dyDescent="0.3">
      <c r="A11" s="113" t="s">
        <v>64</v>
      </c>
      <c r="B11" s="91"/>
      <c r="C11" s="49">
        <v>2</v>
      </c>
      <c r="D11" s="107" t="str">
        <f>TAB00!C57</f>
        <v>Charges nettes liées au rechargement des compteurs à budget</v>
      </c>
      <c r="E11" s="91"/>
      <c r="F11" s="91"/>
      <c r="G11" s="91"/>
      <c r="H11" s="17">
        <f t="shared" si="0"/>
        <v>0</v>
      </c>
      <c r="J11" s="27" t="s">
        <v>301</v>
      </c>
    </row>
    <row r="12" spans="1:10" ht="15" x14ac:dyDescent="0.3">
      <c r="A12" s="113" t="s">
        <v>65</v>
      </c>
      <c r="B12" s="91"/>
      <c r="C12" s="49">
        <v>1</v>
      </c>
      <c r="D12" s="107" t="str">
        <f>TAB00!C58</f>
        <v>Charges nettes liées à la gestion de la clientèle propre</v>
      </c>
      <c r="E12" s="91"/>
      <c r="F12" s="91"/>
      <c r="G12" s="91"/>
      <c r="H12" s="17">
        <f t="shared" si="0"/>
        <v>0</v>
      </c>
      <c r="J12" s="27" t="s">
        <v>302</v>
      </c>
    </row>
    <row r="13" spans="1:10" ht="15" x14ac:dyDescent="0.3">
      <c r="A13" s="113" t="s">
        <v>66</v>
      </c>
      <c r="B13" s="91"/>
      <c r="C13" s="49">
        <v>1</v>
      </c>
      <c r="D13" s="107" t="str">
        <f>TAB00!C59</f>
        <v>Charges nettes liées à la gestion des MOZA et EOC</v>
      </c>
      <c r="E13" s="91"/>
      <c r="F13" s="91"/>
      <c r="G13" s="91"/>
      <c r="H13" s="17">
        <f t="shared" si="0"/>
        <v>0</v>
      </c>
      <c r="J13" s="27" t="s">
        <v>303</v>
      </c>
    </row>
    <row r="14" spans="1:10" ht="15" x14ac:dyDescent="0.3">
      <c r="A14" s="113" t="s">
        <v>67</v>
      </c>
      <c r="B14" s="91"/>
      <c r="C14" s="49">
        <v>1</v>
      </c>
      <c r="D14" s="107" t="str">
        <f>TAB00!C60</f>
        <v>Charges nettes liées à la promotion des énergies renouvelables</v>
      </c>
      <c r="E14" s="91"/>
      <c r="F14" s="91"/>
      <c r="G14" s="91"/>
      <c r="H14" s="17">
        <f t="shared" si="0"/>
        <v>0</v>
      </c>
      <c r="J14" s="27" t="s">
        <v>304</v>
      </c>
    </row>
    <row r="15" spans="1:10" ht="15" x14ac:dyDescent="0.3">
      <c r="A15" s="113" t="s">
        <v>68</v>
      </c>
      <c r="B15" s="91"/>
      <c r="C15" s="49">
        <v>1</v>
      </c>
      <c r="D15" s="107" t="str">
        <f>TAB00!C61</f>
        <v>Charges nettes liées à l'éclairage public</v>
      </c>
      <c r="E15" s="91"/>
      <c r="F15" s="91"/>
      <c r="G15" s="91"/>
      <c r="H15" s="17">
        <f t="shared" si="0"/>
        <v>0</v>
      </c>
      <c r="J15" s="27" t="s">
        <v>305</v>
      </c>
    </row>
    <row r="16" spans="1:10" x14ac:dyDescent="0.3">
      <c r="A16" s="112" t="s">
        <v>69</v>
      </c>
      <c r="B16" s="91"/>
      <c r="C16" s="49">
        <v>1</v>
      </c>
      <c r="D16" s="15"/>
      <c r="E16" s="16"/>
      <c r="F16" s="16"/>
      <c r="G16" s="16"/>
      <c r="H16" s="17"/>
    </row>
    <row r="17" spans="1:10" x14ac:dyDescent="0.3">
      <c r="A17" s="112" t="s">
        <v>569</v>
      </c>
      <c r="B17" s="91"/>
      <c r="C17" s="49"/>
      <c r="D17" s="8" t="s">
        <v>97</v>
      </c>
      <c r="E17" s="16">
        <f>SUM(E18:E25)</f>
        <v>0</v>
      </c>
      <c r="F17" s="16">
        <f>SUM(F18:F25)</f>
        <v>0</v>
      </c>
      <c r="G17" s="16">
        <f>SUM(G18:G25)</f>
        <v>0</v>
      </c>
      <c r="H17" s="17">
        <f t="shared" ref="H17:H25" si="1">SUM(E17:G17)</f>
        <v>0</v>
      </c>
    </row>
    <row r="18" spans="1:10" ht="40.5" x14ac:dyDescent="0.3">
      <c r="A18" s="112" t="s">
        <v>95</v>
      </c>
      <c r="B18" s="91"/>
      <c r="C18" s="49"/>
      <c r="D18" s="592" t="str">
        <f>TAB00!C72</f>
        <v>Charges émanant de factures d’achat d'électricité émises par un fournisseur commercial pour l'alimentation de la clientèle propre du GRD</v>
      </c>
      <c r="E18" s="91"/>
      <c r="F18" s="91"/>
      <c r="G18" s="91"/>
      <c r="H18" s="17">
        <f t="shared" si="1"/>
        <v>0</v>
      </c>
      <c r="J18" s="386" t="s">
        <v>612</v>
      </c>
    </row>
    <row r="19" spans="1:10" ht="27" x14ac:dyDescent="0.3">
      <c r="A19" s="112"/>
      <c r="B19" s="4"/>
      <c r="C19" s="49">
        <v>3</v>
      </c>
      <c r="D19" s="592" t="str">
        <f>TAB00!C73</f>
        <v>Charges de distribution supportées par le GRD pour l'alimentation de clientèle propre</v>
      </c>
      <c r="E19" s="91"/>
      <c r="F19" s="91"/>
      <c r="G19" s="91"/>
      <c r="H19" s="17">
        <f t="shared" si="1"/>
        <v>0</v>
      </c>
      <c r="J19" s="386" t="s">
        <v>613</v>
      </c>
    </row>
    <row r="20" spans="1:10" ht="27" x14ac:dyDescent="0.3">
      <c r="A20" s="111" t="s">
        <v>70</v>
      </c>
      <c r="B20" s="100">
        <f>SUM(B21:B22,B31)</f>
        <v>0</v>
      </c>
      <c r="C20" s="49"/>
      <c r="D20" s="592" t="str">
        <f>TAB00!C74</f>
        <v>Charges de transport supportées par le GRD pour l'alimentation de clientèle propre</v>
      </c>
      <c r="E20" s="91"/>
      <c r="F20" s="91"/>
      <c r="G20" s="91"/>
      <c r="H20" s="17">
        <f t="shared" si="1"/>
        <v>0</v>
      </c>
      <c r="J20" s="386" t="s">
        <v>614</v>
      </c>
    </row>
    <row r="21" spans="1:10" ht="40.5" x14ac:dyDescent="0.3">
      <c r="A21" s="115" t="s">
        <v>71</v>
      </c>
      <c r="B21" s="91"/>
      <c r="C21" s="49"/>
      <c r="D21" s="592" t="str">
        <f>TAB00!C75</f>
        <v xml:space="preserve">Produits issus de la facturation de la fourniture d’électricité à la clientèle propre du gestionnaire de réseau de distribution ainsi que le montant de la compensation versée par la CREG </v>
      </c>
      <c r="E21" s="91"/>
      <c r="F21" s="91"/>
      <c r="G21" s="91"/>
      <c r="H21" s="17">
        <f t="shared" si="1"/>
        <v>0</v>
      </c>
      <c r="J21" s="386" t="s">
        <v>615</v>
      </c>
    </row>
    <row r="22" spans="1:10" ht="15" x14ac:dyDescent="0.3">
      <c r="A22" s="116" t="s">
        <v>72</v>
      </c>
      <c r="B22" s="100">
        <f>SUM(B23,B28,B30)</f>
        <v>0</v>
      </c>
      <c r="C22" s="49">
        <v>7</v>
      </c>
      <c r="D22" s="592" t="str">
        <f>TAB00!C76</f>
        <v xml:space="preserve">Charges d’achat des certificats verts </v>
      </c>
      <c r="E22" s="91"/>
      <c r="F22" s="91"/>
      <c r="G22" s="91"/>
      <c r="H22" s="17">
        <f t="shared" si="1"/>
        <v>0</v>
      </c>
      <c r="J22" s="386" t="s">
        <v>616</v>
      </c>
    </row>
    <row r="23" spans="1:10" ht="15" x14ac:dyDescent="0.3">
      <c r="A23" s="117" t="s">
        <v>73</v>
      </c>
      <c r="B23" s="100">
        <f>SUM(B24:B27)</f>
        <v>0</v>
      </c>
      <c r="C23" s="49">
        <v>8</v>
      </c>
      <c r="D23" s="592" t="str">
        <f>TAB00!C77</f>
        <v>Primes « Qualiwatt » versées aux utilisateurs de réseau</v>
      </c>
      <c r="E23" s="91"/>
      <c r="F23" s="91"/>
      <c r="G23" s="91"/>
      <c r="H23" s="17">
        <f t="shared" si="1"/>
        <v>0</v>
      </c>
      <c r="J23" s="386" t="s">
        <v>617</v>
      </c>
    </row>
    <row r="24" spans="1:10" ht="27" x14ac:dyDescent="0.3">
      <c r="A24" s="118" t="s">
        <v>74</v>
      </c>
      <c r="B24" s="91"/>
      <c r="C24" s="49">
        <v>8</v>
      </c>
      <c r="D24" s="592" t="str">
        <f>TAB00!C66</f>
        <v xml:space="preserve">Charges émanant de factures émises par la société FeReSO dans le cadre du processus de réconciliation </v>
      </c>
      <c r="E24" s="270"/>
      <c r="F24" s="270"/>
      <c r="G24" s="270"/>
      <c r="H24" s="45">
        <f t="shared" si="1"/>
        <v>0</v>
      </c>
      <c r="I24" s="78"/>
      <c r="J24" s="386" t="s">
        <v>605</v>
      </c>
    </row>
    <row r="25" spans="1:10" ht="27" x14ac:dyDescent="0.3">
      <c r="A25" s="118" t="s">
        <v>75</v>
      </c>
      <c r="B25" s="91"/>
      <c r="C25" s="49">
        <v>9</v>
      </c>
      <c r="D25" s="591" t="str">
        <f>TAB00!C78</f>
        <v xml:space="preserve">Indemnités versées aux fournisseurs d’électricité résultant du retard de placement des compteurs à budget </v>
      </c>
      <c r="E25" s="122"/>
      <c r="F25" s="122"/>
      <c r="G25" s="122"/>
      <c r="H25" s="17">
        <f t="shared" si="1"/>
        <v>0</v>
      </c>
      <c r="J25" s="386" t="s">
        <v>619</v>
      </c>
    </row>
    <row r="26" spans="1:10" x14ac:dyDescent="0.3">
      <c r="A26" s="118" t="s">
        <v>76</v>
      </c>
      <c r="B26" s="91"/>
      <c r="C26" s="49"/>
      <c r="D26" s="15"/>
      <c r="E26" s="16"/>
      <c r="F26" s="16"/>
      <c r="G26" s="123"/>
      <c r="H26" s="17"/>
    </row>
    <row r="27" spans="1:10" x14ac:dyDescent="0.3">
      <c r="A27" s="118" t="s">
        <v>77</v>
      </c>
      <c r="B27" s="91"/>
      <c r="C27" s="49">
        <v>7</v>
      </c>
      <c r="D27" s="108" t="s">
        <v>113</v>
      </c>
      <c r="E27" s="38">
        <f>SUM(E9,E17)</f>
        <v>0</v>
      </c>
      <c r="F27" s="38">
        <f>SUM(F9,F17)</f>
        <v>0</v>
      </c>
      <c r="G27" s="38">
        <f>SUM(G9,G17)</f>
        <v>0</v>
      </c>
      <c r="H27" s="38">
        <f>SUM(H9,H17)</f>
        <v>0</v>
      </c>
    </row>
    <row r="28" spans="1:10" x14ac:dyDescent="0.3">
      <c r="A28" s="117" t="s">
        <v>78</v>
      </c>
      <c r="B28" s="100">
        <f>SUM(B29)</f>
        <v>0</v>
      </c>
      <c r="C28" s="104">
        <v>7</v>
      </c>
      <c r="D28" s="128" t="s">
        <v>579</v>
      </c>
      <c r="E28" s="91"/>
      <c r="F28" s="91"/>
      <c r="G28" s="91"/>
      <c r="H28" s="129">
        <f>SUM(E28:G28)</f>
        <v>0</v>
      </c>
    </row>
    <row r="29" spans="1:10" x14ac:dyDescent="0.3">
      <c r="A29" s="118" t="s">
        <v>566</v>
      </c>
      <c r="B29" s="91"/>
      <c r="C29" s="104"/>
      <c r="D29" s="108" t="s">
        <v>350</v>
      </c>
      <c r="E29" s="38">
        <f>SUM(E27:E28)</f>
        <v>0</v>
      </c>
      <c r="F29" s="38">
        <f>SUM(F27:F28)</f>
        <v>0</v>
      </c>
      <c r="G29" s="38">
        <f>SUM(G27:G28)</f>
        <v>0</v>
      </c>
      <c r="H29" s="38">
        <f>SUM(H27:H28)</f>
        <v>0</v>
      </c>
    </row>
    <row r="30" spans="1:10" x14ac:dyDescent="0.3">
      <c r="A30" s="117" t="s">
        <v>567</v>
      </c>
      <c r="B30" s="91"/>
      <c r="C30" s="104">
        <v>7</v>
      </c>
      <c r="D30" s="88" t="s">
        <v>578</v>
      </c>
      <c r="E30" s="89"/>
      <c r="F30" s="89"/>
      <c r="G30" s="89"/>
      <c r="H30" s="124">
        <f>B53</f>
        <v>0</v>
      </c>
    </row>
    <row r="31" spans="1:10" ht="40.5" x14ac:dyDescent="0.3">
      <c r="A31" s="116" t="s">
        <v>568</v>
      </c>
      <c r="B31" s="91"/>
      <c r="C31" s="49"/>
      <c r="D31" s="125" t="s">
        <v>580</v>
      </c>
      <c r="E31" s="89"/>
      <c r="F31" s="89"/>
      <c r="G31" s="126"/>
      <c r="H31" s="127">
        <f>H29-H30</f>
        <v>0</v>
      </c>
    </row>
    <row r="32" spans="1:10" x14ac:dyDescent="0.3">
      <c r="A32" s="112"/>
      <c r="B32" s="101"/>
      <c r="C32" s="49"/>
      <c r="E32" s="2"/>
      <c r="F32" s="2"/>
      <c r="G32" s="2"/>
    </row>
    <row r="33" spans="1:7" x14ac:dyDescent="0.3">
      <c r="A33" s="114" t="s">
        <v>79</v>
      </c>
      <c r="B33" s="100">
        <f>SUM(B34:B35)</f>
        <v>0</v>
      </c>
      <c r="C33" s="49">
        <v>4</v>
      </c>
      <c r="E33" s="2"/>
      <c r="F33" s="2"/>
      <c r="G33" s="2"/>
    </row>
    <row r="34" spans="1:7" x14ac:dyDescent="0.3">
      <c r="A34" s="112" t="s">
        <v>80</v>
      </c>
      <c r="B34" s="91"/>
      <c r="C34" s="49">
        <v>4</v>
      </c>
      <c r="D34" s="524"/>
      <c r="E34" s="14"/>
      <c r="F34" s="2"/>
      <c r="G34" s="2"/>
    </row>
    <row r="35" spans="1:7" x14ac:dyDescent="0.3">
      <c r="A35" s="112" t="s">
        <v>81</v>
      </c>
      <c r="B35" s="91"/>
      <c r="C35" s="49"/>
      <c r="D35" s="524"/>
      <c r="E35" s="14"/>
      <c r="F35" s="2"/>
      <c r="G35" s="2"/>
    </row>
    <row r="36" spans="1:7" x14ac:dyDescent="0.3">
      <c r="A36" s="112"/>
      <c r="B36" s="101"/>
      <c r="C36" s="49"/>
      <c r="D36" s="524"/>
      <c r="E36" s="14"/>
      <c r="F36" s="2"/>
      <c r="G36" s="2"/>
    </row>
    <row r="37" spans="1:7" x14ac:dyDescent="0.3">
      <c r="A37" s="111" t="s">
        <v>82</v>
      </c>
      <c r="B37" s="100">
        <f>SUM(B38:B41)</f>
        <v>0</v>
      </c>
      <c r="C37" s="49">
        <v>5</v>
      </c>
      <c r="D37" s="524"/>
      <c r="E37" s="14"/>
      <c r="F37" s="2"/>
      <c r="G37" s="2"/>
    </row>
    <row r="38" spans="1:7" x14ac:dyDescent="0.3">
      <c r="A38" s="112" t="s">
        <v>83</v>
      </c>
      <c r="B38" s="91"/>
      <c r="C38" s="49">
        <v>5</v>
      </c>
      <c r="D38" s="524"/>
      <c r="E38" s="14"/>
      <c r="F38" s="2"/>
      <c r="G38" s="2"/>
    </row>
    <row r="39" spans="1:7" x14ac:dyDescent="0.3">
      <c r="A39" s="112" t="s">
        <v>84</v>
      </c>
      <c r="B39" s="91"/>
      <c r="C39" s="49">
        <v>5</v>
      </c>
      <c r="D39" s="524"/>
      <c r="E39" s="4"/>
    </row>
    <row r="40" spans="1:7" x14ac:dyDescent="0.3">
      <c r="A40" s="112" t="s">
        <v>85</v>
      </c>
      <c r="B40" s="91"/>
      <c r="C40" s="49">
        <v>10</v>
      </c>
      <c r="D40" s="524"/>
      <c r="E40" s="4"/>
    </row>
    <row r="41" spans="1:7" x14ac:dyDescent="0.3">
      <c r="A41" s="112" t="s">
        <v>378</v>
      </c>
      <c r="B41" s="91"/>
      <c r="C41" s="49"/>
      <c r="D41" s="524"/>
      <c r="E41" s="4"/>
    </row>
    <row r="42" spans="1:7" ht="6" customHeight="1" x14ac:dyDescent="0.3">
      <c r="A42" s="112"/>
      <c r="B42" s="101"/>
      <c r="C42" s="49"/>
      <c r="D42" s="14"/>
      <c r="E42" s="4"/>
    </row>
    <row r="43" spans="1:7" x14ac:dyDescent="0.3">
      <c r="A43" s="111" t="s">
        <v>86</v>
      </c>
      <c r="B43" s="100">
        <f>SUM(B44:B50)</f>
        <v>0</v>
      </c>
      <c r="C43" s="49">
        <v>6</v>
      </c>
      <c r="D43" s="14"/>
      <c r="E43" s="4"/>
    </row>
    <row r="44" spans="1:7" x14ac:dyDescent="0.3">
      <c r="A44" s="112" t="s">
        <v>87</v>
      </c>
      <c r="B44" s="91"/>
      <c r="C44" s="49">
        <v>6</v>
      </c>
      <c r="D44" s="14"/>
      <c r="E44" s="4"/>
    </row>
    <row r="45" spans="1:7" x14ac:dyDescent="0.3">
      <c r="A45" s="112" t="s">
        <v>88</v>
      </c>
      <c r="B45" s="91"/>
      <c r="C45" s="49">
        <v>6</v>
      </c>
      <c r="D45" s="14"/>
      <c r="E45" s="4"/>
    </row>
    <row r="46" spans="1:7" x14ac:dyDescent="0.3">
      <c r="A46" s="112" t="s">
        <v>89</v>
      </c>
      <c r="B46" s="91"/>
      <c r="C46" s="49">
        <v>6</v>
      </c>
      <c r="D46" s="14"/>
      <c r="E46" s="4"/>
    </row>
    <row r="47" spans="1:7" x14ac:dyDescent="0.3">
      <c r="A47" s="112" t="s">
        <v>90</v>
      </c>
      <c r="B47" s="91"/>
      <c r="C47" s="49">
        <v>6</v>
      </c>
    </row>
    <row r="48" spans="1:7" x14ac:dyDescent="0.3">
      <c r="A48" s="112" t="s">
        <v>91</v>
      </c>
      <c r="B48" s="91"/>
      <c r="C48" s="49">
        <v>6</v>
      </c>
    </row>
    <row r="49" spans="1:3" x14ac:dyDescent="0.3">
      <c r="A49" s="113" t="s">
        <v>92</v>
      </c>
      <c r="B49" s="91"/>
      <c r="C49" s="49">
        <v>6</v>
      </c>
    </row>
    <row r="50" spans="1:3" x14ac:dyDescent="0.3">
      <c r="A50" s="113" t="s">
        <v>93</v>
      </c>
      <c r="B50" s="91"/>
      <c r="C50" s="49"/>
    </row>
    <row r="51" spans="1:3" ht="3.6" customHeight="1" x14ac:dyDescent="0.3">
      <c r="A51" s="110"/>
      <c r="B51" s="101"/>
      <c r="C51" s="49"/>
    </row>
    <row r="52" spans="1:3" hidden="1" x14ac:dyDescent="0.3">
      <c r="A52" s="110"/>
      <c r="B52" s="101"/>
      <c r="C52" s="49"/>
    </row>
    <row r="53" spans="1:3" x14ac:dyDescent="0.3">
      <c r="A53" s="105" t="s">
        <v>54</v>
      </c>
      <c r="B53" s="106">
        <f>SUM(B43,B37,B33,B20,B9)</f>
        <v>0</v>
      </c>
    </row>
  </sheetData>
  <mergeCells count="4">
    <mergeCell ref="A5:B5"/>
    <mergeCell ref="A6:B6"/>
    <mergeCell ref="D6:H6"/>
    <mergeCell ref="D5:H5"/>
  </mergeCells>
  <conditionalFormatting sqref="G32">
    <cfRule type="cellIs" dxfId="2416" priority="59" operator="equal">
      <formula>"O"</formula>
    </cfRule>
    <cfRule type="cellIs" dxfId="2415" priority="60" operator="equal">
      <formula>"P"</formula>
    </cfRule>
  </conditionalFormatting>
  <conditionalFormatting sqref="E33:F33">
    <cfRule type="expression" dxfId="2414" priority="58">
      <formula>D33="Veuillez confirmer la déduction de l'exhaustivité des frais non-récurrents."</formula>
    </cfRule>
  </conditionalFormatting>
  <conditionalFormatting sqref="G33">
    <cfRule type="cellIs" dxfId="2413" priority="56" operator="equal">
      <formula>"O"</formula>
    </cfRule>
    <cfRule type="cellIs" dxfId="2412" priority="57" operator="equal">
      <formula>"P"</formula>
    </cfRule>
  </conditionalFormatting>
  <conditionalFormatting sqref="G34">
    <cfRule type="cellIs" dxfId="2411" priority="53" operator="equal">
      <formula>"O"</formula>
    </cfRule>
    <cfRule type="cellIs" dxfId="2410" priority="54" operator="equal">
      <formula>"P"</formula>
    </cfRule>
  </conditionalFormatting>
  <conditionalFormatting sqref="E34:F34">
    <cfRule type="expression" dxfId="2409" priority="52">
      <formula>D34="Veuillez confirmer l'exhaustivité de la séparation des frais fixes et des frais variables pour chaque OSP."</formula>
    </cfRule>
  </conditionalFormatting>
  <conditionalFormatting sqref="B10:B15 E10:G15 E28:G28 E18:G24">
    <cfRule type="containsText" dxfId="2408" priority="50" operator="containsText" text="ntitulé">
      <formula>NOT(ISERROR(SEARCH("ntitulé",B10)))</formula>
    </cfRule>
    <cfRule type="containsBlanks" dxfId="2407" priority="51">
      <formula>LEN(TRIM(B10))=0</formula>
    </cfRule>
  </conditionalFormatting>
  <conditionalFormatting sqref="B10:B15 E10:G15 E28:G28 E18:G24">
    <cfRule type="containsText" dxfId="2406" priority="49" operator="containsText" text="libre">
      <formula>NOT(ISERROR(SEARCH("libre",B10)))</formula>
    </cfRule>
  </conditionalFormatting>
  <conditionalFormatting sqref="B21">
    <cfRule type="containsText" dxfId="2405" priority="47" operator="containsText" text="ntitulé">
      <formula>NOT(ISERROR(SEARCH("ntitulé",B21)))</formula>
    </cfRule>
    <cfRule type="containsBlanks" dxfId="2404" priority="48">
      <formula>LEN(TRIM(B21))=0</formula>
    </cfRule>
  </conditionalFormatting>
  <conditionalFormatting sqref="B21">
    <cfRule type="containsText" dxfId="2403" priority="46" operator="containsText" text="libre">
      <formula>NOT(ISERROR(SEARCH("libre",B21)))</formula>
    </cfRule>
  </conditionalFormatting>
  <conditionalFormatting sqref="B24:B27">
    <cfRule type="containsText" dxfId="2402" priority="44" operator="containsText" text="ntitulé">
      <formula>NOT(ISERROR(SEARCH("ntitulé",B24)))</formula>
    </cfRule>
    <cfRule type="containsBlanks" dxfId="2401" priority="45">
      <formula>LEN(TRIM(B24))=0</formula>
    </cfRule>
  </conditionalFormatting>
  <conditionalFormatting sqref="B24:B27">
    <cfRule type="containsText" dxfId="2400" priority="43" operator="containsText" text="libre">
      <formula>NOT(ISERROR(SEARCH("libre",B24)))</formula>
    </cfRule>
  </conditionalFormatting>
  <conditionalFormatting sqref="B29:B30">
    <cfRule type="containsText" dxfId="2399" priority="41" operator="containsText" text="ntitulé">
      <formula>NOT(ISERROR(SEARCH("ntitulé",B29)))</formula>
    </cfRule>
    <cfRule type="containsBlanks" dxfId="2398" priority="42">
      <formula>LEN(TRIM(B29))=0</formula>
    </cfRule>
  </conditionalFormatting>
  <conditionalFormatting sqref="B29:B30">
    <cfRule type="containsText" dxfId="2397" priority="40" operator="containsText" text="libre">
      <formula>NOT(ISERROR(SEARCH("libre",B29)))</formula>
    </cfRule>
  </conditionalFormatting>
  <conditionalFormatting sqref="B31">
    <cfRule type="containsText" dxfId="2396" priority="22" operator="containsText" text="libre">
      <formula>NOT(ISERROR(SEARCH("libre",B31)))</formula>
    </cfRule>
  </conditionalFormatting>
  <conditionalFormatting sqref="B31">
    <cfRule type="containsText" dxfId="2395" priority="23" operator="containsText" text="ntitulé">
      <formula>NOT(ISERROR(SEARCH("ntitulé",B31)))</formula>
    </cfRule>
    <cfRule type="containsBlanks" dxfId="2394" priority="24">
      <formula>LEN(TRIM(B31))=0</formula>
    </cfRule>
  </conditionalFormatting>
  <conditionalFormatting sqref="B16:B18">
    <cfRule type="containsText" dxfId="2393" priority="20" operator="containsText" text="ntitulé">
      <formula>NOT(ISERROR(SEARCH("ntitulé",B16)))</formula>
    </cfRule>
    <cfRule type="containsBlanks" dxfId="2392" priority="21">
      <formula>LEN(TRIM(B16))=0</formula>
    </cfRule>
  </conditionalFormatting>
  <conditionalFormatting sqref="B16:B18">
    <cfRule type="containsText" dxfId="2391" priority="19" operator="containsText" text="libre">
      <formula>NOT(ISERROR(SEARCH("libre",B16)))</formula>
    </cfRule>
  </conditionalFormatting>
  <conditionalFormatting sqref="B38:B41 B34:B35">
    <cfRule type="containsText" dxfId="2390" priority="17" operator="containsText" text="ntitulé">
      <formula>NOT(ISERROR(SEARCH("ntitulé",B34)))</formula>
    </cfRule>
    <cfRule type="containsBlanks" dxfId="2389" priority="18">
      <formula>LEN(TRIM(B34))=0</formula>
    </cfRule>
  </conditionalFormatting>
  <conditionalFormatting sqref="B38:B41 B34:B35">
    <cfRule type="containsText" dxfId="2388" priority="16" operator="containsText" text="libre">
      <formula>NOT(ISERROR(SEARCH("libre",B34)))</formula>
    </cfRule>
  </conditionalFormatting>
  <conditionalFormatting sqref="B44:B50">
    <cfRule type="containsText" dxfId="2387" priority="14" operator="containsText" text="ntitulé">
      <formula>NOT(ISERROR(SEARCH("ntitulé",B44)))</formula>
    </cfRule>
    <cfRule type="containsBlanks" dxfId="2386" priority="15">
      <formula>LEN(TRIM(B44))=0</formula>
    </cfRule>
  </conditionalFormatting>
  <conditionalFormatting sqref="B44:B50">
    <cfRule type="containsText" dxfId="2385" priority="13" operator="containsText" text="libre">
      <formula>NOT(ISERROR(SEARCH("libre",B44)))</formula>
    </cfRule>
  </conditionalFormatting>
  <hyperlinks>
    <hyperlink ref="A1" location="TAB00!A1" display="Retour page de garde"/>
    <hyperlink ref="J10" location="TAB4.1!A1" display="TAB4.1!A1"/>
    <hyperlink ref="J11" location="TAB4.2!A1" display="TAB4.2"/>
    <hyperlink ref="J12" location="TAB4.3!A1" display="TAB4.3!A1"/>
    <hyperlink ref="J13" location="TAB4.4!A1" display="TAB4.4!A1"/>
    <hyperlink ref="J14" location="TAB4.5!A1" display="TAB4.5!A1"/>
    <hyperlink ref="J15" location="TAB4.6!A1" display="TAB4.6"/>
    <hyperlink ref="J24" location="TAB5.3!A1" display="TAB5.3!A1"/>
    <hyperlink ref="J25" location="TAB5.15!A1" display="TAB5.15!A1"/>
    <hyperlink ref="J18" location="TAB5.9!A1" display="TAB5.9"/>
    <hyperlink ref="J19" location="TAB5.10!A1" display="TAB5.10"/>
    <hyperlink ref="J20" location="TAB5.11!A1" display="TAB5.11"/>
    <hyperlink ref="J21" location="TAB5.12!A1" display="TAB5.12!A1"/>
    <hyperlink ref="J23" location="TAB5.14!A1" display="TAB5.14!A1"/>
    <hyperlink ref="J22" location="TAB5.13!A1" display="TAB5.13!A1"/>
  </hyperlinks>
  <pageMargins left="0.7" right="0.7" top="0.75" bottom="0.75" header="0.3" footer="0.3"/>
  <pageSetup paperSize="9" scale="69"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zoomScaleNormal="100" workbookViewId="0">
      <selection activeCell="B24" sqref="B24:Q24"/>
    </sheetView>
  </sheetViews>
  <sheetFormatPr baseColWidth="10" defaultColWidth="9.1640625" defaultRowHeight="13.5" x14ac:dyDescent="0.3"/>
  <cols>
    <col min="1" max="1" width="61.5" style="78" customWidth="1"/>
    <col min="2" max="2" width="15" style="84" customWidth="1"/>
    <col min="3" max="4" width="15" style="78" customWidth="1"/>
    <col min="5" max="6" width="15" style="84" customWidth="1"/>
    <col min="7" max="10" width="15" style="78" customWidth="1"/>
    <col min="11" max="11" width="1.5" style="78" customWidth="1"/>
    <col min="12" max="12" width="9.33203125" style="78" customWidth="1"/>
    <col min="13" max="14" width="9.33203125" style="84" customWidth="1"/>
    <col min="15" max="20" width="9.33203125" style="78" customWidth="1"/>
    <col min="21" max="16384" width="9.1640625" style="78"/>
  </cols>
  <sheetData>
    <row r="1" spans="1:19" ht="15" x14ac:dyDescent="0.3">
      <c r="A1" s="130" t="s">
        <v>152</v>
      </c>
    </row>
    <row r="3" spans="1:19" ht="21" x14ac:dyDescent="0.35">
      <c r="A3" s="109" t="str">
        <f>TAB00!B55&amp;" : "&amp;TAB00!C55</f>
        <v>TAB4 : Synthèse des charges nettes contrôlables relatives aux obligations de service public</v>
      </c>
      <c r="B3" s="131"/>
      <c r="C3" s="131"/>
      <c r="D3" s="131"/>
      <c r="E3" s="131"/>
      <c r="F3" s="131"/>
      <c r="G3" s="131"/>
      <c r="H3" s="131"/>
      <c r="I3" s="131"/>
      <c r="J3" s="131"/>
      <c r="K3" s="131"/>
      <c r="L3" s="131"/>
      <c r="M3" s="131"/>
      <c r="N3" s="131"/>
      <c r="O3" s="131"/>
      <c r="P3" s="131"/>
      <c r="Q3" s="131"/>
      <c r="R3" s="131"/>
      <c r="S3" s="131"/>
    </row>
    <row r="5" spans="1:19" x14ac:dyDescent="0.3">
      <c r="L5" s="757" t="s">
        <v>954</v>
      </c>
      <c r="M5" s="757"/>
      <c r="N5" s="757"/>
      <c r="O5" s="757"/>
      <c r="P5" s="757"/>
      <c r="Q5" s="757"/>
      <c r="R5" s="757"/>
      <c r="S5" s="758"/>
    </row>
    <row r="6" spans="1:19" ht="27" x14ac:dyDescent="0.3">
      <c r="B6" s="598" t="s">
        <v>110</v>
      </c>
      <c r="C6" s="597" t="s">
        <v>132</v>
      </c>
      <c r="D6" s="597" t="s">
        <v>299</v>
      </c>
      <c r="E6" s="597" t="s">
        <v>319</v>
      </c>
      <c r="F6" s="597" t="s">
        <v>298</v>
      </c>
      <c r="G6" s="597" t="s">
        <v>294</v>
      </c>
      <c r="H6" s="597" t="s">
        <v>295</v>
      </c>
      <c r="I6" s="597" t="s">
        <v>296</v>
      </c>
      <c r="J6" s="597" t="s">
        <v>297</v>
      </c>
      <c r="K6" s="612"/>
      <c r="L6" s="596" t="s">
        <v>950</v>
      </c>
      <c r="M6" s="596" t="s">
        <v>951</v>
      </c>
      <c r="N6" s="596" t="s">
        <v>952</v>
      </c>
      <c r="O6" s="596" t="s">
        <v>953</v>
      </c>
      <c r="P6" s="596" t="s">
        <v>955</v>
      </c>
      <c r="Q6" s="596" t="s">
        <v>956</v>
      </c>
      <c r="R6" s="596" t="s">
        <v>957</v>
      </c>
      <c r="S6" s="596" t="s">
        <v>958</v>
      </c>
    </row>
    <row r="7" spans="1:19" x14ac:dyDescent="0.3">
      <c r="A7" s="571" t="s">
        <v>57</v>
      </c>
      <c r="B7" s="572">
        <f t="shared" ref="B7:J7" si="0">SUM(B8:B9,B12)</f>
        <v>0</v>
      </c>
      <c r="C7" s="572">
        <f t="shared" si="0"/>
        <v>0</v>
      </c>
      <c r="D7" s="572">
        <f t="shared" si="0"/>
        <v>0</v>
      </c>
      <c r="E7" s="572">
        <f t="shared" si="0"/>
        <v>0</v>
      </c>
      <c r="F7" s="572">
        <f t="shared" si="0"/>
        <v>0</v>
      </c>
      <c r="G7" s="572">
        <f t="shared" si="0"/>
        <v>0</v>
      </c>
      <c r="H7" s="572">
        <f t="shared" si="0"/>
        <v>0</v>
      </c>
      <c r="I7" s="572">
        <f t="shared" si="0"/>
        <v>0</v>
      </c>
      <c r="J7" s="572">
        <f t="shared" si="0"/>
        <v>0</v>
      </c>
      <c r="L7" s="573">
        <f t="shared" ref="L7:L39" si="1">IF(AND(ROUND(B7,0)=0,C7&gt;B7),"INF",IF(AND(ROUND(B7,0)=0,ROUND(C7,0)=0),0,(C7-B7)/B7))</f>
        <v>0</v>
      </c>
      <c r="M7" s="573">
        <f t="shared" ref="M7:M39" si="2">IF(AND(ROUND(C7,0)=0,D7&gt;C7),"INF",IF(AND(ROUND(C7,0)=0,ROUND(D7,0)=0),0,(D7-C7)/C7))</f>
        <v>0</v>
      </c>
      <c r="N7" s="573">
        <f t="shared" ref="N7:N39" si="3">IF(AND(ROUND(D7,0)=0,E7&gt;D7),"INF",IF(AND(ROUND(D7,0)=0,ROUND(E7,0)=0),0,(E7-D7)/D7))</f>
        <v>0</v>
      </c>
      <c r="O7" s="573">
        <f t="shared" ref="O7:O39" si="4">IF(AND(ROUND(E7,0)=0,F7&gt;E7),"INF",IF(AND(ROUND(E7,0)=0,ROUND(F7,0)=0),0,(F7-E7)/E7))</f>
        <v>0</v>
      </c>
      <c r="P7" s="573">
        <f t="shared" ref="P7:P39" si="5">IF(AND(ROUND(F7,0)=0,G7&gt;F7),"INF",IF(AND(ROUND(F7,0)=0,ROUND(G7,0)=0),0,(G7-F7)/F7))</f>
        <v>0</v>
      </c>
      <c r="Q7" s="573">
        <f t="shared" ref="Q7:Q39" si="6">IF(AND(ROUND(G7,0)=0,H7&gt;G7),"INF",IF(AND(ROUND(G7,0)=0,ROUND(H7,0)=0),0,(H7-G7)/G7))</f>
        <v>0</v>
      </c>
      <c r="R7" s="573">
        <f t="shared" ref="R7:R39" si="7">IF(AND(ROUND(H7,0)=0,I7&gt;H7),"INF",IF(AND(ROUND(H7,0)=0,ROUND(I7,0)=0),0,(I7-H7)/H7))</f>
        <v>0</v>
      </c>
      <c r="S7" s="573">
        <f t="shared" ref="S7:S39" si="8">IF(AND(ROUND(I7,0)=0,J7&gt;I7),"INF",IF(AND(ROUND(I7,0)=0,ROUND(J7,0)=0),0,(J7-I7)/I7))</f>
        <v>0</v>
      </c>
    </row>
    <row r="8" spans="1:19" x14ac:dyDescent="0.3">
      <c r="A8" s="136" t="s">
        <v>582</v>
      </c>
      <c r="B8" s="134">
        <f>TAB4.1!B$26</f>
        <v>0</v>
      </c>
      <c r="C8" s="134">
        <f>TAB4.1!C$26</f>
        <v>0</v>
      </c>
      <c r="D8" s="134">
        <f>TAB4.1!D$26</f>
        <v>0</v>
      </c>
      <c r="E8" s="134">
        <f>TAB4.1!E$26</f>
        <v>0</v>
      </c>
      <c r="F8" s="134">
        <f>TAB4.1!F$26</f>
        <v>0</v>
      </c>
      <c r="G8" s="134">
        <f>TAB4.1!G$26</f>
        <v>0</v>
      </c>
      <c r="H8" s="134">
        <f>TAB4.1!H$26</f>
        <v>0</v>
      </c>
      <c r="I8" s="134">
        <f>TAB4.1!I$26</f>
        <v>0</v>
      </c>
      <c r="J8" s="134">
        <f>TAB4.1!J$26</f>
        <v>0</v>
      </c>
      <c r="L8" s="135">
        <f t="shared" si="1"/>
        <v>0</v>
      </c>
      <c r="M8" s="135">
        <f t="shared" si="2"/>
        <v>0</v>
      </c>
      <c r="N8" s="135">
        <f t="shared" si="3"/>
        <v>0</v>
      </c>
      <c r="O8" s="135">
        <f t="shared" si="4"/>
        <v>0</v>
      </c>
      <c r="P8" s="135">
        <f t="shared" si="5"/>
        <v>0</v>
      </c>
      <c r="Q8" s="135">
        <f t="shared" si="6"/>
        <v>0</v>
      </c>
      <c r="R8" s="135">
        <f t="shared" si="7"/>
        <v>0</v>
      </c>
      <c r="S8" s="135">
        <f t="shared" si="8"/>
        <v>0</v>
      </c>
    </row>
    <row r="9" spans="1:19" x14ac:dyDescent="0.3">
      <c r="A9" s="136" t="s">
        <v>583</v>
      </c>
      <c r="B9" s="134">
        <f>TAB4.1!B$8</f>
        <v>0</v>
      </c>
      <c r="C9" s="134">
        <f>TAB4.1!C$8</f>
        <v>0</v>
      </c>
      <c r="D9" s="134">
        <f>TAB4.1!D$8</f>
        <v>0</v>
      </c>
      <c r="E9" s="134">
        <f>TAB4.1!E$8</f>
        <v>0</v>
      </c>
      <c r="F9" s="134">
        <f>TAB4.1!F$8</f>
        <v>0</v>
      </c>
      <c r="G9" s="134">
        <f>TAB4.1!G$8</f>
        <v>0</v>
      </c>
      <c r="H9" s="134">
        <f>TAB4.1!H$8</f>
        <v>0</v>
      </c>
      <c r="I9" s="134">
        <f>TAB4.1!I$8</f>
        <v>0</v>
      </c>
      <c r="J9" s="134">
        <f>TAB4.1!J$8</f>
        <v>0</v>
      </c>
      <c r="L9" s="135">
        <f t="shared" si="1"/>
        <v>0</v>
      </c>
      <c r="M9" s="135">
        <f t="shared" si="2"/>
        <v>0</v>
      </c>
      <c r="N9" s="135">
        <f t="shared" si="3"/>
        <v>0</v>
      </c>
      <c r="O9" s="135">
        <f t="shared" si="4"/>
        <v>0</v>
      </c>
      <c r="P9" s="135">
        <f t="shared" si="5"/>
        <v>0</v>
      </c>
      <c r="Q9" s="135">
        <f t="shared" si="6"/>
        <v>0</v>
      </c>
      <c r="R9" s="135">
        <f t="shared" si="7"/>
        <v>0</v>
      </c>
      <c r="S9" s="135">
        <f t="shared" si="8"/>
        <v>0</v>
      </c>
    </row>
    <row r="10" spans="1:19" ht="27" x14ac:dyDescent="0.3">
      <c r="A10" s="136" t="str">
        <f>TAB4.1!A22</f>
        <v>Variable : nombre de demandes de placement de CàB introduites et validées par le GRD</v>
      </c>
      <c r="B10" s="134">
        <f>TAB4.1!B$22</f>
        <v>0</v>
      </c>
      <c r="C10" s="134">
        <f>TAB4.1!C$22</f>
        <v>0</v>
      </c>
      <c r="D10" s="134">
        <f>TAB4.1!D$22</f>
        <v>0</v>
      </c>
      <c r="E10" s="134">
        <f>TAB4.1!E$22</f>
        <v>0</v>
      </c>
      <c r="F10" s="134">
        <f>TAB4.1!F$22</f>
        <v>0</v>
      </c>
      <c r="G10" s="134">
        <f>TAB4.1!G$22</f>
        <v>0</v>
      </c>
      <c r="H10" s="134">
        <f>TAB4.1!H$22</f>
        <v>0</v>
      </c>
      <c r="I10" s="134">
        <f>TAB4.1!I$22</f>
        <v>0</v>
      </c>
      <c r="J10" s="134">
        <f>TAB4.1!J$22</f>
        <v>0</v>
      </c>
      <c r="L10" s="135">
        <f t="shared" si="1"/>
        <v>0</v>
      </c>
      <c r="M10" s="135">
        <f t="shared" si="2"/>
        <v>0</v>
      </c>
      <c r="N10" s="135">
        <f t="shared" si="3"/>
        <v>0</v>
      </c>
      <c r="O10" s="135">
        <f t="shared" si="4"/>
        <v>0</v>
      </c>
      <c r="P10" s="135">
        <f t="shared" si="5"/>
        <v>0</v>
      </c>
      <c r="Q10" s="135">
        <f t="shared" si="6"/>
        <v>0</v>
      </c>
      <c r="R10" s="135">
        <f t="shared" si="7"/>
        <v>0</v>
      </c>
      <c r="S10" s="135">
        <f t="shared" si="8"/>
        <v>0</v>
      </c>
    </row>
    <row r="11" spans="1:19" x14ac:dyDescent="0.3">
      <c r="A11" s="136" t="s">
        <v>114</v>
      </c>
      <c r="B11" s="134">
        <f>TAB4.1!B$24</f>
        <v>0</v>
      </c>
      <c r="C11" s="134">
        <f>TAB4.1!C$24</f>
        <v>0</v>
      </c>
      <c r="D11" s="134">
        <f>TAB4.1!D$24</f>
        <v>0</v>
      </c>
      <c r="E11" s="134">
        <f>TAB4.1!E$24</f>
        <v>0</v>
      </c>
      <c r="F11" s="134">
        <f>TAB4.1!F$24</f>
        <v>0</v>
      </c>
      <c r="G11" s="134">
        <f>TAB4.1!G$24</f>
        <v>0</v>
      </c>
      <c r="H11" s="134">
        <f>TAB4.1!H$24</f>
        <v>0</v>
      </c>
      <c r="I11" s="134">
        <f>TAB4.1!I$24</f>
        <v>0</v>
      </c>
      <c r="J11" s="134">
        <f>TAB4.1!J$24</f>
        <v>0</v>
      </c>
      <c r="L11" s="135">
        <f t="shared" si="1"/>
        <v>0</v>
      </c>
      <c r="M11" s="135">
        <f t="shared" si="2"/>
        <v>0</v>
      </c>
      <c r="N11" s="135">
        <f t="shared" si="3"/>
        <v>0</v>
      </c>
      <c r="O11" s="135">
        <f t="shared" si="4"/>
        <v>0</v>
      </c>
      <c r="P11" s="135">
        <f t="shared" si="5"/>
        <v>0</v>
      </c>
      <c r="Q11" s="135">
        <f t="shared" si="6"/>
        <v>0</v>
      </c>
      <c r="R11" s="135">
        <f t="shared" si="7"/>
        <v>0</v>
      </c>
      <c r="S11" s="135">
        <f t="shared" si="8"/>
        <v>0</v>
      </c>
    </row>
    <row r="12" spans="1:19" x14ac:dyDescent="0.3">
      <c r="A12" s="136" t="s">
        <v>572</v>
      </c>
      <c r="B12" s="134">
        <f>TAB4.1!B$40</f>
        <v>0</v>
      </c>
      <c r="C12" s="134">
        <f>TAB4.1!C$40</f>
        <v>0</v>
      </c>
      <c r="D12" s="134">
        <f>TAB4.1!D$40</f>
        <v>0</v>
      </c>
      <c r="E12" s="134">
        <f>TAB4.1!E$40</f>
        <v>0</v>
      </c>
      <c r="F12" s="134">
        <f>TAB4.1!F$40</f>
        <v>0</v>
      </c>
      <c r="G12" s="134">
        <f>TAB4.1!G$40</f>
        <v>0</v>
      </c>
      <c r="H12" s="134">
        <f>TAB4.1!H$40</f>
        <v>0</v>
      </c>
      <c r="I12" s="134">
        <f>TAB4.1!I$40</f>
        <v>0</v>
      </c>
      <c r="J12" s="134">
        <f>TAB4.1!J$40</f>
        <v>0</v>
      </c>
      <c r="L12" s="135">
        <f t="shared" si="1"/>
        <v>0</v>
      </c>
      <c r="M12" s="135">
        <f t="shared" si="2"/>
        <v>0</v>
      </c>
      <c r="N12" s="135">
        <f t="shared" si="3"/>
        <v>0</v>
      </c>
      <c r="O12" s="135">
        <f t="shared" si="4"/>
        <v>0</v>
      </c>
      <c r="P12" s="135">
        <f t="shared" si="5"/>
        <v>0</v>
      </c>
      <c r="Q12" s="135">
        <f t="shared" si="6"/>
        <v>0</v>
      </c>
      <c r="R12" s="135">
        <f t="shared" si="7"/>
        <v>0</v>
      </c>
      <c r="S12" s="135">
        <f t="shared" si="8"/>
        <v>0</v>
      </c>
    </row>
    <row r="13" spans="1:19" x14ac:dyDescent="0.3">
      <c r="A13" s="571" t="s">
        <v>56</v>
      </c>
      <c r="B13" s="572">
        <f t="shared" ref="B13:J13" si="9">SUM(B14:B15,B18)</f>
        <v>0</v>
      </c>
      <c r="C13" s="572">
        <f t="shared" si="9"/>
        <v>0</v>
      </c>
      <c r="D13" s="572">
        <f t="shared" si="9"/>
        <v>0</v>
      </c>
      <c r="E13" s="572">
        <f t="shared" si="9"/>
        <v>0</v>
      </c>
      <c r="F13" s="572">
        <f t="shared" si="9"/>
        <v>0</v>
      </c>
      <c r="G13" s="572">
        <f t="shared" si="9"/>
        <v>0</v>
      </c>
      <c r="H13" s="572">
        <f t="shared" si="9"/>
        <v>0</v>
      </c>
      <c r="I13" s="572">
        <f t="shared" si="9"/>
        <v>0</v>
      </c>
      <c r="J13" s="572">
        <f t="shared" si="9"/>
        <v>0</v>
      </c>
      <c r="L13" s="573">
        <f t="shared" si="1"/>
        <v>0</v>
      </c>
      <c r="M13" s="573">
        <f t="shared" si="2"/>
        <v>0</v>
      </c>
      <c r="N13" s="573">
        <f t="shared" si="3"/>
        <v>0</v>
      </c>
      <c r="O13" s="573">
        <f t="shared" si="4"/>
        <v>0</v>
      </c>
      <c r="P13" s="573">
        <f t="shared" si="5"/>
        <v>0</v>
      </c>
      <c r="Q13" s="573">
        <f t="shared" si="6"/>
        <v>0</v>
      </c>
      <c r="R13" s="573">
        <f t="shared" si="7"/>
        <v>0</v>
      </c>
      <c r="S13" s="573">
        <f t="shared" si="8"/>
        <v>0</v>
      </c>
    </row>
    <row r="14" spans="1:19" x14ac:dyDescent="0.3">
      <c r="A14" s="136" t="s">
        <v>582</v>
      </c>
      <c r="B14" s="134">
        <f>TAB4.2!B$27</f>
        <v>0</v>
      </c>
      <c r="C14" s="134">
        <f>TAB4.2!C$27</f>
        <v>0</v>
      </c>
      <c r="D14" s="134">
        <f>TAB4.2!D$27</f>
        <v>0</v>
      </c>
      <c r="E14" s="134">
        <f>TAB4.2!E$27</f>
        <v>0</v>
      </c>
      <c r="F14" s="134">
        <f>TAB4.2!F$27</f>
        <v>0</v>
      </c>
      <c r="G14" s="134">
        <f>TAB4.2!G$27</f>
        <v>0</v>
      </c>
      <c r="H14" s="134">
        <f>TAB4.2!H$27</f>
        <v>0</v>
      </c>
      <c r="I14" s="134">
        <f>TAB4.2!I$27</f>
        <v>0</v>
      </c>
      <c r="J14" s="134">
        <f>TAB4.2!J$27</f>
        <v>0</v>
      </c>
      <c r="L14" s="135">
        <f t="shared" si="1"/>
        <v>0</v>
      </c>
      <c r="M14" s="135">
        <f t="shared" si="2"/>
        <v>0</v>
      </c>
      <c r="N14" s="135">
        <f t="shared" si="3"/>
        <v>0</v>
      </c>
      <c r="O14" s="135">
        <f t="shared" si="4"/>
        <v>0</v>
      </c>
      <c r="P14" s="135">
        <f t="shared" si="5"/>
        <v>0</v>
      </c>
      <c r="Q14" s="135">
        <f t="shared" si="6"/>
        <v>0</v>
      </c>
      <c r="R14" s="135">
        <f t="shared" si="7"/>
        <v>0</v>
      </c>
      <c r="S14" s="135">
        <f t="shared" si="8"/>
        <v>0</v>
      </c>
    </row>
    <row r="15" spans="1:19" x14ac:dyDescent="0.3">
      <c r="A15" s="136" t="s">
        <v>583</v>
      </c>
      <c r="B15" s="134">
        <f>TAB4.2!B$9</f>
        <v>0</v>
      </c>
      <c r="C15" s="134">
        <f>TAB4.2!C$9</f>
        <v>0</v>
      </c>
      <c r="D15" s="134">
        <f>TAB4.2!D$9</f>
        <v>0</v>
      </c>
      <c r="E15" s="134">
        <f>TAB4.2!E$9</f>
        <v>0</v>
      </c>
      <c r="F15" s="134">
        <f>TAB4.2!F$9</f>
        <v>0</v>
      </c>
      <c r="G15" s="134">
        <f>TAB4.2!G$9</f>
        <v>0</v>
      </c>
      <c r="H15" s="134">
        <f>TAB4.2!H$9</f>
        <v>0</v>
      </c>
      <c r="I15" s="134">
        <f>TAB4.2!I$9</f>
        <v>0</v>
      </c>
      <c r="J15" s="134">
        <f>TAB4.2!J$9</f>
        <v>0</v>
      </c>
      <c r="L15" s="135">
        <f t="shared" si="1"/>
        <v>0</v>
      </c>
      <c r="M15" s="135">
        <f t="shared" si="2"/>
        <v>0</v>
      </c>
      <c r="N15" s="135">
        <f t="shared" si="3"/>
        <v>0</v>
      </c>
      <c r="O15" s="135">
        <f t="shared" si="4"/>
        <v>0</v>
      </c>
      <c r="P15" s="135">
        <f t="shared" si="5"/>
        <v>0</v>
      </c>
      <c r="Q15" s="135">
        <f t="shared" si="6"/>
        <v>0</v>
      </c>
      <c r="R15" s="135">
        <f t="shared" si="7"/>
        <v>0</v>
      </c>
      <c r="S15" s="135">
        <f t="shared" si="8"/>
        <v>0</v>
      </c>
    </row>
    <row r="16" spans="1:19" ht="27" x14ac:dyDescent="0.3">
      <c r="A16" s="136" t="str">
        <f>TAB4.2!A23</f>
        <v>Variable : nombre de CàB pour lequel un rechargement est opéré au cours de la période concernée</v>
      </c>
      <c r="B16" s="134">
        <f>TAB4.2!B$23</f>
        <v>0</v>
      </c>
      <c r="C16" s="134">
        <f>TAB4.2!C$23</f>
        <v>0</v>
      </c>
      <c r="D16" s="134">
        <f>TAB4.2!D$23</f>
        <v>0</v>
      </c>
      <c r="E16" s="134">
        <f>TAB4.2!E$23</f>
        <v>0</v>
      </c>
      <c r="F16" s="134">
        <f>TAB4.2!F$23</f>
        <v>0</v>
      </c>
      <c r="G16" s="134">
        <f>TAB4.2!G$23</f>
        <v>0</v>
      </c>
      <c r="H16" s="134">
        <f>TAB4.2!H$23</f>
        <v>0</v>
      </c>
      <c r="I16" s="134">
        <f>TAB4.2!I$23</f>
        <v>0</v>
      </c>
      <c r="J16" s="134">
        <f>TAB4.2!J$23</f>
        <v>0</v>
      </c>
      <c r="L16" s="135">
        <f t="shared" si="1"/>
        <v>0</v>
      </c>
      <c r="M16" s="135">
        <f t="shared" si="2"/>
        <v>0</v>
      </c>
      <c r="N16" s="135">
        <f t="shared" si="3"/>
        <v>0</v>
      </c>
      <c r="O16" s="135">
        <f t="shared" si="4"/>
        <v>0</v>
      </c>
      <c r="P16" s="135">
        <f t="shared" si="5"/>
        <v>0</v>
      </c>
      <c r="Q16" s="135">
        <f t="shared" si="6"/>
        <v>0</v>
      </c>
      <c r="R16" s="135">
        <f t="shared" si="7"/>
        <v>0</v>
      </c>
      <c r="S16" s="135">
        <f t="shared" si="8"/>
        <v>0</v>
      </c>
    </row>
    <row r="17" spans="1:19" x14ac:dyDescent="0.3">
      <c r="A17" s="136" t="s">
        <v>114</v>
      </c>
      <c r="B17" s="134">
        <f>TAB4.2!B$25</f>
        <v>0</v>
      </c>
      <c r="C17" s="134">
        <f>TAB4.2!C$25</f>
        <v>0</v>
      </c>
      <c r="D17" s="134">
        <f>TAB4.2!D$25</f>
        <v>0</v>
      </c>
      <c r="E17" s="134">
        <f>TAB4.2!E$25</f>
        <v>0</v>
      </c>
      <c r="F17" s="134">
        <f>TAB4.2!F$25</f>
        <v>0</v>
      </c>
      <c r="G17" s="134">
        <f>TAB4.2!G$25</f>
        <v>0</v>
      </c>
      <c r="H17" s="134">
        <f>TAB4.2!H$25</f>
        <v>0</v>
      </c>
      <c r="I17" s="134">
        <f>TAB4.2!I$25</f>
        <v>0</v>
      </c>
      <c r="J17" s="134">
        <f>TAB4.2!J$25</f>
        <v>0</v>
      </c>
      <c r="L17" s="135">
        <f t="shared" si="1"/>
        <v>0</v>
      </c>
      <c r="M17" s="135">
        <f t="shared" si="2"/>
        <v>0</v>
      </c>
      <c r="N17" s="135">
        <f t="shared" si="3"/>
        <v>0</v>
      </c>
      <c r="O17" s="135">
        <f t="shared" si="4"/>
        <v>0</v>
      </c>
      <c r="P17" s="135">
        <f t="shared" si="5"/>
        <v>0</v>
      </c>
      <c r="Q17" s="135">
        <f t="shared" si="6"/>
        <v>0</v>
      </c>
      <c r="R17" s="135">
        <f t="shared" si="7"/>
        <v>0</v>
      </c>
      <c r="S17" s="135">
        <f t="shared" si="8"/>
        <v>0</v>
      </c>
    </row>
    <row r="18" spans="1:19" x14ac:dyDescent="0.3">
      <c r="A18" s="136" t="s">
        <v>572</v>
      </c>
      <c r="B18" s="134">
        <f>TAB4.2!B$41</f>
        <v>0</v>
      </c>
      <c r="C18" s="134">
        <f>TAB4.2!C$41</f>
        <v>0</v>
      </c>
      <c r="D18" s="134">
        <f>TAB4.2!D$41</f>
        <v>0</v>
      </c>
      <c r="E18" s="134">
        <f>TAB4.2!E$41</f>
        <v>0</v>
      </c>
      <c r="F18" s="134">
        <f>TAB4.2!F$41</f>
        <v>0</v>
      </c>
      <c r="G18" s="134">
        <f>TAB4.2!G$41</f>
        <v>0</v>
      </c>
      <c r="H18" s="134">
        <f>TAB4.2!H$41</f>
        <v>0</v>
      </c>
      <c r="I18" s="134">
        <f>TAB4.2!I$41</f>
        <v>0</v>
      </c>
      <c r="J18" s="134">
        <f>TAB4.2!J$41</f>
        <v>0</v>
      </c>
      <c r="L18" s="135">
        <f t="shared" si="1"/>
        <v>0</v>
      </c>
      <c r="M18" s="135">
        <f t="shared" si="2"/>
        <v>0</v>
      </c>
      <c r="N18" s="135">
        <f t="shared" si="3"/>
        <v>0</v>
      </c>
      <c r="O18" s="135">
        <f t="shared" si="4"/>
        <v>0</v>
      </c>
      <c r="P18" s="135">
        <f t="shared" si="5"/>
        <v>0</v>
      </c>
      <c r="Q18" s="135">
        <f t="shared" si="6"/>
        <v>0</v>
      </c>
      <c r="R18" s="135">
        <f t="shared" si="7"/>
        <v>0</v>
      </c>
      <c r="S18" s="135">
        <f t="shared" si="8"/>
        <v>0</v>
      </c>
    </row>
    <row r="19" spans="1:19" x14ac:dyDescent="0.3">
      <c r="A19" s="571" t="s">
        <v>58</v>
      </c>
      <c r="B19" s="572">
        <f t="shared" ref="B19:J19" si="10">SUM(B20:B21,B24)</f>
        <v>0</v>
      </c>
      <c r="C19" s="572">
        <f t="shared" si="10"/>
        <v>0</v>
      </c>
      <c r="D19" s="572">
        <f t="shared" si="10"/>
        <v>0</v>
      </c>
      <c r="E19" s="572">
        <f t="shared" si="10"/>
        <v>0</v>
      </c>
      <c r="F19" s="572">
        <f t="shared" si="10"/>
        <v>0</v>
      </c>
      <c r="G19" s="572">
        <f t="shared" si="10"/>
        <v>0</v>
      </c>
      <c r="H19" s="572">
        <f t="shared" si="10"/>
        <v>0</v>
      </c>
      <c r="I19" s="572">
        <f t="shared" si="10"/>
        <v>0</v>
      </c>
      <c r="J19" s="572">
        <f t="shared" si="10"/>
        <v>0</v>
      </c>
      <c r="L19" s="573">
        <f t="shared" si="1"/>
        <v>0</v>
      </c>
      <c r="M19" s="573">
        <f t="shared" si="2"/>
        <v>0</v>
      </c>
      <c r="N19" s="573">
        <f t="shared" si="3"/>
        <v>0</v>
      </c>
      <c r="O19" s="573">
        <f t="shared" si="4"/>
        <v>0</v>
      </c>
      <c r="P19" s="573">
        <f t="shared" si="5"/>
        <v>0</v>
      </c>
      <c r="Q19" s="573">
        <f t="shared" si="6"/>
        <v>0</v>
      </c>
      <c r="R19" s="573">
        <f t="shared" si="7"/>
        <v>0</v>
      </c>
      <c r="S19" s="573">
        <f t="shared" si="8"/>
        <v>0</v>
      </c>
    </row>
    <row r="20" spans="1:19" x14ac:dyDescent="0.3">
      <c r="A20" s="136" t="s">
        <v>582</v>
      </c>
      <c r="B20" s="134">
        <f>TAB4.3!B$27</f>
        <v>0</v>
      </c>
      <c r="C20" s="134">
        <f>TAB4.3!C$27</f>
        <v>0</v>
      </c>
      <c r="D20" s="134">
        <f>TAB4.3!D$27</f>
        <v>0</v>
      </c>
      <c r="E20" s="134">
        <f>TAB4.3!E$27</f>
        <v>0</v>
      </c>
      <c r="F20" s="134">
        <f>TAB4.3!F$27</f>
        <v>0</v>
      </c>
      <c r="G20" s="134">
        <f>TAB4.3!G$27</f>
        <v>0</v>
      </c>
      <c r="H20" s="134">
        <f>TAB4.3!H$27</f>
        <v>0</v>
      </c>
      <c r="I20" s="134">
        <f>TAB4.3!I$27</f>
        <v>0</v>
      </c>
      <c r="J20" s="134">
        <f>TAB4.3!J$27</f>
        <v>0</v>
      </c>
      <c r="L20" s="135">
        <f t="shared" si="1"/>
        <v>0</v>
      </c>
      <c r="M20" s="135">
        <f t="shared" si="2"/>
        <v>0</v>
      </c>
      <c r="N20" s="135">
        <f t="shared" si="3"/>
        <v>0</v>
      </c>
      <c r="O20" s="135">
        <f t="shared" si="4"/>
        <v>0</v>
      </c>
      <c r="P20" s="135">
        <f t="shared" si="5"/>
        <v>0</v>
      </c>
      <c r="Q20" s="135">
        <f t="shared" si="6"/>
        <v>0</v>
      </c>
      <c r="R20" s="135">
        <f t="shared" si="7"/>
        <v>0</v>
      </c>
      <c r="S20" s="135">
        <f t="shared" si="8"/>
        <v>0</v>
      </c>
    </row>
    <row r="21" spans="1:19" x14ac:dyDescent="0.3">
      <c r="A21" s="136" t="s">
        <v>583</v>
      </c>
      <c r="B21" s="134">
        <f>TAB4.3!B$9</f>
        <v>0</v>
      </c>
      <c r="C21" s="134">
        <f>TAB4.3!C$9</f>
        <v>0</v>
      </c>
      <c r="D21" s="134">
        <f>TAB4.3!D$9</f>
        <v>0</v>
      </c>
      <c r="E21" s="134">
        <f>TAB4.3!E$9</f>
        <v>0</v>
      </c>
      <c r="F21" s="134">
        <f>TAB4.3!F$9</f>
        <v>0</v>
      </c>
      <c r="G21" s="134">
        <f>TAB4.3!G$9</f>
        <v>0</v>
      </c>
      <c r="H21" s="134">
        <f>TAB4.3!H$9</f>
        <v>0</v>
      </c>
      <c r="I21" s="134">
        <f>TAB4.3!I$9</f>
        <v>0</v>
      </c>
      <c r="J21" s="134">
        <f>TAB4.3!J$9</f>
        <v>0</v>
      </c>
      <c r="L21" s="135">
        <f t="shared" si="1"/>
        <v>0</v>
      </c>
      <c r="M21" s="135">
        <f t="shared" si="2"/>
        <v>0</v>
      </c>
      <c r="N21" s="135">
        <f t="shared" si="3"/>
        <v>0</v>
      </c>
      <c r="O21" s="135">
        <f t="shared" si="4"/>
        <v>0</v>
      </c>
      <c r="P21" s="135">
        <f t="shared" si="5"/>
        <v>0</v>
      </c>
      <c r="Q21" s="135">
        <f t="shared" si="6"/>
        <v>0</v>
      </c>
      <c r="R21" s="135">
        <f t="shared" si="7"/>
        <v>0</v>
      </c>
      <c r="S21" s="135">
        <f t="shared" si="8"/>
        <v>0</v>
      </c>
    </row>
    <row r="22" spans="1:19" x14ac:dyDescent="0.3">
      <c r="A22" s="136" t="str">
        <f>TAB4.3!A23</f>
        <v>Variable : nombre de clients alimentés</v>
      </c>
      <c r="B22" s="134">
        <f>TAB4.3!B$23</f>
        <v>0</v>
      </c>
      <c r="C22" s="134">
        <f>TAB4.3!C$23</f>
        <v>0</v>
      </c>
      <c r="D22" s="134">
        <f>TAB4.3!D$23</f>
        <v>0</v>
      </c>
      <c r="E22" s="134">
        <f>TAB4.3!E$23</f>
        <v>0</v>
      </c>
      <c r="F22" s="134">
        <f>TAB4.3!F$23</f>
        <v>0</v>
      </c>
      <c r="G22" s="134">
        <f>TAB4.3!G$23</f>
        <v>0</v>
      </c>
      <c r="H22" s="134">
        <f>TAB4.3!H$23</f>
        <v>0</v>
      </c>
      <c r="I22" s="134">
        <f>TAB4.3!I$23</f>
        <v>0</v>
      </c>
      <c r="J22" s="134">
        <f>TAB4.3!J$23</f>
        <v>0</v>
      </c>
      <c r="L22" s="135">
        <f t="shared" si="1"/>
        <v>0</v>
      </c>
      <c r="M22" s="135">
        <f t="shared" si="2"/>
        <v>0</v>
      </c>
      <c r="N22" s="135">
        <f t="shared" si="3"/>
        <v>0</v>
      </c>
      <c r="O22" s="135">
        <f t="shared" si="4"/>
        <v>0</v>
      </c>
      <c r="P22" s="135">
        <f t="shared" si="5"/>
        <v>0</v>
      </c>
      <c r="Q22" s="135">
        <f t="shared" si="6"/>
        <v>0</v>
      </c>
      <c r="R22" s="135">
        <f t="shared" si="7"/>
        <v>0</v>
      </c>
      <c r="S22" s="135">
        <f t="shared" si="8"/>
        <v>0</v>
      </c>
    </row>
    <row r="23" spans="1:19" x14ac:dyDescent="0.3">
      <c r="A23" s="136" t="s">
        <v>114</v>
      </c>
      <c r="B23" s="134">
        <f>TAB4.3!B$25</f>
        <v>0</v>
      </c>
      <c r="C23" s="134">
        <f>TAB4.3!C$25</f>
        <v>0</v>
      </c>
      <c r="D23" s="134">
        <f>TAB4.3!D$25</f>
        <v>0</v>
      </c>
      <c r="E23" s="134">
        <f>TAB4.3!E$25</f>
        <v>0</v>
      </c>
      <c r="F23" s="134">
        <f>TAB4.3!F$25</f>
        <v>0</v>
      </c>
      <c r="G23" s="134">
        <f>TAB4.3!G$25</f>
        <v>0</v>
      </c>
      <c r="H23" s="134">
        <f>TAB4.3!H$25</f>
        <v>0</v>
      </c>
      <c r="I23" s="134">
        <f>TAB4.3!I$25</f>
        <v>0</v>
      </c>
      <c r="J23" s="134">
        <f>TAB4.3!J$25</f>
        <v>0</v>
      </c>
      <c r="L23" s="135">
        <f t="shared" si="1"/>
        <v>0</v>
      </c>
      <c r="M23" s="135">
        <f t="shared" si="2"/>
        <v>0</v>
      </c>
      <c r="N23" s="135">
        <f t="shared" si="3"/>
        <v>0</v>
      </c>
      <c r="O23" s="135">
        <f t="shared" si="4"/>
        <v>0</v>
      </c>
      <c r="P23" s="135">
        <f t="shared" si="5"/>
        <v>0</v>
      </c>
      <c r="Q23" s="135">
        <f t="shared" si="6"/>
        <v>0</v>
      </c>
      <c r="R23" s="135">
        <f t="shared" si="7"/>
        <v>0</v>
      </c>
      <c r="S23" s="135">
        <f t="shared" si="8"/>
        <v>0</v>
      </c>
    </row>
    <row r="24" spans="1:19" x14ac:dyDescent="0.3">
      <c r="A24" s="136" t="s">
        <v>572</v>
      </c>
      <c r="B24" s="134">
        <f>TAB4.3!B$41</f>
        <v>0</v>
      </c>
      <c r="C24" s="134">
        <f>TAB4.3!C$41</f>
        <v>0</v>
      </c>
      <c r="D24" s="134">
        <f>TAB4.3!D$41</f>
        <v>0</v>
      </c>
      <c r="E24" s="134">
        <f>TAB4.3!E$41</f>
        <v>0</v>
      </c>
      <c r="F24" s="134">
        <f>TAB4.3!F$41</f>
        <v>0</v>
      </c>
      <c r="G24" s="134">
        <f>TAB4.3!G$41</f>
        <v>0</v>
      </c>
      <c r="H24" s="134">
        <f>TAB4.3!H$41</f>
        <v>0</v>
      </c>
      <c r="I24" s="134">
        <f>TAB4.3!I$41</f>
        <v>0</v>
      </c>
      <c r="J24" s="134">
        <f>TAB4.3!J$41</f>
        <v>0</v>
      </c>
      <c r="L24" s="135">
        <f t="shared" si="1"/>
        <v>0</v>
      </c>
      <c r="M24" s="135">
        <f t="shared" si="2"/>
        <v>0</v>
      </c>
      <c r="N24" s="135">
        <f t="shared" si="3"/>
        <v>0</v>
      </c>
      <c r="O24" s="135">
        <f t="shared" si="4"/>
        <v>0</v>
      </c>
      <c r="P24" s="135">
        <f t="shared" si="5"/>
        <v>0</v>
      </c>
      <c r="Q24" s="135">
        <f t="shared" si="6"/>
        <v>0</v>
      </c>
      <c r="R24" s="135">
        <f t="shared" si="7"/>
        <v>0</v>
      </c>
      <c r="S24" s="135">
        <f t="shared" si="8"/>
        <v>0</v>
      </c>
    </row>
    <row r="25" spans="1:19" x14ac:dyDescent="0.3">
      <c r="A25" s="571" t="s">
        <v>59</v>
      </c>
      <c r="B25" s="572">
        <f t="shared" ref="B25:J25" si="11">SUM(B26:B27,B30)</f>
        <v>0</v>
      </c>
      <c r="C25" s="572">
        <f t="shared" si="11"/>
        <v>0</v>
      </c>
      <c r="D25" s="572">
        <f t="shared" si="11"/>
        <v>0</v>
      </c>
      <c r="E25" s="572">
        <f t="shared" si="11"/>
        <v>0</v>
      </c>
      <c r="F25" s="572">
        <f t="shared" si="11"/>
        <v>0</v>
      </c>
      <c r="G25" s="572">
        <f t="shared" si="11"/>
        <v>0</v>
      </c>
      <c r="H25" s="572">
        <f t="shared" si="11"/>
        <v>0</v>
      </c>
      <c r="I25" s="572">
        <f t="shared" si="11"/>
        <v>0</v>
      </c>
      <c r="J25" s="572">
        <f t="shared" si="11"/>
        <v>0</v>
      </c>
      <c r="L25" s="573">
        <f t="shared" si="1"/>
        <v>0</v>
      </c>
      <c r="M25" s="573">
        <f t="shared" si="2"/>
        <v>0</v>
      </c>
      <c r="N25" s="573">
        <f t="shared" si="3"/>
        <v>0</v>
      </c>
      <c r="O25" s="573">
        <f t="shared" si="4"/>
        <v>0</v>
      </c>
      <c r="P25" s="573">
        <f t="shared" si="5"/>
        <v>0</v>
      </c>
      <c r="Q25" s="573">
        <f t="shared" si="6"/>
        <v>0</v>
      </c>
      <c r="R25" s="573">
        <f t="shared" si="7"/>
        <v>0</v>
      </c>
      <c r="S25" s="573">
        <f t="shared" si="8"/>
        <v>0</v>
      </c>
    </row>
    <row r="26" spans="1:19" x14ac:dyDescent="0.3">
      <c r="A26" s="136" t="s">
        <v>582</v>
      </c>
      <c r="B26" s="134">
        <f>TAB4.4!B$27</f>
        <v>0</v>
      </c>
      <c r="C26" s="134">
        <f>TAB4.4!C$27</f>
        <v>0</v>
      </c>
      <c r="D26" s="134">
        <f>TAB4.4!D$27</f>
        <v>0</v>
      </c>
      <c r="E26" s="134">
        <f>TAB4.4!E$27</f>
        <v>0</v>
      </c>
      <c r="F26" s="134">
        <f>TAB4.4!F$27</f>
        <v>0</v>
      </c>
      <c r="G26" s="134">
        <f>TAB4.4!G$27</f>
        <v>0</v>
      </c>
      <c r="H26" s="134">
        <f>TAB4.4!H$27</f>
        <v>0</v>
      </c>
      <c r="I26" s="134">
        <f>TAB4.4!I$27</f>
        <v>0</v>
      </c>
      <c r="J26" s="134">
        <f>TAB4.4!J$27</f>
        <v>0</v>
      </c>
      <c r="L26" s="135">
        <f t="shared" si="1"/>
        <v>0</v>
      </c>
      <c r="M26" s="135">
        <f t="shared" si="2"/>
        <v>0</v>
      </c>
      <c r="N26" s="135">
        <f t="shared" si="3"/>
        <v>0</v>
      </c>
      <c r="O26" s="135">
        <f t="shared" si="4"/>
        <v>0</v>
      </c>
      <c r="P26" s="135">
        <f t="shared" si="5"/>
        <v>0</v>
      </c>
      <c r="Q26" s="135">
        <f t="shared" si="6"/>
        <v>0</v>
      </c>
      <c r="R26" s="135">
        <f t="shared" si="7"/>
        <v>0</v>
      </c>
      <c r="S26" s="135">
        <f t="shared" si="8"/>
        <v>0</v>
      </c>
    </row>
    <row r="27" spans="1:19" x14ac:dyDescent="0.3">
      <c r="A27" s="136" t="s">
        <v>583</v>
      </c>
      <c r="B27" s="134">
        <f>TAB4.4!B$9</f>
        <v>0</v>
      </c>
      <c r="C27" s="134">
        <f>TAB4.4!C$9</f>
        <v>0</v>
      </c>
      <c r="D27" s="134">
        <f>TAB4.4!D$9</f>
        <v>0</v>
      </c>
      <c r="E27" s="134">
        <f>TAB4.4!E$9</f>
        <v>0</v>
      </c>
      <c r="F27" s="134">
        <f>TAB4.4!F$9</f>
        <v>0</v>
      </c>
      <c r="G27" s="134">
        <f>TAB4.4!G$9</f>
        <v>0</v>
      </c>
      <c r="H27" s="134">
        <f>TAB4.4!H$9</f>
        <v>0</v>
      </c>
      <c r="I27" s="134">
        <f>TAB4.4!I$9</f>
        <v>0</v>
      </c>
      <c r="J27" s="134">
        <f>TAB4.4!J$9</f>
        <v>0</v>
      </c>
      <c r="L27" s="135">
        <f t="shared" si="1"/>
        <v>0</v>
      </c>
      <c r="M27" s="135">
        <f t="shared" si="2"/>
        <v>0</v>
      </c>
      <c r="N27" s="135">
        <f t="shared" si="3"/>
        <v>0</v>
      </c>
      <c r="O27" s="135">
        <f t="shared" si="4"/>
        <v>0</v>
      </c>
      <c r="P27" s="135">
        <f t="shared" si="5"/>
        <v>0</v>
      </c>
      <c r="Q27" s="135">
        <f t="shared" si="6"/>
        <v>0</v>
      </c>
      <c r="R27" s="135">
        <f t="shared" si="7"/>
        <v>0</v>
      </c>
      <c r="S27" s="135">
        <f t="shared" si="8"/>
        <v>0</v>
      </c>
    </row>
    <row r="28" spans="1:19" ht="27" x14ac:dyDescent="0.3">
      <c r="A28" s="136" t="str">
        <f>TAB4.4!A23</f>
        <v>Variable : nombre de demandes de MOZA et EOC introduites et validées par le GRD</v>
      </c>
      <c r="B28" s="134">
        <f>TAB4.4!B$23</f>
        <v>0</v>
      </c>
      <c r="C28" s="134">
        <f>TAB4.4!C$23</f>
        <v>0</v>
      </c>
      <c r="D28" s="134">
        <f>TAB4.4!D$23</f>
        <v>0</v>
      </c>
      <c r="E28" s="134">
        <f>TAB4.4!E$23</f>
        <v>0</v>
      </c>
      <c r="F28" s="134">
        <f>TAB4.4!F$23</f>
        <v>0</v>
      </c>
      <c r="G28" s="134">
        <f>TAB4.4!G$23</f>
        <v>0</v>
      </c>
      <c r="H28" s="134">
        <f>TAB4.4!H$23</f>
        <v>0</v>
      </c>
      <c r="I28" s="134">
        <f>TAB4.4!I$23</f>
        <v>0</v>
      </c>
      <c r="J28" s="134">
        <f>TAB4.4!J$23</f>
        <v>0</v>
      </c>
      <c r="L28" s="135">
        <f t="shared" si="1"/>
        <v>0</v>
      </c>
      <c r="M28" s="135">
        <f t="shared" si="2"/>
        <v>0</v>
      </c>
      <c r="N28" s="135">
        <f t="shared" si="3"/>
        <v>0</v>
      </c>
      <c r="O28" s="135">
        <f t="shared" si="4"/>
        <v>0</v>
      </c>
      <c r="P28" s="135">
        <f t="shared" si="5"/>
        <v>0</v>
      </c>
      <c r="Q28" s="135">
        <f t="shared" si="6"/>
        <v>0</v>
      </c>
      <c r="R28" s="135">
        <f t="shared" si="7"/>
        <v>0</v>
      </c>
      <c r="S28" s="135">
        <f t="shared" si="8"/>
        <v>0</v>
      </c>
    </row>
    <row r="29" spans="1:19" x14ac:dyDescent="0.3">
      <c r="A29" s="136" t="s">
        <v>114</v>
      </c>
      <c r="B29" s="134">
        <f>TAB4.4!B$25</f>
        <v>0</v>
      </c>
      <c r="C29" s="134">
        <f>TAB4.4!C$25</f>
        <v>0</v>
      </c>
      <c r="D29" s="134">
        <f>TAB4.4!D$25</f>
        <v>0</v>
      </c>
      <c r="E29" s="134">
        <f>TAB4.4!E$25</f>
        <v>0</v>
      </c>
      <c r="F29" s="134">
        <f>TAB4.4!F$25</f>
        <v>0</v>
      </c>
      <c r="G29" s="134">
        <f>TAB4.4!G$25</f>
        <v>0</v>
      </c>
      <c r="H29" s="134">
        <f>TAB4.4!H$25</f>
        <v>0</v>
      </c>
      <c r="I29" s="134">
        <f>TAB4.4!I$25</f>
        <v>0</v>
      </c>
      <c r="J29" s="134">
        <f>TAB4.4!J$25</f>
        <v>0</v>
      </c>
      <c r="L29" s="135">
        <f t="shared" si="1"/>
        <v>0</v>
      </c>
      <c r="M29" s="135">
        <f t="shared" si="2"/>
        <v>0</v>
      </c>
      <c r="N29" s="135">
        <f t="shared" si="3"/>
        <v>0</v>
      </c>
      <c r="O29" s="135">
        <f t="shared" si="4"/>
        <v>0</v>
      </c>
      <c r="P29" s="135">
        <f t="shared" si="5"/>
        <v>0</v>
      </c>
      <c r="Q29" s="135">
        <f t="shared" si="6"/>
        <v>0</v>
      </c>
      <c r="R29" s="135">
        <f t="shared" si="7"/>
        <v>0</v>
      </c>
      <c r="S29" s="135">
        <f t="shared" si="8"/>
        <v>0</v>
      </c>
    </row>
    <row r="30" spans="1:19" x14ac:dyDescent="0.3">
      <c r="A30" s="136" t="s">
        <v>572</v>
      </c>
      <c r="B30" s="134">
        <f>TAB4.4!B$41</f>
        <v>0</v>
      </c>
      <c r="C30" s="134">
        <f>TAB4.4!C$41</f>
        <v>0</v>
      </c>
      <c r="D30" s="134">
        <f>TAB4.4!D$41</f>
        <v>0</v>
      </c>
      <c r="E30" s="134">
        <f>TAB4.4!E$41</f>
        <v>0</v>
      </c>
      <c r="F30" s="134">
        <f>TAB4.4!F$41</f>
        <v>0</v>
      </c>
      <c r="G30" s="134">
        <f>TAB4.4!G$41</f>
        <v>0</v>
      </c>
      <c r="H30" s="134">
        <f>TAB4.4!H$41</f>
        <v>0</v>
      </c>
      <c r="I30" s="134">
        <f>TAB4.4!I$41</f>
        <v>0</v>
      </c>
      <c r="J30" s="134">
        <f>TAB4.4!J$41</f>
        <v>0</v>
      </c>
      <c r="L30" s="135">
        <f t="shared" si="1"/>
        <v>0</v>
      </c>
      <c r="M30" s="135">
        <f t="shared" si="2"/>
        <v>0</v>
      </c>
      <c r="N30" s="135">
        <f t="shared" si="3"/>
        <v>0</v>
      </c>
      <c r="O30" s="135">
        <f t="shared" si="4"/>
        <v>0</v>
      </c>
      <c r="P30" s="135">
        <f t="shared" si="5"/>
        <v>0</v>
      </c>
      <c r="Q30" s="135">
        <f t="shared" si="6"/>
        <v>0</v>
      </c>
      <c r="R30" s="135">
        <f t="shared" si="7"/>
        <v>0</v>
      </c>
      <c r="S30" s="135">
        <f t="shared" si="8"/>
        <v>0</v>
      </c>
    </row>
    <row r="31" spans="1:19" x14ac:dyDescent="0.3">
      <c r="A31" s="571" t="s">
        <v>565</v>
      </c>
      <c r="B31" s="572">
        <f t="shared" ref="B31:J31" si="12">SUM(B32:B33,B36)</f>
        <v>0</v>
      </c>
      <c r="C31" s="572">
        <f t="shared" si="12"/>
        <v>0</v>
      </c>
      <c r="D31" s="572">
        <f t="shared" si="12"/>
        <v>0</v>
      </c>
      <c r="E31" s="572">
        <f t="shared" si="12"/>
        <v>0</v>
      </c>
      <c r="F31" s="572">
        <f t="shared" si="12"/>
        <v>0</v>
      </c>
      <c r="G31" s="572">
        <f t="shared" si="12"/>
        <v>0</v>
      </c>
      <c r="H31" s="572">
        <f t="shared" si="12"/>
        <v>0</v>
      </c>
      <c r="I31" s="572">
        <f t="shared" si="12"/>
        <v>0</v>
      </c>
      <c r="J31" s="572">
        <f t="shared" si="12"/>
        <v>0</v>
      </c>
      <c r="L31" s="573">
        <f t="shared" si="1"/>
        <v>0</v>
      </c>
      <c r="M31" s="573">
        <f t="shared" si="2"/>
        <v>0</v>
      </c>
      <c r="N31" s="573">
        <f t="shared" si="3"/>
        <v>0</v>
      </c>
      <c r="O31" s="573">
        <f t="shared" si="4"/>
        <v>0</v>
      </c>
      <c r="P31" s="573">
        <f t="shared" si="5"/>
        <v>0</v>
      </c>
      <c r="Q31" s="573">
        <f t="shared" si="6"/>
        <v>0</v>
      </c>
      <c r="R31" s="573">
        <f t="shared" si="7"/>
        <v>0</v>
      </c>
      <c r="S31" s="573">
        <f t="shared" si="8"/>
        <v>0</v>
      </c>
    </row>
    <row r="32" spans="1:19" x14ac:dyDescent="0.3">
      <c r="A32" s="136" t="s">
        <v>582</v>
      </c>
      <c r="B32" s="134">
        <f>TAB4.5!B$25</f>
        <v>0</v>
      </c>
      <c r="C32" s="134">
        <f>TAB4.5!C$25</f>
        <v>0</v>
      </c>
      <c r="D32" s="134">
        <f>TAB4.5!D$25</f>
        <v>0</v>
      </c>
      <c r="E32" s="134">
        <f>TAB4.5!E$25</f>
        <v>0</v>
      </c>
      <c r="F32" s="134">
        <f>TAB4.5!F$25</f>
        <v>0</v>
      </c>
      <c r="G32" s="134">
        <f>TAB4.5!G$25</f>
        <v>0</v>
      </c>
      <c r="H32" s="134">
        <f>TAB4.5!H$25</f>
        <v>0</v>
      </c>
      <c r="I32" s="134">
        <f>TAB4.5!I$25</f>
        <v>0</v>
      </c>
      <c r="J32" s="134">
        <f>TAB4.5!J$25</f>
        <v>0</v>
      </c>
      <c r="L32" s="135">
        <f t="shared" si="1"/>
        <v>0</v>
      </c>
      <c r="M32" s="135">
        <f t="shared" si="2"/>
        <v>0</v>
      </c>
      <c r="N32" s="135">
        <f t="shared" si="3"/>
        <v>0</v>
      </c>
      <c r="O32" s="135">
        <f t="shared" si="4"/>
        <v>0</v>
      </c>
      <c r="P32" s="135">
        <f t="shared" si="5"/>
        <v>0</v>
      </c>
      <c r="Q32" s="135">
        <f t="shared" si="6"/>
        <v>0</v>
      </c>
      <c r="R32" s="135">
        <f t="shared" si="7"/>
        <v>0</v>
      </c>
      <c r="S32" s="135">
        <f t="shared" si="8"/>
        <v>0</v>
      </c>
    </row>
    <row r="33" spans="1:19" x14ac:dyDescent="0.3">
      <c r="A33" s="136" t="s">
        <v>583</v>
      </c>
      <c r="B33" s="134">
        <f>TAB4.5!B$7</f>
        <v>0</v>
      </c>
      <c r="C33" s="134">
        <f>TAB4.5!C$7</f>
        <v>0</v>
      </c>
      <c r="D33" s="134">
        <f>TAB4.5!D$7</f>
        <v>0</v>
      </c>
      <c r="E33" s="134">
        <f>TAB4.5!E$7</f>
        <v>0</v>
      </c>
      <c r="F33" s="134">
        <f>TAB4.5!F$7</f>
        <v>0</v>
      </c>
      <c r="G33" s="134">
        <f>TAB4.5!G$7</f>
        <v>0</v>
      </c>
      <c r="H33" s="134">
        <f>TAB4.5!H$7</f>
        <v>0</v>
      </c>
      <c r="I33" s="134">
        <f>TAB4.5!I$7</f>
        <v>0</v>
      </c>
      <c r="J33" s="134">
        <f>TAB4.5!J$7</f>
        <v>0</v>
      </c>
      <c r="L33" s="135">
        <f t="shared" si="1"/>
        <v>0</v>
      </c>
      <c r="M33" s="135">
        <f t="shared" si="2"/>
        <v>0</v>
      </c>
      <c r="N33" s="135">
        <f t="shared" si="3"/>
        <v>0</v>
      </c>
      <c r="O33" s="135">
        <f t="shared" si="4"/>
        <v>0</v>
      </c>
      <c r="P33" s="135">
        <f t="shared" si="5"/>
        <v>0</v>
      </c>
      <c r="Q33" s="135">
        <f t="shared" si="6"/>
        <v>0</v>
      </c>
      <c r="R33" s="135">
        <f t="shared" si="7"/>
        <v>0</v>
      </c>
      <c r="S33" s="135">
        <f t="shared" si="8"/>
        <v>0</v>
      </c>
    </row>
    <row r="34" spans="1:19" x14ac:dyDescent="0.3">
      <c r="A34" s="136" t="str">
        <f>TAB4.5!A21</f>
        <v>Variable : nombre de dossiers « qualiwatt » introduits  auprès du GRD</v>
      </c>
      <c r="B34" s="134">
        <f>TAB4.5!B$21</f>
        <v>0</v>
      </c>
      <c r="C34" s="134">
        <f>TAB4.5!C$21</f>
        <v>0</v>
      </c>
      <c r="D34" s="134">
        <f>TAB4.5!D$21</f>
        <v>0</v>
      </c>
      <c r="E34" s="134">
        <f>TAB4.5!E$21</f>
        <v>0</v>
      </c>
      <c r="F34" s="134">
        <f>TAB4.5!F$21</f>
        <v>0</v>
      </c>
      <c r="G34" s="134">
        <f>TAB4.5!G$21</f>
        <v>0</v>
      </c>
      <c r="H34" s="134">
        <f>TAB4.5!H$21</f>
        <v>0</v>
      </c>
      <c r="I34" s="134">
        <f>TAB4.5!I$21</f>
        <v>0</v>
      </c>
      <c r="J34" s="134">
        <f>TAB4.5!J$21</f>
        <v>0</v>
      </c>
      <c r="L34" s="135">
        <f t="shared" si="1"/>
        <v>0</v>
      </c>
      <c r="M34" s="135">
        <f t="shared" si="2"/>
        <v>0</v>
      </c>
      <c r="N34" s="135">
        <f t="shared" si="3"/>
        <v>0</v>
      </c>
      <c r="O34" s="135">
        <f t="shared" si="4"/>
        <v>0</v>
      </c>
      <c r="P34" s="135">
        <f t="shared" si="5"/>
        <v>0</v>
      </c>
      <c r="Q34" s="135">
        <f t="shared" si="6"/>
        <v>0</v>
      </c>
      <c r="R34" s="135">
        <f t="shared" si="7"/>
        <v>0</v>
      </c>
      <c r="S34" s="135">
        <f t="shared" si="8"/>
        <v>0</v>
      </c>
    </row>
    <row r="35" spans="1:19" x14ac:dyDescent="0.3">
      <c r="A35" s="136" t="s">
        <v>114</v>
      </c>
      <c r="B35" s="134">
        <f>TAB4.5!B$23</f>
        <v>0</v>
      </c>
      <c r="C35" s="134">
        <f>TAB4.5!C$23</f>
        <v>0</v>
      </c>
      <c r="D35" s="134">
        <f>TAB4.5!D$23</f>
        <v>0</v>
      </c>
      <c r="E35" s="134">
        <f>TAB4.5!E$23</f>
        <v>0</v>
      </c>
      <c r="F35" s="134">
        <f>TAB4.5!F$23</f>
        <v>0</v>
      </c>
      <c r="G35" s="134">
        <f>TAB4.5!G$23</f>
        <v>0</v>
      </c>
      <c r="H35" s="134">
        <f>TAB4.5!H$23</f>
        <v>0</v>
      </c>
      <c r="I35" s="134">
        <f>TAB4.5!I$23</f>
        <v>0</v>
      </c>
      <c r="J35" s="134">
        <f>TAB4.5!J$23</f>
        <v>0</v>
      </c>
      <c r="L35" s="135">
        <f t="shared" si="1"/>
        <v>0</v>
      </c>
      <c r="M35" s="135">
        <f t="shared" si="2"/>
        <v>0</v>
      </c>
      <c r="N35" s="135">
        <f t="shared" si="3"/>
        <v>0</v>
      </c>
      <c r="O35" s="135">
        <f t="shared" si="4"/>
        <v>0</v>
      </c>
      <c r="P35" s="135">
        <f t="shared" si="5"/>
        <v>0</v>
      </c>
      <c r="Q35" s="135">
        <f t="shared" si="6"/>
        <v>0</v>
      </c>
      <c r="R35" s="135">
        <f t="shared" si="7"/>
        <v>0</v>
      </c>
      <c r="S35" s="135">
        <f t="shared" si="8"/>
        <v>0</v>
      </c>
    </row>
    <row r="36" spans="1:19" x14ac:dyDescent="0.3">
      <c r="A36" s="136" t="s">
        <v>572</v>
      </c>
      <c r="B36" s="134">
        <f>TAB4.5!B$39</f>
        <v>0</v>
      </c>
      <c r="C36" s="134">
        <f>TAB4.5!C$39</f>
        <v>0</v>
      </c>
      <c r="D36" s="134">
        <f>TAB4.5!D$39</f>
        <v>0</v>
      </c>
      <c r="E36" s="134">
        <f>TAB4.5!E$39</f>
        <v>0</v>
      </c>
      <c r="F36" s="134">
        <f>TAB4.5!F$39</f>
        <v>0</v>
      </c>
      <c r="G36" s="134">
        <f>TAB4.5!G$39</f>
        <v>0</v>
      </c>
      <c r="H36" s="134">
        <f>TAB4.5!H$39</f>
        <v>0</v>
      </c>
      <c r="I36" s="134">
        <f>TAB4.5!I$39</f>
        <v>0</v>
      </c>
      <c r="J36" s="134">
        <f>TAB4.5!J$39</f>
        <v>0</v>
      </c>
      <c r="L36" s="135">
        <f t="shared" si="1"/>
        <v>0</v>
      </c>
      <c r="M36" s="135">
        <f t="shared" si="2"/>
        <v>0</v>
      </c>
      <c r="N36" s="135">
        <f t="shared" si="3"/>
        <v>0</v>
      </c>
      <c r="O36" s="135">
        <f t="shared" si="4"/>
        <v>0</v>
      </c>
      <c r="P36" s="135">
        <f t="shared" si="5"/>
        <v>0</v>
      </c>
      <c r="Q36" s="135">
        <f t="shared" si="6"/>
        <v>0</v>
      </c>
      <c r="R36" s="135">
        <f t="shared" si="7"/>
        <v>0</v>
      </c>
      <c r="S36" s="135">
        <f t="shared" si="8"/>
        <v>0</v>
      </c>
    </row>
    <row r="37" spans="1:19" x14ac:dyDescent="0.3">
      <c r="A37" s="571" t="s">
        <v>86</v>
      </c>
      <c r="B37" s="572">
        <f t="shared" ref="B37:J37" si="13">SUM(B38:B39)</f>
        <v>0</v>
      </c>
      <c r="C37" s="572">
        <f t="shared" si="13"/>
        <v>0</v>
      </c>
      <c r="D37" s="572">
        <f t="shared" si="13"/>
        <v>0</v>
      </c>
      <c r="E37" s="572">
        <f t="shared" si="13"/>
        <v>0</v>
      </c>
      <c r="F37" s="572">
        <f t="shared" si="13"/>
        <v>0</v>
      </c>
      <c r="G37" s="572">
        <f t="shared" si="13"/>
        <v>0</v>
      </c>
      <c r="H37" s="572">
        <f t="shared" si="13"/>
        <v>0</v>
      </c>
      <c r="I37" s="572">
        <f t="shared" si="13"/>
        <v>0</v>
      </c>
      <c r="J37" s="572">
        <f t="shared" si="13"/>
        <v>0</v>
      </c>
      <c r="L37" s="573">
        <f t="shared" si="1"/>
        <v>0</v>
      </c>
      <c r="M37" s="573">
        <f t="shared" si="2"/>
        <v>0</v>
      </c>
      <c r="N37" s="573">
        <f t="shared" si="3"/>
        <v>0</v>
      </c>
      <c r="O37" s="573">
        <f t="shared" si="4"/>
        <v>0</v>
      </c>
      <c r="P37" s="573">
        <f t="shared" si="5"/>
        <v>0</v>
      </c>
      <c r="Q37" s="573">
        <f t="shared" si="6"/>
        <v>0</v>
      </c>
      <c r="R37" s="573">
        <f t="shared" si="7"/>
        <v>0</v>
      </c>
      <c r="S37" s="573">
        <f t="shared" si="8"/>
        <v>0</v>
      </c>
    </row>
    <row r="38" spans="1:19" x14ac:dyDescent="0.3">
      <c r="A38" s="136" t="s">
        <v>582</v>
      </c>
      <c r="B38" s="134">
        <f>TAB4.6!B$9</f>
        <v>0</v>
      </c>
      <c r="C38" s="134">
        <f>TAB4.6!C$9</f>
        <v>0</v>
      </c>
      <c r="D38" s="134">
        <f>TAB4.6!D$9</f>
        <v>0</v>
      </c>
      <c r="E38" s="134">
        <f>TAB4.6!E$9</f>
        <v>0</v>
      </c>
      <c r="F38" s="134">
        <f>TAB4.6!F$9</f>
        <v>0</v>
      </c>
      <c r="G38" s="134">
        <f>TAB4.6!G$9</f>
        <v>0</v>
      </c>
      <c r="H38" s="134">
        <f>TAB4.6!H$9</f>
        <v>0</v>
      </c>
      <c r="I38" s="134">
        <f>TAB4.6!I$9</f>
        <v>0</v>
      </c>
      <c r="J38" s="134">
        <f>TAB4.6!J$9</f>
        <v>0</v>
      </c>
      <c r="L38" s="135">
        <f t="shared" si="1"/>
        <v>0</v>
      </c>
      <c r="M38" s="135">
        <f t="shared" si="2"/>
        <v>0</v>
      </c>
      <c r="N38" s="135">
        <f t="shared" si="3"/>
        <v>0</v>
      </c>
      <c r="O38" s="135">
        <f t="shared" si="4"/>
        <v>0</v>
      </c>
      <c r="P38" s="135">
        <f t="shared" si="5"/>
        <v>0</v>
      </c>
      <c r="Q38" s="135">
        <f t="shared" si="6"/>
        <v>0</v>
      </c>
      <c r="R38" s="135">
        <f t="shared" si="7"/>
        <v>0</v>
      </c>
      <c r="S38" s="135">
        <f t="shared" si="8"/>
        <v>0</v>
      </c>
    </row>
    <row r="39" spans="1:19" x14ac:dyDescent="0.3">
      <c r="A39" s="136" t="s">
        <v>572</v>
      </c>
      <c r="B39" s="134">
        <f>TAB4.6!B$23</f>
        <v>0</v>
      </c>
      <c r="C39" s="134">
        <f>TAB4.6!C$23</f>
        <v>0</v>
      </c>
      <c r="D39" s="134">
        <f>TAB4.6!D$23</f>
        <v>0</v>
      </c>
      <c r="E39" s="134">
        <f>TAB4.6!E$23</f>
        <v>0</v>
      </c>
      <c r="F39" s="134">
        <f>TAB4.6!F$23</f>
        <v>0</v>
      </c>
      <c r="G39" s="134">
        <f>TAB4.6!G$23</f>
        <v>0</v>
      </c>
      <c r="H39" s="134">
        <f>TAB4.6!H$23</f>
        <v>0</v>
      </c>
      <c r="I39" s="134">
        <f>TAB4.6!I$23</f>
        <v>0</v>
      </c>
      <c r="J39" s="134">
        <f>TAB4.6!J$23</f>
        <v>0</v>
      </c>
      <c r="L39" s="135">
        <f t="shared" si="1"/>
        <v>0</v>
      </c>
      <c r="M39" s="135">
        <f t="shared" si="2"/>
        <v>0</v>
      </c>
      <c r="N39" s="135">
        <f t="shared" si="3"/>
        <v>0</v>
      </c>
      <c r="O39" s="135">
        <f t="shared" si="4"/>
        <v>0</v>
      </c>
      <c r="P39" s="135">
        <f t="shared" si="5"/>
        <v>0</v>
      </c>
      <c r="Q39" s="135">
        <f t="shared" si="6"/>
        <v>0</v>
      </c>
      <c r="R39" s="135">
        <f t="shared" si="7"/>
        <v>0</v>
      </c>
      <c r="S39" s="135">
        <f t="shared" si="8"/>
        <v>0</v>
      </c>
    </row>
    <row r="40" spans="1:19" x14ac:dyDescent="0.3">
      <c r="A40" s="137"/>
      <c r="B40" s="138"/>
      <c r="C40" s="132"/>
    </row>
    <row r="41" spans="1:19" x14ac:dyDescent="0.3">
      <c r="A41" s="574" t="s">
        <v>600</v>
      </c>
      <c r="B41" s="575">
        <f t="shared" ref="B41:J41" si="14">SUM(B7,B13,B19,B25,B31,B37)</f>
        <v>0</v>
      </c>
      <c r="C41" s="575">
        <f t="shared" si="14"/>
        <v>0</v>
      </c>
      <c r="D41" s="575">
        <f t="shared" si="14"/>
        <v>0</v>
      </c>
      <c r="E41" s="575">
        <f t="shared" si="14"/>
        <v>0</v>
      </c>
      <c r="F41" s="575">
        <f t="shared" si="14"/>
        <v>0</v>
      </c>
      <c r="G41" s="575">
        <f t="shared" si="14"/>
        <v>0</v>
      </c>
      <c r="H41" s="575">
        <f t="shared" si="14"/>
        <v>0</v>
      </c>
      <c r="I41" s="575">
        <f t="shared" si="14"/>
        <v>0</v>
      </c>
      <c r="J41" s="575">
        <f t="shared" si="14"/>
        <v>0</v>
      </c>
      <c r="L41" s="576">
        <f t="shared" ref="L41:S41" si="15">IF(AND(ROUND(B41,0)=0,C41&gt;B41),"INF",IF(AND(ROUND(B41,0)=0,ROUND(C41,0)=0),0,(C41-B41)/B41))</f>
        <v>0</v>
      </c>
      <c r="M41" s="576">
        <f t="shared" si="15"/>
        <v>0</v>
      </c>
      <c r="N41" s="576">
        <f t="shared" si="15"/>
        <v>0</v>
      </c>
      <c r="O41" s="576">
        <f t="shared" si="15"/>
        <v>0</v>
      </c>
      <c r="P41" s="576">
        <f t="shared" si="15"/>
        <v>0</v>
      </c>
      <c r="Q41" s="576">
        <f t="shared" si="15"/>
        <v>0</v>
      </c>
      <c r="R41" s="576">
        <f t="shared" si="15"/>
        <v>0</v>
      </c>
      <c r="S41" s="576">
        <f t="shared" si="15"/>
        <v>0</v>
      </c>
    </row>
  </sheetData>
  <mergeCells count="1">
    <mergeCell ref="L5:S5"/>
  </mergeCells>
  <hyperlinks>
    <hyperlink ref="A1" location="TAB00!A1" display="Retour page de garde"/>
  </hyperlinks>
  <pageMargins left="0.7" right="0.7" top="0.75" bottom="0.75" header="0.3" footer="0.3"/>
  <pageSetup paperSize="9" scale="63" fitToHeight="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2"/>
  <sheetViews>
    <sheetView topLeftCell="A40" zoomScaleNormal="100" workbookViewId="0">
      <selection activeCell="B24" sqref="B24:Q24"/>
    </sheetView>
  </sheetViews>
  <sheetFormatPr baseColWidth="10" defaultColWidth="9.1640625" defaultRowHeight="13.5" x14ac:dyDescent="0.3"/>
  <cols>
    <col min="1" max="1" width="52.83203125" style="140" customWidth="1"/>
    <col min="2" max="3" width="14.6640625" style="84" customWidth="1"/>
    <col min="4" max="4" width="14.6640625" style="80" customWidth="1"/>
    <col min="5" max="5" width="14.6640625" style="84" customWidth="1"/>
    <col min="6" max="6" width="14.6640625" style="80" customWidth="1"/>
    <col min="7" max="7" width="14.6640625" style="84" customWidth="1"/>
    <col min="8" max="8" width="14.6640625" style="80" customWidth="1"/>
    <col min="9" max="9" width="14.6640625" style="84" customWidth="1"/>
    <col min="10" max="10" width="14.6640625" style="80" customWidth="1"/>
    <col min="11" max="11" width="4.33203125" style="84" customWidth="1"/>
    <col min="12" max="12" width="9.6640625" style="84" customWidth="1"/>
    <col min="13" max="13" width="9.6640625" style="78" customWidth="1"/>
    <col min="14" max="14" width="9.6640625" style="84" customWidth="1"/>
    <col min="15" max="15" width="9.6640625" style="78" customWidth="1"/>
    <col min="16" max="16" width="9.6640625" style="84" customWidth="1"/>
    <col min="17" max="19" width="9.6640625" style="78" customWidth="1"/>
    <col min="20" max="16384" width="9.1640625" style="78"/>
  </cols>
  <sheetData>
    <row r="1" spans="1:19" ht="15" x14ac:dyDescent="0.3">
      <c r="A1" s="139" t="s">
        <v>152</v>
      </c>
      <c r="B1" s="78"/>
      <c r="C1" s="78"/>
      <c r="D1" s="78"/>
      <c r="E1" s="80"/>
      <c r="F1" s="78"/>
      <c r="G1" s="80"/>
      <c r="H1" s="78"/>
      <c r="I1" s="80"/>
      <c r="J1" s="78"/>
      <c r="K1" s="80"/>
      <c r="L1" s="78"/>
      <c r="N1" s="78"/>
      <c r="P1" s="78"/>
    </row>
    <row r="2" spans="1:19" ht="15" x14ac:dyDescent="0.3">
      <c r="A2" s="139" t="s">
        <v>370</v>
      </c>
    </row>
    <row r="3" spans="1:19" ht="21" x14ac:dyDescent="0.35">
      <c r="A3" s="109" t="str">
        <f>TAB00!B56&amp;" : "&amp;TAB00!C56</f>
        <v>TAB4.1 : Charges nettes liées à la gestion des compteurs à budget</v>
      </c>
      <c r="B3" s="160"/>
      <c r="C3" s="160"/>
      <c r="D3" s="160"/>
      <c r="E3" s="160"/>
      <c r="F3" s="160"/>
      <c r="G3" s="160"/>
      <c r="H3" s="160"/>
      <c r="I3" s="160"/>
      <c r="J3" s="160"/>
      <c r="K3" s="160"/>
      <c r="L3" s="160"/>
      <c r="M3" s="160"/>
      <c r="N3" s="160"/>
      <c r="O3" s="160"/>
      <c r="P3" s="160"/>
      <c r="Q3" s="160"/>
      <c r="R3" s="160"/>
    </row>
    <row r="5" spans="1:19" x14ac:dyDescent="0.3">
      <c r="A5" s="683"/>
      <c r="B5" s="683"/>
      <c r="C5" s="683"/>
      <c r="D5" s="683"/>
      <c r="E5" s="683"/>
      <c r="F5" s="683"/>
      <c r="G5" s="683"/>
      <c r="H5" s="683"/>
      <c r="I5" s="683"/>
      <c r="J5" s="683"/>
      <c r="K5" s="683"/>
      <c r="L5" s="683"/>
      <c r="M5" s="683"/>
      <c r="N5" s="683"/>
    </row>
    <row r="6" spans="1:19" x14ac:dyDescent="0.3">
      <c r="L6" s="757" t="s">
        <v>954</v>
      </c>
      <c r="M6" s="757"/>
      <c r="N6" s="757"/>
      <c r="O6" s="757"/>
      <c r="P6" s="757"/>
      <c r="Q6" s="757"/>
      <c r="R6" s="757"/>
      <c r="S6" s="758"/>
    </row>
    <row r="7" spans="1:19" ht="40.5" x14ac:dyDescent="0.3">
      <c r="B7" s="614" t="s">
        <v>110</v>
      </c>
      <c r="C7" s="597" t="s">
        <v>132</v>
      </c>
      <c r="D7" s="597" t="s">
        <v>299</v>
      </c>
      <c r="E7" s="597" t="s">
        <v>319</v>
      </c>
      <c r="F7" s="597" t="s">
        <v>298</v>
      </c>
      <c r="G7" s="597" t="s">
        <v>294</v>
      </c>
      <c r="H7" s="597" t="s">
        <v>295</v>
      </c>
      <c r="I7" s="597" t="s">
        <v>296</v>
      </c>
      <c r="J7" s="597" t="s">
        <v>297</v>
      </c>
      <c r="L7" s="596" t="s">
        <v>950</v>
      </c>
      <c r="M7" s="596" t="s">
        <v>951</v>
      </c>
      <c r="N7" s="596" t="s">
        <v>952</v>
      </c>
      <c r="O7" s="596" t="s">
        <v>953</v>
      </c>
      <c r="P7" s="596" t="s">
        <v>955</v>
      </c>
      <c r="Q7" s="596" t="s">
        <v>956</v>
      </c>
      <c r="R7" s="596" t="s">
        <v>957</v>
      </c>
      <c r="S7" s="596" t="s">
        <v>958</v>
      </c>
    </row>
    <row r="8" spans="1:19" ht="27" x14ac:dyDescent="0.3">
      <c r="A8" s="141" t="s">
        <v>583</v>
      </c>
      <c r="B8" s="525">
        <f>SUM(B9:B20)</f>
        <v>0</v>
      </c>
      <c r="C8" s="525">
        <f>SUM(C9:C20)</f>
        <v>0</v>
      </c>
      <c r="D8" s="525">
        <f>SUM(D9:D20)</f>
        <v>0</v>
      </c>
      <c r="E8" s="525">
        <f>SUM(E9:E20)</f>
        <v>0</v>
      </c>
      <c r="F8" s="525">
        <f>SUM(F9:F20)</f>
        <v>0</v>
      </c>
      <c r="G8" s="525">
        <f>G24*G22</f>
        <v>0</v>
      </c>
      <c r="H8" s="525">
        <f>H24*H22</f>
        <v>0</v>
      </c>
      <c r="I8" s="525">
        <f>I24*I22</f>
        <v>0</v>
      </c>
      <c r="J8" s="525">
        <f>J24*J22</f>
        <v>0</v>
      </c>
      <c r="L8" s="526">
        <f t="shared" ref="L8:S8" si="0">IF(AND(ROUND(B8,0)=0,C8&gt;B8),"INF",IF(AND(ROUND(B8,0)=0,ROUND(C8,0)=0),0,(C8-B8)/B8))</f>
        <v>0</v>
      </c>
      <c r="M8" s="526">
        <f t="shared" si="0"/>
        <v>0</v>
      </c>
      <c r="N8" s="526">
        <f t="shared" si="0"/>
        <v>0</v>
      </c>
      <c r="O8" s="526">
        <f t="shared" si="0"/>
        <v>0</v>
      </c>
      <c r="P8" s="526">
        <f t="shared" si="0"/>
        <v>0</v>
      </c>
      <c r="Q8" s="526">
        <f t="shared" si="0"/>
        <v>0</v>
      </c>
      <c r="R8" s="526">
        <f t="shared" si="0"/>
        <v>0</v>
      </c>
      <c r="S8" s="526">
        <f t="shared" si="0"/>
        <v>0</v>
      </c>
    </row>
    <row r="9" spans="1:19" x14ac:dyDescent="0.3">
      <c r="A9" s="132" t="s">
        <v>584</v>
      </c>
      <c r="B9" s="91"/>
      <c r="C9" s="91"/>
      <c r="D9" s="91"/>
      <c r="E9" s="91"/>
      <c r="F9" s="91"/>
      <c r="G9" s="121"/>
      <c r="H9" s="121"/>
      <c r="I9" s="121"/>
      <c r="J9" s="121"/>
      <c r="L9" s="135">
        <f t="shared" ref="L9:L20" si="1">IF(AND(ROUND(B9,0)=0,C9&gt;B9),"INF",IF(AND(ROUND(B9,0)=0,ROUND(C9,0)=0),0,(C9-B9)/B9))</f>
        <v>0</v>
      </c>
      <c r="M9" s="135">
        <f t="shared" ref="M9:M20" si="2">IF(AND(ROUND(C9,0)=0,D9&gt;C9),"INF",IF(AND(ROUND(C9,0)=0,ROUND(D9,0)=0),0,(D9-C9)/C9))</f>
        <v>0</v>
      </c>
      <c r="N9" s="135">
        <f t="shared" ref="N9:N20" si="3">IF(AND(ROUND(D9,0)=0,E9&gt;D9),"INF",IF(AND(ROUND(D9,0)=0,ROUND(E9,0)=0),0,(E9-D9)/D9))</f>
        <v>0</v>
      </c>
      <c r="O9" s="135">
        <f t="shared" ref="O9:O20" si="4">IF(AND(ROUND(E9,0)=0,F9&gt;E9),"INF",IF(AND(ROUND(E9,0)=0,ROUND(F9,0)=0),0,(F9-E9)/E9))</f>
        <v>0</v>
      </c>
      <c r="P9" s="121"/>
      <c r="Q9" s="121"/>
      <c r="R9" s="121"/>
      <c r="S9" s="121"/>
    </row>
    <row r="10" spans="1:19" x14ac:dyDescent="0.3">
      <c r="A10" s="142" t="s">
        <v>585</v>
      </c>
      <c r="B10" s="91"/>
      <c r="C10" s="91"/>
      <c r="D10" s="91"/>
      <c r="E10" s="91"/>
      <c r="F10" s="91"/>
      <c r="G10" s="121"/>
      <c r="H10" s="121"/>
      <c r="I10" s="121"/>
      <c r="J10" s="121"/>
      <c r="L10" s="135">
        <f t="shared" si="1"/>
        <v>0</v>
      </c>
      <c r="M10" s="135">
        <f t="shared" si="2"/>
        <v>0</v>
      </c>
      <c r="N10" s="135">
        <f t="shared" si="3"/>
        <v>0</v>
      </c>
      <c r="O10" s="135">
        <f t="shared" si="4"/>
        <v>0</v>
      </c>
      <c r="P10" s="121"/>
      <c r="Q10" s="121"/>
      <c r="R10" s="121"/>
      <c r="S10" s="121"/>
    </row>
    <row r="11" spans="1:19" x14ac:dyDescent="0.3">
      <c r="A11" s="71" t="s">
        <v>459</v>
      </c>
      <c r="B11" s="91"/>
      <c r="C11" s="91"/>
      <c r="D11" s="91"/>
      <c r="E11" s="91"/>
      <c r="F11" s="91"/>
      <c r="G11" s="121"/>
      <c r="H11" s="121"/>
      <c r="I11" s="121"/>
      <c r="J11" s="121"/>
      <c r="L11" s="135">
        <f t="shared" si="1"/>
        <v>0</v>
      </c>
      <c r="M11" s="135">
        <f t="shared" si="2"/>
        <v>0</v>
      </c>
      <c r="N11" s="135">
        <f t="shared" si="3"/>
        <v>0</v>
      </c>
      <c r="O11" s="135">
        <f t="shared" si="4"/>
        <v>0</v>
      </c>
      <c r="P11" s="121"/>
      <c r="Q11" s="121"/>
      <c r="R11" s="121"/>
      <c r="S11" s="121"/>
    </row>
    <row r="12" spans="1:19" x14ac:dyDescent="0.3">
      <c r="A12" s="71" t="s">
        <v>459</v>
      </c>
      <c r="B12" s="91"/>
      <c r="C12" s="91"/>
      <c r="D12" s="91"/>
      <c r="E12" s="91"/>
      <c r="F12" s="91"/>
      <c r="G12" s="121"/>
      <c r="H12" s="121"/>
      <c r="I12" s="121"/>
      <c r="J12" s="121"/>
      <c r="L12" s="135">
        <f t="shared" si="1"/>
        <v>0</v>
      </c>
      <c r="M12" s="135">
        <f t="shared" si="2"/>
        <v>0</v>
      </c>
      <c r="N12" s="135">
        <f t="shared" si="3"/>
        <v>0</v>
      </c>
      <c r="O12" s="135">
        <f t="shared" si="4"/>
        <v>0</v>
      </c>
      <c r="P12" s="121"/>
      <c r="Q12" s="121"/>
      <c r="R12" s="121"/>
      <c r="S12" s="121"/>
    </row>
    <row r="13" spans="1:19" x14ac:dyDescent="0.3">
      <c r="A13" s="71" t="s">
        <v>459</v>
      </c>
      <c r="B13" s="91"/>
      <c r="C13" s="91"/>
      <c r="D13" s="91"/>
      <c r="E13" s="91"/>
      <c r="F13" s="91"/>
      <c r="G13" s="121"/>
      <c r="H13" s="121"/>
      <c r="I13" s="121"/>
      <c r="J13" s="121"/>
      <c r="L13" s="135">
        <f t="shared" si="1"/>
        <v>0</v>
      </c>
      <c r="M13" s="135">
        <f t="shared" si="2"/>
        <v>0</v>
      </c>
      <c r="N13" s="135">
        <f t="shared" si="3"/>
        <v>0</v>
      </c>
      <c r="O13" s="135">
        <f t="shared" si="4"/>
        <v>0</v>
      </c>
      <c r="P13" s="121"/>
      <c r="Q13" s="121"/>
      <c r="R13" s="121"/>
      <c r="S13" s="121"/>
    </row>
    <row r="14" spans="1:19" x14ac:dyDescent="0.3">
      <c r="A14" s="71" t="s">
        <v>459</v>
      </c>
      <c r="B14" s="91"/>
      <c r="C14" s="91"/>
      <c r="D14" s="91"/>
      <c r="E14" s="91"/>
      <c r="F14" s="91"/>
      <c r="G14" s="121"/>
      <c r="H14" s="121"/>
      <c r="I14" s="121"/>
      <c r="J14" s="121"/>
      <c r="L14" s="135">
        <f t="shared" si="1"/>
        <v>0</v>
      </c>
      <c r="M14" s="135">
        <f t="shared" si="2"/>
        <v>0</v>
      </c>
      <c r="N14" s="135">
        <f t="shared" si="3"/>
        <v>0</v>
      </c>
      <c r="O14" s="135">
        <f t="shared" si="4"/>
        <v>0</v>
      </c>
      <c r="P14" s="121"/>
      <c r="Q14" s="121"/>
      <c r="R14" s="121"/>
      <c r="S14" s="121"/>
    </row>
    <row r="15" spans="1:19" x14ac:dyDescent="0.3">
      <c r="A15" s="71" t="s">
        <v>459</v>
      </c>
      <c r="B15" s="91"/>
      <c r="C15" s="91"/>
      <c r="D15" s="91"/>
      <c r="E15" s="91"/>
      <c r="F15" s="91"/>
      <c r="G15" s="121"/>
      <c r="H15" s="121"/>
      <c r="I15" s="121"/>
      <c r="J15" s="121"/>
      <c r="L15" s="135">
        <f t="shared" si="1"/>
        <v>0</v>
      </c>
      <c r="M15" s="135">
        <f t="shared" si="2"/>
        <v>0</v>
      </c>
      <c r="N15" s="135">
        <f t="shared" si="3"/>
        <v>0</v>
      </c>
      <c r="O15" s="135">
        <f t="shared" si="4"/>
        <v>0</v>
      </c>
      <c r="P15" s="121"/>
      <c r="Q15" s="121"/>
      <c r="R15" s="121"/>
      <c r="S15" s="121"/>
    </row>
    <row r="16" spans="1:19" x14ac:dyDescent="0.3">
      <c r="A16" s="71" t="s">
        <v>459</v>
      </c>
      <c r="B16" s="91"/>
      <c r="C16" s="91"/>
      <c r="D16" s="91"/>
      <c r="E16" s="91"/>
      <c r="F16" s="91"/>
      <c r="G16" s="121"/>
      <c r="H16" s="121"/>
      <c r="I16" s="121"/>
      <c r="J16" s="121"/>
      <c r="L16" s="135">
        <f t="shared" si="1"/>
        <v>0</v>
      </c>
      <c r="M16" s="135">
        <f t="shared" si="2"/>
        <v>0</v>
      </c>
      <c r="N16" s="135">
        <f t="shared" si="3"/>
        <v>0</v>
      </c>
      <c r="O16" s="135">
        <f t="shared" si="4"/>
        <v>0</v>
      </c>
      <c r="P16" s="121"/>
      <c r="Q16" s="121"/>
      <c r="R16" s="121"/>
      <c r="S16" s="121"/>
    </row>
    <row r="17" spans="1:19" x14ac:dyDescent="0.3">
      <c r="A17" s="71" t="s">
        <v>459</v>
      </c>
      <c r="B17" s="91"/>
      <c r="C17" s="91"/>
      <c r="D17" s="91"/>
      <c r="E17" s="91"/>
      <c r="F17" s="91"/>
      <c r="G17" s="121"/>
      <c r="H17" s="121"/>
      <c r="I17" s="121"/>
      <c r="J17" s="121"/>
      <c r="L17" s="135">
        <f t="shared" si="1"/>
        <v>0</v>
      </c>
      <c r="M17" s="135">
        <f t="shared" si="2"/>
        <v>0</v>
      </c>
      <c r="N17" s="135">
        <f t="shared" si="3"/>
        <v>0</v>
      </c>
      <c r="O17" s="135">
        <f t="shared" si="4"/>
        <v>0</v>
      </c>
      <c r="P17" s="121"/>
      <c r="Q17" s="121"/>
      <c r="R17" s="121"/>
      <c r="S17" s="121"/>
    </row>
    <row r="18" spans="1:19" x14ac:dyDescent="0.3">
      <c r="A18" s="71" t="s">
        <v>459</v>
      </c>
      <c r="B18" s="91"/>
      <c r="C18" s="91"/>
      <c r="D18" s="91"/>
      <c r="E18" s="91"/>
      <c r="F18" s="91"/>
      <c r="G18" s="121"/>
      <c r="H18" s="121"/>
      <c r="I18" s="121"/>
      <c r="J18" s="121"/>
      <c r="L18" s="135">
        <f t="shared" si="1"/>
        <v>0</v>
      </c>
      <c r="M18" s="135">
        <f t="shared" si="2"/>
        <v>0</v>
      </c>
      <c r="N18" s="135">
        <f t="shared" si="3"/>
        <v>0</v>
      </c>
      <c r="O18" s="135">
        <f t="shared" si="4"/>
        <v>0</v>
      </c>
      <c r="P18" s="121"/>
      <c r="Q18" s="121"/>
      <c r="R18" s="121"/>
      <c r="S18" s="121"/>
    </row>
    <row r="19" spans="1:19" x14ac:dyDescent="0.3">
      <c r="A19" s="71" t="s">
        <v>459</v>
      </c>
      <c r="B19" s="91"/>
      <c r="C19" s="91"/>
      <c r="D19" s="91"/>
      <c r="E19" s="91"/>
      <c r="F19" s="91"/>
      <c r="G19" s="121"/>
      <c r="H19" s="121"/>
      <c r="I19" s="121"/>
      <c r="J19" s="121"/>
      <c r="L19" s="135">
        <f t="shared" si="1"/>
        <v>0</v>
      </c>
      <c r="M19" s="135">
        <f t="shared" si="2"/>
        <v>0</v>
      </c>
      <c r="N19" s="135">
        <f t="shared" si="3"/>
        <v>0</v>
      </c>
      <c r="O19" s="135">
        <f t="shared" si="4"/>
        <v>0</v>
      </c>
      <c r="P19" s="121"/>
      <c r="Q19" s="121"/>
      <c r="R19" s="121"/>
      <c r="S19" s="121"/>
    </row>
    <row r="20" spans="1:19" x14ac:dyDescent="0.3">
      <c r="A20" s="71" t="s">
        <v>459</v>
      </c>
      <c r="B20" s="91"/>
      <c r="C20" s="91"/>
      <c r="D20" s="91"/>
      <c r="E20" s="91"/>
      <c r="F20" s="91"/>
      <c r="G20" s="121"/>
      <c r="H20" s="121"/>
      <c r="I20" s="121"/>
      <c r="J20" s="121"/>
      <c r="L20" s="135">
        <f t="shared" si="1"/>
        <v>0</v>
      </c>
      <c r="M20" s="135">
        <f t="shared" si="2"/>
        <v>0</v>
      </c>
      <c r="N20" s="135">
        <f t="shared" si="3"/>
        <v>0</v>
      </c>
      <c r="O20" s="135">
        <f t="shared" si="4"/>
        <v>0</v>
      </c>
      <c r="P20" s="121"/>
      <c r="Q20" s="121"/>
      <c r="R20" s="121"/>
      <c r="S20" s="121"/>
    </row>
    <row r="21" spans="1:19" s="143" customFormat="1" x14ac:dyDescent="0.3"/>
    <row r="22" spans="1:19" ht="27" x14ac:dyDescent="0.3">
      <c r="A22" s="153" t="s">
        <v>946</v>
      </c>
      <c r="B22" s="91"/>
      <c r="C22" s="91"/>
      <c r="D22" s="91"/>
      <c r="E22" s="91"/>
      <c r="F22" s="91"/>
      <c r="G22" s="91"/>
      <c r="H22" s="91"/>
      <c r="I22" s="91"/>
      <c r="J22" s="91"/>
      <c r="L22" s="135">
        <f t="shared" ref="L22:S22" si="5">IF(AND(ROUND(B22,0)=0,C22&gt;B22),"INF",IF(AND(ROUND(B22,0)=0,ROUND(C22,0)=0),0,(C22-B22)/B22))</f>
        <v>0</v>
      </c>
      <c r="M22" s="135">
        <f t="shared" si="5"/>
        <v>0</v>
      </c>
      <c r="N22" s="135">
        <f t="shared" si="5"/>
        <v>0</v>
      </c>
      <c r="O22" s="135">
        <f t="shared" si="5"/>
        <v>0</v>
      </c>
      <c r="P22" s="135">
        <f t="shared" si="5"/>
        <v>0</v>
      </c>
      <c r="Q22" s="135">
        <f t="shared" si="5"/>
        <v>0</v>
      </c>
      <c r="R22" s="135">
        <f t="shared" si="5"/>
        <v>0</v>
      </c>
      <c r="S22" s="135">
        <f t="shared" si="5"/>
        <v>0</v>
      </c>
    </row>
    <row r="23" spans="1:19" x14ac:dyDescent="0.3">
      <c r="D23" s="84"/>
      <c r="F23" s="84"/>
      <c r="H23" s="84"/>
      <c r="J23" s="84"/>
      <c r="L23" s="80"/>
      <c r="M23" s="80"/>
      <c r="N23" s="80"/>
      <c r="O23" s="80"/>
      <c r="P23" s="80"/>
      <c r="Q23" s="80"/>
      <c r="R23" s="80"/>
      <c r="S23" s="80"/>
    </row>
    <row r="24" spans="1:19" x14ac:dyDescent="0.3">
      <c r="A24" s="528" t="s">
        <v>114</v>
      </c>
      <c r="B24" s="529">
        <f>IFERROR(B8/B22,0)</f>
        <v>0</v>
      </c>
      <c r="C24" s="529">
        <f>IFERROR(C8/C22,0)</f>
        <v>0</v>
      </c>
      <c r="D24" s="529">
        <f>IFERROR(D8/D22,0)</f>
        <v>0</v>
      </c>
      <c r="E24" s="529">
        <f>IFERROR(E8/E22,0)</f>
        <v>0</v>
      </c>
      <c r="F24" s="529">
        <f>IFERROR(F8/F22,0)</f>
        <v>0</v>
      </c>
      <c r="G24" s="529">
        <f>F24*(1+TAB00!G$32-TAB00!G$33)</f>
        <v>0</v>
      </c>
      <c r="H24" s="529">
        <f>G24*(1+TAB00!H$32-TAB00!H$33)</f>
        <v>0</v>
      </c>
      <c r="I24" s="529">
        <f>H24*(1+TAB00!I$32-TAB00!I$33)</f>
        <v>0</v>
      </c>
      <c r="J24" s="529">
        <f>I24*(1+TAB00!J$32-TAB00!J$33)</f>
        <v>0</v>
      </c>
      <c r="L24" s="530">
        <f t="shared" ref="L24:S24" si="6">IF(AND(ROUND(B24,0)=0,C24&gt;B24),"INF",IF(AND(ROUND(B24,0)=0,ROUND(C24,0)=0),0,(C24-B24)/B24))</f>
        <v>0</v>
      </c>
      <c r="M24" s="530">
        <f t="shared" si="6"/>
        <v>0</v>
      </c>
      <c r="N24" s="530">
        <f t="shared" si="6"/>
        <v>0</v>
      </c>
      <c r="O24" s="530">
        <f t="shared" si="6"/>
        <v>0</v>
      </c>
      <c r="P24" s="530">
        <f t="shared" si="6"/>
        <v>0</v>
      </c>
      <c r="Q24" s="530">
        <f t="shared" si="6"/>
        <v>0</v>
      </c>
      <c r="R24" s="530">
        <f t="shared" si="6"/>
        <v>0</v>
      </c>
      <c r="S24" s="530">
        <f t="shared" si="6"/>
        <v>0</v>
      </c>
    </row>
    <row r="25" spans="1:19" x14ac:dyDescent="0.3">
      <c r="D25" s="84"/>
      <c r="F25" s="84"/>
      <c r="H25" s="84"/>
      <c r="J25" s="84"/>
      <c r="L25" s="80"/>
      <c r="M25" s="80"/>
      <c r="N25" s="80"/>
      <c r="O25" s="80"/>
      <c r="P25" s="80"/>
      <c r="Q25" s="80"/>
      <c r="R25" s="80"/>
      <c r="S25" s="80"/>
    </row>
    <row r="26" spans="1:19" ht="27" x14ac:dyDescent="0.3">
      <c r="A26" s="141" t="s">
        <v>582</v>
      </c>
      <c r="B26" s="525">
        <f>SUM(B27:B38)</f>
        <v>0</v>
      </c>
      <c r="C26" s="525">
        <f>SUM(C27:C38)</f>
        <v>0</v>
      </c>
      <c r="D26" s="525">
        <f>SUM(D27:D38)</f>
        <v>0</v>
      </c>
      <c r="E26" s="525">
        <f>SUM(E27:E38)</f>
        <v>0</v>
      </c>
      <c r="F26" s="525">
        <f>SUM(F27:F38)</f>
        <v>0</v>
      </c>
      <c r="G26" s="527">
        <f>F26*(1+TAB00!G$32-TAB00!G$33)</f>
        <v>0</v>
      </c>
      <c r="H26" s="527">
        <f>G26*(1+TAB00!H$32-TAB00!H$33)</f>
        <v>0</v>
      </c>
      <c r="I26" s="527">
        <f>H26*(1+TAB00!I$32-TAB00!I$33)</f>
        <v>0</v>
      </c>
      <c r="J26" s="527">
        <f>I26*(1+TAB00!J$32-TAB00!J$33)</f>
        <v>0</v>
      </c>
      <c r="L26" s="526">
        <f t="shared" ref="L26:S26" si="7">IF(AND(ROUND(B26,0)=0,C26&gt;B26),"INF",IF(AND(ROUND(B26,0)=0,ROUND(C26,0)=0),0,(C26-B26)/B26))</f>
        <v>0</v>
      </c>
      <c r="M26" s="526">
        <f t="shared" si="7"/>
        <v>0</v>
      </c>
      <c r="N26" s="526">
        <f t="shared" si="7"/>
        <v>0</v>
      </c>
      <c r="O26" s="526">
        <f t="shared" si="7"/>
        <v>0</v>
      </c>
      <c r="P26" s="526">
        <f t="shared" si="7"/>
        <v>0</v>
      </c>
      <c r="Q26" s="526">
        <f t="shared" si="7"/>
        <v>0</v>
      </c>
      <c r="R26" s="526">
        <f t="shared" si="7"/>
        <v>0</v>
      </c>
      <c r="S26" s="526">
        <f t="shared" si="7"/>
        <v>0</v>
      </c>
    </row>
    <row r="27" spans="1:19" x14ac:dyDescent="0.3">
      <c r="A27" s="142" t="s">
        <v>584</v>
      </c>
      <c r="B27" s="91"/>
      <c r="C27" s="91"/>
      <c r="D27" s="91"/>
      <c r="E27" s="91"/>
      <c r="F27" s="91"/>
      <c r="G27" s="121"/>
      <c r="H27" s="121"/>
      <c r="I27" s="121"/>
      <c r="J27" s="121"/>
      <c r="L27" s="135">
        <f t="shared" ref="L27:L38" si="8">IF(AND(ROUND(B27,0)=0,C27&gt;B27),"INF",IF(AND(ROUND(B27,0)=0,ROUND(C27,0)=0),0,(C27-B27)/B27))</f>
        <v>0</v>
      </c>
      <c r="M27" s="135">
        <f t="shared" ref="M27:M38" si="9">IF(AND(ROUND(C27,0)=0,D27&gt;C27),"INF",IF(AND(ROUND(C27,0)=0,ROUND(D27,0)=0),0,(D27-C27)/C27))</f>
        <v>0</v>
      </c>
      <c r="N27" s="135">
        <f t="shared" ref="N27:N38" si="10">IF(AND(ROUND(D27,0)=0,E27&gt;D27),"INF",IF(AND(ROUND(D27,0)=0,ROUND(E27,0)=0),0,(E27-D27)/D27))</f>
        <v>0</v>
      </c>
      <c r="O27" s="135">
        <f t="shared" ref="O27:O38" si="11">IF(AND(ROUND(E27,0)=0,F27&gt;E27),"INF",IF(AND(ROUND(E27,0)=0,ROUND(F27,0)=0),0,(F27-E27)/E27))</f>
        <v>0</v>
      </c>
      <c r="P27" s="121"/>
      <c r="Q27" s="121"/>
      <c r="R27" s="121"/>
      <c r="S27" s="121"/>
    </row>
    <row r="28" spans="1:19" x14ac:dyDescent="0.3">
      <c r="A28" s="142" t="s">
        <v>585</v>
      </c>
      <c r="B28" s="91"/>
      <c r="C28" s="91"/>
      <c r="D28" s="91"/>
      <c r="E28" s="91"/>
      <c r="F28" s="91"/>
      <c r="G28" s="121"/>
      <c r="H28" s="121"/>
      <c r="I28" s="121"/>
      <c r="J28" s="121"/>
      <c r="L28" s="135">
        <f t="shared" si="8"/>
        <v>0</v>
      </c>
      <c r="M28" s="135">
        <f t="shared" si="9"/>
        <v>0</v>
      </c>
      <c r="N28" s="135">
        <f t="shared" si="10"/>
        <v>0</v>
      </c>
      <c r="O28" s="135">
        <f t="shared" si="11"/>
        <v>0</v>
      </c>
      <c r="P28" s="121"/>
      <c r="Q28" s="121"/>
      <c r="R28" s="121"/>
      <c r="S28" s="121"/>
    </row>
    <row r="29" spans="1:19" x14ac:dyDescent="0.3">
      <c r="A29" s="71" t="s">
        <v>459</v>
      </c>
      <c r="B29" s="91"/>
      <c r="C29" s="91"/>
      <c r="D29" s="91"/>
      <c r="E29" s="91"/>
      <c r="F29" s="91"/>
      <c r="G29" s="121"/>
      <c r="H29" s="121"/>
      <c r="I29" s="121"/>
      <c r="J29" s="121"/>
      <c r="L29" s="135">
        <f t="shared" si="8"/>
        <v>0</v>
      </c>
      <c r="M29" s="135">
        <f t="shared" si="9"/>
        <v>0</v>
      </c>
      <c r="N29" s="135">
        <f t="shared" si="10"/>
        <v>0</v>
      </c>
      <c r="O29" s="135">
        <f t="shared" si="11"/>
        <v>0</v>
      </c>
      <c r="P29" s="121"/>
      <c r="Q29" s="121"/>
      <c r="R29" s="121"/>
      <c r="S29" s="121"/>
    </row>
    <row r="30" spans="1:19" x14ac:dyDescent="0.3">
      <c r="A30" s="71" t="s">
        <v>459</v>
      </c>
      <c r="B30" s="91"/>
      <c r="C30" s="91"/>
      <c r="D30" s="91"/>
      <c r="E30" s="91"/>
      <c r="F30" s="91"/>
      <c r="G30" s="121"/>
      <c r="H30" s="121"/>
      <c r="I30" s="121"/>
      <c r="J30" s="121"/>
      <c r="L30" s="135">
        <f t="shared" si="8"/>
        <v>0</v>
      </c>
      <c r="M30" s="135">
        <f t="shared" si="9"/>
        <v>0</v>
      </c>
      <c r="N30" s="135">
        <f t="shared" si="10"/>
        <v>0</v>
      </c>
      <c r="O30" s="135">
        <f t="shared" si="11"/>
        <v>0</v>
      </c>
      <c r="P30" s="121"/>
      <c r="Q30" s="121"/>
      <c r="R30" s="121"/>
      <c r="S30" s="121"/>
    </row>
    <row r="31" spans="1:19" x14ac:dyDescent="0.3">
      <c r="A31" s="71" t="s">
        <v>459</v>
      </c>
      <c r="B31" s="91"/>
      <c r="C31" s="91"/>
      <c r="D31" s="91"/>
      <c r="E31" s="91"/>
      <c r="F31" s="91"/>
      <c r="G31" s="121"/>
      <c r="H31" s="121"/>
      <c r="I31" s="121"/>
      <c r="J31" s="121"/>
      <c r="L31" s="135">
        <f t="shared" si="8"/>
        <v>0</v>
      </c>
      <c r="M31" s="135">
        <f t="shared" si="9"/>
        <v>0</v>
      </c>
      <c r="N31" s="135">
        <f t="shared" si="10"/>
        <v>0</v>
      </c>
      <c r="O31" s="135">
        <f t="shared" si="11"/>
        <v>0</v>
      </c>
      <c r="P31" s="121"/>
      <c r="Q31" s="121"/>
      <c r="R31" s="121"/>
      <c r="S31" s="121"/>
    </row>
    <row r="32" spans="1:19" x14ac:dyDescent="0.3">
      <c r="A32" s="71" t="s">
        <v>459</v>
      </c>
      <c r="B32" s="91"/>
      <c r="C32" s="91"/>
      <c r="D32" s="91"/>
      <c r="E32" s="91"/>
      <c r="F32" s="91"/>
      <c r="G32" s="121"/>
      <c r="H32" s="121"/>
      <c r="I32" s="121"/>
      <c r="J32" s="121"/>
      <c r="L32" s="135">
        <f t="shared" si="8"/>
        <v>0</v>
      </c>
      <c r="M32" s="135">
        <f t="shared" si="9"/>
        <v>0</v>
      </c>
      <c r="N32" s="135">
        <f t="shared" si="10"/>
        <v>0</v>
      </c>
      <c r="O32" s="135">
        <f t="shared" si="11"/>
        <v>0</v>
      </c>
      <c r="P32" s="121"/>
      <c r="Q32" s="121"/>
      <c r="R32" s="121"/>
      <c r="S32" s="121"/>
    </row>
    <row r="33" spans="1:19" x14ac:dyDescent="0.3">
      <c r="A33" s="71" t="s">
        <v>459</v>
      </c>
      <c r="B33" s="91"/>
      <c r="C33" s="91"/>
      <c r="D33" s="91"/>
      <c r="E33" s="91"/>
      <c r="F33" s="91"/>
      <c r="G33" s="121"/>
      <c r="H33" s="121"/>
      <c r="I33" s="121"/>
      <c r="J33" s="121"/>
      <c r="L33" s="135">
        <f t="shared" si="8"/>
        <v>0</v>
      </c>
      <c r="M33" s="135">
        <f t="shared" si="9"/>
        <v>0</v>
      </c>
      <c r="N33" s="135">
        <f t="shared" si="10"/>
        <v>0</v>
      </c>
      <c r="O33" s="135">
        <f t="shared" si="11"/>
        <v>0</v>
      </c>
      <c r="P33" s="121"/>
      <c r="Q33" s="121"/>
      <c r="R33" s="121"/>
      <c r="S33" s="121"/>
    </row>
    <row r="34" spans="1:19" x14ac:dyDescent="0.3">
      <c r="A34" s="71" t="s">
        <v>459</v>
      </c>
      <c r="B34" s="91"/>
      <c r="C34" s="91"/>
      <c r="D34" s="91"/>
      <c r="E34" s="91"/>
      <c r="F34" s="91"/>
      <c r="G34" s="121"/>
      <c r="H34" s="121"/>
      <c r="I34" s="121"/>
      <c r="J34" s="121"/>
      <c r="L34" s="135">
        <f t="shared" si="8"/>
        <v>0</v>
      </c>
      <c r="M34" s="135">
        <f t="shared" si="9"/>
        <v>0</v>
      </c>
      <c r="N34" s="135">
        <f t="shared" si="10"/>
        <v>0</v>
      </c>
      <c r="O34" s="135">
        <f t="shared" si="11"/>
        <v>0</v>
      </c>
      <c r="P34" s="121"/>
      <c r="Q34" s="121"/>
      <c r="R34" s="121"/>
      <c r="S34" s="121"/>
    </row>
    <row r="35" spans="1:19" x14ac:dyDescent="0.3">
      <c r="A35" s="71" t="s">
        <v>459</v>
      </c>
      <c r="B35" s="91"/>
      <c r="C35" s="91"/>
      <c r="D35" s="91"/>
      <c r="E35" s="91"/>
      <c r="F35" s="91"/>
      <c r="G35" s="121"/>
      <c r="H35" s="121"/>
      <c r="I35" s="121"/>
      <c r="J35" s="121"/>
      <c r="L35" s="135">
        <f t="shared" si="8"/>
        <v>0</v>
      </c>
      <c r="M35" s="135">
        <f t="shared" si="9"/>
        <v>0</v>
      </c>
      <c r="N35" s="135">
        <f t="shared" si="10"/>
        <v>0</v>
      </c>
      <c r="O35" s="135">
        <f t="shared" si="11"/>
        <v>0</v>
      </c>
      <c r="P35" s="121"/>
      <c r="Q35" s="121"/>
      <c r="R35" s="121"/>
      <c r="S35" s="121"/>
    </row>
    <row r="36" spans="1:19" x14ac:dyDescent="0.3">
      <c r="A36" s="71" t="s">
        <v>459</v>
      </c>
      <c r="B36" s="91"/>
      <c r="C36" s="91"/>
      <c r="D36" s="91"/>
      <c r="E36" s="91"/>
      <c r="F36" s="91"/>
      <c r="G36" s="121"/>
      <c r="H36" s="121"/>
      <c r="I36" s="121"/>
      <c r="J36" s="121"/>
      <c r="L36" s="135">
        <f t="shared" si="8"/>
        <v>0</v>
      </c>
      <c r="M36" s="135">
        <f t="shared" si="9"/>
        <v>0</v>
      </c>
      <c r="N36" s="135">
        <f t="shared" si="10"/>
        <v>0</v>
      </c>
      <c r="O36" s="135">
        <f t="shared" si="11"/>
        <v>0</v>
      </c>
      <c r="P36" s="121"/>
      <c r="Q36" s="121"/>
      <c r="R36" s="121"/>
      <c r="S36" s="121"/>
    </row>
    <row r="37" spans="1:19" x14ac:dyDescent="0.3">
      <c r="A37" s="71" t="s">
        <v>459</v>
      </c>
      <c r="B37" s="91"/>
      <c r="C37" s="91"/>
      <c r="D37" s="91"/>
      <c r="E37" s="91"/>
      <c r="F37" s="91"/>
      <c r="G37" s="121"/>
      <c r="H37" s="121"/>
      <c r="I37" s="121"/>
      <c r="J37" s="121"/>
      <c r="L37" s="135">
        <f t="shared" si="8"/>
        <v>0</v>
      </c>
      <c r="M37" s="135">
        <f t="shared" si="9"/>
        <v>0</v>
      </c>
      <c r="N37" s="135">
        <f t="shared" si="10"/>
        <v>0</v>
      </c>
      <c r="O37" s="135">
        <f t="shared" si="11"/>
        <v>0</v>
      </c>
      <c r="P37" s="121"/>
      <c r="Q37" s="121"/>
      <c r="R37" s="121"/>
      <c r="S37" s="121"/>
    </row>
    <row r="38" spans="1:19" x14ac:dyDescent="0.3">
      <c r="A38" s="71" t="s">
        <v>459</v>
      </c>
      <c r="B38" s="91"/>
      <c r="C38" s="91"/>
      <c r="D38" s="91"/>
      <c r="E38" s="91"/>
      <c r="F38" s="91"/>
      <c r="G38" s="121"/>
      <c r="H38" s="121"/>
      <c r="I38" s="121"/>
      <c r="J38" s="121"/>
      <c r="L38" s="135">
        <f t="shared" si="8"/>
        <v>0</v>
      </c>
      <c r="M38" s="135">
        <f t="shared" si="9"/>
        <v>0</v>
      </c>
      <c r="N38" s="135">
        <f t="shared" si="10"/>
        <v>0</v>
      </c>
      <c r="O38" s="135">
        <f t="shared" si="11"/>
        <v>0</v>
      </c>
      <c r="P38" s="121"/>
      <c r="Q38" s="121"/>
      <c r="R38" s="121"/>
      <c r="S38" s="121"/>
    </row>
    <row r="39" spans="1:19" x14ac:dyDescent="0.3">
      <c r="A39" s="142"/>
      <c r="D39" s="84"/>
      <c r="F39" s="84"/>
      <c r="H39" s="84"/>
      <c r="J39" s="84"/>
      <c r="L39" s="80"/>
      <c r="M39" s="80"/>
      <c r="N39" s="80"/>
      <c r="O39" s="80"/>
      <c r="P39" s="80"/>
      <c r="Q39" s="80"/>
      <c r="R39" s="80"/>
      <c r="S39" s="80"/>
    </row>
    <row r="40" spans="1:19" x14ac:dyDescent="0.3">
      <c r="A40" s="141" t="s">
        <v>572</v>
      </c>
      <c r="B40" s="91"/>
      <c r="C40" s="91"/>
      <c r="D40" s="91"/>
      <c r="E40" s="91"/>
      <c r="F40" s="91"/>
      <c r="G40" s="84">
        <f>F40*(1+TAB00!G$32)</f>
        <v>0</v>
      </c>
      <c r="H40" s="84">
        <f>G40*(1+TAB00!H$32)</f>
        <v>0</v>
      </c>
      <c r="I40" s="84">
        <f>H40*(1+TAB00!I$32)</f>
        <v>0</v>
      </c>
      <c r="J40" s="84">
        <f>I40*(1+TAB00!J$32)</f>
        <v>0</v>
      </c>
      <c r="L40" s="135">
        <f t="shared" ref="L40:S40" si="12">IF(AND(ROUND(B40,0)=0,C40&gt;B40),"INF",IF(AND(ROUND(B40,0)=0,ROUND(C40,0)=0),0,(C40-B40)/B40))</f>
        <v>0</v>
      </c>
      <c r="M40" s="135">
        <f t="shared" si="12"/>
        <v>0</v>
      </c>
      <c r="N40" s="135">
        <f t="shared" si="12"/>
        <v>0</v>
      </c>
      <c r="O40" s="135">
        <f t="shared" si="12"/>
        <v>0</v>
      </c>
      <c r="P40" s="135">
        <f t="shared" si="12"/>
        <v>0</v>
      </c>
      <c r="Q40" s="135">
        <f t="shared" si="12"/>
        <v>0</v>
      </c>
      <c r="R40" s="135">
        <f t="shared" si="12"/>
        <v>0</v>
      </c>
      <c r="S40" s="135">
        <f t="shared" si="12"/>
        <v>0</v>
      </c>
    </row>
    <row r="41" spans="1:19" x14ac:dyDescent="0.3">
      <c r="A41" s="144"/>
      <c r="B41" s="144"/>
      <c r="D41" s="84"/>
      <c r="F41" s="84"/>
      <c r="H41" s="84"/>
      <c r="J41" s="84"/>
      <c r="L41" s="80"/>
      <c r="M41" s="80"/>
      <c r="N41" s="80"/>
      <c r="O41" s="80"/>
      <c r="P41" s="78"/>
    </row>
    <row r="42" spans="1:19" x14ac:dyDescent="0.3">
      <c r="A42" s="145" t="s">
        <v>54</v>
      </c>
      <c r="B42" s="146">
        <f t="shared" ref="B42:J42" si="13">SUM(B8,B26,B40)</f>
        <v>0</v>
      </c>
      <c r="C42" s="146">
        <f t="shared" si="13"/>
        <v>0</v>
      </c>
      <c r="D42" s="146">
        <f t="shared" si="13"/>
        <v>0</v>
      </c>
      <c r="E42" s="146">
        <f t="shared" si="13"/>
        <v>0</v>
      </c>
      <c r="F42" s="146">
        <f t="shared" si="13"/>
        <v>0</v>
      </c>
      <c r="G42" s="146">
        <f t="shared" si="13"/>
        <v>0</v>
      </c>
      <c r="H42" s="146">
        <f t="shared" si="13"/>
        <v>0</v>
      </c>
      <c r="I42" s="146">
        <f t="shared" si="13"/>
        <v>0</v>
      </c>
      <c r="J42" s="146">
        <f t="shared" si="13"/>
        <v>0</v>
      </c>
      <c r="L42" s="147">
        <f t="shared" ref="L42:S42" si="14">IF(AND(ROUND(B42,0)=0,C42&gt;B42),"INF",IF(AND(ROUND(B42,0)=0,ROUND(C42,0)=0),0,(C42-B42)/B42))</f>
        <v>0</v>
      </c>
      <c r="M42" s="147">
        <f t="shared" si="14"/>
        <v>0</v>
      </c>
      <c r="N42" s="147">
        <f t="shared" si="14"/>
        <v>0</v>
      </c>
      <c r="O42" s="147">
        <f t="shared" si="14"/>
        <v>0</v>
      </c>
      <c r="P42" s="147">
        <f t="shared" si="14"/>
        <v>0</v>
      </c>
      <c r="Q42" s="147">
        <f t="shared" si="14"/>
        <v>0</v>
      </c>
      <c r="R42" s="147">
        <f t="shared" si="14"/>
        <v>0</v>
      </c>
      <c r="S42" s="147">
        <f t="shared" si="14"/>
        <v>0</v>
      </c>
    </row>
    <row r="43" spans="1:19" x14ac:dyDescent="0.3">
      <c r="A43" s="148"/>
      <c r="B43" s="144"/>
      <c r="I43" s="80"/>
      <c r="J43" s="84"/>
      <c r="K43" s="78"/>
      <c r="L43" s="78"/>
      <c r="M43" s="84"/>
      <c r="N43" s="78"/>
      <c r="O43" s="84"/>
      <c r="P43" s="78"/>
    </row>
    <row r="44" spans="1:19" ht="12" customHeight="1" x14ac:dyDescent="0.3">
      <c r="A44" s="761" t="str">
        <f>IF(COUNTIF(B24:C24,"&lt;&gt;0")+COUNTIF(D24,"&lt;&gt;0")+COUNTIF(E24,"&lt;&gt;0")+COUNTIF(F24,"&lt;&gt;0")+COUNTIF(G24,"&lt;&gt;0")+COUNTIF(H24,"&lt;&gt;0")+COUNTIF(I24,"&lt;&gt;0")+COUNTIF(J24,"&lt;&gt;0")+COUNTIF(B26:C26,"&lt;&gt;0")+COUNTIF(D26,"&lt;&gt;0")+COUNTIF(E26,"&lt;&gt;0")+COUNTIF(F26,"&lt;&gt;0")+COUNTIF(G26,"&lt;&gt;0")+COUNTIF(H26,"&lt;&gt;0")+COUNTIF(I26,"&lt;&gt;0")+COUNTIF(J26,"&lt;&gt;0")&lt;18,'TAB C'!B13,"")</f>
        <v>C.4.1.a. Le GRD doit compléter l'intégralité des champs prévus à cet effet dans le détail des coûts OSP (en ce compris les données relatives aux volumes)</v>
      </c>
      <c r="B44" s="761"/>
      <c r="C44" s="761"/>
      <c r="D44" s="761"/>
      <c r="E44" s="761"/>
      <c r="F44" s="761"/>
      <c r="G44" s="761"/>
      <c r="H44" s="761"/>
      <c r="I44" s="761"/>
      <c r="J44" s="761"/>
      <c r="K44" s="761"/>
    </row>
    <row r="45" spans="1:19" x14ac:dyDescent="0.3">
      <c r="A45" s="761" t="str">
        <f>IF(ABS(SUM(B40,B26,B8)-SUM('TAB3'!E10:E10))&gt;100,'TAB C'!B14,"")</f>
        <v/>
      </c>
      <c r="B45" s="761"/>
      <c r="C45" s="761"/>
      <c r="D45" s="761"/>
      <c r="E45" s="761"/>
      <c r="F45" s="761"/>
      <c r="G45" s="761"/>
      <c r="H45" s="761"/>
      <c r="I45" s="761"/>
      <c r="J45" s="761"/>
      <c r="K45" s="761"/>
    </row>
    <row r="47" spans="1:19" ht="14.25" thickBot="1" x14ac:dyDescent="0.35">
      <c r="A47" s="149"/>
      <c r="B47" s="77"/>
      <c r="C47" s="77"/>
      <c r="D47" s="73"/>
      <c r="E47" s="73"/>
      <c r="F47" s="73"/>
      <c r="G47" s="73"/>
      <c r="H47" s="73"/>
      <c r="I47" s="73"/>
      <c r="J47" s="73"/>
      <c r="K47" s="73"/>
      <c r="L47" s="73"/>
      <c r="M47" s="73"/>
      <c r="N47" s="73"/>
      <c r="O47" s="73"/>
      <c r="P47" s="73"/>
      <c r="Q47" s="73"/>
      <c r="R47" s="73"/>
      <c r="S47" s="73"/>
    </row>
    <row r="48" spans="1:19" s="73" customFormat="1" ht="12.6" customHeight="1" thickBot="1" x14ac:dyDescent="0.35">
      <c r="A48" s="150" t="s">
        <v>128</v>
      </c>
      <c r="B48" s="762" t="s">
        <v>507</v>
      </c>
      <c r="C48" s="763"/>
      <c r="D48" s="763"/>
      <c r="E48" s="763"/>
      <c r="F48" s="763"/>
      <c r="G48" s="763"/>
      <c r="H48" s="763"/>
      <c r="I48" s="763"/>
      <c r="J48" s="763"/>
      <c r="K48" s="763"/>
      <c r="L48" s="763"/>
      <c r="M48" s="763"/>
      <c r="N48" s="763"/>
      <c r="O48" s="763"/>
      <c r="P48" s="763"/>
      <c r="Q48" s="763"/>
      <c r="R48" s="763"/>
      <c r="S48" s="764"/>
    </row>
    <row r="49" spans="1:19" s="73" customFormat="1" ht="214.9" customHeight="1" thickBot="1" x14ac:dyDescent="0.35">
      <c r="A49" s="151" t="s">
        <v>586</v>
      </c>
      <c r="B49" s="759"/>
      <c r="C49" s="760"/>
      <c r="D49" s="760"/>
      <c r="E49" s="760"/>
      <c r="F49" s="760"/>
      <c r="G49" s="760"/>
      <c r="H49" s="760"/>
      <c r="I49" s="760"/>
      <c r="J49" s="760"/>
      <c r="K49" s="760"/>
      <c r="L49" s="760"/>
      <c r="M49" s="760"/>
      <c r="N49" s="760"/>
      <c r="O49" s="760"/>
      <c r="P49" s="760"/>
      <c r="Q49" s="760"/>
      <c r="R49" s="760"/>
      <c r="S49" s="760"/>
    </row>
    <row r="50" spans="1:19" s="73" customFormat="1" ht="214.9" customHeight="1" thickBot="1" x14ac:dyDescent="0.35">
      <c r="A50" s="151" t="s">
        <v>587</v>
      </c>
      <c r="B50" s="759"/>
      <c r="C50" s="760"/>
      <c r="D50" s="760"/>
      <c r="E50" s="760"/>
      <c r="F50" s="760"/>
      <c r="G50" s="760"/>
      <c r="H50" s="760"/>
      <c r="I50" s="760"/>
      <c r="J50" s="760"/>
      <c r="K50" s="760"/>
      <c r="L50" s="760"/>
      <c r="M50" s="760"/>
      <c r="N50" s="760"/>
      <c r="O50" s="760"/>
      <c r="P50" s="760"/>
      <c r="Q50" s="760"/>
      <c r="R50" s="760"/>
      <c r="S50" s="760"/>
    </row>
    <row r="51" spans="1:19" s="73" customFormat="1" ht="214.9" customHeight="1" thickBot="1" x14ac:dyDescent="0.35">
      <c r="A51" s="151" t="s">
        <v>588</v>
      </c>
      <c r="B51" s="759"/>
      <c r="C51" s="760"/>
      <c r="D51" s="760"/>
      <c r="E51" s="760"/>
      <c r="F51" s="760"/>
      <c r="G51" s="760"/>
      <c r="H51" s="760"/>
      <c r="I51" s="760"/>
      <c r="J51" s="760"/>
      <c r="K51" s="760"/>
      <c r="L51" s="760"/>
      <c r="M51" s="760"/>
      <c r="N51" s="760"/>
      <c r="O51" s="760"/>
      <c r="P51" s="760"/>
      <c r="Q51" s="760"/>
      <c r="R51" s="760"/>
      <c r="S51" s="760"/>
    </row>
    <row r="52" spans="1:19" s="73" customFormat="1" ht="214.9" customHeight="1" thickBot="1" x14ac:dyDescent="0.35">
      <c r="A52" s="151" t="s">
        <v>589</v>
      </c>
      <c r="B52" s="759"/>
      <c r="C52" s="760"/>
      <c r="D52" s="760"/>
      <c r="E52" s="760"/>
      <c r="F52" s="760"/>
      <c r="G52" s="760"/>
      <c r="H52" s="760"/>
      <c r="I52" s="760"/>
      <c r="J52" s="760"/>
      <c r="K52" s="760"/>
      <c r="L52" s="760"/>
      <c r="M52" s="760"/>
      <c r="N52" s="760"/>
      <c r="O52" s="760"/>
      <c r="P52" s="760"/>
      <c r="Q52" s="760"/>
      <c r="R52" s="760"/>
      <c r="S52" s="760"/>
    </row>
  </sheetData>
  <mergeCells count="9">
    <mergeCell ref="A5:N5"/>
    <mergeCell ref="L6:S6"/>
    <mergeCell ref="B51:S51"/>
    <mergeCell ref="B52:S52"/>
    <mergeCell ref="A44:K44"/>
    <mergeCell ref="A45:K45"/>
    <mergeCell ref="B48:S48"/>
    <mergeCell ref="B49:S49"/>
    <mergeCell ref="B50:S50"/>
  </mergeCells>
  <conditionalFormatting sqref="A12:A20 G27:J38 P27:S38">
    <cfRule type="containsText" dxfId="2384" priority="93" operator="containsText" text="ntitulé">
      <formula>NOT(ISERROR(SEARCH("ntitulé",A12)))</formula>
    </cfRule>
    <cfRule type="containsBlanks" dxfId="2383" priority="94">
      <formula>LEN(TRIM(A12))=0</formula>
    </cfRule>
  </conditionalFormatting>
  <conditionalFormatting sqref="A12:A20 G27:J38 P27:S38">
    <cfRule type="containsText" dxfId="2382" priority="92" operator="containsText" text="libre">
      <formula>NOT(ISERROR(SEARCH("libre",A12)))</formula>
    </cfRule>
  </conditionalFormatting>
  <conditionalFormatting sqref="A11:A20">
    <cfRule type="containsText" dxfId="2381" priority="90" operator="containsText" text="ntitulé">
      <formula>NOT(ISERROR(SEARCH("ntitulé",A11)))</formula>
    </cfRule>
    <cfRule type="containsBlanks" dxfId="2380" priority="91">
      <formula>LEN(TRIM(A11))=0</formula>
    </cfRule>
  </conditionalFormatting>
  <conditionalFormatting sqref="A11:A20">
    <cfRule type="containsText" dxfId="2379" priority="89" operator="containsText" text="libre">
      <formula>NOT(ISERROR(SEARCH("libre",A11)))</formula>
    </cfRule>
  </conditionalFormatting>
  <conditionalFormatting sqref="A29:A38">
    <cfRule type="containsText" dxfId="2378" priority="87" operator="containsText" text="ntitulé">
      <formula>NOT(ISERROR(SEARCH("ntitulé",A29)))</formula>
    </cfRule>
    <cfRule type="containsBlanks" dxfId="2377" priority="88">
      <formula>LEN(TRIM(A29))=0</formula>
    </cfRule>
  </conditionalFormatting>
  <conditionalFormatting sqref="A29:A38">
    <cfRule type="containsText" dxfId="2376" priority="86" operator="containsText" text="libre">
      <formula>NOT(ISERROR(SEARCH("libre",A29)))</formula>
    </cfRule>
  </conditionalFormatting>
  <conditionalFormatting sqref="A29:A38">
    <cfRule type="containsText" dxfId="2375" priority="84" operator="containsText" text="ntitulé">
      <formula>NOT(ISERROR(SEARCH("ntitulé",A29)))</formula>
    </cfRule>
    <cfRule type="containsBlanks" dxfId="2374" priority="85">
      <formula>LEN(TRIM(A29))=0</formula>
    </cfRule>
  </conditionalFormatting>
  <conditionalFormatting sqref="A29:A38">
    <cfRule type="containsText" dxfId="2373" priority="83" operator="containsText" text="libre">
      <formula>NOT(ISERROR(SEARCH("libre",A29)))</formula>
    </cfRule>
  </conditionalFormatting>
  <conditionalFormatting sqref="B22 B9:B20">
    <cfRule type="containsText" dxfId="2372" priority="81" operator="containsText" text="ntitulé">
      <formula>NOT(ISERROR(SEARCH("ntitulé",B9)))</formula>
    </cfRule>
    <cfRule type="containsBlanks" dxfId="2371" priority="82">
      <formula>LEN(TRIM(B9))=0</formula>
    </cfRule>
  </conditionalFormatting>
  <conditionalFormatting sqref="B22 B9:B20">
    <cfRule type="containsText" dxfId="2370" priority="80" operator="containsText" text="libre">
      <formula>NOT(ISERROR(SEARCH("libre",B9)))</formula>
    </cfRule>
  </conditionalFormatting>
  <conditionalFormatting sqref="I22 I9:I20">
    <cfRule type="containsText" dxfId="2369" priority="18" operator="containsText" text="ntitulé">
      <formula>NOT(ISERROR(SEARCH("ntitulé",I9)))</formula>
    </cfRule>
    <cfRule type="containsBlanks" dxfId="2368" priority="19">
      <formula>LEN(TRIM(I9))=0</formula>
    </cfRule>
  </conditionalFormatting>
  <conditionalFormatting sqref="I22 I9:I20">
    <cfRule type="containsText" dxfId="2367" priority="17" operator="containsText" text="libre">
      <formula>NOT(ISERROR(SEARCH("libre",I9)))</formula>
    </cfRule>
  </conditionalFormatting>
  <conditionalFormatting sqref="B27:B38">
    <cfRule type="containsText" dxfId="2366" priority="78" operator="containsText" text="ntitulé">
      <formula>NOT(ISERROR(SEARCH("ntitulé",B27)))</formula>
    </cfRule>
    <cfRule type="containsBlanks" dxfId="2365" priority="79">
      <formula>LEN(TRIM(B27))=0</formula>
    </cfRule>
  </conditionalFormatting>
  <conditionalFormatting sqref="B27:B38">
    <cfRule type="containsText" dxfId="2364" priority="77" operator="containsText" text="libre">
      <formula>NOT(ISERROR(SEARCH("libre",B27)))</formula>
    </cfRule>
  </conditionalFormatting>
  <conditionalFormatting sqref="B40">
    <cfRule type="containsText" dxfId="2363" priority="75" operator="containsText" text="ntitulé">
      <formula>NOT(ISERROR(SEARCH("ntitulé",B40)))</formula>
    </cfRule>
    <cfRule type="containsBlanks" dxfId="2362" priority="76">
      <formula>LEN(TRIM(B40))=0</formula>
    </cfRule>
  </conditionalFormatting>
  <conditionalFormatting sqref="B40">
    <cfRule type="containsText" dxfId="2361" priority="74" operator="containsText" text="libre">
      <formula>NOT(ISERROR(SEARCH("libre",B40)))</formula>
    </cfRule>
  </conditionalFormatting>
  <conditionalFormatting sqref="C22 C9:C20">
    <cfRule type="containsText" dxfId="2360" priority="72" operator="containsText" text="ntitulé">
      <formula>NOT(ISERROR(SEARCH("ntitulé",C9)))</formula>
    </cfRule>
    <cfRule type="containsBlanks" dxfId="2359" priority="73">
      <formula>LEN(TRIM(C9))=0</formula>
    </cfRule>
  </conditionalFormatting>
  <conditionalFormatting sqref="C22 C9:C20">
    <cfRule type="containsText" dxfId="2358" priority="71" operator="containsText" text="libre">
      <formula>NOT(ISERROR(SEARCH("libre",C9)))</formula>
    </cfRule>
  </conditionalFormatting>
  <conditionalFormatting sqref="C27:C38">
    <cfRule type="containsText" dxfId="2357" priority="69" operator="containsText" text="ntitulé">
      <formula>NOT(ISERROR(SEARCH("ntitulé",C27)))</formula>
    </cfRule>
    <cfRule type="containsBlanks" dxfId="2356" priority="70">
      <formula>LEN(TRIM(C27))=0</formula>
    </cfRule>
  </conditionalFormatting>
  <conditionalFormatting sqref="C27:C38">
    <cfRule type="containsText" dxfId="2355" priority="68" operator="containsText" text="libre">
      <formula>NOT(ISERROR(SEARCH("libre",C27)))</formula>
    </cfRule>
  </conditionalFormatting>
  <conditionalFormatting sqref="C40">
    <cfRule type="containsText" dxfId="2354" priority="66" operator="containsText" text="ntitulé">
      <formula>NOT(ISERROR(SEARCH("ntitulé",C40)))</formula>
    </cfRule>
    <cfRule type="containsBlanks" dxfId="2353" priority="67">
      <formula>LEN(TRIM(C40))=0</formula>
    </cfRule>
  </conditionalFormatting>
  <conditionalFormatting sqref="C40">
    <cfRule type="containsText" dxfId="2352" priority="65" operator="containsText" text="libre">
      <formula>NOT(ISERROR(SEARCH("libre",C40)))</formula>
    </cfRule>
  </conditionalFormatting>
  <conditionalFormatting sqref="D22 D9:D20">
    <cfRule type="containsText" dxfId="2351" priority="63" operator="containsText" text="ntitulé">
      <formula>NOT(ISERROR(SEARCH("ntitulé",D9)))</formula>
    </cfRule>
    <cfRule type="containsBlanks" dxfId="2350" priority="64">
      <formula>LEN(TRIM(D9))=0</formula>
    </cfRule>
  </conditionalFormatting>
  <conditionalFormatting sqref="D22 D9:D20">
    <cfRule type="containsText" dxfId="2349" priority="62" operator="containsText" text="libre">
      <formula>NOT(ISERROR(SEARCH("libre",D9)))</formula>
    </cfRule>
  </conditionalFormatting>
  <conditionalFormatting sqref="D27:D38">
    <cfRule type="containsText" dxfId="2348" priority="60" operator="containsText" text="ntitulé">
      <formula>NOT(ISERROR(SEARCH("ntitulé",D27)))</formula>
    </cfRule>
    <cfRule type="containsBlanks" dxfId="2347" priority="61">
      <formula>LEN(TRIM(D27))=0</formula>
    </cfRule>
  </conditionalFormatting>
  <conditionalFormatting sqref="D27:D38">
    <cfRule type="containsText" dxfId="2346" priority="59" operator="containsText" text="libre">
      <formula>NOT(ISERROR(SEARCH("libre",D27)))</formula>
    </cfRule>
  </conditionalFormatting>
  <conditionalFormatting sqref="D40">
    <cfRule type="containsText" dxfId="2345" priority="57" operator="containsText" text="ntitulé">
      <formula>NOT(ISERROR(SEARCH("ntitulé",D40)))</formula>
    </cfRule>
    <cfRule type="containsBlanks" dxfId="2344" priority="58">
      <formula>LEN(TRIM(D40))=0</formula>
    </cfRule>
  </conditionalFormatting>
  <conditionalFormatting sqref="D40">
    <cfRule type="containsText" dxfId="2343" priority="56" operator="containsText" text="libre">
      <formula>NOT(ISERROR(SEARCH("libre",D40)))</formula>
    </cfRule>
  </conditionalFormatting>
  <conditionalFormatting sqref="E22 E9:E20">
    <cfRule type="containsText" dxfId="2342" priority="54" operator="containsText" text="ntitulé">
      <formula>NOT(ISERROR(SEARCH("ntitulé",E9)))</formula>
    </cfRule>
    <cfRule type="containsBlanks" dxfId="2341" priority="55">
      <formula>LEN(TRIM(E9))=0</formula>
    </cfRule>
  </conditionalFormatting>
  <conditionalFormatting sqref="E22 E9:E20">
    <cfRule type="containsText" dxfId="2340" priority="53" operator="containsText" text="libre">
      <formula>NOT(ISERROR(SEARCH("libre",E9)))</formula>
    </cfRule>
  </conditionalFormatting>
  <conditionalFormatting sqref="E27:E38">
    <cfRule type="containsText" dxfId="2339" priority="51" operator="containsText" text="ntitulé">
      <formula>NOT(ISERROR(SEARCH("ntitulé",E27)))</formula>
    </cfRule>
    <cfRule type="containsBlanks" dxfId="2338" priority="52">
      <formula>LEN(TRIM(E27))=0</formula>
    </cfRule>
  </conditionalFormatting>
  <conditionalFormatting sqref="E27:E38">
    <cfRule type="containsText" dxfId="2337" priority="50" operator="containsText" text="libre">
      <formula>NOT(ISERROR(SEARCH("libre",E27)))</formula>
    </cfRule>
  </conditionalFormatting>
  <conditionalFormatting sqref="E40">
    <cfRule type="containsText" dxfId="2336" priority="48" operator="containsText" text="ntitulé">
      <formula>NOT(ISERROR(SEARCH("ntitulé",E40)))</formula>
    </cfRule>
    <cfRule type="containsBlanks" dxfId="2335" priority="49">
      <formula>LEN(TRIM(E40))=0</formula>
    </cfRule>
  </conditionalFormatting>
  <conditionalFormatting sqref="E40">
    <cfRule type="containsText" dxfId="2334" priority="47" operator="containsText" text="libre">
      <formula>NOT(ISERROR(SEARCH("libre",E40)))</formula>
    </cfRule>
  </conditionalFormatting>
  <conditionalFormatting sqref="F22 F9:F20">
    <cfRule type="containsText" dxfId="2333" priority="45" operator="containsText" text="ntitulé">
      <formula>NOT(ISERROR(SEARCH("ntitulé",F9)))</formula>
    </cfRule>
    <cfRule type="containsBlanks" dxfId="2332" priority="46">
      <formula>LEN(TRIM(F9))=0</formula>
    </cfRule>
  </conditionalFormatting>
  <conditionalFormatting sqref="F22 F9:F20">
    <cfRule type="containsText" dxfId="2331" priority="44" operator="containsText" text="libre">
      <formula>NOT(ISERROR(SEARCH("libre",F9)))</formula>
    </cfRule>
  </conditionalFormatting>
  <conditionalFormatting sqref="F27:F38">
    <cfRule type="containsText" dxfId="2330" priority="42" operator="containsText" text="ntitulé">
      <formula>NOT(ISERROR(SEARCH("ntitulé",F27)))</formula>
    </cfRule>
    <cfRule type="containsBlanks" dxfId="2329" priority="43">
      <formula>LEN(TRIM(F27))=0</formula>
    </cfRule>
  </conditionalFormatting>
  <conditionalFormatting sqref="F27:F38">
    <cfRule type="containsText" dxfId="2328" priority="41" operator="containsText" text="libre">
      <formula>NOT(ISERROR(SEARCH("libre",F27)))</formula>
    </cfRule>
  </conditionalFormatting>
  <conditionalFormatting sqref="F40">
    <cfRule type="containsText" dxfId="2327" priority="39" operator="containsText" text="ntitulé">
      <formula>NOT(ISERROR(SEARCH("ntitulé",F40)))</formula>
    </cfRule>
    <cfRule type="containsBlanks" dxfId="2326" priority="40">
      <formula>LEN(TRIM(F40))=0</formula>
    </cfRule>
  </conditionalFormatting>
  <conditionalFormatting sqref="F40">
    <cfRule type="containsText" dxfId="2325" priority="38" operator="containsText" text="libre">
      <formula>NOT(ISERROR(SEARCH("libre",F40)))</formula>
    </cfRule>
  </conditionalFormatting>
  <conditionalFormatting sqref="G22 G9:G20">
    <cfRule type="containsText" dxfId="2324" priority="36" operator="containsText" text="ntitulé">
      <formula>NOT(ISERROR(SEARCH("ntitulé",G9)))</formula>
    </cfRule>
    <cfRule type="containsBlanks" dxfId="2323" priority="37">
      <formula>LEN(TRIM(G9))=0</formula>
    </cfRule>
  </conditionalFormatting>
  <conditionalFormatting sqref="G22 G9:G20">
    <cfRule type="containsText" dxfId="2322" priority="35" operator="containsText" text="libre">
      <formula>NOT(ISERROR(SEARCH("libre",G9)))</formula>
    </cfRule>
  </conditionalFormatting>
  <conditionalFormatting sqref="P9:P20">
    <cfRule type="containsText" dxfId="2321" priority="30" operator="containsText" text="ntitulé">
      <formula>NOT(ISERROR(SEARCH("ntitulé",P9)))</formula>
    </cfRule>
    <cfRule type="containsBlanks" dxfId="2320" priority="31">
      <formula>LEN(TRIM(P9))=0</formula>
    </cfRule>
  </conditionalFormatting>
  <conditionalFormatting sqref="P9:P20">
    <cfRule type="containsText" dxfId="2319" priority="29" operator="containsText" text="libre">
      <formula>NOT(ISERROR(SEARCH("libre",P9)))</formula>
    </cfRule>
  </conditionalFormatting>
  <conditionalFormatting sqref="H22 H9:H20">
    <cfRule type="containsText" dxfId="2318" priority="27" operator="containsText" text="ntitulé">
      <formula>NOT(ISERROR(SEARCH("ntitulé",H9)))</formula>
    </cfRule>
    <cfRule type="containsBlanks" dxfId="2317" priority="28">
      <formula>LEN(TRIM(H9))=0</formula>
    </cfRule>
  </conditionalFormatting>
  <conditionalFormatting sqref="H22 H9:H20">
    <cfRule type="containsText" dxfId="2316" priority="26" operator="containsText" text="libre">
      <formula>NOT(ISERROR(SEARCH("libre",H9)))</formula>
    </cfRule>
  </conditionalFormatting>
  <conditionalFormatting sqref="Q9:Q20">
    <cfRule type="containsText" dxfId="2315" priority="21" operator="containsText" text="ntitulé">
      <formula>NOT(ISERROR(SEARCH("ntitulé",Q9)))</formula>
    </cfRule>
    <cfRule type="containsBlanks" dxfId="2314" priority="22">
      <formula>LEN(TRIM(Q9))=0</formula>
    </cfRule>
  </conditionalFormatting>
  <conditionalFormatting sqref="Q9:Q20">
    <cfRule type="containsText" dxfId="2313" priority="20" operator="containsText" text="libre">
      <formula>NOT(ISERROR(SEARCH("libre",Q9)))</formula>
    </cfRule>
  </conditionalFormatting>
  <conditionalFormatting sqref="R9:R20">
    <cfRule type="containsText" dxfId="2312" priority="12" operator="containsText" text="ntitulé">
      <formula>NOT(ISERROR(SEARCH("ntitulé",R9)))</formula>
    </cfRule>
    <cfRule type="containsBlanks" dxfId="2311" priority="13">
      <formula>LEN(TRIM(R9))=0</formula>
    </cfRule>
  </conditionalFormatting>
  <conditionalFormatting sqref="R9:R20">
    <cfRule type="containsText" dxfId="2310" priority="11" operator="containsText" text="libre">
      <formula>NOT(ISERROR(SEARCH("libre",R9)))</formula>
    </cfRule>
  </conditionalFormatting>
  <conditionalFormatting sqref="J22 J9:J20">
    <cfRule type="containsText" dxfId="2309" priority="9" operator="containsText" text="ntitulé">
      <formula>NOT(ISERROR(SEARCH("ntitulé",J9)))</formula>
    </cfRule>
    <cfRule type="containsBlanks" dxfId="2308" priority="10">
      <formula>LEN(TRIM(J9))=0</formula>
    </cfRule>
  </conditionalFormatting>
  <conditionalFormatting sqref="J22 J9:J20">
    <cfRule type="containsText" dxfId="2307" priority="8" operator="containsText" text="libre">
      <formula>NOT(ISERROR(SEARCH("libre",J9)))</formula>
    </cfRule>
  </conditionalFormatting>
  <conditionalFormatting sqref="S9:S20">
    <cfRule type="containsText" dxfId="2306" priority="3" operator="containsText" text="ntitulé">
      <formula>NOT(ISERROR(SEARCH("ntitulé",S9)))</formula>
    </cfRule>
    <cfRule type="containsBlanks" dxfId="2305" priority="4">
      <formula>LEN(TRIM(S9))=0</formula>
    </cfRule>
  </conditionalFormatting>
  <conditionalFormatting sqref="S9:S20">
    <cfRule type="containsText" dxfId="2304" priority="2" operator="containsText" text="libre">
      <formula>NOT(ISERROR(SEARCH("libre",S9)))</formula>
    </cfRule>
  </conditionalFormatting>
  <conditionalFormatting sqref="B49:S52">
    <cfRule type="containsBlanks" dxfId="2303" priority="1">
      <formula>LEN(TRIM(B49))=0</formula>
    </cfRule>
  </conditionalFormatting>
  <hyperlinks>
    <hyperlink ref="A1" location="TAB00!A1" display="Retour page de garde"/>
    <hyperlink ref="A2" location="'TAB4'!A1" display="Retour TAB4"/>
  </hyperlinks>
  <pageMargins left="0.7" right="0.7" top="0.75" bottom="0.75" header="0.3" footer="0.3"/>
  <pageSetup paperSize="9" scale="66" fitToHeight="0" orientation="landscape" verticalDpi="300" r:id="rId1"/>
  <rowBreaks count="1" manualBreakCount="1">
    <brk id="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zoomScaleNormal="100" workbookViewId="0">
      <selection activeCell="B24" sqref="B24:Q24"/>
    </sheetView>
  </sheetViews>
  <sheetFormatPr baseColWidth="10" defaultColWidth="9.1640625" defaultRowHeight="13.5" x14ac:dyDescent="0.3"/>
  <cols>
    <col min="1" max="1" width="52.83203125" style="140" customWidth="1"/>
    <col min="2" max="3" width="15.6640625" style="84" customWidth="1"/>
    <col min="4" max="4" width="8.6640625" style="80" customWidth="1"/>
    <col min="5" max="5" width="15.6640625" style="84" customWidth="1"/>
    <col min="6" max="6" width="11.6640625" style="80" customWidth="1"/>
    <col min="7" max="7" width="15.6640625" style="84" customWidth="1"/>
    <col min="8" max="8" width="8.6640625" style="80" customWidth="1"/>
    <col min="9" max="9" width="15.6640625" style="84" customWidth="1"/>
    <col min="10" max="10" width="8.6640625" style="80" customWidth="1"/>
    <col min="11" max="11" width="1.83203125" style="84" customWidth="1"/>
    <col min="12" max="12" width="8.6640625" style="78" customWidth="1"/>
    <col min="13" max="13" width="15.6640625" style="84" customWidth="1"/>
    <col min="14" max="14" width="8.6640625" style="78" customWidth="1"/>
    <col min="15" max="15" width="15.6640625" style="84" customWidth="1"/>
    <col min="16" max="16" width="8.6640625" style="78" customWidth="1"/>
    <col min="17" max="17" width="15.6640625" style="84" customWidth="1"/>
    <col min="18" max="18" width="8.6640625" style="78" customWidth="1"/>
    <col min="19" max="19" width="9.1640625" style="78"/>
    <col min="20" max="20" width="0.5" style="78" customWidth="1"/>
    <col min="21" max="16384" width="9.1640625" style="78"/>
  </cols>
  <sheetData>
    <row r="1" spans="1:19" ht="15" x14ac:dyDescent="0.3">
      <c r="A1" s="139" t="s">
        <v>152</v>
      </c>
      <c r="B1" s="78"/>
      <c r="C1" s="78"/>
      <c r="D1" s="78"/>
      <c r="E1" s="80"/>
      <c r="F1" s="78"/>
      <c r="G1" s="80"/>
      <c r="H1" s="78"/>
      <c r="I1" s="80"/>
      <c r="J1" s="78"/>
      <c r="K1" s="80"/>
      <c r="M1" s="78"/>
      <c r="O1" s="78"/>
      <c r="Q1" s="78"/>
    </row>
    <row r="2" spans="1:19" ht="15" x14ac:dyDescent="0.3">
      <c r="A2" s="139" t="s">
        <v>370</v>
      </c>
    </row>
    <row r="3" spans="1:19" ht="21" x14ac:dyDescent="0.35">
      <c r="A3" s="109" t="str">
        <f>TAB00!B57&amp;" : "&amp;TAB00!C57</f>
        <v>TAB4.2 : Charges nettes liées au rechargement des compteurs à budget</v>
      </c>
      <c r="B3" s="152"/>
      <c r="C3" s="152"/>
      <c r="D3" s="152"/>
      <c r="E3" s="152"/>
      <c r="F3" s="152"/>
      <c r="G3" s="152"/>
      <c r="H3" s="152"/>
      <c r="I3" s="152"/>
      <c r="J3" s="152"/>
      <c r="K3" s="152"/>
      <c r="L3" s="152"/>
      <c r="M3" s="152"/>
      <c r="N3" s="152"/>
      <c r="O3" s="152"/>
      <c r="P3" s="152"/>
      <c r="Q3" s="152"/>
      <c r="R3" s="152"/>
      <c r="S3" s="152"/>
    </row>
    <row r="5" spans="1:19" x14ac:dyDescent="0.3">
      <c r="A5" s="683"/>
      <c r="B5" s="683"/>
      <c r="C5" s="683"/>
      <c r="D5" s="683"/>
      <c r="E5" s="683"/>
      <c r="F5" s="683"/>
      <c r="G5" s="683"/>
      <c r="H5" s="683"/>
      <c r="I5" s="683"/>
      <c r="J5" s="683"/>
      <c r="K5" s="683"/>
      <c r="L5" s="683"/>
      <c r="M5" s="683"/>
      <c r="N5" s="683"/>
      <c r="O5" s="683"/>
    </row>
    <row r="7" spans="1:19" x14ac:dyDescent="0.3">
      <c r="L7" s="757" t="s">
        <v>954</v>
      </c>
      <c r="M7" s="757"/>
      <c r="N7" s="757"/>
      <c r="O7" s="757"/>
      <c r="P7" s="757"/>
      <c r="Q7" s="757"/>
      <c r="R7" s="757"/>
      <c r="S7" s="758"/>
    </row>
    <row r="8" spans="1:19" ht="27" x14ac:dyDescent="0.3">
      <c r="B8" s="614" t="s">
        <v>110</v>
      </c>
      <c r="C8" s="597" t="s">
        <v>132</v>
      </c>
      <c r="D8" s="597" t="s">
        <v>299</v>
      </c>
      <c r="E8" s="597" t="s">
        <v>319</v>
      </c>
      <c r="F8" s="597" t="s">
        <v>298</v>
      </c>
      <c r="G8" s="597" t="s">
        <v>294</v>
      </c>
      <c r="H8" s="597" t="s">
        <v>295</v>
      </c>
      <c r="I8" s="597" t="s">
        <v>296</v>
      </c>
      <c r="J8" s="597" t="s">
        <v>297</v>
      </c>
      <c r="L8" s="596" t="s">
        <v>950</v>
      </c>
      <c r="M8" s="596" t="s">
        <v>951</v>
      </c>
      <c r="N8" s="596" t="s">
        <v>952</v>
      </c>
      <c r="O8" s="596" t="s">
        <v>953</v>
      </c>
      <c r="P8" s="596" t="s">
        <v>955</v>
      </c>
      <c r="Q8" s="596" t="s">
        <v>956</v>
      </c>
      <c r="R8" s="596" t="s">
        <v>957</v>
      </c>
      <c r="S8" s="596" t="s">
        <v>958</v>
      </c>
    </row>
    <row r="9" spans="1:19" ht="27" x14ac:dyDescent="0.3">
      <c r="A9" s="531" t="s">
        <v>583</v>
      </c>
      <c r="B9" s="525">
        <f>SUM(B10:B21)</f>
        <v>0</v>
      </c>
      <c r="C9" s="525">
        <f>SUM(C10:C21)</f>
        <v>0</v>
      </c>
      <c r="D9" s="525">
        <f>SUM(D10:D21)</f>
        <v>0</v>
      </c>
      <c r="E9" s="525">
        <f>SUM(E10:E21)</f>
        <v>0</v>
      </c>
      <c r="F9" s="525">
        <f>SUM(F10:F21)</f>
        <v>0</v>
      </c>
      <c r="G9" s="525">
        <f>G25*G23</f>
        <v>0</v>
      </c>
      <c r="H9" s="525">
        <f>H25*H23</f>
        <v>0</v>
      </c>
      <c r="I9" s="525">
        <f>I25*I23</f>
        <v>0</v>
      </c>
      <c r="J9" s="525">
        <f>J25*J23</f>
        <v>0</v>
      </c>
      <c r="K9" s="78"/>
      <c r="L9" s="526">
        <f t="shared" ref="L9:S9" si="0">IF(AND(ROUND(B9,0)=0,C9&gt;B9),"INF",IF(AND(ROUND(B9,0)=0,ROUND(C9,0)=0),0,(C9-B9)/B9))</f>
        <v>0</v>
      </c>
      <c r="M9" s="526">
        <f t="shared" si="0"/>
        <v>0</v>
      </c>
      <c r="N9" s="526">
        <f t="shared" si="0"/>
        <v>0</v>
      </c>
      <c r="O9" s="526">
        <f t="shared" si="0"/>
        <v>0</v>
      </c>
      <c r="P9" s="526">
        <f t="shared" si="0"/>
        <v>0</v>
      </c>
      <c r="Q9" s="526">
        <f t="shared" si="0"/>
        <v>0</v>
      </c>
      <c r="R9" s="526">
        <f t="shared" si="0"/>
        <v>0</v>
      </c>
      <c r="S9" s="526">
        <f t="shared" si="0"/>
        <v>0</v>
      </c>
    </row>
    <row r="10" spans="1:19" x14ac:dyDescent="0.3">
      <c r="A10" s="132" t="s">
        <v>584</v>
      </c>
      <c r="B10" s="91"/>
      <c r="C10" s="91"/>
      <c r="D10" s="91"/>
      <c r="E10" s="91"/>
      <c r="F10" s="91"/>
      <c r="G10" s="121"/>
      <c r="H10" s="121"/>
      <c r="I10" s="121"/>
      <c r="J10" s="121"/>
      <c r="K10" s="78"/>
      <c r="L10" s="135">
        <f t="shared" ref="L10:L21" si="1">IF(AND(ROUND(B10,0)=0,C10&gt;B10),"INF",IF(AND(ROUND(B10,0)=0,ROUND(C10,0)=0),0,(C10-B10)/B10))</f>
        <v>0</v>
      </c>
      <c r="M10" s="135">
        <f t="shared" ref="M10:M21" si="2">IF(AND(ROUND(C10,0)=0,D10&gt;C10),"INF",IF(AND(ROUND(C10,0)=0,ROUND(D10,0)=0),0,(D10-C10)/C10))</f>
        <v>0</v>
      </c>
      <c r="N10" s="135">
        <f t="shared" ref="N10:N21" si="3">IF(AND(ROUND(D10,0)=0,E10&gt;D10),"INF",IF(AND(ROUND(D10,0)=0,ROUND(E10,0)=0),0,(E10-D10)/D10))</f>
        <v>0</v>
      </c>
      <c r="O10" s="135">
        <f t="shared" ref="O10:O21" si="4">IF(AND(ROUND(E10,0)=0,F10&gt;E10),"INF",IF(AND(ROUND(E10,0)=0,ROUND(F10,0)=0),0,(F10-E10)/E10))</f>
        <v>0</v>
      </c>
      <c r="P10" s="121"/>
      <c r="Q10" s="121"/>
      <c r="R10" s="121"/>
      <c r="S10" s="121"/>
    </row>
    <row r="11" spans="1:19" x14ac:dyDescent="0.3">
      <c r="A11" s="142" t="s">
        <v>585</v>
      </c>
      <c r="B11" s="91"/>
      <c r="C11" s="91"/>
      <c r="D11" s="91"/>
      <c r="E11" s="91"/>
      <c r="F11" s="91"/>
      <c r="G11" s="121"/>
      <c r="H11" s="121"/>
      <c r="I11" s="121"/>
      <c r="J11" s="121"/>
      <c r="K11" s="78"/>
      <c r="L11" s="135">
        <f t="shared" si="1"/>
        <v>0</v>
      </c>
      <c r="M11" s="135">
        <f t="shared" si="2"/>
        <v>0</v>
      </c>
      <c r="N11" s="135">
        <f t="shared" si="3"/>
        <v>0</v>
      </c>
      <c r="O11" s="135">
        <f t="shared" si="4"/>
        <v>0</v>
      </c>
      <c r="P11" s="121"/>
      <c r="Q11" s="121"/>
      <c r="R11" s="121"/>
      <c r="S11" s="121"/>
    </row>
    <row r="12" spans="1:19" x14ac:dyDescent="0.3">
      <c r="A12" s="71" t="s">
        <v>459</v>
      </c>
      <c r="B12" s="91"/>
      <c r="C12" s="91"/>
      <c r="D12" s="91"/>
      <c r="E12" s="91"/>
      <c r="F12" s="91"/>
      <c r="G12" s="121"/>
      <c r="H12" s="121"/>
      <c r="I12" s="121"/>
      <c r="J12" s="121"/>
      <c r="K12" s="78"/>
      <c r="L12" s="135">
        <f t="shared" si="1"/>
        <v>0</v>
      </c>
      <c r="M12" s="135">
        <f t="shared" si="2"/>
        <v>0</v>
      </c>
      <c r="N12" s="135">
        <f t="shared" si="3"/>
        <v>0</v>
      </c>
      <c r="O12" s="135">
        <f t="shared" si="4"/>
        <v>0</v>
      </c>
      <c r="P12" s="121"/>
      <c r="Q12" s="121"/>
      <c r="R12" s="121"/>
      <c r="S12" s="121"/>
    </row>
    <row r="13" spans="1:19" x14ac:dyDescent="0.3">
      <c r="A13" s="71" t="s">
        <v>459</v>
      </c>
      <c r="B13" s="91"/>
      <c r="C13" s="91"/>
      <c r="D13" s="91"/>
      <c r="E13" s="91"/>
      <c r="F13" s="91"/>
      <c r="G13" s="121"/>
      <c r="H13" s="121"/>
      <c r="I13" s="121"/>
      <c r="J13" s="121"/>
      <c r="K13" s="78"/>
      <c r="L13" s="135">
        <f t="shared" si="1"/>
        <v>0</v>
      </c>
      <c r="M13" s="135">
        <f t="shared" si="2"/>
        <v>0</v>
      </c>
      <c r="N13" s="135">
        <f t="shared" si="3"/>
        <v>0</v>
      </c>
      <c r="O13" s="135">
        <f t="shared" si="4"/>
        <v>0</v>
      </c>
      <c r="P13" s="121"/>
      <c r="Q13" s="121"/>
      <c r="R13" s="121"/>
      <c r="S13" s="121"/>
    </row>
    <row r="14" spans="1:19" x14ac:dyDescent="0.3">
      <c r="A14" s="71" t="s">
        <v>459</v>
      </c>
      <c r="B14" s="91"/>
      <c r="C14" s="91"/>
      <c r="D14" s="91"/>
      <c r="E14" s="91"/>
      <c r="F14" s="91"/>
      <c r="G14" s="121"/>
      <c r="H14" s="121"/>
      <c r="I14" s="121"/>
      <c r="J14" s="121"/>
      <c r="K14" s="78"/>
      <c r="L14" s="135">
        <f t="shared" si="1"/>
        <v>0</v>
      </c>
      <c r="M14" s="135">
        <f t="shared" si="2"/>
        <v>0</v>
      </c>
      <c r="N14" s="135">
        <f t="shared" si="3"/>
        <v>0</v>
      </c>
      <c r="O14" s="135">
        <f t="shared" si="4"/>
        <v>0</v>
      </c>
      <c r="P14" s="121"/>
      <c r="Q14" s="121"/>
      <c r="R14" s="121"/>
      <c r="S14" s="121"/>
    </row>
    <row r="15" spans="1:19" x14ac:dyDescent="0.3">
      <c r="A15" s="71" t="s">
        <v>459</v>
      </c>
      <c r="B15" s="91"/>
      <c r="C15" s="91"/>
      <c r="D15" s="91"/>
      <c r="E15" s="91"/>
      <c r="F15" s="91"/>
      <c r="G15" s="121"/>
      <c r="H15" s="121"/>
      <c r="I15" s="121"/>
      <c r="J15" s="121"/>
      <c r="K15" s="78"/>
      <c r="L15" s="135">
        <f t="shared" si="1"/>
        <v>0</v>
      </c>
      <c r="M15" s="135">
        <f t="shared" si="2"/>
        <v>0</v>
      </c>
      <c r="N15" s="135">
        <f t="shared" si="3"/>
        <v>0</v>
      </c>
      <c r="O15" s="135">
        <f t="shared" si="4"/>
        <v>0</v>
      </c>
      <c r="P15" s="121"/>
      <c r="Q15" s="121"/>
      <c r="R15" s="121"/>
      <c r="S15" s="121"/>
    </row>
    <row r="16" spans="1:19" x14ac:dyDescent="0.3">
      <c r="A16" s="71" t="s">
        <v>459</v>
      </c>
      <c r="B16" s="91"/>
      <c r="C16" s="91"/>
      <c r="D16" s="91"/>
      <c r="E16" s="91"/>
      <c r="F16" s="91"/>
      <c r="G16" s="121"/>
      <c r="H16" s="121"/>
      <c r="I16" s="121"/>
      <c r="J16" s="121"/>
      <c r="K16" s="78"/>
      <c r="L16" s="135">
        <f t="shared" si="1"/>
        <v>0</v>
      </c>
      <c r="M16" s="135">
        <f t="shared" si="2"/>
        <v>0</v>
      </c>
      <c r="N16" s="135">
        <f t="shared" si="3"/>
        <v>0</v>
      </c>
      <c r="O16" s="135">
        <f t="shared" si="4"/>
        <v>0</v>
      </c>
      <c r="P16" s="121"/>
      <c r="Q16" s="121"/>
      <c r="R16" s="121"/>
      <c r="S16" s="121"/>
    </row>
    <row r="17" spans="1:19" x14ac:dyDescent="0.3">
      <c r="A17" s="71" t="s">
        <v>459</v>
      </c>
      <c r="B17" s="91"/>
      <c r="C17" s="91"/>
      <c r="D17" s="91"/>
      <c r="E17" s="91"/>
      <c r="F17" s="91"/>
      <c r="G17" s="121"/>
      <c r="H17" s="121"/>
      <c r="I17" s="121"/>
      <c r="J17" s="121"/>
      <c r="K17" s="78"/>
      <c r="L17" s="135">
        <f t="shared" si="1"/>
        <v>0</v>
      </c>
      <c r="M17" s="135">
        <f t="shared" si="2"/>
        <v>0</v>
      </c>
      <c r="N17" s="135">
        <f t="shared" si="3"/>
        <v>0</v>
      </c>
      <c r="O17" s="135">
        <f t="shared" si="4"/>
        <v>0</v>
      </c>
      <c r="P17" s="121"/>
      <c r="Q17" s="121"/>
      <c r="R17" s="121"/>
      <c r="S17" s="121"/>
    </row>
    <row r="18" spans="1:19" x14ac:dyDescent="0.3">
      <c r="A18" s="71" t="s">
        <v>459</v>
      </c>
      <c r="B18" s="91"/>
      <c r="C18" s="91"/>
      <c r="D18" s="91"/>
      <c r="E18" s="91"/>
      <c r="F18" s="91"/>
      <c r="G18" s="121"/>
      <c r="H18" s="121"/>
      <c r="I18" s="121"/>
      <c r="J18" s="121"/>
      <c r="K18" s="78"/>
      <c r="L18" s="135">
        <f t="shared" si="1"/>
        <v>0</v>
      </c>
      <c r="M18" s="135">
        <f t="shared" si="2"/>
        <v>0</v>
      </c>
      <c r="N18" s="135">
        <f t="shared" si="3"/>
        <v>0</v>
      </c>
      <c r="O18" s="135">
        <f t="shared" si="4"/>
        <v>0</v>
      </c>
      <c r="P18" s="121"/>
      <c r="Q18" s="121"/>
      <c r="R18" s="121"/>
      <c r="S18" s="121"/>
    </row>
    <row r="19" spans="1:19" x14ac:dyDescent="0.3">
      <c r="A19" s="71" t="s">
        <v>459</v>
      </c>
      <c r="B19" s="91"/>
      <c r="C19" s="91"/>
      <c r="D19" s="91"/>
      <c r="E19" s="91"/>
      <c r="F19" s="91"/>
      <c r="G19" s="121"/>
      <c r="H19" s="121"/>
      <c r="I19" s="121"/>
      <c r="J19" s="121"/>
      <c r="K19" s="78"/>
      <c r="L19" s="135">
        <f t="shared" si="1"/>
        <v>0</v>
      </c>
      <c r="M19" s="135">
        <f t="shared" si="2"/>
        <v>0</v>
      </c>
      <c r="N19" s="135">
        <f t="shared" si="3"/>
        <v>0</v>
      </c>
      <c r="O19" s="135">
        <f t="shared" si="4"/>
        <v>0</v>
      </c>
      <c r="P19" s="121"/>
      <c r="Q19" s="121"/>
      <c r="R19" s="121"/>
      <c r="S19" s="121"/>
    </row>
    <row r="20" spans="1:19" x14ac:dyDescent="0.3">
      <c r="A20" s="71" t="s">
        <v>459</v>
      </c>
      <c r="B20" s="91"/>
      <c r="C20" s="91"/>
      <c r="D20" s="91"/>
      <c r="E20" s="91"/>
      <c r="F20" s="91"/>
      <c r="G20" s="121"/>
      <c r="H20" s="121"/>
      <c r="I20" s="121"/>
      <c r="J20" s="121"/>
      <c r="K20" s="78"/>
      <c r="L20" s="135">
        <f t="shared" si="1"/>
        <v>0</v>
      </c>
      <c r="M20" s="135">
        <f t="shared" si="2"/>
        <v>0</v>
      </c>
      <c r="N20" s="135">
        <f t="shared" si="3"/>
        <v>0</v>
      </c>
      <c r="O20" s="135">
        <f t="shared" si="4"/>
        <v>0</v>
      </c>
      <c r="P20" s="121"/>
      <c r="Q20" s="121"/>
      <c r="R20" s="121"/>
      <c r="S20" s="121"/>
    </row>
    <row r="21" spans="1:19" x14ac:dyDescent="0.3">
      <c r="A21" s="71" t="s">
        <v>459</v>
      </c>
      <c r="B21" s="91"/>
      <c r="C21" s="91"/>
      <c r="D21" s="91"/>
      <c r="E21" s="91"/>
      <c r="F21" s="91"/>
      <c r="G21" s="121"/>
      <c r="H21" s="121"/>
      <c r="I21" s="121"/>
      <c r="J21" s="121"/>
      <c r="K21" s="78"/>
      <c r="L21" s="135">
        <f t="shared" si="1"/>
        <v>0</v>
      </c>
      <c r="M21" s="135">
        <f t="shared" si="2"/>
        <v>0</v>
      </c>
      <c r="N21" s="135">
        <f t="shared" si="3"/>
        <v>0</v>
      </c>
      <c r="O21" s="135">
        <f t="shared" si="4"/>
        <v>0</v>
      </c>
      <c r="P21" s="121"/>
      <c r="Q21" s="121"/>
      <c r="R21" s="121"/>
      <c r="S21" s="121"/>
    </row>
    <row r="22" spans="1:19" s="143" customFormat="1" x14ac:dyDescent="0.3"/>
    <row r="23" spans="1:19" ht="27" x14ac:dyDescent="0.3">
      <c r="A23" s="153" t="s">
        <v>111</v>
      </c>
      <c r="B23" s="91"/>
      <c r="C23" s="91"/>
      <c r="D23" s="91"/>
      <c r="E23" s="91"/>
      <c r="F23" s="91"/>
      <c r="G23" s="91"/>
      <c r="H23" s="91"/>
      <c r="I23" s="91"/>
      <c r="J23" s="91"/>
      <c r="K23" s="78"/>
      <c r="L23" s="135">
        <f t="shared" ref="L23:S23" si="5">IF(AND(ROUND(B23,0)=0,C23&gt;B23),"INF",IF(AND(ROUND(B23,0)=0,ROUND(C23,0)=0),0,(C23-B23)/B23))</f>
        <v>0</v>
      </c>
      <c r="M23" s="135">
        <f t="shared" si="5"/>
        <v>0</v>
      </c>
      <c r="N23" s="135">
        <f t="shared" si="5"/>
        <v>0</v>
      </c>
      <c r="O23" s="135">
        <f t="shared" si="5"/>
        <v>0</v>
      </c>
      <c r="P23" s="135">
        <f t="shared" si="5"/>
        <v>0</v>
      </c>
      <c r="Q23" s="135">
        <f t="shared" si="5"/>
        <v>0</v>
      </c>
      <c r="R23" s="135">
        <f t="shared" si="5"/>
        <v>0</v>
      </c>
      <c r="S23" s="135">
        <f t="shared" si="5"/>
        <v>0</v>
      </c>
    </row>
    <row r="24" spans="1:19" x14ac:dyDescent="0.3">
      <c r="D24" s="84"/>
      <c r="F24" s="84"/>
      <c r="H24" s="84"/>
      <c r="J24" s="84"/>
      <c r="K24" s="78"/>
      <c r="L24" s="80"/>
      <c r="M24" s="80"/>
      <c r="N24" s="80"/>
      <c r="O24" s="80"/>
      <c r="P24" s="80"/>
      <c r="Q24" s="80"/>
      <c r="R24" s="80"/>
      <c r="S24" s="80"/>
    </row>
    <row r="25" spans="1:19" x14ac:dyDescent="0.3">
      <c r="A25" s="528" t="s">
        <v>114</v>
      </c>
      <c r="B25" s="529">
        <f>IFERROR(B9/B23,0)</f>
        <v>0</v>
      </c>
      <c r="C25" s="529">
        <f>IFERROR(C9/C23,0)</f>
        <v>0</v>
      </c>
      <c r="D25" s="529">
        <f>IFERROR(D9/D23,0)</f>
        <v>0</v>
      </c>
      <c r="E25" s="529">
        <f>IFERROR(E9/E23,0)</f>
        <v>0</v>
      </c>
      <c r="F25" s="529">
        <f>IFERROR(F9/F23,0)</f>
        <v>0</v>
      </c>
      <c r="G25" s="529">
        <f>F25*(1+TAB00!G$32-TAB00!G$33)</f>
        <v>0</v>
      </c>
      <c r="H25" s="529">
        <f>G25*(1+TAB00!H$32-TAB00!H$33)</f>
        <v>0</v>
      </c>
      <c r="I25" s="529">
        <f>H25*(1+TAB00!I$32-TAB00!I$33)</f>
        <v>0</v>
      </c>
      <c r="J25" s="529">
        <f>I25*(1+TAB00!J$32-TAB00!J$33)</f>
        <v>0</v>
      </c>
      <c r="K25" s="78"/>
      <c r="L25" s="530">
        <f t="shared" ref="L25:S25" si="6">IF(AND(ROUND(B25,0)=0,C25&gt;B25),"INF",IF(AND(ROUND(B25,0)=0,ROUND(C25,0)=0),0,(C25-B25)/B25))</f>
        <v>0</v>
      </c>
      <c r="M25" s="530">
        <f t="shared" si="6"/>
        <v>0</v>
      </c>
      <c r="N25" s="530">
        <f t="shared" si="6"/>
        <v>0</v>
      </c>
      <c r="O25" s="530">
        <f t="shared" si="6"/>
        <v>0</v>
      </c>
      <c r="P25" s="530">
        <f t="shared" si="6"/>
        <v>0</v>
      </c>
      <c r="Q25" s="530">
        <f t="shared" si="6"/>
        <v>0</v>
      </c>
      <c r="R25" s="530">
        <f t="shared" si="6"/>
        <v>0</v>
      </c>
      <c r="S25" s="530">
        <f t="shared" si="6"/>
        <v>0</v>
      </c>
    </row>
    <row r="26" spans="1:19" x14ac:dyDescent="0.3">
      <c r="D26" s="84"/>
      <c r="F26" s="84"/>
      <c r="H26" s="84"/>
      <c r="J26" s="84"/>
      <c r="K26" s="78"/>
      <c r="L26" s="80"/>
      <c r="M26" s="80"/>
      <c r="N26" s="80"/>
      <c r="O26" s="80"/>
      <c r="P26" s="80"/>
      <c r="Q26" s="80"/>
      <c r="R26" s="80"/>
      <c r="S26" s="80"/>
    </row>
    <row r="27" spans="1:19" ht="27" x14ac:dyDescent="0.3">
      <c r="A27" s="531" t="s">
        <v>582</v>
      </c>
      <c r="B27" s="525">
        <f>SUM(B28:B39)</f>
        <v>0</v>
      </c>
      <c r="C27" s="525">
        <f>SUM(C28:C39)</f>
        <v>0</v>
      </c>
      <c r="D27" s="525">
        <f>SUM(D28:D39)</f>
        <v>0</v>
      </c>
      <c r="E27" s="525">
        <f>SUM(E28:E39)</f>
        <v>0</v>
      </c>
      <c r="F27" s="525">
        <f>SUM(F28:F39)</f>
        <v>0</v>
      </c>
      <c r="G27" s="527">
        <f>F27*(1+TAB00!G$32-TAB00!G$33)</f>
        <v>0</v>
      </c>
      <c r="H27" s="527">
        <f>G27*(1+TAB00!H$32-TAB00!H$33)</f>
        <v>0</v>
      </c>
      <c r="I27" s="527">
        <f>H27*(1+TAB00!I$32-TAB00!I$33)</f>
        <v>0</v>
      </c>
      <c r="J27" s="527">
        <f>I27*(1+TAB00!J$32-TAB00!J$33)</f>
        <v>0</v>
      </c>
      <c r="K27" s="78"/>
      <c r="L27" s="526">
        <f t="shared" ref="L27:S27" si="7">IF(AND(ROUND(B27,0)=0,C27&gt;B27),"INF",IF(AND(ROUND(B27,0)=0,ROUND(C27,0)=0),0,(C27-B27)/B27))</f>
        <v>0</v>
      </c>
      <c r="M27" s="526">
        <f t="shared" si="7"/>
        <v>0</v>
      </c>
      <c r="N27" s="526">
        <f t="shared" si="7"/>
        <v>0</v>
      </c>
      <c r="O27" s="526">
        <f t="shared" si="7"/>
        <v>0</v>
      </c>
      <c r="P27" s="526">
        <f t="shared" si="7"/>
        <v>0</v>
      </c>
      <c r="Q27" s="526">
        <f t="shared" si="7"/>
        <v>0</v>
      </c>
      <c r="R27" s="526">
        <f t="shared" si="7"/>
        <v>0</v>
      </c>
      <c r="S27" s="526">
        <f t="shared" si="7"/>
        <v>0</v>
      </c>
    </row>
    <row r="28" spans="1:19" x14ac:dyDescent="0.3">
      <c r="A28" s="142" t="s">
        <v>584</v>
      </c>
      <c r="B28" s="91"/>
      <c r="C28" s="91"/>
      <c r="D28" s="91"/>
      <c r="E28" s="91"/>
      <c r="F28" s="91"/>
      <c r="G28" s="121"/>
      <c r="H28" s="121"/>
      <c r="I28" s="121"/>
      <c r="J28" s="121"/>
      <c r="K28" s="78"/>
      <c r="L28" s="135">
        <f t="shared" ref="L28:L39" si="8">IF(AND(ROUND(B28,0)=0,C28&gt;B28),"INF",IF(AND(ROUND(B28,0)=0,ROUND(C28,0)=0),0,(C28-B28)/B28))</f>
        <v>0</v>
      </c>
      <c r="M28" s="135">
        <f t="shared" ref="M28:M39" si="9">IF(AND(ROUND(C28,0)=0,D28&gt;C28),"INF",IF(AND(ROUND(C28,0)=0,ROUND(D28,0)=0),0,(D28-C28)/C28))</f>
        <v>0</v>
      </c>
      <c r="N28" s="135">
        <f t="shared" ref="N28:N39" si="10">IF(AND(ROUND(D28,0)=0,E28&gt;D28),"INF",IF(AND(ROUND(D28,0)=0,ROUND(E28,0)=0),0,(E28-D28)/D28))</f>
        <v>0</v>
      </c>
      <c r="O28" s="135">
        <f t="shared" ref="O28:O39" si="11">IF(AND(ROUND(E28,0)=0,F28&gt;E28),"INF",IF(AND(ROUND(E28,0)=0,ROUND(F28,0)=0),0,(F28-E28)/E28))</f>
        <v>0</v>
      </c>
      <c r="P28" s="121"/>
      <c r="Q28" s="121"/>
      <c r="R28" s="121"/>
      <c r="S28" s="121"/>
    </row>
    <row r="29" spans="1:19" x14ac:dyDescent="0.3">
      <c r="A29" s="142" t="s">
        <v>585</v>
      </c>
      <c r="B29" s="91"/>
      <c r="C29" s="91"/>
      <c r="D29" s="91"/>
      <c r="E29" s="91"/>
      <c r="F29" s="91"/>
      <c r="G29" s="121"/>
      <c r="H29" s="121"/>
      <c r="I29" s="121"/>
      <c r="J29" s="121"/>
      <c r="K29" s="78"/>
      <c r="L29" s="135">
        <f t="shared" si="8"/>
        <v>0</v>
      </c>
      <c r="M29" s="135">
        <f t="shared" si="9"/>
        <v>0</v>
      </c>
      <c r="N29" s="135">
        <f t="shared" si="10"/>
        <v>0</v>
      </c>
      <c r="O29" s="135">
        <f t="shared" si="11"/>
        <v>0</v>
      </c>
      <c r="P29" s="121"/>
      <c r="Q29" s="121"/>
      <c r="R29" s="121"/>
      <c r="S29" s="121"/>
    </row>
    <row r="30" spans="1:19" x14ac:dyDescent="0.3">
      <c r="A30" s="71" t="s">
        <v>459</v>
      </c>
      <c r="B30" s="91"/>
      <c r="C30" s="91"/>
      <c r="D30" s="91"/>
      <c r="E30" s="91"/>
      <c r="F30" s="91"/>
      <c r="G30" s="121"/>
      <c r="H30" s="121"/>
      <c r="I30" s="121"/>
      <c r="J30" s="121"/>
      <c r="K30" s="78"/>
      <c r="L30" s="135">
        <f t="shared" si="8"/>
        <v>0</v>
      </c>
      <c r="M30" s="135">
        <f t="shared" si="9"/>
        <v>0</v>
      </c>
      <c r="N30" s="135">
        <f t="shared" si="10"/>
        <v>0</v>
      </c>
      <c r="O30" s="135">
        <f t="shared" si="11"/>
        <v>0</v>
      </c>
      <c r="P30" s="121"/>
      <c r="Q30" s="121"/>
      <c r="R30" s="121"/>
      <c r="S30" s="121"/>
    </row>
    <row r="31" spans="1:19" x14ac:dyDescent="0.3">
      <c r="A31" s="71" t="s">
        <v>459</v>
      </c>
      <c r="B31" s="91"/>
      <c r="C31" s="91"/>
      <c r="D31" s="91"/>
      <c r="E31" s="91"/>
      <c r="F31" s="91"/>
      <c r="G31" s="121"/>
      <c r="H31" s="121"/>
      <c r="I31" s="121"/>
      <c r="J31" s="121"/>
      <c r="K31" s="78"/>
      <c r="L31" s="135">
        <f t="shared" si="8"/>
        <v>0</v>
      </c>
      <c r="M31" s="135">
        <f t="shared" si="9"/>
        <v>0</v>
      </c>
      <c r="N31" s="135">
        <f t="shared" si="10"/>
        <v>0</v>
      </c>
      <c r="O31" s="135">
        <f t="shared" si="11"/>
        <v>0</v>
      </c>
      <c r="P31" s="121"/>
      <c r="Q31" s="121"/>
      <c r="R31" s="121"/>
      <c r="S31" s="121"/>
    </row>
    <row r="32" spans="1:19" x14ac:dyDescent="0.3">
      <c r="A32" s="71" t="s">
        <v>459</v>
      </c>
      <c r="B32" s="91"/>
      <c r="C32" s="91"/>
      <c r="D32" s="91"/>
      <c r="E32" s="91"/>
      <c r="F32" s="91"/>
      <c r="G32" s="121"/>
      <c r="H32" s="121"/>
      <c r="I32" s="121"/>
      <c r="J32" s="121"/>
      <c r="K32" s="78"/>
      <c r="L32" s="135">
        <f t="shared" si="8"/>
        <v>0</v>
      </c>
      <c r="M32" s="135">
        <f t="shared" si="9"/>
        <v>0</v>
      </c>
      <c r="N32" s="135">
        <f t="shared" si="10"/>
        <v>0</v>
      </c>
      <c r="O32" s="135">
        <f t="shared" si="11"/>
        <v>0</v>
      </c>
      <c r="P32" s="121"/>
      <c r="Q32" s="121"/>
      <c r="R32" s="121"/>
      <c r="S32" s="121"/>
    </row>
    <row r="33" spans="1:20" x14ac:dyDescent="0.3">
      <c r="A33" s="71" t="s">
        <v>459</v>
      </c>
      <c r="B33" s="91"/>
      <c r="C33" s="91"/>
      <c r="D33" s="91"/>
      <c r="E33" s="91"/>
      <c r="F33" s="91"/>
      <c r="G33" s="121"/>
      <c r="H33" s="121"/>
      <c r="I33" s="121"/>
      <c r="J33" s="121"/>
      <c r="K33" s="78"/>
      <c r="L33" s="135">
        <f t="shared" si="8"/>
        <v>0</v>
      </c>
      <c r="M33" s="135">
        <f t="shared" si="9"/>
        <v>0</v>
      </c>
      <c r="N33" s="135">
        <f t="shared" si="10"/>
        <v>0</v>
      </c>
      <c r="O33" s="135">
        <f t="shared" si="11"/>
        <v>0</v>
      </c>
      <c r="P33" s="121"/>
      <c r="Q33" s="121"/>
      <c r="R33" s="121"/>
      <c r="S33" s="121"/>
    </row>
    <row r="34" spans="1:20" x14ac:dyDescent="0.3">
      <c r="A34" s="71" t="s">
        <v>459</v>
      </c>
      <c r="B34" s="91"/>
      <c r="C34" s="91"/>
      <c r="D34" s="91"/>
      <c r="E34" s="91"/>
      <c r="F34" s="91"/>
      <c r="G34" s="121"/>
      <c r="H34" s="121"/>
      <c r="I34" s="121"/>
      <c r="J34" s="121"/>
      <c r="K34" s="78"/>
      <c r="L34" s="135">
        <f t="shared" si="8"/>
        <v>0</v>
      </c>
      <c r="M34" s="135">
        <f t="shared" si="9"/>
        <v>0</v>
      </c>
      <c r="N34" s="135">
        <f t="shared" si="10"/>
        <v>0</v>
      </c>
      <c r="O34" s="135">
        <f t="shared" si="11"/>
        <v>0</v>
      </c>
      <c r="P34" s="121"/>
      <c r="Q34" s="121"/>
      <c r="R34" s="121"/>
      <c r="S34" s="121"/>
    </row>
    <row r="35" spans="1:20" x14ac:dyDescent="0.3">
      <c r="A35" s="71" t="s">
        <v>459</v>
      </c>
      <c r="B35" s="91"/>
      <c r="C35" s="91"/>
      <c r="D35" s="91"/>
      <c r="E35" s="91"/>
      <c r="F35" s="91"/>
      <c r="G35" s="121"/>
      <c r="H35" s="121"/>
      <c r="I35" s="121"/>
      <c r="J35" s="121"/>
      <c r="K35" s="78"/>
      <c r="L35" s="135">
        <f t="shared" si="8"/>
        <v>0</v>
      </c>
      <c r="M35" s="135">
        <f t="shared" si="9"/>
        <v>0</v>
      </c>
      <c r="N35" s="135">
        <f t="shared" si="10"/>
        <v>0</v>
      </c>
      <c r="O35" s="135">
        <f t="shared" si="11"/>
        <v>0</v>
      </c>
      <c r="P35" s="121"/>
      <c r="Q35" s="121"/>
      <c r="R35" s="121"/>
      <c r="S35" s="121"/>
    </row>
    <row r="36" spans="1:20" x14ac:dyDescent="0.3">
      <c r="A36" s="71" t="s">
        <v>459</v>
      </c>
      <c r="B36" s="91"/>
      <c r="C36" s="91"/>
      <c r="D36" s="91"/>
      <c r="E36" s="91"/>
      <c r="F36" s="91"/>
      <c r="G36" s="121"/>
      <c r="H36" s="121"/>
      <c r="I36" s="121"/>
      <c r="J36" s="121"/>
      <c r="K36" s="78"/>
      <c r="L36" s="135">
        <f t="shared" si="8"/>
        <v>0</v>
      </c>
      <c r="M36" s="135">
        <f t="shared" si="9"/>
        <v>0</v>
      </c>
      <c r="N36" s="135">
        <f t="shared" si="10"/>
        <v>0</v>
      </c>
      <c r="O36" s="135">
        <f t="shared" si="11"/>
        <v>0</v>
      </c>
      <c r="P36" s="121"/>
      <c r="Q36" s="121"/>
      <c r="R36" s="121"/>
      <c r="S36" s="121"/>
    </row>
    <row r="37" spans="1:20" x14ac:dyDescent="0.3">
      <c r="A37" s="71" t="s">
        <v>459</v>
      </c>
      <c r="B37" s="91"/>
      <c r="C37" s="91"/>
      <c r="D37" s="91"/>
      <c r="E37" s="91"/>
      <c r="F37" s="91"/>
      <c r="G37" s="121"/>
      <c r="H37" s="121"/>
      <c r="I37" s="121"/>
      <c r="J37" s="121"/>
      <c r="K37" s="78"/>
      <c r="L37" s="135">
        <f t="shared" si="8"/>
        <v>0</v>
      </c>
      <c r="M37" s="135">
        <f t="shared" si="9"/>
        <v>0</v>
      </c>
      <c r="N37" s="135">
        <f t="shared" si="10"/>
        <v>0</v>
      </c>
      <c r="O37" s="135">
        <f t="shared" si="11"/>
        <v>0</v>
      </c>
      <c r="P37" s="121"/>
      <c r="Q37" s="121"/>
      <c r="R37" s="121"/>
      <c r="S37" s="121"/>
    </row>
    <row r="38" spans="1:20" x14ac:dyDescent="0.3">
      <c r="A38" s="71" t="s">
        <v>459</v>
      </c>
      <c r="B38" s="91"/>
      <c r="C38" s="91"/>
      <c r="D38" s="91"/>
      <c r="E38" s="91"/>
      <c r="F38" s="91"/>
      <c r="G38" s="121"/>
      <c r="H38" s="121"/>
      <c r="I38" s="121"/>
      <c r="J38" s="121"/>
      <c r="K38" s="78"/>
      <c r="L38" s="135">
        <f t="shared" si="8"/>
        <v>0</v>
      </c>
      <c r="M38" s="135">
        <f t="shared" si="9"/>
        <v>0</v>
      </c>
      <c r="N38" s="135">
        <f t="shared" si="10"/>
        <v>0</v>
      </c>
      <c r="O38" s="135">
        <f t="shared" si="11"/>
        <v>0</v>
      </c>
      <c r="P38" s="121"/>
      <c r="Q38" s="121"/>
      <c r="R38" s="121"/>
      <c r="S38" s="121"/>
    </row>
    <row r="39" spans="1:20" x14ac:dyDescent="0.3">
      <c r="A39" s="71" t="s">
        <v>459</v>
      </c>
      <c r="B39" s="91"/>
      <c r="C39" s="91"/>
      <c r="D39" s="91"/>
      <c r="E39" s="91"/>
      <c r="F39" s="91"/>
      <c r="G39" s="121"/>
      <c r="H39" s="121"/>
      <c r="I39" s="121"/>
      <c r="J39" s="121"/>
      <c r="K39" s="78"/>
      <c r="L39" s="135">
        <f t="shared" si="8"/>
        <v>0</v>
      </c>
      <c r="M39" s="135">
        <f t="shared" si="9"/>
        <v>0</v>
      </c>
      <c r="N39" s="135">
        <f t="shared" si="10"/>
        <v>0</v>
      </c>
      <c r="O39" s="135">
        <f t="shared" si="11"/>
        <v>0</v>
      </c>
      <c r="P39" s="121"/>
      <c r="Q39" s="121"/>
      <c r="R39" s="121"/>
      <c r="S39" s="121"/>
    </row>
    <row r="40" spans="1:20" x14ac:dyDescent="0.3">
      <c r="A40" s="142"/>
      <c r="D40" s="84"/>
      <c r="F40" s="84"/>
      <c r="H40" s="84"/>
      <c r="J40" s="84"/>
      <c r="K40" s="78"/>
      <c r="L40" s="80"/>
      <c r="M40" s="80"/>
      <c r="N40" s="80"/>
      <c r="O40" s="80"/>
      <c r="P40" s="80"/>
      <c r="Q40" s="80"/>
      <c r="R40" s="80"/>
      <c r="S40" s="80"/>
    </row>
    <row r="41" spans="1:20" x14ac:dyDescent="0.3">
      <c r="A41" s="141" t="s">
        <v>572</v>
      </c>
      <c r="B41" s="91"/>
      <c r="C41" s="91"/>
      <c r="D41" s="91"/>
      <c r="E41" s="91"/>
      <c r="F41" s="91"/>
      <c r="G41" s="84">
        <f>F41*(1+TAB00!G$32)</f>
        <v>0</v>
      </c>
      <c r="H41" s="84">
        <f>G41*(1+TAB00!H$32)</f>
        <v>0</v>
      </c>
      <c r="I41" s="84">
        <f>H41*(1+TAB00!I$32)</f>
        <v>0</v>
      </c>
      <c r="J41" s="84">
        <f>I41*(1+TAB00!J$32)</f>
        <v>0</v>
      </c>
      <c r="K41" s="78"/>
      <c r="L41" s="135">
        <f t="shared" ref="L41:S41" si="12">IF(AND(ROUND(B41,0)=0,C41&gt;B41),"INF",IF(AND(ROUND(B41,0)=0,ROUND(C41,0)=0),0,(C41-B41)/B41))</f>
        <v>0</v>
      </c>
      <c r="M41" s="135">
        <f t="shared" si="12"/>
        <v>0</v>
      </c>
      <c r="N41" s="135">
        <f t="shared" si="12"/>
        <v>0</v>
      </c>
      <c r="O41" s="135">
        <f t="shared" si="12"/>
        <v>0</v>
      </c>
      <c r="P41" s="135">
        <f t="shared" si="12"/>
        <v>0</v>
      </c>
      <c r="Q41" s="135">
        <f t="shared" si="12"/>
        <v>0</v>
      </c>
      <c r="R41" s="135">
        <f t="shared" si="12"/>
        <v>0</v>
      </c>
      <c r="S41" s="135">
        <f t="shared" si="12"/>
        <v>0</v>
      </c>
    </row>
    <row r="42" spans="1:20" x14ac:dyDescent="0.3">
      <c r="A42" s="144"/>
      <c r="B42" s="144"/>
      <c r="D42" s="84"/>
      <c r="F42" s="84"/>
      <c r="H42" s="84"/>
      <c r="J42" s="84"/>
      <c r="K42" s="78"/>
      <c r="L42" s="80"/>
      <c r="M42" s="80"/>
      <c r="N42" s="80"/>
      <c r="O42" s="80"/>
      <c r="Q42" s="78"/>
    </row>
    <row r="43" spans="1:20" x14ac:dyDescent="0.3">
      <c r="A43" s="145" t="s">
        <v>54</v>
      </c>
      <c r="B43" s="146">
        <f t="shared" ref="B43:J43" si="13">SUM(B9,B27,B41)</f>
        <v>0</v>
      </c>
      <c r="C43" s="146">
        <f t="shared" si="13"/>
        <v>0</v>
      </c>
      <c r="D43" s="146">
        <f t="shared" si="13"/>
        <v>0</v>
      </c>
      <c r="E43" s="146">
        <f t="shared" si="13"/>
        <v>0</v>
      </c>
      <c r="F43" s="146">
        <f t="shared" si="13"/>
        <v>0</v>
      </c>
      <c r="G43" s="146">
        <f t="shared" si="13"/>
        <v>0</v>
      </c>
      <c r="H43" s="146">
        <f t="shared" si="13"/>
        <v>0</v>
      </c>
      <c r="I43" s="146">
        <f t="shared" si="13"/>
        <v>0</v>
      </c>
      <c r="J43" s="146">
        <f t="shared" si="13"/>
        <v>0</v>
      </c>
      <c r="K43" s="78"/>
      <c r="L43" s="147">
        <f t="shared" ref="L43:S43" si="14">IF(AND(ROUND(B43,0)=0,C43&gt;B43),"INF",IF(AND(ROUND(B43,0)=0,ROUND(C43,0)=0),0,(C43-B43)/B43))</f>
        <v>0</v>
      </c>
      <c r="M43" s="147">
        <f t="shared" si="14"/>
        <v>0</v>
      </c>
      <c r="N43" s="147">
        <f t="shared" si="14"/>
        <v>0</v>
      </c>
      <c r="O43" s="147">
        <f t="shared" si="14"/>
        <v>0</v>
      </c>
      <c r="P43" s="147">
        <f t="shared" si="14"/>
        <v>0</v>
      </c>
      <c r="Q43" s="147">
        <f t="shared" si="14"/>
        <v>0</v>
      </c>
      <c r="R43" s="147">
        <f t="shared" si="14"/>
        <v>0</v>
      </c>
      <c r="S43" s="147">
        <f t="shared" si="14"/>
        <v>0</v>
      </c>
    </row>
    <row r="44" spans="1:20" x14ac:dyDescent="0.3">
      <c r="A44" s="148"/>
      <c r="B44" s="144"/>
    </row>
    <row r="45" spans="1:20" ht="12" customHeight="1" x14ac:dyDescent="0.3">
      <c r="A45" s="761" t="str">
        <f>IF(COUNTIF(B25:C25,"&lt;&gt;0")+COUNTIF(D25,"&lt;&gt;0")+COUNTIF(E25,"&lt;&gt;0")+COUNTIF(F25,"&lt;&gt;0")+COUNTIF(G25,"&lt;&gt;0")+COUNTIF(H25,"&lt;&gt;0")+COUNTIF(I25,"&lt;&gt;0")+COUNTIF(J25,"&lt;&gt;0")+COUNTIF(B27:C27,"&lt;&gt;0")+COUNTIF(D27,"&lt;&gt;0")+COUNTIF(E27,"&lt;&gt;0")+COUNTIF(F27,"&lt;&gt;0")+COUNTIF(G27,"&lt;&gt;0")+COUNTIF(H27,"&lt;&gt;0")+COUNTIF(I27,"&lt;&gt;0")+COUNTIF(J27,"&lt;&gt;0")&lt;18,'TAB C'!B15,"")</f>
        <v>C.4.2.a. Le GRD doit compléter l'intégralité des champs prévus à cet effet dans le détail des coûts OSP (en ce compris les données relatives aux volumes)</v>
      </c>
      <c r="B45" s="761"/>
      <c r="C45" s="761"/>
      <c r="D45" s="761"/>
      <c r="E45" s="761"/>
      <c r="F45" s="761"/>
      <c r="G45" s="761"/>
      <c r="H45" s="761"/>
      <c r="I45" s="761"/>
      <c r="J45" s="761"/>
      <c r="K45" s="761"/>
      <c r="L45" s="761"/>
    </row>
    <row r="46" spans="1:20" x14ac:dyDescent="0.3">
      <c r="A46" s="761" t="str">
        <f>IF(ABS(SUM(B41,B27,B9)-SUM('TAB3'!E11:G11))&gt;100,'TAB C'!B16,"")</f>
        <v/>
      </c>
      <c r="B46" s="761"/>
      <c r="C46" s="761"/>
      <c r="D46" s="761"/>
      <c r="E46" s="761"/>
      <c r="F46" s="761"/>
      <c r="G46" s="761"/>
      <c r="H46" s="761"/>
      <c r="I46" s="761"/>
      <c r="J46" s="761"/>
      <c r="K46" s="761"/>
      <c r="L46" s="761"/>
    </row>
    <row r="47" spans="1:20" x14ac:dyDescent="0.3">
      <c r="A47" s="154"/>
    </row>
    <row r="48" spans="1:20" ht="14.25" thickBot="1" x14ac:dyDescent="0.35">
      <c r="A48" s="149"/>
      <c r="B48" s="77"/>
      <c r="C48" s="77"/>
      <c r="D48" s="73"/>
      <c r="E48" s="73"/>
      <c r="F48" s="73"/>
      <c r="G48" s="73"/>
      <c r="H48" s="73"/>
      <c r="I48" s="73"/>
      <c r="J48" s="73"/>
      <c r="K48" s="73"/>
      <c r="L48" s="77"/>
      <c r="M48" s="73"/>
      <c r="N48" s="73"/>
      <c r="O48" s="73"/>
      <c r="P48" s="73"/>
      <c r="Q48" s="73"/>
      <c r="R48" s="73"/>
      <c r="S48" s="73"/>
      <c r="T48" s="73"/>
    </row>
    <row r="49" spans="1:20" s="73" customFormat="1" ht="12.6" customHeight="1" thickBot="1" x14ac:dyDescent="0.35">
      <c r="A49" s="150" t="s">
        <v>128</v>
      </c>
      <c r="B49" s="762" t="s">
        <v>507</v>
      </c>
      <c r="C49" s="763"/>
      <c r="D49" s="763"/>
      <c r="E49" s="763"/>
      <c r="F49" s="763"/>
      <c r="G49" s="763"/>
      <c r="H49" s="763"/>
      <c r="I49" s="763"/>
      <c r="J49" s="763"/>
      <c r="K49" s="763"/>
      <c r="L49" s="763"/>
      <c r="M49" s="763"/>
      <c r="N49" s="763"/>
      <c r="O49" s="763"/>
      <c r="P49" s="763"/>
      <c r="Q49" s="763"/>
      <c r="R49" s="763"/>
      <c r="S49" s="763"/>
      <c r="T49" s="764"/>
    </row>
    <row r="50" spans="1:20" s="73" customFormat="1" ht="214.9" customHeight="1" thickBot="1" x14ac:dyDescent="0.35">
      <c r="A50" s="151" t="s">
        <v>586</v>
      </c>
      <c r="B50" s="759"/>
      <c r="C50" s="760"/>
      <c r="D50" s="760"/>
      <c r="E50" s="760"/>
      <c r="F50" s="760"/>
      <c r="G50" s="760"/>
      <c r="H50" s="760"/>
      <c r="I50" s="760"/>
      <c r="J50" s="760"/>
      <c r="K50" s="760"/>
      <c r="L50" s="760"/>
      <c r="M50" s="760"/>
      <c r="N50" s="760"/>
      <c r="O50" s="760"/>
      <c r="P50" s="760"/>
      <c r="Q50" s="760"/>
      <c r="R50" s="760"/>
      <c r="S50" s="760"/>
      <c r="T50" s="760"/>
    </row>
    <row r="51" spans="1:20" s="73" customFormat="1" ht="214.9" customHeight="1" thickBot="1" x14ac:dyDescent="0.35">
      <c r="A51" s="151" t="s">
        <v>587</v>
      </c>
      <c r="B51" s="759"/>
      <c r="C51" s="760"/>
      <c r="D51" s="760"/>
      <c r="E51" s="760"/>
      <c r="F51" s="760"/>
      <c r="G51" s="760"/>
      <c r="H51" s="760"/>
      <c r="I51" s="760"/>
      <c r="J51" s="760"/>
      <c r="K51" s="760"/>
      <c r="L51" s="760"/>
      <c r="M51" s="760"/>
      <c r="N51" s="760"/>
      <c r="O51" s="760"/>
      <c r="P51" s="760"/>
      <c r="Q51" s="760"/>
      <c r="R51" s="760"/>
      <c r="S51" s="760"/>
      <c r="T51" s="760"/>
    </row>
    <row r="52" spans="1:20" s="73" customFormat="1" ht="214.9" customHeight="1" thickBot="1" x14ac:dyDescent="0.35">
      <c r="A52" s="151" t="s">
        <v>588</v>
      </c>
      <c r="B52" s="759"/>
      <c r="C52" s="760"/>
      <c r="D52" s="760"/>
      <c r="E52" s="760"/>
      <c r="F52" s="760"/>
      <c r="G52" s="760"/>
      <c r="H52" s="760"/>
      <c r="I52" s="760"/>
      <c r="J52" s="760"/>
      <c r="K52" s="760"/>
      <c r="L52" s="760"/>
      <c r="M52" s="760"/>
      <c r="N52" s="760"/>
      <c r="O52" s="760"/>
      <c r="P52" s="760"/>
      <c r="Q52" s="760"/>
      <c r="R52" s="760"/>
      <c r="S52" s="760"/>
      <c r="T52" s="760"/>
    </row>
    <row r="53" spans="1:20" s="73" customFormat="1" ht="214.9" customHeight="1" thickBot="1" x14ac:dyDescent="0.35">
      <c r="A53" s="151" t="s">
        <v>589</v>
      </c>
      <c r="B53" s="759"/>
      <c r="C53" s="760"/>
      <c r="D53" s="760"/>
      <c r="E53" s="760"/>
      <c r="F53" s="760"/>
      <c r="G53" s="760"/>
      <c r="H53" s="760"/>
      <c r="I53" s="760"/>
      <c r="J53" s="760"/>
      <c r="K53" s="760"/>
      <c r="L53" s="760"/>
      <c r="M53" s="760"/>
      <c r="N53" s="760"/>
      <c r="O53" s="760"/>
      <c r="P53" s="760"/>
      <c r="Q53" s="760"/>
      <c r="R53" s="760"/>
      <c r="S53" s="760"/>
      <c r="T53" s="760"/>
    </row>
  </sheetData>
  <mergeCells count="9">
    <mergeCell ref="A5:O5"/>
    <mergeCell ref="L7:S7"/>
    <mergeCell ref="B52:T52"/>
    <mergeCell ref="B53:T53"/>
    <mergeCell ref="A45:L45"/>
    <mergeCell ref="A46:L46"/>
    <mergeCell ref="B49:T49"/>
    <mergeCell ref="B50:T50"/>
    <mergeCell ref="B51:T51"/>
  </mergeCells>
  <conditionalFormatting sqref="A13:A21 G28:J39 P28:S39">
    <cfRule type="containsText" dxfId="2302" priority="93" operator="containsText" text="ntitulé">
      <formula>NOT(ISERROR(SEARCH("ntitulé",A13)))</formula>
    </cfRule>
    <cfRule type="containsBlanks" dxfId="2301" priority="94">
      <formula>LEN(TRIM(A13))=0</formula>
    </cfRule>
  </conditionalFormatting>
  <conditionalFormatting sqref="A13:A21 G28:J39 P28:S39">
    <cfRule type="containsText" dxfId="2300" priority="92" operator="containsText" text="libre">
      <formula>NOT(ISERROR(SEARCH("libre",A13)))</formula>
    </cfRule>
  </conditionalFormatting>
  <conditionalFormatting sqref="A12:A21">
    <cfRule type="containsText" dxfId="2299" priority="90" operator="containsText" text="ntitulé">
      <formula>NOT(ISERROR(SEARCH("ntitulé",A12)))</formula>
    </cfRule>
    <cfRule type="containsBlanks" dxfId="2298" priority="91">
      <formula>LEN(TRIM(A12))=0</formula>
    </cfRule>
  </conditionalFormatting>
  <conditionalFormatting sqref="A12:A21">
    <cfRule type="containsText" dxfId="2297" priority="89" operator="containsText" text="libre">
      <formula>NOT(ISERROR(SEARCH("libre",A12)))</formula>
    </cfRule>
  </conditionalFormatting>
  <conditionalFormatting sqref="A30:A39">
    <cfRule type="containsText" dxfId="2296" priority="87" operator="containsText" text="ntitulé">
      <formula>NOT(ISERROR(SEARCH("ntitulé",A30)))</formula>
    </cfRule>
    <cfRule type="containsBlanks" dxfId="2295" priority="88">
      <formula>LEN(TRIM(A30))=0</formula>
    </cfRule>
  </conditionalFormatting>
  <conditionalFormatting sqref="A30:A39">
    <cfRule type="containsText" dxfId="2294" priority="86" operator="containsText" text="libre">
      <formula>NOT(ISERROR(SEARCH("libre",A30)))</formula>
    </cfRule>
  </conditionalFormatting>
  <conditionalFormatting sqref="A30:A39">
    <cfRule type="containsText" dxfId="2293" priority="84" operator="containsText" text="ntitulé">
      <formula>NOT(ISERROR(SEARCH("ntitulé",A30)))</formula>
    </cfRule>
    <cfRule type="containsBlanks" dxfId="2292" priority="85">
      <formula>LEN(TRIM(A30))=0</formula>
    </cfRule>
  </conditionalFormatting>
  <conditionalFormatting sqref="A30:A39">
    <cfRule type="containsText" dxfId="2291" priority="83" operator="containsText" text="libre">
      <formula>NOT(ISERROR(SEARCH("libre",A30)))</formula>
    </cfRule>
  </conditionalFormatting>
  <conditionalFormatting sqref="B23 B10:B21">
    <cfRule type="containsText" dxfId="2290" priority="81" operator="containsText" text="ntitulé">
      <formula>NOT(ISERROR(SEARCH("ntitulé",B10)))</formula>
    </cfRule>
    <cfRule type="containsBlanks" dxfId="2289" priority="82">
      <formula>LEN(TRIM(B10))=0</formula>
    </cfRule>
  </conditionalFormatting>
  <conditionalFormatting sqref="B23 B10:B21">
    <cfRule type="containsText" dxfId="2288" priority="80" operator="containsText" text="libre">
      <formula>NOT(ISERROR(SEARCH("libre",B10)))</formula>
    </cfRule>
  </conditionalFormatting>
  <conditionalFormatting sqref="I23 I10:I21">
    <cfRule type="containsText" dxfId="2287" priority="18" operator="containsText" text="ntitulé">
      <formula>NOT(ISERROR(SEARCH("ntitulé",I10)))</formula>
    </cfRule>
    <cfRule type="containsBlanks" dxfId="2286" priority="19">
      <formula>LEN(TRIM(I10))=0</formula>
    </cfRule>
  </conditionalFormatting>
  <conditionalFormatting sqref="I23 I10:I21">
    <cfRule type="containsText" dxfId="2285" priority="17" operator="containsText" text="libre">
      <formula>NOT(ISERROR(SEARCH("libre",I10)))</formula>
    </cfRule>
  </conditionalFormatting>
  <conditionalFormatting sqref="B28:B39">
    <cfRule type="containsText" dxfId="2284" priority="78" operator="containsText" text="ntitulé">
      <formula>NOT(ISERROR(SEARCH("ntitulé",B28)))</formula>
    </cfRule>
    <cfRule type="containsBlanks" dxfId="2283" priority="79">
      <formula>LEN(TRIM(B28))=0</formula>
    </cfRule>
  </conditionalFormatting>
  <conditionalFormatting sqref="B28:B39">
    <cfRule type="containsText" dxfId="2282" priority="77" operator="containsText" text="libre">
      <formula>NOT(ISERROR(SEARCH("libre",B28)))</formula>
    </cfRule>
  </conditionalFormatting>
  <conditionalFormatting sqref="B41">
    <cfRule type="containsText" dxfId="2281" priority="75" operator="containsText" text="ntitulé">
      <formula>NOT(ISERROR(SEARCH("ntitulé",B41)))</formula>
    </cfRule>
    <cfRule type="containsBlanks" dxfId="2280" priority="76">
      <formula>LEN(TRIM(B41))=0</formula>
    </cfRule>
  </conditionalFormatting>
  <conditionalFormatting sqref="B41">
    <cfRule type="containsText" dxfId="2279" priority="74" operator="containsText" text="libre">
      <formula>NOT(ISERROR(SEARCH("libre",B41)))</formula>
    </cfRule>
  </conditionalFormatting>
  <conditionalFormatting sqref="C23 C10:C21">
    <cfRule type="containsText" dxfId="2278" priority="72" operator="containsText" text="ntitulé">
      <formula>NOT(ISERROR(SEARCH("ntitulé",C10)))</formula>
    </cfRule>
    <cfRule type="containsBlanks" dxfId="2277" priority="73">
      <formula>LEN(TRIM(C10))=0</formula>
    </cfRule>
  </conditionalFormatting>
  <conditionalFormatting sqref="C23 C10:C21">
    <cfRule type="containsText" dxfId="2276" priority="71" operator="containsText" text="libre">
      <formula>NOT(ISERROR(SEARCH("libre",C10)))</formula>
    </cfRule>
  </conditionalFormatting>
  <conditionalFormatting sqref="C28:C39">
    <cfRule type="containsText" dxfId="2275" priority="69" operator="containsText" text="ntitulé">
      <formula>NOT(ISERROR(SEARCH("ntitulé",C28)))</formula>
    </cfRule>
    <cfRule type="containsBlanks" dxfId="2274" priority="70">
      <formula>LEN(TRIM(C28))=0</formula>
    </cfRule>
  </conditionalFormatting>
  <conditionalFormatting sqref="C28:C39">
    <cfRule type="containsText" dxfId="2273" priority="68" operator="containsText" text="libre">
      <formula>NOT(ISERROR(SEARCH("libre",C28)))</formula>
    </cfRule>
  </conditionalFormatting>
  <conditionalFormatting sqref="C41">
    <cfRule type="containsText" dxfId="2272" priority="66" operator="containsText" text="ntitulé">
      <formula>NOT(ISERROR(SEARCH("ntitulé",C41)))</formula>
    </cfRule>
    <cfRule type="containsBlanks" dxfId="2271" priority="67">
      <formula>LEN(TRIM(C41))=0</formula>
    </cfRule>
  </conditionalFormatting>
  <conditionalFormatting sqref="C41">
    <cfRule type="containsText" dxfId="2270" priority="65" operator="containsText" text="libre">
      <formula>NOT(ISERROR(SEARCH("libre",C41)))</formula>
    </cfRule>
  </conditionalFormatting>
  <conditionalFormatting sqref="D23 D10:D21">
    <cfRule type="containsText" dxfId="2269" priority="63" operator="containsText" text="ntitulé">
      <formula>NOT(ISERROR(SEARCH("ntitulé",D10)))</formula>
    </cfRule>
    <cfRule type="containsBlanks" dxfId="2268" priority="64">
      <formula>LEN(TRIM(D10))=0</formula>
    </cfRule>
  </conditionalFormatting>
  <conditionalFormatting sqref="D23 D10:D21">
    <cfRule type="containsText" dxfId="2267" priority="62" operator="containsText" text="libre">
      <formula>NOT(ISERROR(SEARCH("libre",D10)))</formula>
    </cfRule>
  </conditionalFormatting>
  <conditionalFormatting sqref="D28:D39">
    <cfRule type="containsText" dxfId="2266" priority="60" operator="containsText" text="ntitulé">
      <formula>NOT(ISERROR(SEARCH("ntitulé",D28)))</formula>
    </cfRule>
    <cfRule type="containsBlanks" dxfId="2265" priority="61">
      <formula>LEN(TRIM(D28))=0</formula>
    </cfRule>
  </conditionalFormatting>
  <conditionalFormatting sqref="D28:D39">
    <cfRule type="containsText" dxfId="2264" priority="59" operator="containsText" text="libre">
      <formula>NOT(ISERROR(SEARCH("libre",D28)))</formula>
    </cfRule>
  </conditionalFormatting>
  <conditionalFormatting sqref="D41">
    <cfRule type="containsText" dxfId="2263" priority="57" operator="containsText" text="ntitulé">
      <formula>NOT(ISERROR(SEARCH("ntitulé",D41)))</formula>
    </cfRule>
    <cfRule type="containsBlanks" dxfId="2262" priority="58">
      <formula>LEN(TRIM(D41))=0</formula>
    </cfRule>
  </conditionalFormatting>
  <conditionalFormatting sqref="D41">
    <cfRule type="containsText" dxfId="2261" priority="56" operator="containsText" text="libre">
      <formula>NOT(ISERROR(SEARCH("libre",D41)))</formula>
    </cfRule>
  </conditionalFormatting>
  <conditionalFormatting sqref="E23 E10:E21">
    <cfRule type="containsText" dxfId="2260" priority="54" operator="containsText" text="ntitulé">
      <formula>NOT(ISERROR(SEARCH("ntitulé",E10)))</formula>
    </cfRule>
    <cfRule type="containsBlanks" dxfId="2259" priority="55">
      <formula>LEN(TRIM(E10))=0</formula>
    </cfRule>
  </conditionalFormatting>
  <conditionalFormatting sqref="E23 E10:E21">
    <cfRule type="containsText" dxfId="2258" priority="53" operator="containsText" text="libre">
      <formula>NOT(ISERROR(SEARCH("libre",E10)))</formula>
    </cfRule>
  </conditionalFormatting>
  <conditionalFormatting sqref="E28:E39">
    <cfRule type="containsText" dxfId="2257" priority="51" operator="containsText" text="ntitulé">
      <formula>NOT(ISERROR(SEARCH("ntitulé",E28)))</formula>
    </cfRule>
    <cfRule type="containsBlanks" dxfId="2256" priority="52">
      <formula>LEN(TRIM(E28))=0</formula>
    </cfRule>
  </conditionalFormatting>
  <conditionalFormatting sqref="E28:E39">
    <cfRule type="containsText" dxfId="2255" priority="50" operator="containsText" text="libre">
      <formula>NOT(ISERROR(SEARCH("libre",E28)))</formula>
    </cfRule>
  </conditionalFormatting>
  <conditionalFormatting sqref="E41">
    <cfRule type="containsText" dxfId="2254" priority="48" operator="containsText" text="ntitulé">
      <formula>NOT(ISERROR(SEARCH("ntitulé",E41)))</formula>
    </cfRule>
    <cfRule type="containsBlanks" dxfId="2253" priority="49">
      <formula>LEN(TRIM(E41))=0</formula>
    </cfRule>
  </conditionalFormatting>
  <conditionalFormatting sqref="E41">
    <cfRule type="containsText" dxfId="2252" priority="47" operator="containsText" text="libre">
      <formula>NOT(ISERROR(SEARCH("libre",E41)))</formula>
    </cfRule>
  </conditionalFormatting>
  <conditionalFormatting sqref="F23 F10:F21">
    <cfRule type="containsText" dxfId="2251" priority="45" operator="containsText" text="ntitulé">
      <formula>NOT(ISERROR(SEARCH("ntitulé",F10)))</formula>
    </cfRule>
    <cfRule type="containsBlanks" dxfId="2250" priority="46">
      <formula>LEN(TRIM(F10))=0</formula>
    </cfRule>
  </conditionalFormatting>
  <conditionalFormatting sqref="F23 F10:F21">
    <cfRule type="containsText" dxfId="2249" priority="44" operator="containsText" text="libre">
      <formula>NOT(ISERROR(SEARCH("libre",F10)))</formula>
    </cfRule>
  </conditionalFormatting>
  <conditionalFormatting sqref="F28:F39">
    <cfRule type="containsText" dxfId="2248" priority="42" operator="containsText" text="ntitulé">
      <formula>NOT(ISERROR(SEARCH("ntitulé",F28)))</formula>
    </cfRule>
    <cfRule type="containsBlanks" dxfId="2247" priority="43">
      <formula>LEN(TRIM(F28))=0</formula>
    </cfRule>
  </conditionalFormatting>
  <conditionalFormatting sqref="F28:F39">
    <cfRule type="containsText" dxfId="2246" priority="41" operator="containsText" text="libre">
      <formula>NOT(ISERROR(SEARCH("libre",F28)))</formula>
    </cfRule>
  </conditionalFormatting>
  <conditionalFormatting sqref="F41">
    <cfRule type="containsText" dxfId="2245" priority="39" operator="containsText" text="ntitulé">
      <formula>NOT(ISERROR(SEARCH("ntitulé",F41)))</formula>
    </cfRule>
    <cfRule type="containsBlanks" dxfId="2244" priority="40">
      <formula>LEN(TRIM(F41))=0</formula>
    </cfRule>
  </conditionalFormatting>
  <conditionalFormatting sqref="F41">
    <cfRule type="containsText" dxfId="2243" priority="38" operator="containsText" text="libre">
      <formula>NOT(ISERROR(SEARCH("libre",F41)))</formula>
    </cfRule>
  </conditionalFormatting>
  <conditionalFormatting sqref="G23 G10:G21">
    <cfRule type="containsText" dxfId="2242" priority="36" operator="containsText" text="ntitulé">
      <formula>NOT(ISERROR(SEARCH("ntitulé",G10)))</formula>
    </cfRule>
    <cfRule type="containsBlanks" dxfId="2241" priority="37">
      <formula>LEN(TRIM(G10))=0</formula>
    </cfRule>
  </conditionalFormatting>
  <conditionalFormatting sqref="G23 G10:G21">
    <cfRule type="containsText" dxfId="2240" priority="35" operator="containsText" text="libre">
      <formula>NOT(ISERROR(SEARCH("libre",G10)))</formula>
    </cfRule>
  </conditionalFormatting>
  <conditionalFormatting sqref="P10:P21">
    <cfRule type="containsText" dxfId="2239" priority="30" operator="containsText" text="ntitulé">
      <formula>NOT(ISERROR(SEARCH("ntitulé",P10)))</formula>
    </cfRule>
    <cfRule type="containsBlanks" dxfId="2238" priority="31">
      <formula>LEN(TRIM(P10))=0</formula>
    </cfRule>
  </conditionalFormatting>
  <conditionalFormatting sqref="P10:P21">
    <cfRule type="containsText" dxfId="2237" priority="29" operator="containsText" text="libre">
      <formula>NOT(ISERROR(SEARCH("libre",P10)))</formula>
    </cfRule>
  </conditionalFormatting>
  <conditionalFormatting sqref="H23 H10:H21">
    <cfRule type="containsText" dxfId="2236" priority="27" operator="containsText" text="ntitulé">
      <formula>NOT(ISERROR(SEARCH("ntitulé",H10)))</formula>
    </cfRule>
    <cfRule type="containsBlanks" dxfId="2235" priority="28">
      <formula>LEN(TRIM(H10))=0</formula>
    </cfRule>
  </conditionalFormatting>
  <conditionalFormatting sqref="H23 H10:H21">
    <cfRule type="containsText" dxfId="2234" priority="26" operator="containsText" text="libre">
      <formula>NOT(ISERROR(SEARCH("libre",H10)))</formula>
    </cfRule>
  </conditionalFormatting>
  <conditionalFormatting sqref="Q10:Q21">
    <cfRule type="containsText" dxfId="2233" priority="21" operator="containsText" text="ntitulé">
      <formula>NOT(ISERROR(SEARCH("ntitulé",Q10)))</formula>
    </cfRule>
    <cfRule type="containsBlanks" dxfId="2232" priority="22">
      <formula>LEN(TRIM(Q10))=0</formula>
    </cfRule>
  </conditionalFormatting>
  <conditionalFormatting sqref="Q10:Q21">
    <cfRule type="containsText" dxfId="2231" priority="20" operator="containsText" text="libre">
      <formula>NOT(ISERROR(SEARCH("libre",Q10)))</formula>
    </cfRule>
  </conditionalFormatting>
  <conditionalFormatting sqref="R10:R21">
    <cfRule type="containsText" dxfId="2230" priority="12" operator="containsText" text="ntitulé">
      <formula>NOT(ISERROR(SEARCH("ntitulé",R10)))</formula>
    </cfRule>
    <cfRule type="containsBlanks" dxfId="2229" priority="13">
      <formula>LEN(TRIM(R10))=0</formula>
    </cfRule>
  </conditionalFormatting>
  <conditionalFormatting sqref="R10:R21">
    <cfRule type="containsText" dxfId="2228" priority="11" operator="containsText" text="libre">
      <formula>NOT(ISERROR(SEARCH("libre",R10)))</formula>
    </cfRule>
  </conditionalFormatting>
  <conditionalFormatting sqref="J23 J10:J21">
    <cfRule type="containsText" dxfId="2227" priority="9" operator="containsText" text="ntitulé">
      <formula>NOT(ISERROR(SEARCH("ntitulé",J10)))</formula>
    </cfRule>
    <cfRule type="containsBlanks" dxfId="2226" priority="10">
      <formula>LEN(TRIM(J10))=0</formula>
    </cfRule>
  </conditionalFormatting>
  <conditionalFormatting sqref="J23 J10:J21">
    <cfRule type="containsText" dxfId="2225" priority="8" operator="containsText" text="libre">
      <formula>NOT(ISERROR(SEARCH("libre",J10)))</formula>
    </cfRule>
  </conditionalFormatting>
  <conditionalFormatting sqref="S10:S21">
    <cfRule type="containsText" dxfId="2224" priority="3" operator="containsText" text="ntitulé">
      <formula>NOT(ISERROR(SEARCH("ntitulé",S10)))</formula>
    </cfRule>
    <cfRule type="containsBlanks" dxfId="2223" priority="4">
      <formula>LEN(TRIM(S10))=0</formula>
    </cfRule>
  </conditionalFormatting>
  <conditionalFormatting sqref="S10:S21">
    <cfRule type="containsText" dxfId="2222" priority="2" operator="containsText" text="libre">
      <formula>NOT(ISERROR(SEARCH("libre",S10)))</formula>
    </cfRule>
  </conditionalFormatting>
  <conditionalFormatting sqref="B50:T53">
    <cfRule type="containsBlanks" dxfId="2221" priority="1">
      <formula>LEN(TRIM(B50))=0</formula>
    </cfRule>
  </conditionalFormatting>
  <hyperlinks>
    <hyperlink ref="A1" location="TAB00!A1" display="Retour page de garde"/>
    <hyperlink ref="A2" location="'TAB4'!A1" display="Retour TAB4"/>
  </hyperlinks>
  <pageMargins left="0.7" right="0.7" top="0.75" bottom="0.75" header="0.3" footer="0.3"/>
  <pageSetup paperSize="9" scale="66" fitToHeight="0" orientation="landscape" verticalDpi="300" r:id="rId1"/>
  <rowBreaks count="1" manualBreakCount="1">
    <brk id="48" max="1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zoomScale="90" zoomScaleNormal="90" workbookViewId="0">
      <selection activeCell="B24" sqref="B24:Q24"/>
    </sheetView>
  </sheetViews>
  <sheetFormatPr baseColWidth="10" defaultColWidth="9.1640625" defaultRowHeight="13.5" x14ac:dyDescent="0.3"/>
  <cols>
    <col min="1" max="1" width="52.83203125" style="140" customWidth="1"/>
    <col min="2" max="3" width="14.6640625" style="84" customWidth="1"/>
    <col min="4" max="4" width="14.6640625" style="80" customWidth="1"/>
    <col min="5" max="5" width="14.6640625" style="84" customWidth="1"/>
    <col min="6" max="6" width="14.6640625" style="80" customWidth="1"/>
    <col min="7" max="7" width="14.6640625" style="84" customWidth="1"/>
    <col min="8" max="8" width="14.6640625" style="80" customWidth="1"/>
    <col min="9" max="9" width="14.6640625" style="84" customWidth="1"/>
    <col min="10" max="10" width="14.6640625" style="80" customWidth="1"/>
    <col min="11" max="11" width="1.5" style="84" customWidth="1"/>
    <col min="12" max="12" width="7.83203125" style="78" customWidth="1"/>
    <col min="13" max="13" width="7.83203125" style="84" customWidth="1"/>
    <col min="14" max="14" width="7.83203125" style="78" customWidth="1"/>
    <col min="15" max="15" width="7.83203125" style="84" customWidth="1"/>
    <col min="16" max="16" width="7.83203125" style="78" customWidth="1"/>
    <col min="17" max="17" width="7.83203125" style="84" customWidth="1"/>
    <col min="18" max="19" width="7.83203125" style="78" customWidth="1"/>
    <col min="20" max="20" width="1.33203125" style="78" customWidth="1"/>
    <col min="21" max="16384" width="9.1640625" style="78"/>
  </cols>
  <sheetData>
    <row r="1" spans="1:19" ht="15" x14ac:dyDescent="0.3">
      <c r="A1" s="139" t="s">
        <v>152</v>
      </c>
      <c r="B1" s="78"/>
      <c r="C1" s="78"/>
      <c r="D1" s="78"/>
      <c r="E1" s="80"/>
      <c r="F1" s="78"/>
      <c r="G1" s="80"/>
      <c r="H1" s="78"/>
      <c r="I1" s="80"/>
      <c r="J1" s="78"/>
      <c r="K1" s="80"/>
      <c r="M1" s="78"/>
      <c r="O1" s="78"/>
      <c r="Q1" s="78"/>
    </row>
    <row r="2" spans="1:19" ht="15" x14ac:dyDescent="0.3">
      <c r="A2" s="139" t="s">
        <v>370</v>
      </c>
    </row>
    <row r="3" spans="1:19" ht="21" x14ac:dyDescent="0.35">
      <c r="A3" s="109" t="str">
        <f>TAB00!B58&amp;" : "&amp;TAB00!C58</f>
        <v>TAB4.3 : Charges nettes liées à la gestion de la clientèle propre</v>
      </c>
      <c r="B3" s="152"/>
      <c r="C3" s="152"/>
      <c r="D3" s="152"/>
      <c r="E3" s="152"/>
      <c r="F3" s="152"/>
      <c r="G3" s="152"/>
      <c r="H3" s="152"/>
      <c r="I3" s="152"/>
      <c r="J3" s="152"/>
      <c r="K3" s="152"/>
      <c r="L3" s="152"/>
      <c r="M3" s="152"/>
      <c r="N3" s="152"/>
      <c r="O3" s="152"/>
      <c r="P3" s="152"/>
      <c r="Q3" s="152"/>
      <c r="R3" s="152"/>
      <c r="S3" s="152"/>
    </row>
    <row r="5" spans="1:19" x14ac:dyDescent="0.3">
      <c r="A5" s="683"/>
      <c r="B5" s="683"/>
      <c r="C5" s="683"/>
      <c r="D5" s="683"/>
      <c r="E5" s="683"/>
      <c r="F5" s="683"/>
      <c r="G5" s="683"/>
      <c r="H5" s="683"/>
      <c r="I5" s="683"/>
      <c r="J5" s="683"/>
      <c r="K5" s="683"/>
      <c r="L5" s="683"/>
      <c r="M5" s="683"/>
      <c r="N5" s="683"/>
      <c r="O5" s="683"/>
    </row>
    <row r="7" spans="1:19" x14ac:dyDescent="0.3">
      <c r="L7" s="757" t="s">
        <v>954</v>
      </c>
      <c r="M7" s="757"/>
      <c r="N7" s="757"/>
      <c r="O7" s="757"/>
      <c r="P7" s="757"/>
      <c r="Q7" s="757"/>
      <c r="R7" s="757"/>
      <c r="S7" s="758"/>
    </row>
    <row r="8" spans="1:19" ht="40.5" x14ac:dyDescent="0.3">
      <c r="B8" s="614" t="s">
        <v>110</v>
      </c>
      <c r="C8" s="597" t="s">
        <v>132</v>
      </c>
      <c r="D8" s="597" t="s">
        <v>299</v>
      </c>
      <c r="E8" s="597" t="s">
        <v>319</v>
      </c>
      <c r="F8" s="597" t="s">
        <v>298</v>
      </c>
      <c r="G8" s="597" t="s">
        <v>294</v>
      </c>
      <c r="H8" s="597" t="s">
        <v>295</v>
      </c>
      <c r="I8" s="597" t="s">
        <v>296</v>
      </c>
      <c r="J8" s="597" t="s">
        <v>297</v>
      </c>
      <c r="L8" s="596" t="s">
        <v>950</v>
      </c>
      <c r="M8" s="596" t="s">
        <v>951</v>
      </c>
      <c r="N8" s="596" t="s">
        <v>952</v>
      </c>
      <c r="O8" s="596" t="s">
        <v>953</v>
      </c>
      <c r="P8" s="596" t="s">
        <v>955</v>
      </c>
      <c r="Q8" s="596" t="s">
        <v>956</v>
      </c>
      <c r="R8" s="596" t="s">
        <v>957</v>
      </c>
      <c r="S8" s="596" t="s">
        <v>958</v>
      </c>
    </row>
    <row r="9" spans="1:19" ht="27" x14ac:dyDescent="0.3">
      <c r="A9" s="531" t="s">
        <v>583</v>
      </c>
      <c r="B9" s="525">
        <f>SUM(B10:B21)</f>
        <v>0</v>
      </c>
      <c r="C9" s="525">
        <f>SUM(C10:C21)</f>
        <v>0</v>
      </c>
      <c r="D9" s="525">
        <f>SUM(D10:D21)</f>
        <v>0</v>
      </c>
      <c r="E9" s="525">
        <f>SUM(E10:E21)</f>
        <v>0</v>
      </c>
      <c r="F9" s="525">
        <f>SUM(F10:F21)</f>
        <v>0</v>
      </c>
      <c r="G9" s="525">
        <f>G25*G23</f>
        <v>0</v>
      </c>
      <c r="H9" s="525">
        <f>H25*H23</f>
        <v>0</v>
      </c>
      <c r="I9" s="525">
        <f>I25*I23</f>
        <v>0</v>
      </c>
      <c r="J9" s="525">
        <f>J25*J23</f>
        <v>0</v>
      </c>
      <c r="K9" s="78"/>
      <c r="L9" s="526">
        <f t="shared" ref="L9:S9" si="0">IF(AND(ROUND(B9,0)=0,C9&gt;B9),"INF",IF(AND(ROUND(B9,0)=0,ROUND(C9,0)=0),0,(C9-B9)/B9))</f>
        <v>0</v>
      </c>
      <c r="M9" s="526">
        <f t="shared" si="0"/>
        <v>0</v>
      </c>
      <c r="N9" s="526">
        <f t="shared" si="0"/>
        <v>0</v>
      </c>
      <c r="O9" s="526">
        <f t="shared" si="0"/>
        <v>0</v>
      </c>
      <c r="P9" s="526">
        <f t="shared" si="0"/>
        <v>0</v>
      </c>
      <c r="Q9" s="526">
        <f t="shared" si="0"/>
        <v>0</v>
      </c>
      <c r="R9" s="526">
        <f t="shared" si="0"/>
        <v>0</v>
      </c>
      <c r="S9" s="526">
        <f t="shared" si="0"/>
        <v>0</v>
      </c>
    </row>
    <row r="10" spans="1:19" x14ac:dyDescent="0.3">
      <c r="A10" s="132" t="s">
        <v>584</v>
      </c>
      <c r="B10" s="91"/>
      <c r="C10" s="91"/>
      <c r="D10" s="91"/>
      <c r="E10" s="91"/>
      <c r="F10" s="91"/>
      <c r="G10" s="121"/>
      <c r="H10" s="121"/>
      <c r="I10" s="121"/>
      <c r="J10" s="121"/>
      <c r="K10" s="78"/>
      <c r="L10" s="135">
        <f t="shared" ref="L10:L21" si="1">IF(AND(ROUND(B10,0)=0,C10&gt;B10),"INF",IF(AND(ROUND(B10,0)=0,ROUND(C10,0)=0),0,(C10-B10)/B10))</f>
        <v>0</v>
      </c>
      <c r="M10" s="135">
        <f t="shared" ref="M10:M21" si="2">IF(AND(ROUND(C10,0)=0,D10&gt;C10),"INF",IF(AND(ROUND(C10,0)=0,ROUND(D10,0)=0),0,(D10-C10)/C10))</f>
        <v>0</v>
      </c>
      <c r="N10" s="135">
        <f t="shared" ref="N10:N21" si="3">IF(AND(ROUND(D10,0)=0,E10&gt;D10),"INF",IF(AND(ROUND(D10,0)=0,ROUND(E10,0)=0),0,(E10-D10)/D10))</f>
        <v>0</v>
      </c>
      <c r="O10" s="135">
        <f t="shared" ref="O10:O21" si="4">IF(AND(ROUND(E10,0)=0,F10&gt;E10),"INF",IF(AND(ROUND(E10,0)=0,ROUND(F10,0)=0),0,(F10-E10)/E10))</f>
        <v>0</v>
      </c>
      <c r="P10" s="121"/>
      <c r="Q10" s="121"/>
      <c r="R10" s="121"/>
      <c r="S10" s="121"/>
    </row>
    <row r="11" spans="1:19" x14ac:dyDescent="0.3">
      <c r="A11" s="142" t="s">
        <v>585</v>
      </c>
      <c r="B11" s="91"/>
      <c r="C11" s="91"/>
      <c r="D11" s="91"/>
      <c r="E11" s="91"/>
      <c r="F11" s="91"/>
      <c r="G11" s="121"/>
      <c r="H11" s="121"/>
      <c r="I11" s="121"/>
      <c r="J11" s="121"/>
      <c r="K11" s="78"/>
      <c r="L11" s="135">
        <f t="shared" si="1"/>
        <v>0</v>
      </c>
      <c r="M11" s="135">
        <f t="shared" si="2"/>
        <v>0</v>
      </c>
      <c r="N11" s="135">
        <f t="shared" si="3"/>
        <v>0</v>
      </c>
      <c r="O11" s="135">
        <f t="shared" si="4"/>
        <v>0</v>
      </c>
      <c r="P11" s="121"/>
      <c r="Q11" s="121"/>
      <c r="R11" s="121"/>
      <c r="S11" s="121"/>
    </row>
    <row r="12" spans="1:19" x14ac:dyDescent="0.3">
      <c r="A12" s="71" t="s">
        <v>459</v>
      </c>
      <c r="B12" s="91"/>
      <c r="C12" s="91"/>
      <c r="D12" s="91"/>
      <c r="E12" s="91"/>
      <c r="F12" s="91"/>
      <c r="G12" s="121"/>
      <c r="H12" s="121"/>
      <c r="I12" s="121"/>
      <c r="J12" s="121"/>
      <c r="K12" s="78"/>
      <c r="L12" s="135">
        <f t="shared" si="1"/>
        <v>0</v>
      </c>
      <c r="M12" s="135">
        <f t="shared" si="2"/>
        <v>0</v>
      </c>
      <c r="N12" s="135">
        <f t="shared" si="3"/>
        <v>0</v>
      </c>
      <c r="O12" s="135">
        <f t="shared" si="4"/>
        <v>0</v>
      </c>
      <c r="P12" s="121"/>
      <c r="Q12" s="121"/>
      <c r="R12" s="121"/>
      <c r="S12" s="121"/>
    </row>
    <row r="13" spans="1:19" x14ac:dyDescent="0.3">
      <c r="A13" s="71" t="s">
        <v>459</v>
      </c>
      <c r="B13" s="91"/>
      <c r="C13" s="91"/>
      <c r="D13" s="91"/>
      <c r="E13" s="91"/>
      <c r="F13" s="91"/>
      <c r="G13" s="121"/>
      <c r="H13" s="121"/>
      <c r="I13" s="121"/>
      <c r="J13" s="121"/>
      <c r="K13" s="78"/>
      <c r="L13" s="135">
        <f t="shared" si="1"/>
        <v>0</v>
      </c>
      <c r="M13" s="135">
        <f t="shared" si="2"/>
        <v>0</v>
      </c>
      <c r="N13" s="135">
        <f t="shared" si="3"/>
        <v>0</v>
      </c>
      <c r="O13" s="135">
        <f t="shared" si="4"/>
        <v>0</v>
      </c>
      <c r="P13" s="121"/>
      <c r="Q13" s="121"/>
      <c r="R13" s="121"/>
      <c r="S13" s="121"/>
    </row>
    <row r="14" spans="1:19" x14ac:dyDescent="0.3">
      <c r="A14" s="71" t="s">
        <v>459</v>
      </c>
      <c r="B14" s="91"/>
      <c r="C14" s="91"/>
      <c r="D14" s="91"/>
      <c r="E14" s="91"/>
      <c r="F14" s="91"/>
      <c r="G14" s="121"/>
      <c r="H14" s="121"/>
      <c r="I14" s="121"/>
      <c r="J14" s="121"/>
      <c r="K14" s="78"/>
      <c r="L14" s="135">
        <f t="shared" si="1"/>
        <v>0</v>
      </c>
      <c r="M14" s="135">
        <f t="shared" si="2"/>
        <v>0</v>
      </c>
      <c r="N14" s="135">
        <f t="shared" si="3"/>
        <v>0</v>
      </c>
      <c r="O14" s="135">
        <f t="shared" si="4"/>
        <v>0</v>
      </c>
      <c r="P14" s="121"/>
      <c r="Q14" s="121"/>
      <c r="R14" s="121"/>
      <c r="S14" s="121"/>
    </row>
    <row r="15" spans="1:19" x14ac:dyDescent="0.3">
      <c r="A15" s="71" t="s">
        <v>459</v>
      </c>
      <c r="B15" s="91"/>
      <c r="C15" s="91"/>
      <c r="D15" s="91"/>
      <c r="E15" s="91"/>
      <c r="F15" s="91"/>
      <c r="G15" s="121"/>
      <c r="H15" s="121"/>
      <c r="I15" s="121"/>
      <c r="J15" s="121"/>
      <c r="K15" s="78"/>
      <c r="L15" s="135">
        <f t="shared" si="1"/>
        <v>0</v>
      </c>
      <c r="M15" s="135">
        <f t="shared" si="2"/>
        <v>0</v>
      </c>
      <c r="N15" s="135">
        <f t="shared" si="3"/>
        <v>0</v>
      </c>
      <c r="O15" s="135">
        <f t="shared" si="4"/>
        <v>0</v>
      </c>
      <c r="P15" s="121"/>
      <c r="Q15" s="121"/>
      <c r="R15" s="121"/>
      <c r="S15" s="121"/>
    </row>
    <row r="16" spans="1:19" x14ac:dyDescent="0.3">
      <c r="A16" s="71" t="s">
        <v>459</v>
      </c>
      <c r="B16" s="91"/>
      <c r="C16" s="91"/>
      <c r="D16" s="91"/>
      <c r="E16" s="91"/>
      <c r="F16" s="91"/>
      <c r="G16" s="121"/>
      <c r="H16" s="121"/>
      <c r="I16" s="121"/>
      <c r="J16" s="121"/>
      <c r="K16" s="78"/>
      <c r="L16" s="135">
        <f t="shared" si="1"/>
        <v>0</v>
      </c>
      <c r="M16" s="135">
        <f t="shared" si="2"/>
        <v>0</v>
      </c>
      <c r="N16" s="135">
        <f t="shared" si="3"/>
        <v>0</v>
      </c>
      <c r="O16" s="135">
        <f t="shared" si="4"/>
        <v>0</v>
      </c>
      <c r="P16" s="121"/>
      <c r="Q16" s="121"/>
      <c r="R16" s="121"/>
      <c r="S16" s="121"/>
    </row>
    <row r="17" spans="1:19" x14ac:dyDescent="0.3">
      <c r="A17" s="71" t="s">
        <v>459</v>
      </c>
      <c r="B17" s="91"/>
      <c r="C17" s="91"/>
      <c r="D17" s="91"/>
      <c r="E17" s="91"/>
      <c r="F17" s="91"/>
      <c r="G17" s="121"/>
      <c r="H17" s="121"/>
      <c r="I17" s="121"/>
      <c r="J17" s="121"/>
      <c r="K17" s="78"/>
      <c r="L17" s="135">
        <f t="shared" si="1"/>
        <v>0</v>
      </c>
      <c r="M17" s="135">
        <f t="shared" si="2"/>
        <v>0</v>
      </c>
      <c r="N17" s="135">
        <f t="shared" si="3"/>
        <v>0</v>
      </c>
      <c r="O17" s="135">
        <f t="shared" si="4"/>
        <v>0</v>
      </c>
      <c r="P17" s="121"/>
      <c r="Q17" s="121"/>
      <c r="R17" s="121"/>
      <c r="S17" s="121"/>
    </row>
    <row r="18" spans="1:19" x14ac:dyDescent="0.3">
      <c r="A18" s="71" t="s">
        <v>459</v>
      </c>
      <c r="B18" s="91"/>
      <c r="C18" s="91"/>
      <c r="D18" s="91"/>
      <c r="E18" s="91"/>
      <c r="F18" s="91"/>
      <c r="G18" s="121"/>
      <c r="H18" s="121"/>
      <c r="I18" s="121"/>
      <c r="J18" s="121"/>
      <c r="K18" s="78"/>
      <c r="L18" s="135">
        <f t="shared" si="1"/>
        <v>0</v>
      </c>
      <c r="M18" s="135">
        <f t="shared" si="2"/>
        <v>0</v>
      </c>
      <c r="N18" s="135">
        <f t="shared" si="3"/>
        <v>0</v>
      </c>
      <c r="O18" s="135">
        <f t="shared" si="4"/>
        <v>0</v>
      </c>
      <c r="P18" s="121"/>
      <c r="Q18" s="121"/>
      <c r="R18" s="121"/>
      <c r="S18" s="121"/>
    </row>
    <row r="19" spans="1:19" x14ac:dyDescent="0.3">
      <c r="A19" s="71" t="s">
        <v>459</v>
      </c>
      <c r="B19" s="91"/>
      <c r="C19" s="91"/>
      <c r="D19" s="91"/>
      <c r="E19" s="91"/>
      <c r="F19" s="91"/>
      <c r="G19" s="121"/>
      <c r="H19" s="121"/>
      <c r="I19" s="121"/>
      <c r="J19" s="121"/>
      <c r="K19" s="78"/>
      <c r="L19" s="135">
        <f t="shared" si="1"/>
        <v>0</v>
      </c>
      <c r="M19" s="135">
        <f t="shared" si="2"/>
        <v>0</v>
      </c>
      <c r="N19" s="135">
        <f t="shared" si="3"/>
        <v>0</v>
      </c>
      <c r="O19" s="135">
        <f t="shared" si="4"/>
        <v>0</v>
      </c>
      <c r="P19" s="121"/>
      <c r="Q19" s="121"/>
      <c r="R19" s="121"/>
      <c r="S19" s="121"/>
    </row>
    <row r="20" spans="1:19" x14ac:dyDescent="0.3">
      <c r="A20" s="71" t="s">
        <v>459</v>
      </c>
      <c r="B20" s="91"/>
      <c r="C20" s="91"/>
      <c r="D20" s="91"/>
      <c r="E20" s="91"/>
      <c r="F20" s="91"/>
      <c r="G20" s="121"/>
      <c r="H20" s="121"/>
      <c r="I20" s="121"/>
      <c r="J20" s="121"/>
      <c r="K20" s="78"/>
      <c r="L20" s="135">
        <f t="shared" si="1"/>
        <v>0</v>
      </c>
      <c r="M20" s="135">
        <f t="shared" si="2"/>
        <v>0</v>
      </c>
      <c r="N20" s="135">
        <f t="shared" si="3"/>
        <v>0</v>
      </c>
      <c r="O20" s="135">
        <f t="shared" si="4"/>
        <v>0</v>
      </c>
      <c r="P20" s="121"/>
      <c r="Q20" s="121"/>
      <c r="R20" s="121"/>
      <c r="S20" s="121"/>
    </row>
    <row r="21" spans="1:19" x14ac:dyDescent="0.3">
      <c r="A21" s="71" t="s">
        <v>459</v>
      </c>
      <c r="B21" s="91"/>
      <c r="C21" s="91"/>
      <c r="D21" s="91"/>
      <c r="E21" s="91"/>
      <c r="F21" s="91"/>
      <c r="G21" s="121"/>
      <c r="H21" s="121"/>
      <c r="I21" s="121"/>
      <c r="J21" s="121"/>
      <c r="K21" s="78"/>
      <c r="L21" s="135">
        <f t="shared" si="1"/>
        <v>0</v>
      </c>
      <c r="M21" s="135">
        <f t="shared" si="2"/>
        <v>0</v>
      </c>
      <c r="N21" s="135">
        <f t="shared" si="3"/>
        <v>0</v>
      </c>
      <c r="O21" s="135">
        <f t="shared" si="4"/>
        <v>0</v>
      </c>
      <c r="P21" s="121"/>
      <c r="Q21" s="121"/>
      <c r="R21" s="121"/>
      <c r="S21" s="121"/>
    </row>
    <row r="22" spans="1:19" s="143" customFormat="1" x14ac:dyDescent="0.3"/>
    <row r="23" spans="1:19" x14ac:dyDescent="0.3">
      <c r="A23" s="5" t="s">
        <v>115</v>
      </c>
      <c r="B23" s="91"/>
      <c r="C23" s="91"/>
      <c r="D23" s="91"/>
      <c r="E23" s="91"/>
      <c r="F23" s="91"/>
      <c r="G23" s="91"/>
      <c r="H23" s="91"/>
      <c r="I23" s="91"/>
      <c r="J23" s="91"/>
      <c r="K23" s="78"/>
      <c r="L23" s="135">
        <f t="shared" ref="L23:S23" si="5">IF(AND(ROUND(B23,0)=0,C23&gt;B23),"INF",IF(AND(ROUND(B23,0)=0,ROUND(C23,0)=0),0,(C23-B23)/B23))</f>
        <v>0</v>
      </c>
      <c r="M23" s="135">
        <f t="shared" si="5"/>
        <v>0</v>
      </c>
      <c r="N23" s="135">
        <f t="shared" si="5"/>
        <v>0</v>
      </c>
      <c r="O23" s="135">
        <f t="shared" si="5"/>
        <v>0</v>
      </c>
      <c r="P23" s="135">
        <f t="shared" si="5"/>
        <v>0</v>
      </c>
      <c r="Q23" s="135">
        <f t="shared" si="5"/>
        <v>0</v>
      </c>
      <c r="R23" s="135">
        <f t="shared" si="5"/>
        <v>0</v>
      </c>
      <c r="S23" s="135">
        <f t="shared" si="5"/>
        <v>0</v>
      </c>
    </row>
    <row r="24" spans="1:19" x14ac:dyDescent="0.3">
      <c r="D24" s="84"/>
      <c r="F24" s="84"/>
      <c r="H24" s="84"/>
      <c r="J24" s="84"/>
      <c r="K24" s="78"/>
      <c r="L24" s="80"/>
      <c r="M24" s="80"/>
      <c r="N24" s="80"/>
      <c r="O24" s="80"/>
      <c r="P24" s="80"/>
      <c r="Q24" s="80"/>
      <c r="R24" s="80"/>
      <c r="S24" s="80"/>
    </row>
    <row r="25" spans="1:19" x14ac:dyDescent="0.3">
      <c r="A25" s="528" t="s">
        <v>114</v>
      </c>
      <c r="B25" s="529">
        <f>IFERROR(B9/B23,0)</f>
        <v>0</v>
      </c>
      <c r="C25" s="529">
        <f>IFERROR(C9/C23,0)</f>
        <v>0</v>
      </c>
      <c r="D25" s="529">
        <f>IFERROR(D9/D23,0)</f>
        <v>0</v>
      </c>
      <c r="E25" s="529">
        <f>IFERROR(E9/E23,0)</f>
        <v>0</v>
      </c>
      <c r="F25" s="529">
        <f>IFERROR(F9/F23,0)</f>
        <v>0</v>
      </c>
      <c r="G25" s="529">
        <f>F25*(1+TAB00!G$32-TAB00!G$33)</f>
        <v>0</v>
      </c>
      <c r="H25" s="529">
        <f>G25*(1+TAB00!H$32-TAB00!H$33)</f>
        <v>0</v>
      </c>
      <c r="I25" s="529">
        <f>H25*(1+TAB00!I$32-TAB00!I$33)</f>
        <v>0</v>
      </c>
      <c r="J25" s="529">
        <f>I25*(1+TAB00!J$32-TAB00!J$33)</f>
        <v>0</v>
      </c>
      <c r="K25" s="78"/>
      <c r="L25" s="530">
        <f t="shared" ref="L25:S25" si="6">IF(AND(ROUND(B25,0)=0,C25&gt;B25),"INF",IF(AND(ROUND(B25,0)=0,ROUND(C25,0)=0),0,(C25-B25)/B25))</f>
        <v>0</v>
      </c>
      <c r="M25" s="530">
        <f t="shared" si="6"/>
        <v>0</v>
      </c>
      <c r="N25" s="530">
        <f t="shared" si="6"/>
        <v>0</v>
      </c>
      <c r="O25" s="530">
        <f t="shared" si="6"/>
        <v>0</v>
      </c>
      <c r="P25" s="530">
        <f t="shared" si="6"/>
        <v>0</v>
      </c>
      <c r="Q25" s="530">
        <f t="shared" si="6"/>
        <v>0</v>
      </c>
      <c r="R25" s="530">
        <f t="shared" si="6"/>
        <v>0</v>
      </c>
      <c r="S25" s="530">
        <f t="shared" si="6"/>
        <v>0</v>
      </c>
    </row>
    <row r="26" spans="1:19" x14ac:dyDescent="0.3">
      <c r="D26" s="84"/>
      <c r="F26" s="84"/>
      <c r="H26" s="84"/>
      <c r="J26" s="84"/>
      <c r="K26" s="78"/>
      <c r="L26" s="80"/>
      <c r="M26" s="80"/>
      <c r="N26" s="80"/>
      <c r="O26" s="80"/>
      <c r="P26" s="80"/>
      <c r="Q26" s="80"/>
      <c r="R26" s="80"/>
      <c r="S26" s="80"/>
    </row>
    <row r="27" spans="1:19" ht="27" x14ac:dyDescent="0.3">
      <c r="A27" s="531" t="s">
        <v>582</v>
      </c>
      <c r="B27" s="525">
        <f>SUM(B28:B39)</f>
        <v>0</v>
      </c>
      <c r="C27" s="525">
        <f>SUM(C28:C39)</f>
        <v>0</v>
      </c>
      <c r="D27" s="525">
        <f>SUM(D28:D39)</f>
        <v>0</v>
      </c>
      <c r="E27" s="525">
        <f>SUM(E28:E39)</f>
        <v>0</v>
      </c>
      <c r="F27" s="525">
        <f>SUM(F28:F39)</f>
        <v>0</v>
      </c>
      <c r="G27" s="527">
        <f>F27*(1+TAB00!G$32-TAB00!G$33)</f>
        <v>0</v>
      </c>
      <c r="H27" s="527">
        <f>G27*(1+TAB00!H$32-TAB00!H$33)</f>
        <v>0</v>
      </c>
      <c r="I27" s="527">
        <f>H27*(1+TAB00!I$32-TAB00!I$33)</f>
        <v>0</v>
      </c>
      <c r="J27" s="527">
        <f>I27*(1+TAB00!J$32-TAB00!J$33)</f>
        <v>0</v>
      </c>
      <c r="K27" s="78"/>
      <c r="L27" s="526">
        <f t="shared" ref="L27:S27" si="7">IF(AND(ROUND(B27,0)=0,C27&gt;B27),"INF",IF(AND(ROUND(B27,0)=0,ROUND(C27,0)=0),0,(C27-B27)/B27))</f>
        <v>0</v>
      </c>
      <c r="M27" s="526">
        <f t="shared" si="7"/>
        <v>0</v>
      </c>
      <c r="N27" s="526">
        <f t="shared" si="7"/>
        <v>0</v>
      </c>
      <c r="O27" s="526">
        <f t="shared" si="7"/>
        <v>0</v>
      </c>
      <c r="P27" s="526">
        <f t="shared" si="7"/>
        <v>0</v>
      </c>
      <c r="Q27" s="526">
        <f t="shared" si="7"/>
        <v>0</v>
      </c>
      <c r="R27" s="526">
        <f t="shared" si="7"/>
        <v>0</v>
      </c>
      <c r="S27" s="526">
        <f t="shared" si="7"/>
        <v>0</v>
      </c>
    </row>
    <row r="28" spans="1:19" x14ac:dyDescent="0.3">
      <c r="A28" s="142" t="s">
        <v>584</v>
      </c>
      <c r="B28" s="91"/>
      <c r="C28" s="91"/>
      <c r="D28" s="91"/>
      <c r="E28" s="91"/>
      <c r="F28" s="91"/>
      <c r="G28" s="121"/>
      <c r="H28" s="121"/>
      <c r="I28" s="121"/>
      <c r="J28" s="121"/>
      <c r="K28" s="78"/>
      <c r="L28" s="135">
        <f t="shared" ref="L28:L39" si="8">IF(AND(ROUND(B28,0)=0,C28&gt;B28),"INF",IF(AND(ROUND(B28,0)=0,ROUND(C28,0)=0),0,(C28-B28)/B28))</f>
        <v>0</v>
      </c>
      <c r="M28" s="135">
        <f t="shared" ref="M28:M39" si="9">IF(AND(ROUND(C28,0)=0,D28&gt;C28),"INF",IF(AND(ROUND(C28,0)=0,ROUND(D28,0)=0),0,(D28-C28)/C28))</f>
        <v>0</v>
      </c>
      <c r="N28" s="135">
        <f t="shared" ref="N28:N39" si="10">IF(AND(ROUND(D28,0)=0,E28&gt;D28),"INF",IF(AND(ROUND(D28,0)=0,ROUND(E28,0)=0),0,(E28-D28)/D28))</f>
        <v>0</v>
      </c>
      <c r="O28" s="135">
        <f t="shared" ref="O28:O39" si="11">IF(AND(ROUND(E28,0)=0,F28&gt;E28),"INF",IF(AND(ROUND(E28,0)=0,ROUND(F28,0)=0),0,(F28-E28)/E28))</f>
        <v>0</v>
      </c>
      <c r="P28" s="121"/>
      <c r="Q28" s="121"/>
      <c r="R28" s="121"/>
      <c r="S28" s="121"/>
    </row>
    <row r="29" spans="1:19" x14ac:dyDescent="0.3">
      <c r="A29" s="142" t="s">
        <v>585</v>
      </c>
      <c r="B29" s="91"/>
      <c r="C29" s="91"/>
      <c r="D29" s="91"/>
      <c r="E29" s="91"/>
      <c r="F29" s="91"/>
      <c r="G29" s="121"/>
      <c r="H29" s="121"/>
      <c r="I29" s="121"/>
      <c r="J29" s="121"/>
      <c r="K29" s="78"/>
      <c r="L29" s="135">
        <f t="shared" si="8"/>
        <v>0</v>
      </c>
      <c r="M29" s="135">
        <f t="shared" si="9"/>
        <v>0</v>
      </c>
      <c r="N29" s="135">
        <f t="shared" si="10"/>
        <v>0</v>
      </c>
      <c r="O29" s="135">
        <f t="shared" si="11"/>
        <v>0</v>
      </c>
      <c r="P29" s="121"/>
      <c r="Q29" s="121"/>
      <c r="R29" s="121"/>
      <c r="S29" s="121"/>
    </row>
    <row r="30" spans="1:19" x14ac:dyDescent="0.3">
      <c r="A30" s="71" t="s">
        <v>459</v>
      </c>
      <c r="B30" s="91"/>
      <c r="C30" s="91"/>
      <c r="D30" s="91"/>
      <c r="E30" s="91"/>
      <c r="F30" s="91"/>
      <c r="G30" s="121"/>
      <c r="H30" s="121"/>
      <c r="I30" s="121"/>
      <c r="J30" s="121"/>
      <c r="K30" s="78"/>
      <c r="L30" s="135">
        <f t="shared" si="8"/>
        <v>0</v>
      </c>
      <c r="M30" s="135">
        <f t="shared" si="9"/>
        <v>0</v>
      </c>
      <c r="N30" s="135">
        <f t="shared" si="10"/>
        <v>0</v>
      </c>
      <c r="O30" s="135">
        <f t="shared" si="11"/>
        <v>0</v>
      </c>
      <c r="P30" s="121"/>
      <c r="Q30" s="121"/>
      <c r="R30" s="121"/>
      <c r="S30" s="121"/>
    </row>
    <row r="31" spans="1:19" x14ac:dyDescent="0.3">
      <c r="A31" s="71" t="s">
        <v>459</v>
      </c>
      <c r="B31" s="91"/>
      <c r="C31" s="91"/>
      <c r="D31" s="91"/>
      <c r="E31" s="91"/>
      <c r="F31" s="91"/>
      <c r="G31" s="121"/>
      <c r="H31" s="121"/>
      <c r="I31" s="121"/>
      <c r="J31" s="121"/>
      <c r="K31" s="78"/>
      <c r="L31" s="135">
        <f t="shared" si="8"/>
        <v>0</v>
      </c>
      <c r="M31" s="135">
        <f t="shared" si="9"/>
        <v>0</v>
      </c>
      <c r="N31" s="135">
        <f t="shared" si="10"/>
        <v>0</v>
      </c>
      <c r="O31" s="135">
        <f t="shared" si="11"/>
        <v>0</v>
      </c>
      <c r="P31" s="121"/>
      <c r="Q31" s="121"/>
      <c r="R31" s="121"/>
      <c r="S31" s="121"/>
    </row>
    <row r="32" spans="1:19" x14ac:dyDescent="0.3">
      <c r="A32" s="71" t="s">
        <v>459</v>
      </c>
      <c r="B32" s="91"/>
      <c r="C32" s="91"/>
      <c r="D32" s="91"/>
      <c r="E32" s="91"/>
      <c r="F32" s="91"/>
      <c r="G32" s="121"/>
      <c r="H32" s="121"/>
      <c r="I32" s="121"/>
      <c r="J32" s="121"/>
      <c r="K32" s="78"/>
      <c r="L32" s="135">
        <f t="shared" si="8"/>
        <v>0</v>
      </c>
      <c r="M32" s="135">
        <f t="shared" si="9"/>
        <v>0</v>
      </c>
      <c r="N32" s="135">
        <f t="shared" si="10"/>
        <v>0</v>
      </c>
      <c r="O32" s="135">
        <f t="shared" si="11"/>
        <v>0</v>
      </c>
      <c r="P32" s="121"/>
      <c r="Q32" s="121"/>
      <c r="R32" s="121"/>
      <c r="S32" s="121"/>
    </row>
    <row r="33" spans="1:20" x14ac:dyDescent="0.3">
      <c r="A33" s="71" t="s">
        <v>459</v>
      </c>
      <c r="B33" s="91"/>
      <c r="C33" s="91"/>
      <c r="D33" s="91"/>
      <c r="E33" s="91"/>
      <c r="F33" s="91"/>
      <c r="G33" s="121"/>
      <c r="H33" s="121"/>
      <c r="I33" s="121"/>
      <c r="J33" s="121"/>
      <c r="K33" s="78"/>
      <c r="L33" s="135">
        <f t="shared" si="8"/>
        <v>0</v>
      </c>
      <c r="M33" s="135">
        <f t="shared" si="9"/>
        <v>0</v>
      </c>
      <c r="N33" s="135">
        <f t="shared" si="10"/>
        <v>0</v>
      </c>
      <c r="O33" s="135">
        <f t="shared" si="11"/>
        <v>0</v>
      </c>
      <c r="P33" s="121"/>
      <c r="Q33" s="121"/>
      <c r="R33" s="121"/>
      <c r="S33" s="121"/>
    </row>
    <row r="34" spans="1:20" x14ac:dyDescent="0.3">
      <c r="A34" s="71" t="s">
        <v>459</v>
      </c>
      <c r="B34" s="91"/>
      <c r="C34" s="91"/>
      <c r="D34" s="91"/>
      <c r="E34" s="91"/>
      <c r="F34" s="91"/>
      <c r="G34" s="121"/>
      <c r="H34" s="121"/>
      <c r="I34" s="121"/>
      <c r="J34" s="121"/>
      <c r="K34" s="78"/>
      <c r="L34" s="135">
        <f t="shared" si="8"/>
        <v>0</v>
      </c>
      <c r="M34" s="135">
        <f t="shared" si="9"/>
        <v>0</v>
      </c>
      <c r="N34" s="135">
        <f t="shared" si="10"/>
        <v>0</v>
      </c>
      <c r="O34" s="135">
        <f t="shared" si="11"/>
        <v>0</v>
      </c>
      <c r="P34" s="121"/>
      <c r="Q34" s="121"/>
      <c r="R34" s="121"/>
      <c r="S34" s="121"/>
    </row>
    <row r="35" spans="1:20" x14ac:dyDescent="0.3">
      <c r="A35" s="71" t="s">
        <v>459</v>
      </c>
      <c r="B35" s="91"/>
      <c r="C35" s="91"/>
      <c r="D35" s="91"/>
      <c r="E35" s="91"/>
      <c r="F35" s="91"/>
      <c r="G35" s="121"/>
      <c r="H35" s="121"/>
      <c r="I35" s="121"/>
      <c r="J35" s="121"/>
      <c r="K35" s="78"/>
      <c r="L35" s="135">
        <f t="shared" si="8"/>
        <v>0</v>
      </c>
      <c r="M35" s="135">
        <f t="shared" si="9"/>
        <v>0</v>
      </c>
      <c r="N35" s="135">
        <f t="shared" si="10"/>
        <v>0</v>
      </c>
      <c r="O35" s="135">
        <f t="shared" si="11"/>
        <v>0</v>
      </c>
      <c r="P35" s="121"/>
      <c r="Q35" s="121"/>
      <c r="R35" s="121"/>
      <c r="S35" s="121"/>
    </row>
    <row r="36" spans="1:20" x14ac:dyDescent="0.3">
      <c r="A36" s="71" t="s">
        <v>459</v>
      </c>
      <c r="B36" s="91"/>
      <c r="C36" s="91"/>
      <c r="D36" s="91"/>
      <c r="E36" s="91"/>
      <c r="F36" s="91"/>
      <c r="G36" s="121"/>
      <c r="H36" s="121"/>
      <c r="I36" s="121"/>
      <c r="J36" s="121"/>
      <c r="K36" s="78"/>
      <c r="L36" s="135">
        <f t="shared" si="8"/>
        <v>0</v>
      </c>
      <c r="M36" s="135">
        <f t="shared" si="9"/>
        <v>0</v>
      </c>
      <c r="N36" s="135">
        <f t="shared" si="10"/>
        <v>0</v>
      </c>
      <c r="O36" s="135">
        <f t="shared" si="11"/>
        <v>0</v>
      </c>
      <c r="P36" s="121"/>
      <c r="Q36" s="121"/>
      <c r="R36" s="121"/>
      <c r="S36" s="121"/>
    </row>
    <row r="37" spans="1:20" x14ac:dyDescent="0.3">
      <c r="A37" s="71" t="s">
        <v>459</v>
      </c>
      <c r="B37" s="91"/>
      <c r="C37" s="91"/>
      <c r="D37" s="91"/>
      <c r="E37" s="91"/>
      <c r="F37" s="91"/>
      <c r="G37" s="121"/>
      <c r="H37" s="121"/>
      <c r="I37" s="121"/>
      <c r="J37" s="121"/>
      <c r="K37" s="78"/>
      <c r="L37" s="135">
        <f t="shared" si="8"/>
        <v>0</v>
      </c>
      <c r="M37" s="135">
        <f t="shared" si="9"/>
        <v>0</v>
      </c>
      <c r="N37" s="135">
        <f t="shared" si="10"/>
        <v>0</v>
      </c>
      <c r="O37" s="135">
        <f t="shared" si="11"/>
        <v>0</v>
      </c>
      <c r="P37" s="121"/>
      <c r="Q37" s="121"/>
      <c r="R37" s="121"/>
      <c r="S37" s="121"/>
    </row>
    <row r="38" spans="1:20" x14ac:dyDescent="0.3">
      <c r="A38" s="71" t="s">
        <v>459</v>
      </c>
      <c r="B38" s="91"/>
      <c r="C38" s="91"/>
      <c r="D38" s="91"/>
      <c r="E38" s="91"/>
      <c r="F38" s="91"/>
      <c r="G38" s="121"/>
      <c r="H38" s="121"/>
      <c r="I38" s="121"/>
      <c r="J38" s="121"/>
      <c r="K38" s="78"/>
      <c r="L38" s="135">
        <f t="shared" si="8"/>
        <v>0</v>
      </c>
      <c r="M38" s="135">
        <f t="shared" si="9"/>
        <v>0</v>
      </c>
      <c r="N38" s="135">
        <f t="shared" si="10"/>
        <v>0</v>
      </c>
      <c r="O38" s="135">
        <f t="shared" si="11"/>
        <v>0</v>
      </c>
      <c r="P38" s="121"/>
      <c r="Q38" s="121"/>
      <c r="R38" s="121"/>
      <c r="S38" s="121"/>
    </row>
    <row r="39" spans="1:20" x14ac:dyDescent="0.3">
      <c r="A39" s="71" t="s">
        <v>459</v>
      </c>
      <c r="B39" s="91"/>
      <c r="C39" s="91"/>
      <c r="D39" s="91"/>
      <c r="E39" s="91"/>
      <c r="F39" s="91"/>
      <c r="G39" s="121"/>
      <c r="H39" s="121"/>
      <c r="I39" s="121"/>
      <c r="J39" s="121"/>
      <c r="K39" s="78"/>
      <c r="L39" s="135">
        <f t="shared" si="8"/>
        <v>0</v>
      </c>
      <c r="M39" s="135">
        <f t="shared" si="9"/>
        <v>0</v>
      </c>
      <c r="N39" s="135">
        <f t="shared" si="10"/>
        <v>0</v>
      </c>
      <c r="O39" s="135">
        <f t="shared" si="11"/>
        <v>0</v>
      </c>
      <c r="P39" s="121"/>
      <c r="Q39" s="121"/>
      <c r="R39" s="121"/>
      <c r="S39" s="121"/>
    </row>
    <row r="40" spans="1:20" x14ac:dyDescent="0.3">
      <c r="A40" s="142"/>
      <c r="D40" s="84"/>
      <c r="F40" s="84"/>
      <c r="H40" s="84"/>
      <c r="J40" s="84"/>
      <c r="K40" s="78"/>
      <c r="L40" s="80"/>
      <c r="M40" s="80"/>
      <c r="N40" s="80"/>
      <c r="O40" s="80"/>
      <c r="P40" s="80"/>
      <c r="Q40" s="80"/>
      <c r="R40" s="80"/>
      <c r="S40" s="80"/>
    </row>
    <row r="41" spans="1:20" x14ac:dyDescent="0.3">
      <c r="A41" s="141" t="s">
        <v>572</v>
      </c>
      <c r="B41" s="91"/>
      <c r="C41" s="91"/>
      <c r="D41" s="91"/>
      <c r="E41" s="91"/>
      <c r="F41" s="91"/>
      <c r="G41" s="84">
        <f>F41*(1+TAB00!G$32)</f>
        <v>0</v>
      </c>
      <c r="H41" s="84">
        <f>G41*(1+TAB00!H$32)</f>
        <v>0</v>
      </c>
      <c r="I41" s="84">
        <f>H41*(1+TAB00!I$32)</f>
        <v>0</v>
      </c>
      <c r="J41" s="84">
        <f>I41*(1+TAB00!J$32)</f>
        <v>0</v>
      </c>
      <c r="K41" s="78"/>
      <c r="L41" s="135">
        <f t="shared" ref="L41:S41" si="12">IF(AND(ROUND(B41,0)=0,C41&gt;B41),"INF",IF(AND(ROUND(B41,0)=0,ROUND(C41,0)=0),0,(C41-B41)/B41))</f>
        <v>0</v>
      </c>
      <c r="M41" s="135">
        <f t="shared" si="12"/>
        <v>0</v>
      </c>
      <c r="N41" s="135">
        <f t="shared" si="12"/>
        <v>0</v>
      </c>
      <c r="O41" s="135">
        <f t="shared" si="12"/>
        <v>0</v>
      </c>
      <c r="P41" s="135">
        <f t="shared" si="12"/>
        <v>0</v>
      </c>
      <c r="Q41" s="135">
        <f t="shared" si="12"/>
        <v>0</v>
      </c>
      <c r="R41" s="135">
        <f t="shared" si="12"/>
        <v>0</v>
      </c>
      <c r="S41" s="135">
        <f t="shared" si="12"/>
        <v>0</v>
      </c>
    </row>
    <row r="42" spans="1:20" x14ac:dyDescent="0.3">
      <c r="A42" s="144"/>
      <c r="B42" s="144"/>
      <c r="D42" s="84"/>
      <c r="F42" s="84"/>
      <c r="H42" s="84"/>
      <c r="J42" s="84"/>
      <c r="K42" s="78"/>
      <c r="L42" s="80"/>
      <c r="M42" s="80"/>
      <c r="N42" s="80"/>
      <c r="O42" s="80"/>
      <c r="Q42" s="78"/>
    </row>
    <row r="43" spans="1:20" x14ac:dyDescent="0.3">
      <c r="A43" s="145" t="s">
        <v>54</v>
      </c>
      <c r="B43" s="146">
        <f t="shared" ref="B43:J43" si="13">SUM(B9,B27,B41)</f>
        <v>0</v>
      </c>
      <c r="C43" s="146">
        <f t="shared" si="13"/>
        <v>0</v>
      </c>
      <c r="D43" s="146">
        <f t="shared" si="13"/>
        <v>0</v>
      </c>
      <c r="E43" s="146">
        <f t="shared" si="13"/>
        <v>0</v>
      </c>
      <c r="F43" s="146">
        <f t="shared" si="13"/>
        <v>0</v>
      </c>
      <c r="G43" s="146">
        <f t="shared" si="13"/>
        <v>0</v>
      </c>
      <c r="H43" s="146">
        <f t="shared" si="13"/>
        <v>0</v>
      </c>
      <c r="I43" s="146">
        <f t="shared" si="13"/>
        <v>0</v>
      </c>
      <c r="J43" s="146">
        <f t="shared" si="13"/>
        <v>0</v>
      </c>
      <c r="K43" s="78"/>
      <c r="L43" s="147">
        <f t="shared" ref="L43:S43" si="14">IF(AND(ROUND(B43,0)=0,C43&gt;B43),"INF",IF(AND(ROUND(B43,0)=0,ROUND(C43,0)=0),0,(C43-B43)/B43))</f>
        <v>0</v>
      </c>
      <c r="M43" s="147">
        <f t="shared" si="14"/>
        <v>0</v>
      </c>
      <c r="N43" s="147">
        <f t="shared" si="14"/>
        <v>0</v>
      </c>
      <c r="O43" s="147">
        <f t="shared" si="14"/>
        <v>0</v>
      </c>
      <c r="P43" s="147">
        <f t="shared" si="14"/>
        <v>0</v>
      </c>
      <c r="Q43" s="147">
        <f t="shared" si="14"/>
        <v>0</v>
      </c>
      <c r="R43" s="147">
        <f t="shared" si="14"/>
        <v>0</v>
      </c>
      <c r="S43" s="147">
        <f t="shared" si="14"/>
        <v>0</v>
      </c>
    </row>
    <row r="44" spans="1:20" x14ac:dyDescent="0.3">
      <c r="A44" s="148"/>
      <c r="B44" s="144"/>
    </row>
    <row r="45" spans="1:20" ht="12" customHeight="1" x14ac:dyDescent="0.3">
      <c r="A45" s="761" t="str">
        <f>IF(COUNTIF(B25:C25,"&lt;&gt;0")+COUNTIF(D25,"&lt;&gt;0")+COUNTIF(E25,"&lt;&gt;0")+COUNTIF(F25,"&lt;&gt;0")+COUNTIF(G25,"&lt;&gt;0")+COUNTIF(H25,"&lt;&gt;0")+COUNTIF(I25,"&lt;&gt;0")+COUNTIF(J25,"&lt;&gt;0")+COUNTIF(B27:C27,"&lt;&gt;0")+COUNTIF(D27,"&lt;&gt;0")+COUNTIF(E27,"&lt;&gt;0")+COUNTIF(F27,"&lt;&gt;0")+COUNTIF(G27,"&lt;&gt;0")+COUNTIF(H27,"&lt;&gt;0")+COUNTIF(I27,"&lt;&gt;0")+COUNTIF(J27,"&lt;&gt;0")&lt;18,'TAB C'!B17,"")</f>
        <v>C.4.3.a. Le GRD doit compléter l'intégralité des champs prévus à cet effet dans le détail des coûts OSP (en ce compris les données relatives aux volumes)</v>
      </c>
      <c r="B45" s="761"/>
      <c r="C45" s="761"/>
      <c r="D45" s="761"/>
      <c r="E45" s="761"/>
      <c r="F45" s="761"/>
      <c r="G45" s="761"/>
      <c r="H45" s="761"/>
      <c r="I45" s="761"/>
      <c r="J45" s="761"/>
      <c r="K45" s="761"/>
      <c r="L45" s="761"/>
    </row>
    <row r="46" spans="1:20" x14ac:dyDescent="0.3">
      <c r="A46" s="761" t="str">
        <f>IF(ABS(SUM(B41,B27,B9)-SUM('TAB3'!E12:G12))&gt;100,'TAB C'!B18,"")</f>
        <v/>
      </c>
      <c r="B46" s="761"/>
      <c r="C46" s="761"/>
      <c r="D46" s="761"/>
      <c r="E46" s="761"/>
      <c r="F46" s="761"/>
      <c r="G46" s="761"/>
      <c r="H46" s="761"/>
      <c r="I46" s="761"/>
      <c r="J46" s="761"/>
      <c r="K46" s="761"/>
      <c r="L46" s="761"/>
    </row>
    <row r="47" spans="1:20" x14ac:dyDescent="0.3">
      <c r="A47" s="154"/>
    </row>
    <row r="48" spans="1:20" ht="14.25" thickBot="1" x14ac:dyDescent="0.35">
      <c r="A48" s="149"/>
      <c r="B48" s="77"/>
      <c r="C48" s="77"/>
      <c r="D48" s="73"/>
      <c r="E48" s="73"/>
      <c r="F48" s="73"/>
      <c r="G48" s="73"/>
      <c r="H48" s="73"/>
      <c r="I48" s="73"/>
      <c r="J48" s="73"/>
      <c r="K48" s="73"/>
      <c r="L48" s="77"/>
      <c r="M48" s="73"/>
      <c r="N48" s="73"/>
      <c r="O48" s="73"/>
      <c r="P48" s="73"/>
      <c r="Q48" s="73"/>
      <c r="R48" s="73"/>
      <c r="S48" s="73"/>
      <c r="T48" s="73"/>
    </row>
    <row r="49" spans="1:20" s="73" customFormat="1" ht="12.6" customHeight="1" thickBot="1" x14ac:dyDescent="0.35">
      <c r="A49" s="150" t="s">
        <v>128</v>
      </c>
      <c r="B49" s="762" t="s">
        <v>507</v>
      </c>
      <c r="C49" s="763"/>
      <c r="D49" s="763"/>
      <c r="E49" s="763"/>
      <c r="F49" s="763"/>
      <c r="G49" s="763"/>
      <c r="H49" s="763"/>
      <c r="I49" s="763"/>
      <c r="J49" s="763"/>
      <c r="K49" s="763"/>
      <c r="L49" s="763"/>
      <c r="M49" s="763"/>
      <c r="N49" s="763"/>
      <c r="O49" s="763"/>
      <c r="P49" s="763"/>
      <c r="Q49" s="763"/>
      <c r="R49" s="763"/>
      <c r="S49" s="763"/>
      <c r="T49" s="764"/>
    </row>
    <row r="50" spans="1:20" s="73" customFormat="1" ht="214.9" customHeight="1" thickBot="1" x14ac:dyDescent="0.35">
      <c r="A50" s="151" t="s">
        <v>586</v>
      </c>
      <c r="B50" s="759"/>
      <c r="C50" s="760"/>
      <c r="D50" s="760"/>
      <c r="E50" s="760"/>
      <c r="F50" s="760"/>
      <c r="G50" s="760"/>
      <c r="H50" s="760"/>
      <c r="I50" s="760"/>
      <c r="J50" s="760"/>
      <c r="K50" s="760"/>
      <c r="L50" s="760"/>
      <c r="M50" s="760"/>
      <c r="N50" s="760"/>
      <c r="O50" s="760"/>
      <c r="P50" s="760"/>
      <c r="Q50" s="760"/>
      <c r="R50" s="760"/>
      <c r="S50" s="760"/>
      <c r="T50" s="760"/>
    </row>
    <row r="51" spans="1:20" s="73" customFormat="1" ht="214.9" customHeight="1" thickBot="1" x14ac:dyDescent="0.35">
      <c r="A51" s="151" t="s">
        <v>587</v>
      </c>
      <c r="B51" s="759"/>
      <c r="C51" s="760"/>
      <c r="D51" s="760"/>
      <c r="E51" s="760"/>
      <c r="F51" s="760"/>
      <c r="G51" s="760"/>
      <c r="H51" s="760"/>
      <c r="I51" s="760"/>
      <c r="J51" s="760"/>
      <c r="K51" s="760"/>
      <c r="L51" s="760"/>
      <c r="M51" s="760"/>
      <c r="N51" s="760"/>
      <c r="O51" s="760"/>
      <c r="P51" s="760"/>
      <c r="Q51" s="760"/>
      <c r="R51" s="760"/>
      <c r="S51" s="760"/>
      <c r="T51" s="760"/>
    </row>
    <row r="52" spans="1:20" s="73" customFormat="1" ht="214.9" customHeight="1" thickBot="1" x14ac:dyDescent="0.35">
      <c r="A52" s="151" t="s">
        <v>588</v>
      </c>
      <c r="B52" s="759"/>
      <c r="C52" s="760"/>
      <c r="D52" s="760"/>
      <c r="E52" s="760"/>
      <c r="F52" s="760"/>
      <c r="G52" s="760"/>
      <c r="H52" s="760"/>
      <c r="I52" s="760"/>
      <c r="J52" s="760"/>
      <c r="K52" s="760"/>
      <c r="L52" s="760"/>
      <c r="M52" s="760"/>
      <c r="N52" s="760"/>
      <c r="O52" s="760"/>
      <c r="P52" s="760"/>
      <c r="Q52" s="760"/>
      <c r="R52" s="760"/>
      <c r="S52" s="760"/>
      <c r="T52" s="760"/>
    </row>
    <row r="53" spans="1:20" s="73" customFormat="1" ht="214.9" customHeight="1" thickBot="1" x14ac:dyDescent="0.35">
      <c r="A53" s="151" t="s">
        <v>589</v>
      </c>
      <c r="B53" s="759"/>
      <c r="C53" s="760"/>
      <c r="D53" s="760"/>
      <c r="E53" s="760"/>
      <c r="F53" s="760"/>
      <c r="G53" s="760"/>
      <c r="H53" s="760"/>
      <c r="I53" s="760"/>
      <c r="J53" s="760"/>
      <c r="K53" s="760"/>
      <c r="L53" s="760"/>
      <c r="M53" s="760"/>
      <c r="N53" s="760"/>
      <c r="O53" s="760"/>
      <c r="P53" s="760"/>
      <c r="Q53" s="760"/>
      <c r="R53" s="760"/>
      <c r="S53" s="760"/>
      <c r="T53" s="760"/>
    </row>
  </sheetData>
  <mergeCells count="9">
    <mergeCell ref="A5:O5"/>
    <mergeCell ref="L7:S7"/>
    <mergeCell ref="B52:T52"/>
    <mergeCell ref="B53:T53"/>
    <mergeCell ref="A45:L45"/>
    <mergeCell ref="A46:L46"/>
    <mergeCell ref="B49:T49"/>
    <mergeCell ref="B50:T50"/>
    <mergeCell ref="B51:T51"/>
  </mergeCells>
  <conditionalFormatting sqref="A13:A21 G28:J39 P28:S39">
    <cfRule type="containsText" dxfId="2220" priority="93" operator="containsText" text="ntitulé">
      <formula>NOT(ISERROR(SEARCH("ntitulé",A13)))</formula>
    </cfRule>
    <cfRule type="containsBlanks" dxfId="2219" priority="94">
      <formula>LEN(TRIM(A13))=0</formula>
    </cfRule>
  </conditionalFormatting>
  <conditionalFormatting sqref="A13:A21 G28:J39 P28:S39">
    <cfRule type="containsText" dxfId="2218" priority="92" operator="containsText" text="libre">
      <formula>NOT(ISERROR(SEARCH("libre",A13)))</formula>
    </cfRule>
  </conditionalFormatting>
  <conditionalFormatting sqref="A12:A21">
    <cfRule type="containsText" dxfId="2217" priority="90" operator="containsText" text="ntitulé">
      <formula>NOT(ISERROR(SEARCH("ntitulé",A12)))</formula>
    </cfRule>
    <cfRule type="containsBlanks" dxfId="2216" priority="91">
      <formula>LEN(TRIM(A12))=0</formula>
    </cfRule>
  </conditionalFormatting>
  <conditionalFormatting sqref="A12:A21">
    <cfRule type="containsText" dxfId="2215" priority="89" operator="containsText" text="libre">
      <formula>NOT(ISERROR(SEARCH("libre",A12)))</formula>
    </cfRule>
  </conditionalFormatting>
  <conditionalFormatting sqref="A30:A39">
    <cfRule type="containsText" dxfId="2214" priority="87" operator="containsText" text="ntitulé">
      <formula>NOT(ISERROR(SEARCH("ntitulé",A30)))</formula>
    </cfRule>
    <cfRule type="containsBlanks" dxfId="2213" priority="88">
      <formula>LEN(TRIM(A30))=0</formula>
    </cfRule>
  </conditionalFormatting>
  <conditionalFormatting sqref="A30:A39">
    <cfRule type="containsText" dxfId="2212" priority="86" operator="containsText" text="libre">
      <formula>NOT(ISERROR(SEARCH("libre",A30)))</formula>
    </cfRule>
  </conditionalFormatting>
  <conditionalFormatting sqref="A30:A39">
    <cfRule type="containsText" dxfId="2211" priority="84" operator="containsText" text="ntitulé">
      <formula>NOT(ISERROR(SEARCH("ntitulé",A30)))</formula>
    </cfRule>
    <cfRule type="containsBlanks" dxfId="2210" priority="85">
      <formula>LEN(TRIM(A30))=0</formula>
    </cfRule>
  </conditionalFormatting>
  <conditionalFormatting sqref="A30:A39">
    <cfRule type="containsText" dxfId="2209" priority="83" operator="containsText" text="libre">
      <formula>NOT(ISERROR(SEARCH("libre",A30)))</formula>
    </cfRule>
  </conditionalFormatting>
  <conditionalFormatting sqref="B23 B10:B21">
    <cfRule type="containsText" dxfId="2208" priority="81" operator="containsText" text="ntitulé">
      <formula>NOT(ISERROR(SEARCH("ntitulé",B10)))</formula>
    </cfRule>
    <cfRule type="containsBlanks" dxfId="2207" priority="82">
      <formula>LEN(TRIM(B10))=0</formula>
    </cfRule>
  </conditionalFormatting>
  <conditionalFormatting sqref="B23 B10:B21">
    <cfRule type="containsText" dxfId="2206" priority="80" operator="containsText" text="libre">
      <formula>NOT(ISERROR(SEARCH("libre",B10)))</formula>
    </cfRule>
  </conditionalFormatting>
  <conditionalFormatting sqref="I23 I10:I21">
    <cfRule type="containsText" dxfId="2205" priority="18" operator="containsText" text="ntitulé">
      <formula>NOT(ISERROR(SEARCH("ntitulé",I10)))</formula>
    </cfRule>
    <cfRule type="containsBlanks" dxfId="2204" priority="19">
      <formula>LEN(TRIM(I10))=0</formula>
    </cfRule>
  </conditionalFormatting>
  <conditionalFormatting sqref="I23 I10:I21">
    <cfRule type="containsText" dxfId="2203" priority="17" operator="containsText" text="libre">
      <formula>NOT(ISERROR(SEARCH("libre",I10)))</formula>
    </cfRule>
  </conditionalFormatting>
  <conditionalFormatting sqref="B28:B39">
    <cfRule type="containsText" dxfId="2202" priority="78" operator="containsText" text="ntitulé">
      <formula>NOT(ISERROR(SEARCH("ntitulé",B28)))</formula>
    </cfRule>
    <cfRule type="containsBlanks" dxfId="2201" priority="79">
      <formula>LEN(TRIM(B28))=0</formula>
    </cfRule>
  </conditionalFormatting>
  <conditionalFormatting sqref="B28:B39">
    <cfRule type="containsText" dxfId="2200" priority="77" operator="containsText" text="libre">
      <formula>NOT(ISERROR(SEARCH("libre",B28)))</formula>
    </cfRule>
  </conditionalFormatting>
  <conditionalFormatting sqref="B41">
    <cfRule type="containsText" dxfId="2199" priority="75" operator="containsText" text="ntitulé">
      <formula>NOT(ISERROR(SEARCH("ntitulé",B41)))</formula>
    </cfRule>
    <cfRule type="containsBlanks" dxfId="2198" priority="76">
      <formula>LEN(TRIM(B41))=0</formula>
    </cfRule>
  </conditionalFormatting>
  <conditionalFormatting sqref="B41">
    <cfRule type="containsText" dxfId="2197" priority="74" operator="containsText" text="libre">
      <formula>NOT(ISERROR(SEARCH("libre",B41)))</formula>
    </cfRule>
  </conditionalFormatting>
  <conditionalFormatting sqref="C23 C10:C21">
    <cfRule type="containsText" dxfId="2196" priority="72" operator="containsText" text="ntitulé">
      <formula>NOT(ISERROR(SEARCH("ntitulé",C10)))</formula>
    </cfRule>
    <cfRule type="containsBlanks" dxfId="2195" priority="73">
      <formula>LEN(TRIM(C10))=0</formula>
    </cfRule>
  </conditionalFormatting>
  <conditionalFormatting sqref="C23 C10:C21">
    <cfRule type="containsText" dxfId="2194" priority="71" operator="containsText" text="libre">
      <formula>NOT(ISERROR(SEARCH("libre",C10)))</formula>
    </cfRule>
  </conditionalFormatting>
  <conditionalFormatting sqref="C28:C39">
    <cfRule type="containsText" dxfId="2193" priority="69" operator="containsText" text="ntitulé">
      <formula>NOT(ISERROR(SEARCH("ntitulé",C28)))</formula>
    </cfRule>
    <cfRule type="containsBlanks" dxfId="2192" priority="70">
      <formula>LEN(TRIM(C28))=0</formula>
    </cfRule>
  </conditionalFormatting>
  <conditionalFormatting sqref="C28:C39">
    <cfRule type="containsText" dxfId="2191" priority="68" operator="containsText" text="libre">
      <formula>NOT(ISERROR(SEARCH("libre",C28)))</formula>
    </cfRule>
  </conditionalFormatting>
  <conditionalFormatting sqref="C41">
    <cfRule type="containsText" dxfId="2190" priority="66" operator="containsText" text="ntitulé">
      <formula>NOT(ISERROR(SEARCH("ntitulé",C41)))</formula>
    </cfRule>
    <cfRule type="containsBlanks" dxfId="2189" priority="67">
      <formula>LEN(TRIM(C41))=0</formula>
    </cfRule>
  </conditionalFormatting>
  <conditionalFormatting sqref="C41">
    <cfRule type="containsText" dxfId="2188" priority="65" operator="containsText" text="libre">
      <formula>NOT(ISERROR(SEARCH("libre",C41)))</formula>
    </cfRule>
  </conditionalFormatting>
  <conditionalFormatting sqref="D23 D10:D21">
    <cfRule type="containsText" dxfId="2187" priority="63" operator="containsText" text="ntitulé">
      <formula>NOT(ISERROR(SEARCH("ntitulé",D10)))</formula>
    </cfRule>
    <cfRule type="containsBlanks" dxfId="2186" priority="64">
      <formula>LEN(TRIM(D10))=0</formula>
    </cfRule>
  </conditionalFormatting>
  <conditionalFormatting sqref="D23 D10:D21">
    <cfRule type="containsText" dxfId="2185" priority="62" operator="containsText" text="libre">
      <formula>NOT(ISERROR(SEARCH("libre",D10)))</formula>
    </cfRule>
  </conditionalFormatting>
  <conditionalFormatting sqref="D28:D39">
    <cfRule type="containsText" dxfId="2184" priority="60" operator="containsText" text="ntitulé">
      <formula>NOT(ISERROR(SEARCH("ntitulé",D28)))</formula>
    </cfRule>
    <cfRule type="containsBlanks" dxfId="2183" priority="61">
      <formula>LEN(TRIM(D28))=0</formula>
    </cfRule>
  </conditionalFormatting>
  <conditionalFormatting sqref="D28:D39">
    <cfRule type="containsText" dxfId="2182" priority="59" operator="containsText" text="libre">
      <formula>NOT(ISERROR(SEARCH("libre",D28)))</formula>
    </cfRule>
  </conditionalFormatting>
  <conditionalFormatting sqref="D41">
    <cfRule type="containsText" dxfId="2181" priority="57" operator="containsText" text="ntitulé">
      <formula>NOT(ISERROR(SEARCH("ntitulé",D41)))</formula>
    </cfRule>
    <cfRule type="containsBlanks" dxfId="2180" priority="58">
      <formula>LEN(TRIM(D41))=0</formula>
    </cfRule>
  </conditionalFormatting>
  <conditionalFormatting sqref="D41">
    <cfRule type="containsText" dxfId="2179" priority="56" operator="containsText" text="libre">
      <formula>NOT(ISERROR(SEARCH("libre",D41)))</formula>
    </cfRule>
  </conditionalFormatting>
  <conditionalFormatting sqref="E23 E10:E21">
    <cfRule type="containsText" dxfId="2178" priority="54" operator="containsText" text="ntitulé">
      <formula>NOT(ISERROR(SEARCH("ntitulé",E10)))</formula>
    </cfRule>
    <cfRule type="containsBlanks" dxfId="2177" priority="55">
      <formula>LEN(TRIM(E10))=0</formula>
    </cfRule>
  </conditionalFormatting>
  <conditionalFormatting sqref="E23 E10:E21">
    <cfRule type="containsText" dxfId="2176" priority="53" operator="containsText" text="libre">
      <formula>NOT(ISERROR(SEARCH("libre",E10)))</formula>
    </cfRule>
  </conditionalFormatting>
  <conditionalFormatting sqref="E28:E39">
    <cfRule type="containsText" dxfId="2175" priority="51" operator="containsText" text="ntitulé">
      <formula>NOT(ISERROR(SEARCH("ntitulé",E28)))</formula>
    </cfRule>
    <cfRule type="containsBlanks" dxfId="2174" priority="52">
      <formula>LEN(TRIM(E28))=0</formula>
    </cfRule>
  </conditionalFormatting>
  <conditionalFormatting sqref="E28:E39">
    <cfRule type="containsText" dxfId="2173" priority="50" operator="containsText" text="libre">
      <formula>NOT(ISERROR(SEARCH("libre",E28)))</formula>
    </cfRule>
  </conditionalFormatting>
  <conditionalFormatting sqref="E41">
    <cfRule type="containsText" dxfId="2172" priority="48" operator="containsText" text="ntitulé">
      <formula>NOT(ISERROR(SEARCH("ntitulé",E41)))</formula>
    </cfRule>
    <cfRule type="containsBlanks" dxfId="2171" priority="49">
      <formula>LEN(TRIM(E41))=0</formula>
    </cfRule>
  </conditionalFormatting>
  <conditionalFormatting sqref="E41">
    <cfRule type="containsText" dxfId="2170" priority="47" operator="containsText" text="libre">
      <formula>NOT(ISERROR(SEARCH("libre",E41)))</formula>
    </cfRule>
  </conditionalFormatting>
  <conditionalFormatting sqref="F23 F10:F21">
    <cfRule type="containsText" dxfId="2169" priority="45" operator="containsText" text="ntitulé">
      <formula>NOT(ISERROR(SEARCH("ntitulé",F10)))</formula>
    </cfRule>
    <cfRule type="containsBlanks" dxfId="2168" priority="46">
      <formula>LEN(TRIM(F10))=0</formula>
    </cfRule>
  </conditionalFormatting>
  <conditionalFormatting sqref="F23 F10:F21">
    <cfRule type="containsText" dxfId="2167" priority="44" operator="containsText" text="libre">
      <formula>NOT(ISERROR(SEARCH("libre",F10)))</formula>
    </cfRule>
  </conditionalFormatting>
  <conditionalFormatting sqref="F28:F39">
    <cfRule type="containsText" dxfId="2166" priority="42" operator="containsText" text="ntitulé">
      <formula>NOT(ISERROR(SEARCH("ntitulé",F28)))</formula>
    </cfRule>
    <cfRule type="containsBlanks" dxfId="2165" priority="43">
      <formula>LEN(TRIM(F28))=0</formula>
    </cfRule>
  </conditionalFormatting>
  <conditionalFormatting sqref="F28:F39">
    <cfRule type="containsText" dxfId="2164" priority="41" operator="containsText" text="libre">
      <formula>NOT(ISERROR(SEARCH("libre",F28)))</formula>
    </cfRule>
  </conditionalFormatting>
  <conditionalFormatting sqref="F41">
    <cfRule type="containsText" dxfId="2163" priority="39" operator="containsText" text="ntitulé">
      <formula>NOT(ISERROR(SEARCH("ntitulé",F41)))</formula>
    </cfRule>
    <cfRule type="containsBlanks" dxfId="2162" priority="40">
      <formula>LEN(TRIM(F41))=0</formula>
    </cfRule>
  </conditionalFormatting>
  <conditionalFormatting sqref="F41">
    <cfRule type="containsText" dxfId="2161" priority="38" operator="containsText" text="libre">
      <formula>NOT(ISERROR(SEARCH("libre",F41)))</formula>
    </cfRule>
  </conditionalFormatting>
  <conditionalFormatting sqref="G23 G10:G21">
    <cfRule type="containsText" dxfId="2160" priority="36" operator="containsText" text="ntitulé">
      <formula>NOT(ISERROR(SEARCH("ntitulé",G10)))</formula>
    </cfRule>
    <cfRule type="containsBlanks" dxfId="2159" priority="37">
      <formula>LEN(TRIM(G10))=0</formula>
    </cfRule>
  </conditionalFormatting>
  <conditionalFormatting sqref="G23 G10:G21">
    <cfRule type="containsText" dxfId="2158" priority="35" operator="containsText" text="libre">
      <formula>NOT(ISERROR(SEARCH("libre",G10)))</formula>
    </cfRule>
  </conditionalFormatting>
  <conditionalFormatting sqref="P10:P21">
    <cfRule type="containsText" dxfId="2157" priority="30" operator="containsText" text="ntitulé">
      <formula>NOT(ISERROR(SEARCH("ntitulé",P10)))</formula>
    </cfRule>
    <cfRule type="containsBlanks" dxfId="2156" priority="31">
      <formula>LEN(TRIM(P10))=0</formula>
    </cfRule>
  </conditionalFormatting>
  <conditionalFormatting sqref="P10:P21">
    <cfRule type="containsText" dxfId="2155" priority="29" operator="containsText" text="libre">
      <formula>NOT(ISERROR(SEARCH("libre",P10)))</formula>
    </cfRule>
  </conditionalFormatting>
  <conditionalFormatting sqref="H23 H10:H21">
    <cfRule type="containsText" dxfId="2154" priority="27" operator="containsText" text="ntitulé">
      <formula>NOT(ISERROR(SEARCH("ntitulé",H10)))</formula>
    </cfRule>
    <cfRule type="containsBlanks" dxfId="2153" priority="28">
      <formula>LEN(TRIM(H10))=0</formula>
    </cfRule>
  </conditionalFormatting>
  <conditionalFormatting sqref="H23 H10:H21">
    <cfRule type="containsText" dxfId="2152" priority="26" operator="containsText" text="libre">
      <formula>NOT(ISERROR(SEARCH("libre",H10)))</formula>
    </cfRule>
  </conditionalFormatting>
  <conditionalFormatting sqref="Q10:Q21">
    <cfRule type="containsText" dxfId="2151" priority="21" operator="containsText" text="ntitulé">
      <formula>NOT(ISERROR(SEARCH("ntitulé",Q10)))</formula>
    </cfRule>
    <cfRule type="containsBlanks" dxfId="2150" priority="22">
      <formula>LEN(TRIM(Q10))=0</formula>
    </cfRule>
  </conditionalFormatting>
  <conditionalFormatting sqref="Q10:Q21">
    <cfRule type="containsText" dxfId="2149" priority="20" operator="containsText" text="libre">
      <formula>NOT(ISERROR(SEARCH("libre",Q10)))</formula>
    </cfRule>
  </conditionalFormatting>
  <conditionalFormatting sqref="R10:R21">
    <cfRule type="containsText" dxfId="2148" priority="12" operator="containsText" text="ntitulé">
      <formula>NOT(ISERROR(SEARCH("ntitulé",R10)))</formula>
    </cfRule>
    <cfRule type="containsBlanks" dxfId="2147" priority="13">
      <formula>LEN(TRIM(R10))=0</formula>
    </cfRule>
  </conditionalFormatting>
  <conditionalFormatting sqref="R10:R21">
    <cfRule type="containsText" dxfId="2146" priority="11" operator="containsText" text="libre">
      <formula>NOT(ISERROR(SEARCH("libre",R10)))</formula>
    </cfRule>
  </conditionalFormatting>
  <conditionalFormatting sqref="J23 J10:J21">
    <cfRule type="containsText" dxfId="2145" priority="9" operator="containsText" text="ntitulé">
      <formula>NOT(ISERROR(SEARCH("ntitulé",J10)))</formula>
    </cfRule>
    <cfRule type="containsBlanks" dxfId="2144" priority="10">
      <formula>LEN(TRIM(J10))=0</formula>
    </cfRule>
  </conditionalFormatting>
  <conditionalFormatting sqref="J23 J10:J21">
    <cfRule type="containsText" dxfId="2143" priority="8" operator="containsText" text="libre">
      <formula>NOT(ISERROR(SEARCH("libre",J10)))</formula>
    </cfRule>
  </conditionalFormatting>
  <conditionalFormatting sqref="S10:S21">
    <cfRule type="containsText" dxfId="2142" priority="3" operator="containsText" text="ntitulé">
      <formula>NOT(ISERROR(SEARCH("ntitulé",S10)))</formula>
    </cfRule>
    <cfRule type="containsBlanks" dxfId="2141" priority="4">
      <formula>LEN(TRIM(S10))=0</formula>
    </cfRule>
  </conditionalFormatting>
  <conditionalFormatting sqref="S10:S21">
    <cfRule type="containsText" dxfId="2140" priority="2" operator="containsText" text="libre">
      <formula>NOT(ISERROR(SEARCH("libre",S10)))</formula>
    </cfRule>
  </conditionalFormatting>
  <conditionalFormatting sqref="B50:T53">
    <cfRule type="containsBlanks" dxfId="2139" priority="1">
      <formula>LEN(TRIM(B50))=0</formula>
    </cfRule>
  </conditionalFormatting>
  <hyperlinks>
    <hyperlink ref="A1" location="TAB00!A1" display="Retour page de garde"/>
    <hyperlink ref="A2" location="'TAB4'!A1" display="Retour TAB4"/>
  </hyperlinks>
  <pageMargins left="0.7" right="0.7" top="0.75" bottom="0.75" header="0.3" footer="0.3"/>
  <pageSetup paperSize="9" scale="69" fitToHeight="0" orientation="landscape" verticalDpi="300" r:id="rId1"/>
  <rowBreaks count="1" manualBreakCount="1">
    <brk id="4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zoomScale="90" zoomScaleNormal="90" workbookViewId="0">
      <selection activeCell="B24" sqref="B24:Q24"/>
    </sheetView>
  </sheetViews>
  <sheetFormatPr baseColWidth="10" defaultColWidth="9.1640625" defaultRowHeight="13.5" x14ac:dyDescent="0.3"/>
  <cols>
    <col min="1" max="1" width="52.83203125" style="140" customWidth="1"/>
    <col min="2" max="3" width="14.6640625" style="84" customWidth="1"/>
    <col min="4" max="4" width="14.6640625" style="80" customWidth="1"/>
    <col min="5" max="5" width="14.6640625" style="84" customWidth="1"/>
    <col min="6" max="6" width="14.6640625" style="80" customWidth="1"/>
    <col min="7" max="7" width="14.6640625" style="84" customWidth="1"/>
    <col min="8" max="8" width="14.6640625" style="80" customWidth="1"/>
    <col min="9" max="9" width="14.6640625" style="84" customWidth="1"/>
    <col min="10" max="10" width="14.6640625" style="80" customWidth="1"/>
    <col min="11" max="11" width="2.5" style="84" customWidth="1"/>
    <col min="12" max="12" width="7.1640625" style="78" customWidth="1"/>
    <col min="13" max="13" width="7.1640625" style="84" customWidth="1"/>
    <col min="14" max="14" width="7.1640625" style="78" customWidth="1"/>
    <col min="15" max="15" width="7.1640625" style="84" customWidth="1"/>
    <col min="16" max="16" width="7.1640625" style="78" customWidth="1"/>
    <col min="17" max="17" width="7.1640625" style="84" customWidth="1"/>
    <col min="18" max="19" width="7.1640625" style="78" customWidth="1"/>
    <col min="20" max="20" width="1.5" style="78" customWidth="1"/>
    <col min="21" max="16384" width="9.1640625" style="78"/>
  </cols>
  <sheetData>
    <row r="1" spans="1:19" ht="15" x14ac:dyDescent="0.3">
      <c r="A1" s="139" t="s">
        <v>152</v>
      </c>
      <c r="B1" s="78"/>
      <c r="C1" s="78"/>
      <c r="D1" s="78"/>
      <c r="E1" s="80"/>
      <c r="F1" s="78"/>
      <c r="G1" s="80"/>
      <c r="H1" s="78"/>
      <c r="I1" s="80"/>
      <c r="J1" s="78"/>
      <c r="K1" s="80"/>
      <c r="M1" s="78"/>
      <c r="O1" s="78"/>
      <c r="Q1" s="78"/>
    </row>
    <row r="2" spans="1:19" ht="15" x14ac:dyDescent="0.3">
      <c r="A2" s="139" t="s">
        <v>370</v>
      </c>
    </row>
    <row r="3" spans="1:19" ht="21" x14ac:dyDescent="0.35">
      <c r="A3" s="109" t="str">
        <f>TAB00!B59&amp;" : "&amp;TAB00!C59</f>
        <v>TAB4.4 : Charges nettes liées à la gestion des MOZA et EOC</v>
      </c>
      <c r="B3" s="152"/>
      <c r="C3" s="152"/>
      <c r="D3" s="152"/>
      <c r="E3" s="152"/>
      <c r="F3" s="152"/>
      <c r="G3" s="152"/>
      <c r="H3" s="152"/>
      <c r="I3" s="152"/>
      <c r="J3" s="152"/>
      <c r="K3" s="152"/>
      <c r="L3" s="152"/>
      <c r="M3" s="152"/>
      <c r="N3" s="152"/>
      <c r="O3" s="152"/>
      <c r="P3" s="152"/>
      <c r="Q3" s="152"/>
      <c r="R3" s="152"/>
      <c r="S3" s="152"/>
    </row>
    <row r="5" spans="1:19" x14ac:dyDescent="0.3">
      <c r="A5" s="683"/>
      <c r="B5" s="683"/>
      <c r="C5" s="683"/>
      <c r="D5" s="683"/>
      <c r="E5" s="683"/>
      <c r="F5" s="683"/>
      <c r="G5" s="683"/>
      <c r="H5" s="683"/>
      <c r="I5" s="683"/>
      <c r="J5" s="683"/>
      <c r="K5" s="683"/>
      <c r="L5" s="683"/>
      <c r="M5" s="683"/>
      <c r="N5" s="683"/>
      <c r="O5" s="683"/>
    </row>
    <row r="7" spans="1:19" x14ac:dyDescent="0.3">
      <c r="L7" s="757" t="s">
        <v>954</v>
      </c>
      <c r="M7" s="757"/>
      <c r="N7" s="757"/>
      <c r="O7" s="757"/>
      <c r="P7" s="757"/>
      <c r="Q7" s="757"/>
      <c r="R7" s="757"/>
      <c r="S7" s="758"/>
    </row>
    <row r="8" spans="1:19" ht="40.5" x14ac:dyDescent="0.3">
      <c r="B8" s="614" t="s">
        <v>110</v>
      </c>
      <c r="C8" s="597" t="s">
        <v>132</v>
      </c>
      <c r="D8" s="597" t="s">
        <v>299</v>
      </c>
      <c r="E8" s="597" t="s">
        <v>319</v>
      </c>
      <c r="F8" s="597" t="s">
        <v>298</v>
      </c>
      <c r="G8" s="597" t="s">
        <v>294</v>
      </c>
      <c r="H8" s="597" t="s">
        <v>295</v>
      </c>
      <c r="I8" s="597" t="s">
        <v>296</v>
      </c>
      <c r="J8" s="597" t="s">
        <v>297</v>
      </c>
      <c r="L8" s="596" t="s">
        <v>950</v>
      </c>
      <c r="M8" s="596" t="s">
        <v>951</v>
      </c>
      <c r="N8" s="596" t="s">
        <v>952</v>
      </c>
      <c r="O8" s="596" t="s">
        <v>953</v>
      </c>
      <c r="P8" s="596" t="s">
        <v>955</v>
      </c>
      <c r="Q8" s="596" t="s">
        <v>956</v>
      </c>
      <c r="R8" s="596" t="s">
        <v>957</v>
      </c>
      <c r="S8" s="596" t="s">
        <v>958</v>
      </c>
    </row>
    <row r="9" spans="1:19" ht="27" x14ac:dyDescent="0.3">
      <c r="A9" s="531" t="s">
        <v>583</v>
      </c>
      <c r="B9" s="525">
        <f>SUM(B10:B21)</f>
        <v>0</v>
      </c>
      <c r="C9" s="525">
        <f>SUM(C10:C21)</f>
        <v>0</v>
      </c>
      <c r="D9" s="525">
        <f>SUM(D10:D21)</f>
        <v>0</v>
      </c>
      <c r="E9" s="525">
        <f>SUM(E10:E21)</f>
        <v>0</v>
      </c>
      <c r="F9" s="525">
        <f>SUM(F10:F21)</f>
        <v>0</v>
      </c>
      <c r="G9" s="525">
        <f>G25*G23</f>
        <v>0</v>
      </c>
      <c r="H9" s="525">
        <f>H25*H23</f>
        <v>0</v>
      </c>
      <c r="I9" s="525">
        <f>I25*I23</f>
        <v>0</v>
      </c>
      <c r="J9" s="525">
        <f>J25*J23</f>
        <v>0</v>
      </c>
      <c r="K9" s="78"/>
      <c r="L9" s="526">
        <f t="shared" ref="L9:S9" si="0">IF(AND(ROUND(B9,0)=0,C9&gt;B9),"INF",IF(AND(ROUND(B9,0)=0,ROUND(C9,0)=0),0,(C9-B9)/B9))</f>
        <v>0</v>
      </c>
      <c r="M9" s="526">
        <f t="shared" si="0"/>
        <v>0</v>
      </c>
      <c r="N9" s="526">
        <f t="shared" si="0"/>
        <v>0</v>
      </c>
      <c r="O9" s="526">
        <f t="shared" si="0"/>
        <v>0</v>
      </c>
      <c r="P9" s="526">
        <f t="shared" si="0"/>
        <v>0</v>
      </c>
      <c r="Q9" s="526">
        <f t="shared" si="0"/>
        <v>0</v>
      </c>
      <c r="R9" s="526">
        <f t="shared" si="0"/>
        <v>0</v>
      </c>
      <c r="S9" s="526">
        <f t="shared" si="0"/>
        <v>0</v>
      </c>
    </row>
    <row r="10" spans="1:19" x14ac:dyDescent="0.3">
      <c r="A10" s="132" t="s">
        <v>584</v>
      </c>
      <c r="B10" s="91"/>
      <c r="C10" s="91"/>
      <c r="D10" s="91"/>
      <c r="E10" s="91"/>
      <c r="F10" s="91"/>
      <c r="G10" s="121"/>
      <c r="H10" s="121"/>
      <c r="I10" s="121"/>
      <c r="J10" s="121"/>
      <c r="K10" s="78"/>
      <c r="L10" s="135">
        <f t="shared" ref="L10:L21" si="1">IF(AND(ROUND(B10,0)=0,C10&gt;B10),"INF",IF(AND(ROUND(B10,0)=0,ROUND(C10,0)=0),0,(C10-B10)/B10))</f>
        <v>0</v>
      </c>
      <c r="M10" s="135">
        <f t="shared" ref="M10:M21" si="2">IF(AND(ROUND(C10,0)=0,D10&gt;C10),"INF",IF(AND(ROUND(C10,0)=0,ROUND(D10,0)=0),0,(D10-C10)/C10))</f>
        <v>0</v>
      </c>
      <c r="N10" s="135">
        <f t="shared" ref="N10:N21" si="3">IF(AND(ROUND(D10,0)=0,E10&gt;D10),"INF",IF(AND(ROUND(D10,0)=0,ROUND(E10,0)=0),0,(E10-D10)/D10))</f>
        <v>0</v>
      </c>
      <c r="O10" s="135">
        <f t="shared" ref="O10:O21" si="4">IF(AND(ROUND(E10,0)=0,F10&gt;E10),"INF",IF(AND(ROUND(E10,0)=0,ROUND(F10,0)=0),0,(F10-E10)/E10))</f>
        <v>0</v>
      </c>
      <c r="P10" s="121"/>
      <c r="Q10" s="121"/>
      <c r="R10" s="121"/>
      <c r="S10" s="121"/>
    </row>
    <row r="11" spans="1:19" x14ac:dyDescent="0.3">
      <c r="A11" s="142" t="s">
        <v>585</v>
      </c>
      <c r="B11" s="91"/>
      <c r="C11" s="91"/>
      <c r="D11" s="91"/>
      <c r="E11" s="91"/>
      <c r="F11" s="91"/>
      <c r="G11" s="121"/>
      <c r="H11" s="121"/>
      <c r="I11" s="121"/>
      <c r="J11" s="121"/>
      <c r="K11" s="78"/>
      <c r="L11" s="135">
        <f t="shared" si="1"/>
        <v>0</v>
      </c>
      <c r="M11" s="135">
        <f t="shared" si="2"/>
        <v>0</v>
      </c>
      <c r="N11" s="135">
        <f t="shared" si="3"/>
        <v>0</v>
      </c>
      <c r="O11" s="135">
        <f t="shared" si="4"/>
        <v>0</v>
      </c>
      <c r="P11" s="121"/>
      <c r="Q11" s="121"/>
      <c r="R11" s="121"/>
      <c r="S11" s="121"/>
    </row>
    <row r="12" spans="1:19" x14ac:dyDescent="0.3">
      <c r="A12" s="71" t="s">
        <v>459</v>
      </c>
      <c r="B12" s="91"/>
      <c r="C12" s="91"/>
      <c r="D12" s="91"/>
      <c r="E12" s="91"/>
      <c r="F12" s="91"/>
      <c r="G12" s="121"/>
      <c r="H12" s="121"/>
      <c r="I12" s="121"/>
      <c r="J12" s="121"/>
      <c r="K12" s="78"/>
      <c r="L12" s="135">
        <f t="shared" si="1"/>
        <v>0</v>
      </c>
      <c r="M12" s="135">
        <f t="shared" si="2"/>
        <v>0</v>
      </c>
      <c r="N12" s="135">
        <f t="shared" si="3"/>
        <v>0</v>
      </c>
      <c r="O12" s="135">
        <f t="shared" si="4"/>
        <v>0</v>
      </c>
      <c r="P12" s="121"/>
      <c r="Q12" s="121"/>
      <c r="R12" s="121"/>
      <c r="S12" s="121"/>
    </row>
    <row r="13" spans="1:19" x14ac:dyDescent="0.3">
      <c r="A13" s="71" t="s">
        <v>459</v>
      </c>
      <c r="B13" s="91"/>
      <c r="C13" s="91"/>
      <c r="D13" s="91"/>
      <c r="E13" s="91"/>
      <c r="F13" s="91"/>
      <c r="G13" s="121"/>
      <c r="H13" s="121"/>
      <c r="I13" s="121"/>
      <c r="J13" s="121"/>
      <c r="K13" s="78"/>
      <c r="L13" s="135">
        <f t="shared" si="1"/>
        <v>0</v>
      </c>
      <c r="M13" s="135">
        <f t="shared" si="2"/>
        <v>0</v>
      </c>
      <c r="N13" s="135">
        <f t="shared" si="3"/>
        <v>0</v>
      </c>
      <c r="O13" s="135">
        <f t="shared" si="4"/>
        <v>0</v>
      </c>
      <c r="P13" s="121"/>
      <c r="Q13" s="121"/>
      <c r="R13" s="121"/>
      <c r="S13" s="121"/>
    </row>
    <row r="14" spans="1:19" x14ac:dyDescent="0.3">
      <c r="A14" s="71" t="s">
        <v>459</v>
      </c>
      <c r="B14" s="91"/>
      <c r="C14" s="91"/>
      <c r="D14" s="91"/>
      <c r="E14" s="91"/>
      <c r="F14" s="91"/>
      <c r="G14" s="121"/>
      <c r="H14" s="121"/>
      <c r="I14" s="121"/>
      <c r="J14" s="121"/>
      <c r="K14" s="78"/>
      <c r="L14" s="135">
        <f t="shared" si="1"/>
        <v>0</v>
      </c>
      <c r="M14" s="135">
        <f t="shared" si="2"/>
        <v>0</v>
      </c>
      <c r="N14" s="135">
        <f t="shared" si="3"/>
        <v>0</v>
      </c>
      <c r="O14" s="135">
        <f t="shared" si="4"/>
        <v>0</v>
      </c>
      <c r="P14" s="121"/>
      <c r="Q14" s="121"/>
      <c r="R14" s="121"/>
      <c r="S14" s="121"/>
    </row>
    <row r="15" spans="1:19" x14ac:dyDescent="0.3">
      <c r="A15" s="71" t="s">
        <v>459</v>
      </c>
      <c r="B15" s="91"/>
      <c r="C15" s="91"/>
      <c r="D15" s="91"/>
      <c r="E15" s="91"/>
      <c r="F15" s="91"/>
      <c r="G15" s="121"/>
      <c r="H15" s="121"/>
      <c r="I15" s="121"/>
      <c r="J15" s="121"/>
      <c r="K15" s="78"/>
      <c r="L15" s="135">
        <f t="shared" si="1"/>
        <v>0</v>
      </c>
      <c r="M15" s="135">
        <f t="shared" si="2"/>
        <v>0</v>
      </c>
      <c r="N15" s="135">
        <f t="shared" si="3"/>
        <v>0</v>
      </c>
      <c r="O15" s="135">
        <f t="shared" si="4"/>
        <v>0</v>
      </c>
      <c r="P15" s="121"/>
      <c r="Q15" s="121"/>
      <c r="R15" s="121"/>
      <c r="S15" s="121"/>
    </row>
    <row r="16" spans="1:19" x14ac:dyDescent="0.3">
      <c r="A16" s="71" t="s">
        <v>459</v>
      </c>
      <c r="B16" s="91"/>
      <c r="C16" s="91"/>
      <c r="D16" s="91"/>
      <c r="E16" s="91"/>
      <c r="F16" s="91"/>
      <c r="G16" s="121"/>
      <c r="H16" s="121"/>
      <c r="I16" s="121"/>
      <c r="J16" s="121"/>
      <c r="K16" s="78"/>
      <c r="L16" s="135">
        <f t="shared" si="1"/>
        <v>0</v>
      </c>
      <c r="M16" s="135">
        <f t="shared" si="2"/>
        <v>0</v>
      </c>
      <c r="N16" s="135">
        <f t="shared" si="3"/>
        <v>0</v>
      </c>
      <c r="O16" s="135">
        <f t="shared" si="4"/>
        <v>0</v>
      </c>
      <c r="P16" s="121"/>
      <c r="Q16" s="121"/>
      <c r="R16" s="121"/>
      <c r="S16" s="121"/>
    </row>
    <row r="17" spans="1:19" x14ac:dyDescent="0.3">
      <c r="A17" s="71" t="s">
        <v>459</v>
      </c>
      <c r="B17" s="91"/>
      <c r="C17" s="91"/>
      <c r="D17" s="91"/>
      <c r="E17" s="91"/>
      <c r="F17" s="91"/>
      <c r="G17" s="121"/>
      <c r="H17" s="121"/>
      <c r="I17" s="121"/>
      <c r="J17" s="121"/>
      <c r="K17" s="78"/>
      <c r="L17" s="135">
        <f t="shared" si="1"/>
        <v>0</v>
      </c>
      <c r="M17" s="135">
        <f t="shared" si="2"/>
        <v>0</v>
      </c>
      <c r="N17" s="135">
        <f t="shared" si="3"/>
        <v>0</v>
      </c>
      <c r="O17" s="135">
        <f t="shared" si="4"/>
        <v>0</v>
      </c>
      <c r="P17" s="121"/>
      <c r="Q17" s="121"/>
      <c r="R17" s="121"/>
      <c r="S17" s="121"/>
    </row>
    <row r="18" spans="1:19" x14ac:dyDescent="0.3">
      <c r="A18" s="71" t="s">
        <v>459</v>
      </c>
      <c r="B18" s="91"/>
      <c r="C18" s="91"/>
      <c r="D18" s="91"/>
      <c r="E18" s="91"/>
      <c r="F18" s="91"/>
      <c r="G18" s="121"/>
      <c r="H18" s="121"/>
      <c r="I18" s="121"/>
      <c r="J18" s="121"/>
      <c r="K18" s="78"/>
      <c r="L18" s="135">
        <f t="shared" si="1"/>
        <v>0</v>
      </c>
      <c r="M18" s="135">
        <f t="shared" si="2"/>
        <v>0</v>
      </c>
      <c r="N18" s="135">
        <f t="shared" si="3"/>
        <v>0</v>
      </c>
      <c r="O18" s="135">
        <f t="shared" si="4"/>
        <v>0</v>
      </c>
      <c r="P18" s="121"/>
      <c r="Q18" s="121"/>
      <c r="R18" s="121"/>
      <c r="S18" s="121"/>
    </row>
    <row r="19" spans="1:19" x14ac:dyDescent="0.3">
      <c r="A19" s="71" t="s">
        <v>459</v>
      </c>
      <c r="B19" s="91"/>
      <c r="C19" s="91"/>
      <c r="D19" s="91"/>
      <c r="E19" s="91"/>
      <c r="F19" s="91"/>
      <c r="G19" s="121"/>
      <c r="H19" s="121"/>
      <c r="I19" s="121"/>
      <c r="J19" s="121"/>
      <c r="K19" s="78"/>
      <c r="L19" s="135">
        <f t="shared" si="1"/>
        <v>0</v>
      </c>
      <c r="M19" s="135">
        <f t="shared" si="2"/>
        <v>0</v>
      </c>
      <c r="N19" s="135">
        <f t="shared" si="3"/>
        <v>0</v>
      </c>
      <c r="O19" s="135">
        <f t="shared" si="4"/>
        <v>0</v>
      </c>
      <c r="P19" s="121"/>
      <c r="Q19" s="121"/>
      <c r="R19" s="121"/>
      <c r="S19" s="121"/>
    </row>
    <row r="20" spans="1:19" x14ac:dyDescent="0.3">
      <c r="A20" s="71" t="s">
        <v>459</v>
      </c>
      <c r="B20" s="91"/>
      <c r="C20" s="91"/>
      <c r="D20" s="91"/>
      <c r="E20" s="91"/>
      <c r="F20" s="91"/>
      <c r="G20" s="121"/>
      <c r="H20" s="121"/>
      <c r="I20" s="121"/>
      <c r="J20" s="121"/>
      <c r="K20" s="78"/>
      <c r="L20" s="135">
        <f t="shared" si="1"/>
        <v>0</v>
      </c>
      <c r="M20" s="135">
        <f t="shared" si="2"/>
        <v>0</v>
      </c>
      <c r="N20" s="135">
        <f t="shared" si="3"/>
        <v>0</v>
      </c>
      <c r="O20" s="135">
        <f t="shared" si="4"/>
        <v>0</v>
      </c>
      <c r="P20" s="121"/>
      <c r="Q20" s="121"/>
      <c r="R20" s="121"/>
      <c r="S20" s="121"/>
    </row>
    <row r="21" spans="1:19" x14ac:dyDescent="0.3">
      <c r="A21" s="71" t="s">
        <v>459</v>
      </c>
      <c r="B21" s="91"/>
      <c r="C21" s="91"/>
      <c r="D21" s="91"/>
      <c r="E21" s="91"/>
      <c r="F21" s="91"/>
      <c r="G21" s="121"/>
      <c r="H21" s="121"/>
      <c r="I21" s="121"/>
      <c r="J21" s="121"/>
      <c r="K21" s="78"/>
      <c r="L21" s="135">
        <f t="shared" si="1"/>
        <v>0</v>
      </c>
      <c r="M21" s="135">
        <f t="shared" si="2"/>
        <v>0</v>
      </c>
      <c r="N21" s="135">
        <f t="shared" si="3"/>
        <v>0</v>
      </c>
      <c r="O21" s="135">
        <f t="shared" si="4"/>
        <v>0</v>
      </c>
      <c r="P21" s="121"/>
      <c r="Q21" s="121"/>
      <c r="R21" s="121"/>
      <c r="S21" s="121"/>
    </row>
    <row r="22" spans="1:19" s="143" customFormat="1" x14ac:dyDescent="0.3"/>
    <row r="23" spans="1:19" ht="27" x14ac:dyDescent="0.3">
      <c r="A23" s="594" t="s">
        <v>947</v>
      </c>
      <c r="B23" s="91"/>
      <c r="C23" s="91"/>
      <c r="D23" s="91"/>
      <c r="E23" s="91"/>
      <c r="F23" s="91"/>
      <c r="G23" s="91"/>
      <c r="H23" s="91"/>
      <c r="I23" s="91"/>
      <c r="J23" s="91"/>
      <c r="K23" s="78"/>
      <c r="L23" s="135">
        <f t="shared" ref="L23:S23" si="5">IF(AND(ROUND(B23,0)=0,C23&gt;B23),"INF",IF(AND(ROUND(B23,0)=0,ROUND(C23,0)=0),0,(C23-B23)/B23))</f>
        <v>0</v>
      </c>
      <c r="M23" s="135">
        <f t="shared" si="5"/>
        <v>0</v>
      </c>
      <c r="N23" s="135">
        <f t="shared" si="5"/>
        <v>0</v>
      </c>
      <c r="O23" s="135">
        <f t="shared" si="5"/>
        <v>0</v>
      </c>
      <c r="P23" s="135">
        <f t="shared" si="5"/>
        <v>0</v>
      </c>
      <c r="Q23" s="135">
        <f t="shared" si="5"/>
        <v>0</v>
      </c>
      <c r="R23" s="135">
        <f t="shared" si="5"/>
        <v>0</v>
      </c>
      <c r="S23" s="135">
        <f t="shared" si="5"/>
        <v>0</v>
      </c>
    </row>
    <row r="24" spans="1:19" x14ac:dyDescent="0.3">
      <c r="D24" s="84"/>
      <c r="F24" s="84"/>
      <c r="H24" s="84"/>
      <c r="J24" s="84"/>
      <c r="K24" s="78"/>
      <c r="L24" s="80"/>
      <c r="M24" s="80"/>
      <c r="N24" s="80"/>
      <c r="O24" s="80"/>
      <c r="P24" s="80"/>
      <c r="Q24" s="80"/>
      <c r="R24" s="80"/>
      <c r="S24" s="80"/>
    </row>
    <row r="25" spans="1:19" x14ac:dyDescent="0.3">
      <c r="A25" s="528" t="s">
        <v>114</v>
      </c>
      <c r="B25" s="529">
        <f>IFERROR(B9/B23,0)</f>
        <v>0</v>
      </c>
      <c r="C25" s="529">
        <f>IFERROR(C9/C23,0)</f>
        <v>0</v>
      </c>
      <c r="D25" s="529">
        <f>IFERROR(D9/D23,0)</f>
        <v>0</v>
      </c>
      <c r="E25" s="529">
        <f>IFERROR(E9/E23,0)</f>
        <v>0</v>
      </c>
      <c r="F25" s="529">
        <f>IFERROR(F9/F23,0)</f>
        <v>0</v>
      </c>
      <c r="G25" s="529">
        <f>F25*(1+TAB00!G$32-TAB00!G$33)</f>
        <v>0</v>
      </c>
      <c r="H25" s="529">
        <f>G25*(1+TAB00!H$32-TAB00!H$33)</f>
        <v>0</v>
      </c>
      <c r="I25" s="529">
        <f>H25*(1+TAB00!I$32-TAB00!I$33)</f>
        <v>0</v>
      </c>
      <c r="J25" s="529">
        <f>I25*(1+TAB00!J$32-TAB00!J$33)</f>
        <v>0</v>
      </c>
      <c r="K25" s="78"/>
      <c r="L25" s="530">
        <f t="shared" ref="L25:S25" si="6">IF(AND(ROUND(B25,0)=0,C25&gt;B25),"INF",IF(AND(ROUND(B25,0)=0,ROUND(C25,0)=0),0,(C25-B25)/B25))</f>
        <v>0</v>
      </c>
      <c r="M25" s="530">
        <f t="shared" si="6"/>
        <v>0</v>
      </c>
      <c r="N25" s="530">
        <f t="shared" si="6"/>
        <v>0</v>
      </c>
      <c r="O25" s="530">
        <f t="shared" si="6"/>
        <v>0</v>
      </c>
      <c r="P25" s="530">
        <f t="shared" si="6"/>
        <v>0</v>
      </c>
      <c r="Q25" s="530">
        <f t="shared" si="6"/>
        <v>0</v>
      </c>
      <c r="R25" s="530">
        <f t="shared" si="6"/>
        <v>0</v>
      </c>
      <c r="S25" s="530">
        <f t="shared" si="6"/>
        <v>0</v>
      </c>
    </row>
    <row r="26" spans="1:19" x14ac:dyDescent="0.3">
      <c r="D26" s="84"/>
      <c r="F26" s="84"/>
      <c r="H26" s="84"/>
      <c r="J26" s="84"/>
      <c r="K26" s="78"/>
      <c r="L26" s="80"/>
      <c r="M26" s="80"/>
      <c r="N26" s="80"/>
      <c r="O26" s="80"/>
      <c r="P26" s="80"/>
      <c r="Q26" s="80"/>
      <c r="R26" s="80"/>
      <c r="S26" s="80"/>
    </row>
    <row r="27" spans="1:19" ht="27" x14ac:dyDescent="0.3">
      <c r="A27" s="531" t="s">
        <v>582</v>
      </c>
      <c r="B27" s="525">
        <f>SUM(B28:B39)</f>
        <v>0</v>
      </c>
      <c r="C27" s="525">
        <f>SUM(C28:C39)</f>
        <v>0</v>
      </c>
      <c r="D27" s="525">
        <f>SUM(D28:D39)</f>
        <v>0</v>
      </c>
      <c r="E27" s="525">
        <f>SUM(E28:E39)</f>
        <v>0</v>
      </c>
      <c r="F27" s="525">
        <f>SUM(F28:F39)</f>
        <v>0</v>
      </c>
      <c r="G27" s="527">
        <f>F27*(1+TAB00!G$32-TAB00!G$33)</f>
        <v>0</v>
      </c>
      <c r="H27" s="527">
        <f>G27*(1+TAB00!H$32-TAB00!H$33)</f>
        <v>0</v>
      </c>
      <c r="I27" s="527">
        <f>H27*(1+TAB00!I$32-TAB00!I$33)</f>
        <v>0</v>
      </c>
      <c r="J27" s="527">
        <f>I27*(1+TAB00!J$32-TAB00!J$33)</f>
        <v>0</v>
      </c>
      <c r="K27" s="78"/>
      <c r="L27" s="526">
        <f t="shared" ref="L27:S27" si="7">IF(AND(ROUND(B27,0)=0,C27&gt;B27),"INF",IF(AND(ROUND(B27,0)=0,ROUND(C27,0)=0),0,(C27-B27)/B27))</f>
        <v>0</v>
      </c>
      <c r="M27" s="526">
        <f t="shared" si="7"/>
        <v>0</v>
      </c>
      <c r="N27" s="526">
        <f t="shared" si="7"/>
        <v>0</v>
      </c>
      <c r="O27" s="526">
        <f t="shared" si="7"/>
        <v>0</v>
      </c>
      <c r="P27" s="526">
        <f t="shared" si="7"/>
        <v>0</v>
      </c>
      <c r="Q27" s="526">
        <f t="shared" si="7"/>
        <v>0</v>
      </c>
      <c r="R27" s="526">
        <f t="shared" si="7"/>
        <v>0</v>
      </c>
      <c r="S27" s="526">
        <f t="shared" si="7"/>
        <v>0</v>
      </c>
    </row>
    <row r="28" spans="1:19" x14ac:dyDescent="0.3">
      <c r="A28" s="142" t="s">
        <v>584</v>
      </c>
      <c r="B28" s="91"/>
      <c r="C28" s="91"/>
      <c r="D28" s="91"/>
      <c r="E28" s="91"/>
      <c r="F28" s="91"/>
      <c r="G28" s="121"/>
      <c r="H28" s="121"/>
      <c r="I28" s="121"/>
      <c r="J28" s="121"/>
      <c r="K28" s="78"/>
      <c r="L28" s="135">
        <f t="shared" ref="L28:L39" si="8">IF(AND(ROUND(B28,0)=0,C28&gt;B28),"INF",IF(AND(ROUND(B28,0)=0,ROUND(C28,0)=0),0,(C28-B28)/B28))</f>
        <v>0</v>
      </c>
      <c r="M28" s="135">
        <f t="shared" ref="M28:M39" si="9">IF(AND(ROUND(C28,0)=0,D28&gt;C28),"INF",IF(AND(ROUND(C28,0)=0,ROUND(D28,0)=0),0,(D28-C28)/C28))</f>
        <v>0</v>
      </c>
      <c r="N28" s="135">
        <f t="shared" ref="N28:N39" si="10">IF(AND(ROUND(D28,0)=0,E28&gt;D28),"INF",IF(AND(ROUND(D28,0)=0,ROUND(E28,0)=0),0,(E28-D28)/D28))</f>
        <v>0</v>
      </c>
      <c r="O28" s="135">
        <f t="shared" ref="O28:O39" si="11">IF(AND(ROUND(E28,0)=0,F28&gt;E28),"INF",IF(AND(ROUND(E28,0)=0,ROUND(F28,0)=0),0,(F28-E28)/E28))</f>
        <v>0</v>
      </c>
      <c r="P28" s="121"/>
      <c r="Q28" s="121"/>
      <c r="R28" s="121"/>
      <c r="S28" s="121"/>
    </row>
    <row r="29" spans="1:19" x14ac:dyDescent="0.3">
      <c r="A29" s="142" t="s">
        <v>585</v>
      </c>
      <c r="B29" s="91"/>
      <c r="C29" s="91"/>
      <c r="D29" s="91"/>
      <c r="E29" s="91"/>
      <c r="F29" s="91"/>
      <c r="G29" s="121"/>
      <c r="H29" s="121"/>
      <c r="I29" s="121"/>
      <c r="J29" s="121"/>
      <c r="K29" s="78"/>
      <c r="L29" s="135">
        <f t="shared" si="8"/>
        <v>0</v>
      </c>
      <c r="M29" s="135">
        <f t="shared" si="9"/>
        <v>0</v>
      </c>
      <c r="N29" s="135">
        <f t="shared" si="10"/>
        <v>0</v>
      </c>
      <c r="O29" s="135">
        <f t="shared" si="11"/>
        <v>0</v>
      </c>
      <c r="P29" s="121"/>
      <c r="Q29" s="121"/>
      <c r="R29" s="121"/>
      <c r="S29" s="121"/>
    </row>
    <row r="30" spans="1:19" x14ac:dyDescent="0.3">
      <c r="A30" s="71" t="s">
        <v>459</v>
      </c>
      <c r="B30" s="91"/>
      <c r="C30" s="91"/>
      <c r="D30" s="91"/>
      <c r="E30" s="91"/>
      <c r="F30" s="91"/>
      <c r="G30" s="121"/>
      <c r="H30" s="121"/>
      <c r="I30" s="121"/>
      <c r="J30" s="121"/>
      <c r="K30" s="78"/>
      <c r="L30" s="135">
        <f t="shared" si="8"/>
        <v>0</v>
      </c>
      <c r="M30" s="135">
        <f t="shared" si="9"/>
        <v>0</v>
      </c>
      <c r="N30" s="135">
        <f t="shared" si="10"/>
        <v>0</v>
      </c>
      <c r="O30" s="135">
        <f t="shared" si="11"/>
        <v>0</v>
      </c>
      <c r="P30" s="121"/>
      <c r="Q30" s="121"/>
      <c r="R30" s="121"/>
      <c r="S30" s="121"/>
    </row>
    <row r="31" spans="1:19" x14ac:dyDescent="0.3">
      <c r="A31" s="71" t="s">
        <v>459</v>
      </c>
      <c r="B31" s="91"/>
      <c r="C31" s="91"/>
      <c r="D31" s="91"/>
      <c r="E31" s="91"/>
      <c r="F31" s="91"/>
      <c r="G31" s="121"/>
      <c r="H31" s="121"/>
      <c r="I31" s="121"/>
      <c r="J31" s="121"/>
      <c r="K31" s="78"/>
      <c r="L31" s="135">
        <f t="shared" si="8"/>
        <v>0</v>
      </c>
      <c r="M31" s="135">
        <f t="shared" si="9"/>
        <v>0</v>
      </c>
      <c r="N31" s="135">
        <f t="shared" si="10"/>
        <v>0</v>
      </c>
      <c r="O31" s="135">
        <f t="shared" si="11"/>
        <v>0</v>
      </c>
      <c r="P31" s="121"/>
      <c r="Q31" s="121"/>
      <c r="R31" s="121"/>
      <c r="S31" s="121"/>
    </row>
    <row r="32" spans="1:19" x14ac:dyDescent="0.3">
      <c r="A32" s="71" t="s">
        <v>459</v>
      </c>
      <c r="B32" s="91"/>
      <c r="C32" s="91"/>
      <c r="D32" s="91"/>
      <c r="E32" s="91"/>
      <c r="F32" s="91"/>
      <c r="G32" s="121"/>
      <c r="H32" s="121"/>
      <c r="I32" s="121"/>
      <c r="J32" s="121"/>
      <c r="K32" s="78"/>
      <c r="L32" s="135">
        <f t="shared" si="8"/>
        <v>0</v>
      </c>
      <c r="M32" s="135">
        <f t="shared" si="9"/>
        <v>0</v>
      </c>
      <c r="N32" s="135">
        <f t="shared" si="10"/>
        <v>0</v>
      </c>
      <c r="O32" s="135">
        <f t="shared" si="11"/>
        <v>0</v>
      </c>
      <c r="P32" s="121"/>
      <c r="Q32" s="121"/>
      <c r="R32" s="121"/>
      <c r="S32" s="121"/>
    </row>
    <row r="33" spans="1:20" x14ac:dyDescent="0.3">
      <c r="A33" s="71" t="s">
        <v>459</v>
      </c>
      <c r="B33" s="91"/>
      <c r="C33" s="91"/>
      <c r="D33" s="91"/>
      <c r="E33" s="91"/>
      <c r="F33" s="91"/>
      <c r="G33" s="121"/>
      <c r="H33" s="121"/>
      <c r="I33" s="121"/>
      <c r="J33" s="121"/>
      <c r="K33" s="78"/>
      <c r="L33" s="135">
        <f t="shared" si="8"/>
        <v>0</v>
      </c>
      <c r="M33" s="135">
        <f t="shared" si="9"/>
        <v>0</v>
      </c>
      <c r="N33" s="135">
        <f t="shared" si="10"/>
        <v>0</v>
      </c>
      <c r="O33" s="135">
        <f t="shared" si="11"/>
        <v>0</v>
      </c>
      <c r="P33" s="121"/>
      <c r="Q33" s="121"/>
      <c r="R33" s="121"/>
      <c r="S33" s="121"/>
    </row>
    <row r="34" spans="1:20" x14ac:dyDescent="0.3">
      <c r="A34" s="71" t="s">
        <v>459</v>
      </c>
      <c r="B34" s="91"/>
      <c r="C34" s="91"/>
      <c r="D34" s="91"/>
      <c r="E34" s="91"/>
      <c r="F34" s="91"/>
      <c r="G34" s="121"/>
      <c r="H34" s="121"/>
      <c r="I34" s="121"/>
      <c r="J34" s="121"/>
      <c r="K34" s="78"/>
      <c r="L34" s="135">
        <f t="shared" si="8"/>
        <v>0</v>
      </c>
      <c r="M34" s="135">
        <f t="shared" si="9"/>
        <v>0</v>
      </c>
      <c r="N34" s="135">
        <f t="shared" si="10"/>
        <v>0</v>
      </c>
      <c r="O34" s="135">
        <f t="shared" si="11"/>
        <v>0</v>
      </c>
      <c r="P34" s="121"/>
      <c r="Q34" s="121"/>
      <c r="R34" s="121"/>
      <c r="S34" s="121"/>
    </row>
    <row r="35" spans="1:20" x14ac:dyDescent="0.3">
      <c r="A35" s="71" t="s">
        <v>459</v>
      </c>
      <c r="B35" s="91"/>
      <c r="C35" s="91"/>
      <c r="D35" s="91"/>
      <c r="E35" s="91"/>
      <c r="F35" s="91"/>
      <c r="G35" s="121"/>
      <c r="H35" s="121"/>
      <c r="I35" s="121"/>
      <c r="J35" s="121"/>
      <c r="K35" s="78"/>
      <c r="L35" s="135">
        <f t="shared" si="8"/>
        <v>0</v>
      </c>
      <c r="M35" s="135">
        <f t="shared" si="9"/>
        <v>0</v>
      </c>
      <c r="N35" s="135">
        <f t="shared" si="10"/>
        <v>0</v>
      </c>
      <c r="O35" s="135">
        <f t="shared" si="11"/>
        <v>0</v>
      </c>
      <c r="P35" s="121"/>
      <c r="Q35" s="121"/>
      <c r="R35" s="121"/>
      <c r="S35" s="121"/>
    </row>
    <row r="36" spans="1:20" x14ac:dyDescent="0.3">
      <c r="A36" s="71" t="s">
        <v>459</v>
      </c>
      <c r="B36" s="91"/>
      <c r="C36" s="91"/>
      <c r="D36" s="91"/>
      <c r="E36" s="91"/>
      <c r="F36" s="91"/>
      <c r="G36" s="121"/>
      <c r="H36" s="121"/>
      <c r="I36" s="121"/>
      <c r="J36" s="121"/>
      <c r="K36" s="78"/>
      <c r="L36" s="135">
        <f t="shared" si="8"/>
        <v>0</v>
      </c>
      <c r="M36" s="135">
        <f t="shared" si="9"/>
        <v>0</v>
      </c>
      <c r="N36" s="135">
        <f t="shared" si="10"/>
        <v>0</v>
      </c>
      <c r="O36" s="135">
        <f t="shared" si="11"/>
        <v>0</v>
      </c>
      <c r="P36" s="121"/>
      <c r="Q36" s="121"/>
      <c r="R36" s="121"/>
      <c r="S36" s="121"/>
    </row>
    <row r="37" spans="1:20" x14ac:dyDescent="0.3">
      <c r="A37" s="71" t="s">
        <v>459</v>
      </c>
      <c r="B37" s="91"/>
      <c r="C37" s="91"/>
      <c r="D37" s="91"/>
      <c r="E37" s="91"/>
      <c r="F37" s="91"/>
      <c r="G37" s="121"/>
      <c r="H37" s="121"/>
      <c r="I37" s="121"/>
      <c r="J37" s="121"/>
      <c r="K37" s="78"/>
      <c r="L37" s="135">
        <f t="shared" si="8"/>
        <v>0</v>
      </c>
      <c r="M37" s="135">
        <f t="shared" si="9"/>
        <v>0</v>
      </c>
      <c r="N37" s="135">
        <f t="shared" si="10"/>
        <v>0</v>
      </c>
      <c r="O37" s="135">
        <f t="shared" si="11"/>
        <v>0</v>
      </c>
      <c r="P37" s="121"/>
      <c r="Q37" s="121"/>
      <c r="R37" s="121"/>
      <c r="S37" s="121"/>
    </row>
    <row r="38" spans="1:20" x14ac:dyDescent="0.3">
      <c r="A38" s="71" t="s">
        <v>459</v>
      </c>
      <c r="B38" s="91"/>
      <c r="C38" s="91"/>
      <c r="D38" s="91"/>
      <c r="E38" s="91"/>
      <c r="F38" s="91"/>
      <c r="G38" s="121"/>
      <c r="H38" s="121"/>
      <c r="I38" s="121"/>
      <c r="J38" s="121"/>
      <c r="K38" s="78"/>
      <c r="L38" s="135">
        <f t="shared" si="8"/>
        <v>0</v>
      </c>
      <c r="M38" s="135">
        <f t="shared" si="9"/>
        <v>0</v>
      </c>
      <c r="N38" s="135">
        <f t="shared" si="10"/>
        <v>0</v>
      </c>
      <c r="O38" s="135">
        <f t="shared" si="11"/>
        <v>0</v>
      </c>
      <c r="P38" s="121"/>
      <c r="Q38" s="121"/>
      <c r="R38" s="121"/>
      <c r="S38" s="121"/>
    </row>
    <row r="39" spans="1:20" x14ac:dyDescent="0.3">
      <c r="A39" s="71" t="s">
        <v>459</v>
      </c>
      <c r="B39" s="91"/>
      <c r="C39" s="91"/>
      <c r="D39" s="91"/>
      <c r="E39" s="91"/>
      <c r="F39" s="91"/>
      <c r="G39" s="121"/>
      <c r="H39" s="121"/>
      <c r="I39" s="121"/>
      <c r="J39" s="121"/>
      <c r="K39" s="78"/>
      <c r="L39" s="135">
        <f t="shared" si="8"/>
        <v>0</v>
      </c>
      <c r="M39" s="135">
        <f t="shared" si="9"/>
        <v>0</v>
      </c>
      <c r="N39" s="135">
        <f t="shared" si="10"/>
        <v>0</v>
      </c>
      <c r="O39" s="135">
        <f t="shared" si="11"/>
        <v>0</v>
      </c>
      <c r="P39" s="121"/>
      <c r="Q39" s="121"/>
      <c r="R39" s="121"/>
      <c r="S39" s="121"/>
    </row>
    <row r="40" spans="1:20" x14ac:dyDescent="0.3">
      <c r="A40" s="142"/>
      <c r="D40" s="84"/>
      <c r="F40" s="84"/>
      <c r="H40" s="84"/>
      <c r="J40" s="84"/>
      <c r="K40" s="78"/>
      <c r="L40" s="80"/>
      <c r="M40" s="80"/>
      <c r="N40" s="80"/>
      <c r="O40" s="80"/>
      <c r="P40" s="80"/>
      <c r="Q40" s="80"/>
      <c r="R40" s="80"/>
      <c r="S40" s="80"/>
    </row>
    <row r="41" spans="1:20" x14ac:dyDescent="0.3">
      <c r="A41" s="141" t="s">
        <v>572</v>
      </c>
      <c r="B41" s="91"/>
      <c r="C41" s="91"/>
      <c r="D41" s="91"/>
      <c r="E41" s="91"/>
      <c r="F41" s="91"/>
      <c r="G41" s="84">
        <f>F41*(1+TAB00!G$32)</f>
        <v>0</v>
      </c>
      <c r="H41" s="84">
        <f>G41*(1+TAB00!H$32)</f>
        <v>0</v>
      </c>
      <c r="I41" s="84">
        <f>H41*(1+TAB00!I$32)</f>
        <v>0</v>
      </c>
      <c r="J41" s="84">
        <f>I41*(1+TAB00!J$32)</f>
        <v>0</v>
      </c>
      <c r="K41" s="78"/>
      <c r="L41" s="135">
        <f t="shared" ref="L41:S41" si="12">IF(AND(ROUND(B41,0)=0,C41&gt;B41),"INF",IF(AND(ROUND(B41,0)=0,ROUND(C41,0)=0),0,(C41-B41)/B41))</f>
        <v>0</v>
      </c>
      <c r="M41" s="135">
        <f t="shared" si="12"/>
        <v>0</v>
      </c>
      <c r="N41" s="135">
        <f t="shared" si="12"/>
        <v>0</v>
      </c>
      <c r="O41" s="135">
        <f t="shared" si="12"/>
        <v>0</v>
      </c>
      <c r="P41" s="135">
        <f t="shared" si="12"/>
        <v>0</v>
      </c>
      <c r="Q41" s="135">
        <f t="shared" si="12"/>
        <v>0</v>
      </c>
      <c r="R41" s="135">
        <f t="shared" si="12"/>
        <v>0</v>
      </c>
      <c r="S41" s="135">
        <f t="shared" si="12"/>
        <v>0</v>
      </c>
    </row>
    <row r="42" spans="1:20" x14ac:dyDescent="0.3">
      <c r="A42" s="144"/>
      <c r="B42" s="144"/>
      <c r="D42" s="84"/>
      <c r="F42" s="84"/>
      <c r="H42" s="84"/>
      <c r="J42" s="84"/>
      <c r="K42" s="78"/>
      <c r="L42" s="80"/>
      <c r="M42" s="80"/>
      <c r="N42" s="80"/>
      <c r="O42" s="80"/>
      <c r="Q42" s="78"/>
    </row>
    <row r="43" spans="1:20" x14ac:dyDescent="0.3">
      <c r="A43" s="145" t="s">
        <v>54</v>
      </c>
      <c r="B43" s="146">
        <f t="shared" ref="B43:J43" si="13">SUM(B9,B27,B41)</f>
        <v>0</v>
      </c>
      <c r="C43" s="146">
        <f t="shared" si="13"/>
        <v>0</v>
      </c>
      <c r="D43" s="146">
        <f t="shared" si="13"/>
        <v>0</v>
      </c>
      <c r="E43" s="146">
        <f t="shared" si="13"/>
        <v>0</v>
      </c>
      <c r="F43" s="146">
        <f t="shared" si="13"/>
        <v>0</v>
      </c>
      <c r="G43" s="146">
        <f t="shared" si="13"/>
        <v>0</v>
      </c>
      <c r="H43" s="146">
        <f t="shared" si="13"/>
        <v>0</v>
      </c>
      <c r="I43" s="146">
        <f t="shared" si="13"/>
        <v>0</v>
      </c>
      <c r="J43" s="146">
        <f t="shared" si="13"/>
        <v>0</v>
      </c>
      <c r="K43" s="78"/>
      <c r="M43" s="147">
        <f t="shared" ref="M43:T43" si="14">IF(AND(ROUND(B43,0)=0,C43&gt;B43),"INF",IF(AND(ROUND(B43,0)=0,ROUND(C43,0)=0),0,(C43-B43)/B43))</f>
        <v>0</v>
      </c>
      <c r="N43" s="147">
        <f t="shared" si="14"/>
        <v>0</v>
      </c>
      <c r="O43" s="147">
        <f t="shared" si="14"/>
        <v>0</v>
      </c>
      <c r="P43" s="147">
        <f t="shared" si="14"/>
        <v>0</v>
      </c>
      <c r="Q43" s="147">
        <f t="shared" si="14"/>
        <v>0</v>
      </c>
      <c r="R43" s="147">
        <f t="shared" si="14"/>
        <v>0</v>
      </c>
      <c r="S43" s="147">
        <f t="shared" si="14"/>
        <v>0</v>
      </c>
      <c r="T43" s="147">
        <f t="shared" si="14"/>
        <v>0</v>
      </c>
    </row>
    <row r="44" spans="1:20" x14ac:dyDescent="0.3">
      <c r="A44" s="148"/>
      <c r="B44" s="144"/>
    </row>
    <row r="45" spans="1:20" ht="12" customHeight="1" x14ac:dyDescent="0.3">
      <c r="A45" s="761" t="str">
        <f>IF(COUNTIF(B25:C25,"&lt;&gt;0")+COUNTIF(D25,"&lt;&gt;0")+COUNTIF(E25,"&lt;&gt;0")+COUNTIF(F25,"&lt;&gt;0")+COUNTIF(G25,"&lt;&gt;0")+COUNTIF(H25,"&lt;&gt;0")+COUNTIF(I25,"&lt;&gt;0")+COUNTIF(J25,"&lt;&gt;0")+COUNTIF(B27:C27,"&lt;&gt;0")+COUNTIF(D27,"&lt;&gt;0")+COUNTIF(E27,"&lt;&gt;0")+COUNTIF(F27,"&lt;&gt;0")+COUNTIF(G27,"&lt;&gt;0")+COUNTIF(H27,"&lt;&gt;0")+COUNTIF(I27,"&lt;&gt;0")+COUNTIF(J27,"&lt;&gt;0")&lt;18,'TAB C'!B19,"")</f>
        <v>C.4.4.a. Le GRD doit compléter l'intégralité des champs prévus à cet effet dans le détail des coûts OSP (en ce compris les données relatives aux volumes)</v>
      </c>
      <c r="B45" s="761"/>
      <c r="C45" s="761"/>
      <c r="D45" s="761"/>
      <c r="E45" s="761"/>
      <c r="F45" s="761"/>
      <c r="G45" s="761"/>
      <c r="H45" s="761"/>
      <c r="I45" s="761"/>
      <c r="J45" s="761"/>
      <c r="K45" s="761"/>
      <c r="L45" s="761"/>
    </row>
    <row r="46" spans="1:20" x14ac:dyDescent="0.3">
      <c r="A46" s="761" t="str">
        <f>IF(ABS(SUM(B41,B27,B9)-SUM('TAB3'!E13:G13))&gt;100,'TAB C'!B20,"")</f>
        <v/>
      </c>
      <c r="B46" s="761"/>
      <c r="C46" s="761"/>
      <c r="D46" s="761"/>
      <c r="E46" s="761"/>
      <c r="F46" s="761"/>
      <c r="G46" s="761"/>
      <c r="H46" s="761"/>
      <c r="I46" s="761"/>
      <c r="J46" s="761"/>
      <c r="K46" s="761"/>
      <c r="L46" s="761"/>
    </row>
    <row r="47" spans="1:20" x14ac:dyDescent="0.3">
      <c r="A47" s="154"/>
    </row>
    <row r="48" spans="1:20" ht="14.25" thickBot="1" x14ac:dyDescent="0.35">
      <c r="A48" s="149"/>
      <c r="B48" s="77"/>
      <c r="C48" s="77"/>
      <c r="D48" s="73"/>
      <c r="E48" s="73"/>
      <c r="F48" s="73"/>
      <c r="G48" s="73"/>
      <c r="H48" s="73"/>
      <c r="I48" s="73"/>
      <c r="J48" s="73"/>
      <c r="K48" s="73"/>
      <c r="L48" s="77"/>
      <c r="M48" s="73"/>
      <c r="N48" s="73"/>
      <c r="O48" s="73"/>
      <c r="P48" s="73"/>
      <c r="Q48" s="73"/>
      <c r="R48" s="73"/>
      <c r="S48" s="73"/>
      <c r="T48" s="73"/>
    </row>
    <row r="49" spans="1:20" s="73" customFormat="1" ht="12.6" customHeight="1" thickBot="1" x14ac:dyDescent="0.35">
      <c r="A49" s="150" t="s">
        <v>128</v>
      </c>
      <c r="B49" s="762" t="s">
        <v>507</v>
      </c>
      <c r="C49" s="763"/>
      <c r="D49" s="763"/>
      <c r="E49" s="763"/>
      <c r="F49" s="763"/>
      <c r="G49" s="763"/>
      <c r="H49" s="763"/>
      <c r="I49" s="763"/>
      <c r="J49" s="763"/>
      <c r="K49" s="763"/>
      <c r="L49" s="763"/>
      <c r="M49" s="763"/>
      <c r="N49" s="763"/>
      <c r="O49" s="763"/>
      <c r="P49" s="763"/>
      <c r="Q49" s="763"/>
      <c r="R49" s="763"/>
      <c r="S49" s="763"/>
      <c r="T49" s="764"/>
    </row>
    <row r="50" spans="1:20" s="73" customFormat="1" ht="214.9" customHeight="1" thickBot="1" x14ac:dyDescent="0.35">
      <c r="A50" s="151" t="s">
        <v>586</v>
      </c>
      <c r="B50" s="759"/>
      <c r="C50" s="760"/>
      <c r="D50" s="760"/>
      <c r="E50" s="760"/>
      <c r="F50" s="760"/>
      <c r="G50" s="760"/>
      <c r="H50" s="760"/>
      <c r="I50" s="760"/>
      <c r="J50" s="760"/>
      <c r="K50" s="760"/>
      <c r="L50" s="760"/>
      <c r="M50" s="760"/>
      <c r="N50" s="760"/>
      <c r="O50" s="760"/>
      <c r="P50" s="760"/>
      <c r="Q50" s="760"/>
      <c r="R50" s="760"/>
      <c r="S50" s="760"/>
      <c r="T50" s="760"/>
    </row>
    <row r="51" spans="1:20" s="73" customFormat="1" ht="214.9" customHeight="1" thickBot="1" x14ac:dyDescent="0.35">
      <c r="A51" s="151" t="s">
        <v>587</v>
      </c>
      <c r="B51" s="759"/>
      <c r="C51" s="760"/>
      <c r="D51" s="760"/>
      <c r="E51" s="760"/>
      <c r="F51" s="760"/>
      <c r="G51" s="760"/>
      <c r="H51" s="760"/>
      <c r="I51" s="760"/>
      <c r="J51" s="760"/>
      <c r="K51" s="760"/>
      <c r="L51" s="760"/>
      <c r="M51" s="760"/>
      <c r="N51" s="760"/>
      <c r="O51" s="760"/>
      <c r="P51" s="760"/>
      <c r="Q51" s="760"/>
      <c r="R51" s="760"/>
      <c r="S51" s="760"/>
      <c r="T51" s="760"/>
    </row>
    <row r="52" spans="1:20" s="73" customFormat="1" ht="214.9" customHeight="1" thickBot="1" x14ac:dyDescent="0.35">
      <c r="A52" s="151" t="s">
        <v>588</v>
      </c>
      <c r="B52" s="759"/>
      <c r="C52" s="760"/>
      <c r="D52" s="760"/>
      <c r="E52" s="760"/>
      <c r="F52" s="760"/>
      <c r="G52" s="760"/>
      <c r="H52" s="760"/>
      <c r="I52" s="760"/>
      <c r="J52" s="760"/>
      <c r="K52" s="760"/>
      <c r="L52" s="760"/>
      <c r="M52" s="760"/>
      <c r="N52" s="760"/>
      <c r="O52" s="760"/>
      <c r="P52" s="760"/>
      <c r="Q52" s="760"/>
      <c r="R52" s="760"/>
      <c r="S52" s="760"/>
      <c r="T52" s="760"/>
    </row>
    <row r="53" spans="1:20" s="73" customFormat="1" ht="214.9" customHeight="1" thickBot="1" x14ac:dyDescent="0.35">
      <c r="A53" s="151" t="s">
        <v>589</v>
      </c>
      <c r="B53" s="759"/>
      <c r="C53" s="760"/>
      <c r="D53" s="760"/>
      <c r="E53" s="760"/>
      <c r="F53" s="760"/>
      <c r="G53" s="760"/>
      <c r="H53" s="760"/>
      <c r="I53" s="760"/>
      <c r="J53" s="760"/>
      <c r="K53" s="760"/>
      <c r="L53" s="760"/>
      <c r="M53" s="760"/>
      <c r="N53" s="760"/>
      <c r="O53" s="760"/>
      <c r="P53" s="760"/>
      <c r="Q53" s="760"/>
      <c r="R53" s="760"/>
      <c r="S53" s="760"/>
      <c r="T53" s="760"/>
    </row>
  </sheetData>
  <mergeCells count="9">
    <mergeCell ref="A5:O5"/>
    <mergeCell ref="L7:S7"/>
    <mergeCell ref="B52:T52"/>
    <mergeCell ref="B53:T53"/>
    <mergeCell ref="A45:L45"/>
    <mergeCell ref="A46:L46"/>
    <mergeCell ref="B49:T49"/>
    <mergeCell ref="B50:T50"/>
    <mergeCell ref="B51:T51"/>
  </mergeCells>
  <conditionalFormatting sqref="A13:A21 G28:J39 P28:S39">
    <cfRule type="containsText" dxfId="2138" priority="93" operator="containsText" text="ntitulé">
      <formula>NOT(ISERROR(SEARCH("ntitulé",A13)))</formula>
    </cfRule>
    <cfRule type="containsBlanks" dxfId="2137" priority="94">
      <formula>LEN(TRIM(A13))=0</formula>
    </cfRule>
  </conditionalFormatting>
  <conditionalFormatting sqref="A13:A21 G28:J39 P28:S39">
    <cfRule type="containsText" dxfId="2136" priority="92" operator="containsText" text="libre">
      <formula>NOT(ISERROR(SEARCH("libre",A13)))</formula>
    </cfRule>
  </conditionalFormatting>
  <conditionalFormatting sqref="A12:A21">
    <cfRule type="containsText" dxfId="2135" priority="90" operator="containsText" text="ntitulé">
      <formula>NOT(ISERROR(SEARCH("ntitulé",A12)))</formula>
    </cfRule>
    <cfRule type="containsBlanks" dxfId="2134" priority="91">
      <formula>LEN(TRIM(A12))=0</formula>
    </cfRule>
  </conditionalFormatting>
  <conditionalFormatting sqref="A12:A21">
    <cfRule type="containsText" dxfId="2133" priority="89" operator="containsText" text="libre">
      <formula>NOT(ISERROR(SEARCH("libre",A12)))</formula>
    </cfRule>
  </conditionalFormatting>
  <conditionalFormatting sqref="A30:A39">
    <cfRule type="containsText" dxfId="2132" priority="87" operator="containsText" text="ntitulé">
      <formula>NOT(ISERROR(SEARCH("ntitulé",A30)))</formula>
    </cfRule>
    <cfRule type="containsBlanks" dxfId="2131" priority="88">
      <formula>LEN(TRIM(A30))=0</formula>
    </cfRule>
  </conditionalFormatting>
  <conditionalFormatting sqref="A30:A39">
    <cfRule type="containsText" dxfId="2130" priority="86" operator="containsText" text="libre">
      <formula>NOT(ISERROR(SEARCH("libre",A30)))</formula>
    </cfRule>
  </conditionalFormatting>
  <conditionalFormatting sqref="A30:A39">
    <cfRule type="containsText" dxfId="2129" priority="84" operator="containsText" text="ntitulé">
      <formula>NOT(ISERROR(SEARCH("ntitulé",A30)))</formula>
    </cfRule>
    <cfRule type="containsBlanks" dxfId="2128" priority="85">
      <formula>LEN(TRIM(A30))=0</formula>
    </cfRule>
  </conditionalFormatting>
  <conditionalFormatting sqref="A30:A39">
    <cfRule type="containsText" dxfId="2127" priority="83" operator="containsText" text="libre">
      <formula>NOT(ISERROR(SEARCH("libre",A30)))</formula>
    </cfRule>
  </conditionalFormatting>
  <conditionalFormatting sqref="B23 B10:B21">
    <cfRule type="containsText" dxfId="2126" priority="81" operator="containsText" text="ntitulé">
      <formula>NOT(ISERROR(SEARCH("ntitulé",B10)))</formula>
    </cfRule>
    <cfRule type="containsBlanks" dxfId="2125" priority="82">
      <formula>LEN(TRIM(B10))=0</formula>
    </cfRule>
  </conditionalFormatting>
  <conditionalFormatting sqref="B23 B10:B21">
    <cfRule type="containsText" dxfId="2124" priority="80" operator="containsText" text="libre">
      <formula>NOT(ISERROR(SEARCH("libre",B10)))</formula>
    </cfRule>
  </conditionalFormatting>
  <conditionalFormatting sqref="I23 I10:I21">
    <cfRule type="containsText" dxfId="2123" priority="18" operator="containsText" text="ntitulé">
      <formula>NOT(ISERROR(SEARCH("ntitulé",I10)))</formula>
    </cfRule>
    <cfRule type="containsBlanks" dxfId="2122" priority="19">
      <formula>LEN(TRIM(I10))=0</formula>
    </cfRule>
  </conditionalFormatting>
  <conditionalFormatting sqref="I23 I10:I21">
    <cfRule type="containsText" dxfId="2121" priority="17" operator="containsText" text="libre">
      <formula>NOT(ISERROR(SEARCH("libre",I10)))</formula>
    </cfRule>
  </conditionalFormatting>
  <conditionalFormatting sqref="B28:B39">
    <cfRule type="containsText" dxfId="2120" priority="78" operator="containsText" text="ntitulé">
      <formula>NOT(ISERROR(SEARCH("ntitulé",B28)))</formula>
    </cfRule>
    <cfRule type="containsBlanks" dxfId="2119" priority="79">
      <formula>LEN(TRIM(B28))=0</formula>
    </cfRule>
  </conditionalFormatting>
  <conditionalFormatting sqref="B28:B39">
    <cfRule type="containsText" dxfId="2118" priority="77" operator="containsText" text="libre">
      <formula>NOT(ISERROR(SEARCH("libre",B28)))</formula>
    </cfRule>
  </conditionalFormatting>
  <conditionalFormatting sqref="B41">
    <cfRule type="containsText" dxfId="2117" priority="75" operator="containsText" text="ntitulé">
      <formula>NOT(ISERROR(SEARCH("ntitulé",B41)))</formula>
    </cfRule>
    <cfRule type="containsBlanks" dxfId="2116" priority="76">
      <formula>LEN(TRIM(B41))=0</formula>
    </cfRule>
  </conditionalFormatting>
  <conditionalFormatting sqref="B41">
    <cfRule type="containsText" dxfId="2115" priority="74" operator="containsText" text="libre">
      <formula>NOT(ISERROR(SEARCH("libre",B41)))</formula>
    </cfRule>
  </conditionalFormatting>
  <conditionalFormatting sqref="C23 C10:C21">
    <cfRule type="containsText" dxfId="2114" priority="72" operator="containsText" text="ntitulé">
      <formula>NOT(ISERROR(SEARCH("ntitulé",C10)))</formula>
    </cfRule>
    <cfRule type="containsBlanks" dxfId="2113" priority="73">
      <formula>LEN(TRIM(C10))=0</formula>
    </cfRule>
  </conditionalFormatting>
  <conditionalFormatting sqref="C23 C10:C21">
    <cfRule type="containsText" dxfId="2112" priority="71" operator="containsText" text="libre">
      <formula>NOT(ISERROR(SEARCH("libre",C10)))</formula>
    </cfRule>
  </conditionalFormatting>
  <conditionalFormatting sqref="C28:C39">
    <cfRule type="containsText" dxfId="2111" priority="69" operator="containsText" text="ntitulé">
      <formula>NOT(ISERROR(SEARCH("ntitulé",C28)))</formula>
    </cfRule>
    <cfRule type="containsBlanks" dxfId="2110" priority="70">
      <formula>LEN(TRIM(C28))=0</formula>
    </cfRule>
  </conditionalFormatting>
  <conditionalFormatting sqref="C28:C39">
    <cfRule type="containsText" dxfId="2109" priority="68" operator="containsText" text="libre">
      <formula>NOT(ISERROR(SEARCH("libre",C28)))</formula>
    </cfRule>
  </conditionalFormatting>
  <conditionalFormatting sqref="C41">
    <cfRule type="containsText" dxfId="2108" priority="66" operator="containsText" text="ntitulé">
      <formula>NOT(ISERROR(SEARCH("ntitulé",C41)))</formula>
    </cfRule>
    <cfRule type="containsBlanks" dxfId="2107" priority="67">
      <formula>LEN(TRIM(C41))=0</formula>
    </cfRule>
  </conditionalFormatting>
  <conditionalFormatting sqref="C41">
    <cfRule type="containsText" dxfId="2106" priority="65" operator="containsText" text="libre">
      <formula>NOT(ISERROR(SEARCH("libre",C41)))</formula>
    </cfRule>
  </conditionalFormatting>
  <conditionalFormatting sqref="D23 D10:D21">
    <cfRule type="containsText" dxfId="2105" priority="63" operator="containsText" text="ntitulé">
      <formula>NOT(ISERROR(SEARCH("ntitulé",D10)))</formula>
    </cfRule>
    <cfRule type="containsBlanks" dxfId="2104" priority="64">
      <formula>LEN(TRIM(D10))=0</formula>
    </cfRule>
  </conditionalFormatting>
  <conditionalFormatting sqref="D23 D10:D21">
    <cfRule type="containsText" dxfId="2103" priority="62" operator="containsText" text="libre">
      <formula>NOT(ISERROR(SEARCH("libre",D10)))</formula>
    </cfRule>
  </conditionalFormatting>
  <conditionalFormatting sqref="D28:D39">
    <cfRule type="containsText" dxfId="2102" priority="60" operator="containsText" text="ntitulé">
      <formula>NOT(ISERROR(SEARCH("ntitulé",D28)))</formula>
    </cfRule>
    <cfRule type="containsBlanks" dxfId="2101" priority="61">
      <formula>LEN(TRIM(D28))=0</formula>
    </cfRule>
  </conditionalFormatting>
  <conditionalFormatting sqref="D28:D39">
    <cfRule type="containsText" dxfId="2100" priority="59" operator="containsText" text="libre">
      <formula>NOT(ISERROR(SEARCH("libre",D28)))</formula>
    </cfRule>
  </conditionalFormatting>
  <conditionalFormatting sqref="D41">
    <cfRule type="containsText" dxfId="2099" priority="57" operator="containsText" text="ntitulé">
      <formula>NOT(ISERROR(SEARCH("ntitulé",D41)))</formula>
    </cfRule>
    <cfRule type="containsBlanks" dxfId="2098" priority="58">
      <formula>LEN(TRIM(D41))=0</formula>
    </cfRule>
  </conditionalFormatting>
  <conditionalFormatting sqref="D41">
    <cfRule type="containsText" dxfId="2097" priority="56" operator="containsText" text="libre">
      <formula>NOT(ISERROR(SEARCH("libre",D41)))</formula>
    </cfRule>
  </conditionalFormatting>
  <conditionalFormatting sqref="E23 E10:E21">
    <cfRule type="containsText" dxfId="2096" priority="54" operator="containsText" text="ntitulé">
      <formula>NOT(ISERROR(SEARCH("ntitulé",E10)))</formula>
    </cfRule>
    <cfRule type="containsBlanks" dxfId="2095" priority="55">
      <formula>LEN(TRIM(E10))=0</formula>
    </cfRule>
  </conditionalFormatting>
  <conditionalFormatting sqref="E23 E10:E21">
    <cfRule type="containsText" dxfId="2094" priority="53" operator="containsText" text="libre">
      <formula>NOT(ISERROR(SEARCH("libre",E10)))</formula>
    </cfRule>
  </conditionalFormatting>
  <conditionalFormatting sqref="E28:E39">
    <cfRule type="containsText" dxfId="2093" priority="51" operator="containsText" text="ntitulé">
      <formula>NOT(ISERROR(SEARCH("ntitulé",E28)))</formula>
    </cfRule>
    <cfRule type="containsBlanks" dxfId="2092" priority="52">
      <formula>LEN(TRIM(E28))=0</formula>
    </cfRule>
  </conditionalFormatting>
  <conditionalFormatting sqref="E28:E39">
    <cfRule type="containsText" dxfId="2091" priority="50" operator="containsText" text="libre">
      <formula>NOT(ISERROR(SEARCH("libre",E28)))</formula>
    </cfRule>
  </conditionalFormatting>
  <conditionalFormatting sqref="E41">
    <cfRule type="containsText" dxfId="2090" priority="48" operator="containsText" text="ntitulé">
      <formula>NOT(ISERROR(SEARCH("ntitulé",E41)))</formula>
    </cfRule>
    <cfRule type="containsBlanks" dxfId="2089" priority="49">
      <formula>LEN(TRIM(E41))=0</formula>
    </cfRule>
  </conditionalFormatting>
  <conditionalFormatting sqref="E41">
    <cfRule type="containsText" dxfId="2088" priority="47" operator="containsText" text="libre">
      <formula>NOT(ISERROR(SEARCH("libre",E41)))</formula>
    </cfRule>
  </conditionalFormatting>
  <conditionalFormatting sqref="F23 F10:F21">
    <cfRule type="containsText" dxfId="2087" priority="45" operator="containsText" text="ntitulé">
      <formula>NOT(ISERROR(SEARCH("ntitulé",F10)))</formula>
    </cfRule>
    <cfRule type="containsBlanks" dxfId="2086" priority="46">
      <formula>LEN(TRIM(F10))=0</formula>
    </cfRule>
  </conditionalFormatting>
  <conditionalFormatting sqref="F23 F10:F21">
    <cfRule type="containsText" dxfId="2085" priority="44" operator="containsText" text="libre">
      <formula>NOT(ISERROR(SEARCH("libre",F10)))</formula>
    </cfRule>
  </conditionalFormatting>
  <conditionalFormatting sqref="F28:F39">
    <cfRule type="containsText" dxfId="2084" priority="42" operator="containsText" text="ntitulé">
      <formula>NOT(ISERROR(SEARCH("ntitulé",F28)))</formula>
    </cfRule>
    <cfRule type="containsBlanks" dxfId="2083" priority="43">
      <formula>LEN(TRIM(F28))=0</formula>
    </cfRule>
  </conditionalFormatting>
  <conditionalFormatting sqref="F28:F39">
    <cfRule type="containsText" dxfId="2082" priority="41" operator="containsText" text="libre">
      <formula>NOT(ISERROR(SEARCH("libre",F28)))</formula>
    </cfRule>
  </conditionalFormatting>
  <conditionalFormatting sqref="F41">
    <cfRule type="containsText" dxfId="2081" priority="39" operator="containsText" text="ntitulé">
      <formula>NOT(ISERROR(SEARCH("ntitulé",F41)))</formula>
    </cfRule>
    <cfRule type="containsBlanks" dxfId="2080" priority="40">
      <formula>LEN(TRIM(F41))=0</formula>
    </cfRule>
  </conditionalFormatting>
  <conditionalFormatting sqref="F41">
    <cfRule type="containsText" dxfId="2079" priority="38" operator="containsText" text="libre">
      <formula>NOT(ISERROR(SEARCH("libre",F41)))</formula>
    </cfRule>
  </conditionalFormatting>
  <conditionalFormatting sqref="G23 G10:G21">
    <cfRule type="containsText" dxfId="2078" priority="36" operator="containsText" text="ntitulé">
      <formula>NOT(ISERROR(SEARCH("ntitulé",G10)))</formula>
    </cfRule>
    <cfRule type="containsBlanks" dxfId="2077" priority="37">
      <formula>LEN(TRIM(G10))=0</formula>
    </cfRule>
  </conditionalFormatting>
  <conditionalFormatting sqref="G23 G10:G21">
    <cfRule type="containsText" dxfId="2076" priority="35" operator="containsText" text="libre">
      <formula>NOT(ISERROR(SEARCH("libre",G10)))</formula>
    </cfRule>
  </conditionalFormatting>
  <conditionalFormatting sqref="P10:P21">
    <cfRule type="containsText" dxfId="2075" priority="30" operator="containsText" text="ntitulé">
      <formula>NOT(ISERROR(SEARCH("ntitulé",P10)))</formula>
    </cfRule>
    <cfRule type="containsBlanks" dxfId="2074" priority="31">
      <formula>LEN(TRIM(P10))=0</formula>
    </cfRule>
  </conditionalFormatting>
  <conditionalFormatting sqref="P10:P21">
    <cfRule type="containsText" dxfId="2073" priority="29" operator="containsText" text="libre">
      <formula>NOT(ISERROR(SEARCH("libre",P10)))</formula>
    </cfRule>
  </conditionalFormatting>
  <conditionalFormatting sqref="H23 H10:H21">
    <cfRule type="containsText" dxfId="2072" priority="27" operator="containsText" text="ntitulé">
      <formula>NOT(ISERROR(SEARCH("ntitulé",H10)))</formula>
    </cfRule>
    <cfRule type="containsBlanks" dxfId="2071" priority="28">
      <formula>LEN(TRIM(H10))=0</formula>
    </cfRule>
  </conditionalFormatting>
  <conditionalFormatting sqref="H23 H10:H21">
    <cfRule type="containsText" dxfId="2070" priority="26" operator="containsText" text="libre">
      <formula>NOT(ISERROR(SEARCH("libre",H10)))</formula>
    </cfRule>
  </conditionalFormatting>
  <conditionalFormatting sqref="Q10:Q21">
    <cfRule type="containsText" dxfId="2069" priority="21" operator="containsText" text="ntitulé">
      <formula>NOT(ISERROR(SEARCH("ntitulé",Q10)))</formula>
    </cfRule>
    <cfRule type="containsBlanks" dxfId="2068" priority="22">
      <formula>LEN(TRIM(Q10))=0</formula>
    </cfRule>
  </conditionalFormatting>
  <conditionalFormatting sqref="Q10:Q21">
    <cfRule type="containsText" dxfId="2067" priority="20" operator="containsText" text="libre">
      <formula>NOT(ISERROR(SEARCH("libre",Q10)))</formula>
    </cfRule>
  </conditionalFormatting>
  <conditionalFormatting sqref="R10:R21">
    <cfRule type="containsText" dxfId="2066" priority="12" operator="containsText" text="ntitulé">
      <formula>NOT(ISERROR(SEARCH("ntitulé",R10)))</formula>
    </cfRule>
    <cfRule type="containsBlanks" dxfId="2065" priority="13">
      <formula>LEN(TRIM(R10))=0</formula>
    </cfRule>
  </conditionalFormatting>
  <conditionalFormatting sqref="R10:R21">
    <cfRule type="containsText" dxfId="2064" priority="11" operator="containsText" text="libre">
      <formula>NOT(ISERROR(SEARCH("libre",R10)))</formula>
    </cfRule>
  </conditionalFormatting>
  <conditionalFormatting sqref="J23 J10:J21">
    <cfRule type="containsText" dxfId="2063" priority="9" operator="containsText" text="ntitulé">
      <formula>NOT(ISERROR(SEARCH("ntitulé",J10)))</formula>
    </cfRule>
    <cfRule type="containsBlanks" dxfId="2062" priority="10">
      <formula>LEN(TRIM(J10))=0</formula>
    </cfRule>
  </conditionalFormatting>
  <conditionalFormatting sqref="J23 J10:J21">
    <cfRule type="containsText" dxfId="2061" priority="8" operator="containsText" text="libre">
      <formula>NOT(ISERROR(SEARCH("libre",J10)))</formula>
    </cfRule>
  </conditionalFormatting>
  <conditionalFormatting sqref="S10:S21">
    <cfRule type="containsText" dxfId="2060" priority="3" operator="containsText" text="ntitulé">
      <formula>NOT(ISERROR(SEARCH("ntitulé",S10)))</formula>
    </cfRule>
    <cfRule type="containsBlanks" dxfId="2059" priority="4">
      <formula>LEN(TRIM(S10))=0</formula>
    </cfRule>
  </conditionalFormatting>
  <conditionalFormatting sqref="S10:S21">
    <cfRule type="containsText" dxfId="2058" priority="2" operator="containsText" text="libre">
      <formula>NOT(ISERROR(SEARCH("libre",S10)))</formula>
    </cfRule>
  </conditionalFormatting>
  <conditionalFormatting sqref="B50:T53">
    <cfRule type="containsBlanks" dxfId="2057" priority="1">
      <formula>LEN(TRIM(B50))=0</formula>
    </cfRule>
  </conditionalFormatting>
  <hyperlinks>
    <hyperlink ref="A1" location="TAB00!A1" display="Retour page de garde"/>
    <hyperlink ref="A2" location="'TAB4'!A1" display="Retour TAB4"/>
  </hyperlinks>
  <pageMargins left="0.7" right="0.7" top="0.75" bottom="0.75" header="0.3" footer="0.3"/>
  <pageSetup paperSize="9" scale="72" fitToHeight="0" orientation="landscape" verticalDpi="300" r:id="rId1"/>
  <rowBreaks count="1" manualBreakCount="1">
    <brk id="4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zoomScale="90" zoomScaleNormal="90" workbookViewId="0">
      <selection activeCell="B24" sqref="B24:Q24"/>
    </sheetView>
  </sheetViews>
  <sheetFormatPr baseColWidth="10" defaultColWidth="9.1640625" defaultRowHeight="13.5" x14ac:dyDescent="0.3"/>
  <cols>
    <col min="1" max="1" width="48.5" style="140" customWidth="1"/>
    <col min="2" max="3" width="13.6640625" style="84" customWidth="1"/>
    <col min="4" max="4" width="13.6640625" style="80" customWidth="1"/>
    <col min="5" max="5" width="13.6640625" style="84" customWidth="1"/>
    <col min="6" max="6" width="13.6640625" style="80" customWidth="1"/>
    <col min="7" max="7" width="13.6640625" style="84" customWidth="1"/>
    <col min="8" max="8" width="13.6640625" style="80" customWidth="1"/>
    <col min="9" max="9" width="13.6640625" style="84" customWidth="1"/>
    <col min="10" max="10" width="13.6640625" style="80" customWidth="1"/>
    <col min="11" max="11" width="4.33203125" style="84" customWidth="1"/>
    <col min="12" max="12" width="9.5" style="78" customWidth="1"/>
    <col min="13" max="13" width="9.5" style="84" customWidth="1"/>
    <col min="14" max="14" width="9.5" style="78" customWidth="1"/>
    <col min="15" max="15" width="9.5" style="84" customWidth="1"/>
    <col min="16" max="16" width="9.5" style="78" customWidth="1"/>
    <col min="17" max="17" width="9.5" style="84" customWidth="1"/>
    <col min="18" max="19" width="9.5" style="78" customWidth="1"/>
    <col min="20" max="20" width="1.6640625" style="78" customWidth="1"/>
    <col min="21" max="16384" width="9.1640625" style="78"/>
  </cols>
  <sheetData>
    <row r="1" spans="1:19" ht="15" x14ac:dyDescent="0.3">
      <c r="A1" s="139" t="s">
        <v>152</v>
      </c>
      <c r="B1" s="78"/>
      <c r="C1" s="78"/>
      <c r="D1" s="78"/>
      <c r="E1" s="80"/>
      <c r="F1" s="78"/>
      <c r="G1" s="80"/>
      <c r="H1" s="78"/>
      <c r="I1" s="80"/>
      <c r="J1" s="78"/>
      <c r="K1" s="80"/>
      <c r="M1" s="78"/>
      <c r="O1" s="78"/>
      <c r="Q1" s="78"/>
    </row>
    <row r="2" spans="1:19" ht="15" x14ac:dyDescent="0.3">
      <c r="A2" s="139" t="s">
        <v>370</v>
      </c>
    </row>
    <row r="3" spans="1:19" ht="21" x14ac:dyDescent="0.35">
      <c r="A3" s="109" t="str">
        <f>TAB00!B60&amp;" : "&amp;TAB00!C60</f>
        <v>TAB4.5 : Charges nettes liées à la promotion des énergies renouvelables</v>
      </c>
      <c r="B3" s="152"/>
      <c r="C3" s="152"/>
      <c r="D3" s="152"/>
      <c r="E3" s="152"/>
      <c r="F3" s="152"/>
      <c r="G3" s="152"/>
      <c r="H3" s="152"/>
      <c r="I3" s="152"/>
      <c r="J3" s="152"/>
      <c r="K3" s="152"/>
      <c r="L3" s="152"/>
      <c r="M3" s="152"/>
      <c r="N3" s="152"/>
      <c r="O3" s="152"/>
      <c r="P3" s="152"/>
      <c r="Q3" s="152"/>
      <c r="R3" s="152"/>
      <c r="S3" s="152"/>
    </row>
    <row r="5" spans="1:19" x14ac:dyDescent="0.3">
      <c r="L5" s="757" t="s">
        <v>954</v>
      </c>
      <c r="M5" s="757"/>
      <c r="N5" s="757"/>
      <c r="O5" s="757"/>
      <c r="P5" s="757"/>
      <c r="Q5" s="757"/>
      <c r="R5" s="757"/>
      <c r="S5" s="758"/>
    </row>
    <row r="6" spans="1:19" ht="40.5" x14ac:dyDescent="0.3">
      <c r="B6" s="614" t="s">
        <v>110</v>
      </c>
      <c r="C6" s="597" t="s">
        <v>132</v>
      </c>
      <c r="D6" s="597" t="s">
        <v>299</v>
      </c>
      <c r="E6" s="597" t="s">
        <v>319</v>
      </c>
      <c r="F6" s="597" t="s">
        <v>298</v>
      </c>
      <c r="G6" s="597" t="s">
        <v>294</v>
      </c>
      <c r="H6" s="597" t="s">
        <v>295</v>
      </c>
      <c r="I6" s="597" t="s">
        <v>296</v>
      </c>
      <c r="J6" s="597" t="s">
        <v>297</v>
      </c>
      <c r="L6" s="596" t="s">
        <v>950</v>
      </c>
      <c r="M6" s="596" t="s">
        <v>951</v>
      </c>
      <c r="N6" s="596" t="s">
        <v>952</v>
      </c>
      <c r="O6" s="596" t="s">
        <v>953</v>
      </c>
      <c r="P6" s="596" t="s">
        <v>955</v>
      </c>
      <c r="Q6" s="596" t="s">
        <v>956</v>
      </c>
      <c r="R6" s="596" t="s">
        <v>957</v>
      </c>
      <c r="S6" s="596" t="s">
        <v>958</v>
      </c>
    </row>
    <row r="7" spans="1:19" s="97" customFormat="1" ht="27" x14ac:dyDescent="0.3">
      <c r="A7" s="629" t="s">
        <v>583</v>
      </c>
      <c r="B7" s="630">
        <f>SUM(B8:B19)</f>
        <v>0</v>
      </c>
      <c r="C7" s="630">
        <f>SUM(C8:C19)</f>
        <v>0</v>
      </c>
      <c r="D7" s="630">
        <f>SUM(D8:D19)</f>
        <v>0</v>
      </c>
      <c r="E7" s="630">
        <f>SUM(E8:E19)</f>
        <v>0</v>
      </c>
      <c r="F7" s="630">
        <f>SUM(F8:F19)</f>
        <v>0</v>
      </c>
      <c r="G7" s="630">
        <f>G23*G21</f>
        <v>0</v>
      </c>
      <c r="H7" s="630">
        <f>H23*H21</f>
        <v>0</v>
      </c>
      <c r="I7" s="630">
        <f>I23*I21</f>
        <v>0</v>
      </c>
      <c r="J7" s="630">
        <f>J23*J21</f>
        <v>0</v>
      </c>
      <c r="L7" s="631">
        <f t="shared" ref="L7:S7" si="0">IF(AND(ROUND(B7,0)=0,C7&gt;B7),"INF",IF(AND(ROUND(B7,0)=0,ROUND(C7,0)=0),0,(C7-B7)/B7))</f>
        <v>0</v>
      </c>
      <c r="M7" s="631">
        <f t="shared" si="0"/>
        <v>0</v>
      </c>
      <c r="N7" s="631">
        <f t="shared" si="0"/>
        <v>0</v>
      </c>
      <c r="O7" s="631">
        <f t="shared" si="0"/>
        <v>0</v>
      </c>
      <c r="P7" s="631">
        <f t="shared" si="0"/>
        <v>0</v>
      </c>
      <c r="Q7" s="631">
        <f t="shared" si="0"/>
        <v>0</v>
      </c>
      <c r="R7" s="631">
        <f t="shared" si="0"/>
        <v>0</v>
      </c>
      <c r="S7" s="631">
        <f t="shared" si="0"/>
        <v>0</v>
      </c>
    </row>
    <row r="8" spans="1:19" x14ac:dyDescent="0.3">
      <c r="A8" s="132" t="s">
        <v>584</v>
      </c>
      <c r="B8" s="91"/>
      <c r="C8" s="91"/>
      <c r="D8" s="91"/>
      <c r="E8" s="91"/>
      <c r="F8" s="91"/>
      <c r="G8" s="121"/>
      <c r="H8" s="121"/>
      <c r="I8" s="121"/>
      <c r="J8" s="121"/>
      <c r="K8" s="78"/>
      <c r="L8" s="135">
        <f t="shared" ref="L8:L19" si="1">IF(AND(ROUND(B8,0)=0,C8&gt;B8),"INF",IF(AND(ROUND(B8,0)=0,ROUND(C8,0)=0),0,(C8-B8)/B8))</f>
        <v>0</v>
      </c>
      <c r="M8" s="135">
        <f t="shared" ref="M8:M19" si="2">IF(AND(ROUND(C8,0)=0,D8&gt;C8),"INF",IF(AND(ROUND(C8,0)=0,ROUND(D8,0)=0),0,(D8-C8)/C8))</f>
        <v>0</v>
      </c>
      <c r="N8" s="135">
        <f t="shared" ref="N8:N19" si="3">IF(AND(ROUND(D8,0)=0,E8&gt;D8),"INF",IF(AND(ROUND(D8,0)=0,ROUND(E8,0)=0),0,(E8-D8)/D8))</f>
        <v>0</v>
      </c>
      <c r="O8" s="135">
        <f t="shared" ref="O8:O19" si="4">IF(AND(ROUND(E8,0)=0,F8&gt;E8),"INF",IF(AND(ROUND(E8,0)=0,ROUND(F8,0)=0),0,(F8-E8)/E8))</f>
        <v>0</v>
      </c>
      <c r="P8" s="121"/>
      <c r="Q8" s="121"/>
      <c r="R8" s="121"/>
      <c r="S8" s="121"/>
    </row>
    <row r="9" spans="1:19" x14ac:dyDescent="0.3">
      <c r="A9" s="142" t="s">
        <v>585</v>
      </c>
      <c r="B9" s="91"/>
      <c r="C9" s="91"/>
      <c r="D9" s="91"/>
      <c r="E9" s="91"/>
      <c r="F9" s="91"/>
      <c r="G9" s="121"/>
      <c r="H9" s="121"/>
      <c r="I9" s="121"/>
      <c r="J9" s="121"/>
      <c r="K9" s="78"/>
      <c r="L9" s="135">
        <f t="shared" si="1"/>
        <v>0</v>
      </c>
      <c r="M9" s="135">
        <f t="shared" si="2"/>
        <v>0</v>
      </c>
      <c r="N9" s="135">
        <f t="shared" si="3"/>
        <v>0</v>
      </c>
      <c r="O9" s="135">
        <f t="shared" si="4"/>
        <v>0</v>
      </c>
      <c r="P9" s="121"/>
      <c r="Q9" s="121"/>
      <c r="R9" s="121"/>
      <c r="S9" s="121"/>
    </row>
    <row r="10" spans="1:19" x14ac:dyDescent="0.3">
      <c r="A10" s="71" t="s">
        <v>459</v>
      </c>
      <c r="B10" s="91"/>
      <c r="C10" s="91"/>
      <c r="D10" s="91"/>
      <c r="E10" s="91"/>
      <c r="F10" s="91"/>
      <c r="G10" s="121"/>
      <c r="H10" s="121"/>
      <c r="I10" s="121"/>
      <c r="J10" s="121"/>
      <c r="K10" s="78"/>
      <c r="L10" s="135">
        <f t="shared" si="1"/>
        <v>0</v>
      </c>
      <c r="M10" s="135">
        <f t="shared" si="2"/>
        <v>0</v>
      </c>
      <c r="N10" s="135">
        <f t="shared" si="3"/>
        <v>0</v>
      </c>
      <c r="O10" s="135">
        <f t="shared" si="4"/>
        <v>0</v>
      </c>
      <c r="P10" s="121"/>
      <c r="Q10" s="121"/>
      <c r="R10" s="121"/>
      <c r="S10" s="121"/>
    </row>
    <row r="11" spans="1:19" x14ac:dyDescent="0.3">
      <c r="A11" s="71" t="s">
        <v>459</v>
      </c>
      <c r="B11" s="91"/>
      <c r="C11" s="91"/>
      <c r="D11" s="91"/>
      <c r="E11" s="91"/>
      <c r="F11" s="91"/>
      <c r="G11" s="121"/>
      <c r="H11" s="121"/>
      <c r="I11" s="121"/>
      <c r="J11" s="121"/>
      <c r="K11" s="78"/>
      <c r="L11" s="135">
        <f t="shared" si="1"/>
        <v>0</v>
      </c>
      <c r="M11" s="135">
        <f t="shared" si="2"/>
        <v>0</v>
      </c>
      <c r="N11" s="135">
        <f t="shared" si="3"/>
        <v>0</v>
      </c>
      <c r="O11" s="135">
        <f t="shared" si="4"/>
        <v>0</v>
      </c>
      <c r="P11" s="121"/>
      <c r="Q11" s="121"/>
      <c r="R11" s="121"/>
      <c r="S11" s="121"/>
    </row>
    <row r="12" spans="1:19" x14ac:dyDescent="0.3">
      <c r="A12" s="71" t="s">
        <v>459</v>
      </c>
      <c r="B12" s="91"/>
      <c r="C12" s="91"/>
      <c r="D12" s="91"/>
      <c r="E12" s="91"/>
      <c r="F12" s="91"/>
      <c r="G12" s="121"/>
      <c r="H12" s="121"/>
      <c r="I12" s="121"/>
      <c r="J12" s="121"/>
      <c r="K12" s="78"/>
      <c r="L12" s="135">
        <f t="shared" si="1"/>
        <v>0</v>
      </c>
      <c r="M12" s="135">
        <f t="shared" si="2"/>
        <v>0</v>
      </c>
      <c r="N12" s="135">
        <f t="shared" si="3"/>
        <v>0</v>
      </c>
      <c r="O12" s="135">
        <f t="shared" si="4"/>
        <v>0</v>
      </c>
      <c r="P12" s="121"/>
      <c r="Q12" s="121"/>
      <c r="R12" s="121"/>
      <c r="S12" s="121"/>
    </row>
    <row r="13" spans="1:19" x14ac:dyDescent="0.3">
      <c r="A13" s="71" t="s">
        <v>459</v>
      </c>
      <c r="B13" s="91"/>
      <c r="C13" s="91"/>
      <c r="D13" s="91"/>
      <c r="E13" s="91"/>
      <c r="F13" s="91"/>
      <c r="G13" s="121"/>
      <c r="H13" s="121"/>
      <c r="I13" s="121"/>
      <c r="J13" s="121"/>
      <c r="K13" s="78"/>
      <c r="L13" s="135">
        <f t="shared" si="1"/>
        <v>0</v>
      </c>
      <c r="M13" s="135">
        <f t="shared" si="2"/>
        <v>0</v>
      </c>
      <c r="N13" s="135">
        <f t="shared" si="3"/>
        <v>0</v>
      </c>
      <c r="O13" s="135">
        <f t="shared" si="4"/>
        <v>0</v>
      </c>
      <c r="P13" s="121"/>
      <c r="Q13" s="121"/>
      <c r="R13" s="121"/>
      <c r="S13" s="121"/>
    </row>
    <row r="14" spans="1:19" x14ac:dyDescent="0.3">
      <c r="A14" s="71" t="s">
        <v>459</v>
      </c>
      <c r="B14" s="91"/>
      <c r="C14" s="91"/>
      <c r="D14" s="91"/>
      <c r="E14" s="91"/>
      <c r="F14" s="91"/>
      <c r="G14" s="121"/>
      <c r="H14" s="121"/>
      <c r="I14" s="121"/>
      <c r="J14" s="121"/>
      <c r="K14" s="78"/>
      <c r="L14" s="135">
        <f t="shared" si="1"/>
        <v>0</v>
      </c>
      <c r="M14" s="135">
        <f t="shared" si="2"/>
        <v>0</v>
      </c>
      <c r="N14" s="135">
        <f t="shared" si="3"/>
        <v>0</v>
      </c>
      <c r="O14" s="135">
        <f t="shared" si="4"/>
        <v>0</v>
      </c>
      <c r="P14" s="121"/>
      <c r="Q14" s="121"/>
      <c r="R14" s="121"/>
      <c r="S14" s="121"/>
    </row>
    <row r="15" spans="1:19" x14ac:dyDescent="0.3">
      <c r="A15" s="71" t="s">
        <v>459</v>
      </c>
      <c r="B15" s="91"/>
      <c r="C15" s="91"/>
      <c r="D15" s="91"/>
      <c r="E15" s="91"/>
      <c r="F15" s="91"/>
      <c r="G15" s="121"/>
      <c r="H15" s="121"/>
      <c r="I15" s="121"/>
      <c r="J15" s="121"/>
      <c r="K15" s="78"/>
      <c r="L15" s="135">
        <f t="shared" si="1"/>
        <v>0</v>
      </c>
      <c r="M15" s="135">
        <f t="shared" si="2"/>
        <v>0</v>
      </c>
      <c r="N15" s="135">
        <f t="shared" si="3"/>
        <v>0</v>
      </c>
      <c r="O15" s="135">
        <f t="shared" si="4"/>
        <v>0</v>
      </c>
      <c r="P15" s="121"/>
      <c r="Q15" s="121"/>
      <c r="R15" s="121"/>
      <c r="S15" s="121"/>
    </row>
    <row r="16" spans="1:19" x14ac:dyDescent="0.3">
      <c r="A16" s="71" t="s">
        <v>459</v>
      </c>
      <c r="B16" s="91"/>
      <c r="C16" s="91"/>
      <c r="D16" s="91"/>
      <c r="E16" s="91"/>
      <c r="F16" s="91"/>
      <c r="G16" s="121"/>
      <c r="H16" s="121"/>
      <c r="I16" s="121"/>
      <c r="J16" s="121"/>
      <c r="K16" s="78"/>
      <c r="L16" s="135">
        <f t="shared" si="1"/>
        <v>0</v>
      </c>
      <c r="M16" s="135">
        <f t="shared" si="2"/>
        <v>0</v>
      </c>
      <c r="N16" s="135">
        <f t="shared" si="3"/>
        <v>0</v>
      </c>
      <c r="O16" s="135">
        <f t="shared" si="4"/>
        <v>0</v>
      </c>
      <c r="P16" s="121"/>
      <c r="Q16" s="121"/>
      <c r="R16" s="121"/>
      <c r="S16" s="121"/>
    </row>
    <row r="17" spans="1:19" x14ac:dyDescent="0.3">
      <c r="A17" s="71" t="s">
        <v>459</v>
      </c>
      <c r="B17" s="91"/>
      <c r="C17" s="91"/>
      <c r="D17" s="91"/>
      <c r="E17" s="91"/>
      <c r="F17" s="91"/>
      <c r="G17" s="121"/>
      <c r="H17" s="121"/>
      <c r="I17" s="121"/>
      <c r="J17" s="121"/>
      <c r="K17" s="78"/>
      <c r="L17" s="135">
        <f t="shared" si="1"/>
        <v>0</v>
      </c>
      <c r="M17" s="135">
        <f t="shared" si="2"/>
        <v>0</v>
      </c>
      <c r="N17" s="135">
        <f t="shared" si="3"/>
        <v>0</v>
      </c>
      <c r="O17" s="135">
        <f t="shared" si="4"/>
        <v>0</v>
      </c>
      <c r="P17" s="121"/>
      <c r="Q17" s="121"/>
      <c r="R17" s="121"/>
      <c r="S17" s="121"/>
    </row>
    <row r="18" spans="1:19" x14ac:dyDescent="0.3">
      <c r="A18" s="71" t="s">
        <v>459</v>
      </c>
      <c r="B18" s="91"/>
      <c r="C18" s="91"/>
      <c r="D18" s="91"/>
      <c r="E18" s="91"/>
      <c r="F18" s="91"/>
      <c r="G18" s="121"/>
      <c r="H18" s="121"/>
      <c r="I18" s="121"/>
      <c r="J18" s="121"/>
      <c r="K18" s="78"/>
      <c r="L18" s="135">
        <f t="shared" si="1"/>
        <v>0</v>
      </c>
      <c r="M18" s="135">
        <f t="shared" si="2"/>
        <v>0</v>
      </c>
      <c r="N18" s="135">
        <f t="shared" si="3"/>
        <v>0</v>
      </c>
      <c r="O18" s="135">
        <f t="shared" si="4"/>
        <v>0</v>
      </c>
      <c r="P18" s="121"/>
      <c r="Q18" s="121"/>
      <c r="R18" s="121"/>
      <c r="S18" s="121"/>
    </row>
    <row r="19" spans="1:19" x14ac:dyDescent="0.3">
      <c r="A19" s="71" t="s">
        <v>459</v>
      </c>
      <c r="B19" s="91"/>
      <c r="C19" s="91"/>
      <c r="D19" s="91"/>
      <c r="E19" s="91"/>
      <c r="F19" s="91"/>
      <c r="G19" s="121"/>
      <c r="H19" s="121"/>
      <c r="I19" s="121"/>
      <c r="J19" s="121"/>
      <c r="K19" s="78"/>
      <c r="L19" s="135">
        <f t="shared" si="1"/>
        <v>0</v>
      </c>
      <c r="M19" s="135">
        <f t="shared" si="2"/>
        <v>0</v>
      </c>
      <c r="N19" s="135">
        <f t="shared" si="3"/>
        <v>0</v>
      </c>
      <c r="O19" s="135">
        <f t="shared" si="4"/>
        <v>0</v>
      </c>
      <c r="P19" s="121"/>
      <c r="Q19" s="121"/>
      <c r="R19" s="121"/>
      <c r="S19" s="121"/>
    </row>
    <row r="20" spans="1:19" s="143" customFormat="1" x14ac:dyDescent="0.3"/>
    <row r="21" spans="1:19" ht="27" x14ac:dyDescent="0.3">
      <c r="A21" s="594" t="s">
        <v>948</v>
      </c>
      <c r="B21" s="91"/>
      <c r="C21" s="91"/>
      <c r="D21" s="91"/>
      <c r="E21" s="91"/>
      <c r="F21" s="91"/>
      <c r="G21" s="91"/>
      <c r="H21" s="91"/>
      <c r="I21" s="91"/>
      <c r="J21" s="91"/>
      <c r="K21" s="78"/>
      <c r="L21" s="135">
        <f t="shared" ref="L21:S21" si="5">IF(AND(ROUND(B21,0)=0,C21&gt;B21),"INF",IF(AND(ROUND(B21,0)=0,ROUND(C21,0)=0),0,(C21-B21)/B21))</f>
        <v>0</v>
      </c>
      <c r="M21" s="135">
        <f t="shared" si="5"/>
        <v>0</v>
      </c>
      <c r="N21" s="135">
        <f t="shared" si="5"/>
        <v>0</v>
      </c>
      <c r="O21" s="135">
        <f t="shared" si="5"/>
        <v>0</v>
      </c>
      <c r="P21" s="135">
        <f t="shared" si="5"/>
        <v>0</v>
      </c>
      <c r="Q21" s="135">
        <f t="shared" si="5"/>
        <v>0</v>
      </c>
      <c r="R21" s="135">
        <f t="shared" si="5"/>
        <v>0</v>
      </c>
      <c r="S21" s="135">
        <f t="shared" si="5"/>
        <v>0</v>
      </c>
    </row>
    <row r="22" spans="1:19" x14ac:dyDescent="0.3">
      <c r="D22" s="84"/>
      <c r="F22" s="84"/>
      <c r="H22" s="84"/>
      <c r="J22" s="84"/>
      <c r="K22" s="78"/>
      <c r="L22" s="80"/>
      <c r="M22" s="80"/>
      <c r="N22" s="80"/>
      <c r="O22" s="80"/>
      <c r="P22" s="80"/>
      <c r="Q22" s="80"/>
      <c r="R22" s="80"/>
      <c r="S22" s="80"/>
    </row>
    <row r="23" spans="1:19" x14ac:dyDescent="0.3">
      <c r="A23" s="528" t="s">
        <v>114</v>
      </c>
      <c r="B23" s="529">
        <f>IFERROR(B7/B21,0)</f>
        <v>0</v>
      </c>
      <c r="C23" s="529">
        <f>IFERROR(C7/C21,0)</f>
        <v>0</v>
      </c>
      <c r="D23" s="529">
        <f>IFERROR(D7/D21,0)</f>
        <v>0</v>
      </c>
      <c r="E23" s="529">
        <f>IFERROR(E7/E21,0)</f>
        <v>0</v>
      </c>
      <c r="F23" s="529">
        <f>IFERROR(F7/F21,0)</f>
        <v>0</v>
      </c>
      <c r="G23" s="529">
        <f>F23*(1+TAB00!G$32-TAB00!G$33)</f>
        <v>0</v>
      </c>
      <c r="H23" s="529">
        <f>G23*(1+TAB00!H$32-TAB00!H$33)</f>
        <v>0</v>
      </c>
      <c r="I23" s="529">
        <f>H23*(1+TAB00!I$32-TAB00!I$33)</f>
        <v>0</v>
      </c>
      <c r="J23" s="529">
        <f>I23*(1+TAB00!J$32-TAB00!J$33)</f>
        <v>0</v>
      </c>
      <c r="K23" s="78"/>
      <c r="L23" s="530">
        <f t="shared" ref="L23:S23" si="6">IF(AND(ROUND(B23,0)=0,C23&gt;B23),"INF",IF(AND(ROUND(B23,0)=0,ROUND(C23,0)=0),0,(C23-B23)/B23))</f>
        <v>0</v>
      </c>
      <c r="M23" s="530">
        <f t="shared" si="6"/>
        <v>0</v>
      </c>
      <c r="N23" s="530">
        <f t="shared" si="6"/>
        <v>0</v>
      </c>
      <c r="O23" s="530">
        <f t="shared" si="6"/>
        <v>0</v>
      </c>
      <c r="P23" s="530">
        <f t="shared" si="6"/>
        <v>0</v>
      </c>
      <c r="Q23" s="530">
        <f t="shared" si="6"/>
        <v>0</v>
      </c>
      <c r="R23" s="530">
        <f t="shared" si="6"/>
        <v>0</v>
      </c>
      <c r="S23" s="530">
        <f t="shared" si="6"/>
        <v>0</v>
      </c>
    </row>
    <row r="24" spans="1:19" x14ac:dyDescent="0.3">
      <c r="D24" s="84"/>
      <c r="F24" s="84"/>
      <c r="H24" s="84"/>
      <c r="J24" s="84"/>
      <c r="K24" s="78"/>
      <c r="L24" s="80"/>
      <c r="M24" s="80"/>
      <c r="N24" s="80"/>
      <c r="O24" s="80"/>
      <c r="P24" s="80"/>
      <c r="Q24" s="80"/>
      <c r="R24" s="80"/>
      <c r="S24" s="80"/>
    </row>
    <row r="25" spans="1:19" s="97" customFormat="1" ht="27" x14ac:dyDescent="0.3">
      <c r="A25" s="629" t="s">
        <v>582</v>
      </c>
      <c r="B25" s="630">
        <f>SUM(B26:B37)</f>
        <v>0</v>
      </c>
      <c r="C25" s="630">
        <f>SUM(C26:C37)</f>
        <v>0</v>
      </c>
      <c r="D25" s="630">
        <f>SUM(D26:D37)</f>
        <v>0</v>
      </c>
      <c r="E25" s="630">
        <f>SUM(E26:E37)</f>
        <v>0</v>
      </c>
      <c r="F25" s="630">
        <f>SUM(F26:F37)</f>
        <v>0</v>
      </c>
      <c r="G25" s="632">
        <f>F25*(1+TAB00!G$32-TAB00!G$33)</f>
        <v>0</v>
      </c>
      <c r="H25" s="632">
        <f>G25*(1+TAB00!H$32-TAB00!H$33)</f>
        <v>0</v>
      </c>
      <c r="I25" s="632">
        <f>H25*(1+TAB00!I$32-TAB00!I$33)</f>
        <v>0</v>
      </c>
      <c r="J25" s="632">
        <f>I25*(1+TAB00!J$32-TAB00!J$33)</f>
        <v>0</v>
      </c>
      <c r="L25" s="631">
        <f t="shared" ref="L25:S25" si="7">IF(AND(ROUND(B25,0)=0,C25&gt;B25),"INF",IF(AND(ROUND(B25,0)=0,ROUND(C25,0)=0),0,(C25-B25)/B25))</f>
        <v>0</v>
      </c>
      <c r="M25" s="631">
        <f t="shared" si="7"/>
        <v>0</v>
      </c>
      <c r="N25" s="631">
        <f t="shared" si="7"/>
        <v>0</v>
      </c>
      <c r="O25" s="631">
        <f t="shared" si="7"/>
        <v>0</v>
      </c>
      <c r="P25" s="631">
        <f t="shared" si="7"/>
        <v>0</v>
      </c>
      <c r="Q25" s="631">
        <f t="shared" si="7"/>
        <v>0</v>
      </c>
      <c r="R25" s="631">
        <f t="shared" si="7"/>
        <v>0</v>
      </c>
      <c r="S25" s="631">
        <f t="shared" si="7"/>
        <v>0</v>
      </c>
    </row>
    <row r="26" spans="1:19" x14ac:dyDescent="0.3">
      <c r="A26" s="142" t="s">
        <v>584</v>
      </c>
      <c r="B26" s="91"/>
      <c r="C26" s="91"/>
      <c r="D26" s="91"/>
      <c r="E26" s="91"/>
      <c r="F26" s="91"/>
      <c r="G26" s="121"/>
      <c r="H26" s="121"/>
      <c r="I26" s="121"/>
      <c r="J26" s="121"/>
      <c r="K26" s="78"/>
      <c r="L26" s="135">
        <f t="shared" ref="L26:L37" si="8">IF(AND(ROUND(B26,0)=0,C26&gt;B26),"INF",IF(AND(ROUND(B26,0)=0,ROUND(C26,0)=0),0,(C26-B26)/B26))</f>
        <v>0</v>
      </c>
      <c r="M26" s="135">
        <f t="shared" ref="M26:M37" si="9">IF(AND(ROUND(C26,0)=0,D26&gt;C26),"INF",IF(AND(ROUND(C26,0)=0,ROUND(D26,0)=0),0,(D26-C26)/C26))</f>
        <v>0</v>
      </c>
      <c r="N26" s="135">
        <f t="shared" ref="N26:N37" si="10">IF(AND(ROUND(D26,0)=0,E26&gt;D26),"INF",IF(AND(ROUND(D26,0)=0,ROUND(E26,0)=0),0,(E26-D26)/D26))</f>
        <v>0</v>
      </c>
      <c r="O26" s="135">
        <f t="shared" ref="O26:O37" si="11">IF(AND(ROUND(E26,0)=0,F26&gt;E26),"INF",IF(AND(ROUND(E26,0)=0,ROUND(F26,0)=0),0,(F26-E26)/E26))</f>
        <v>0</v>
      </c>
      <c r="P26" s="121"/>
      <c r="Q26" s="121"/>
      <c r="R26" s="121"/>
      <c r="S26" s="121"/>
    </row>
    <row r="27" spans="1:19" x14ac:dyDescent="0.3">
      <c r="A27" s="142" t="s">
        <v>585</v>
      </c>
      <c r="B27" s="91"/>
      <c r="C27" s="91"/>
      <c r="D27" s="91"/>
      <c r="E27" s="91"/>
      <c r="F27" s="91"/>
      <c r="G27" s="121"/>
      <c r="H27" s="121"/>
      <c r="I27" s="121"/>
      <c r="J27" s="121"/>
      <c r="K27" s="78"/>
      <c r="L27" s="135">
        <f t="shared" si="8"/>
        <v>0</v>
      </c>
      <c r="M27" s="135">
        <f t="shared" si="9"/>
        <v>0</v>
      </c>
      <c r="N27" s="135">
        <f t="shared" si="10"/>
        <v>0</v>
      </c>
      <c r="O27" s="135">
        <f t="shared" si="11"/>
        <v>0</v>
      </c>
      <c r="P27" s="121"/>
      <c r="Q27" s="121"/>
      <c r="R27" s="121"/>
      <c r="S27" s="121"/>
    </row>
    <row r="28" spans="1:19" x14ac:dyDescent="0.3">
      <c r="A28" s="71" t="s">
        <v>459</v>
      </c>
      <c r="B28" s="91"/>
      <c r="C28" s="91"/>
      <c r="D28" s="91"/>
      <c r="E28" s="91"/>
      <c r="F28" s="91"/>
      <c r="G28" s="121"/>
      <c r="H28" s="121"/>
      <c r="I28" s="121"/>
      <c r="J28" s="121"/>
      <c r="K28" s="78"/>
      <c r="L28" s="135">
        <f t="shared" si="8"/>
        <v>0</v>
      </c>
      <c r="M28" s="135">
        <f t="shared" si="9"/>
        <v>0</v>
      </c>
      <c r="N28" s="135">
        <f t="shared" si="10"/>
        <v>0</v>
      </c>
      <c r="O28" s="135">
        <f t="shared" si="11"/>
        <v>0</v>
      </c>
      <c r="P28" s="121"/>
      <c r="Q28" s="121"/>
      <c r="R28" s="121"/>
      <c r="S28" s="121"/>
    </row>
    <row r="29" spans="1:19" x14ac:dyDescent="0.3">
      <c r="A29" s="71" t="s">
        <v>459</v>
      </c>
      <c r="B29" s="91"/>
      <c r="C29" s="91"/>
      <c r="D29" s="91"/>
      <c r="E29" s="91"/>
      <c r="F29" s="91"/>
      <c r="G29" s="121"/>
      <c r="H29" s="121"/>
      <c r="I29" s="121"/>
      <c r="J29" s="121"/>
      <c r="K29" s="78"/>
      <c r="L29" s="135">
        <f t="shared" si="8"/>
        <v>0</v>
      </c>
      <c r="M29" s="135">
        <f t="shared" si="9"/>
        <v>0</v>
      </c>
      <c r="N29" s="135">
        <f t="shared" si="10"/>
        <v>0</v>
      </c>
      <c r="O29" s="135">
        <f t="shared" si="11"/>
        <v>0</v>
      </c>
      <c r="P29" s="121"/>
      <c r="Q29" s="121"/>
      <c r="R29" s="121"/>
      <c r="S29" s="121"/>
    </row>
    <row r="30" spans="1:19" x14ac:dyDescent="0.3">
      <c r="A30" s="71" t="s">
        <v>459</v>
      </c>
      <c r="B30" s="91"/>
      <c r="C30" s="91"/>
      <c r="D30" s="91"/>
      <c r="E30" s="91"/>
      <c r="F30" s="91"/>
      <c r="G30" s="121"/>
      <c r="H30" s="121"/>
      <c r="I30" s="121"/>
      <c r="J30" s="121"/>
      <c r="K30" s="78"/>
      <c r="L30" s="135">
        <f t="shared" si="8"/>
        <v>0</v>
      </c>
      <c r="M30" s="135">
        <f t="shared" si="9"/>
        <v>0</v>
      </c>
      <c r="N30" s="135">
        <f t="shared" si="10"/>
        <v>0</v>
      </c>
      <c r="O30" s="135">
        <f t="shared" si="11"/>
        <v>0</v>
      </c>
      <c r="P30" s="121"/>
      <c r="Q30" s="121"/>
      <c r="R30" s="121"/>
      <c r="S30" s="121"/>
    </row>
    <row r="31" spans="1:19" x14ac:dyDescent="0.3">
      <c r="A31" s="71" t="s">
        <v>459</v>
      </c>
      <c r="B31" s="91"/>
      <c r="C31" s="91"/>
      <c r="D31" s="91"/>
      <c r="E31" s="91"/>
      <c r="F31" s="91"/>
      <c r="G31" s="121"/>
      <c r="H31" s="121"/>
      <c r="I31" s="121"/>
      <c r="J31" s="121"/>
      <c r="K31" s="78"/>
      <c r="L31" s="135">
        <f t="shared" si="8"/>
        <v>0</v>
      </c>
      <c r="M31" s="135">
        <f t="shared" si="9"/>
        <v>0</v>
      </c>
      <c r="N31" s="135">
        <f t="shared" si="10"/>
        <v>0</v>
      </c>
      <c r="O31" s="135">
        <f t="shared" si="11"/>
        <v>0</v>
      </c>
      <c r="P31" s="121"/>
      <c r="Q31" s="121"/>
      <c r="R31" s="121"/>
      <c r="S31" s="121"/>
    </row>
    <row r="32" spans="1:19" x14ac:dyDescent="0.3">
      <c r="A32" s="71" t="s">
        <v>459</v>
      </c>
      <c r="B32" s="91"/>
      <c r="C32" s="91"/>
      <c r="D32" s="91"/>
      <c r="E32" s="91"/>
      <c r="F32" s="91"/>
      <c r="G32" s="121"/>
      <c r="H32" s="121"/>
      <c r="I32" s="121"/>
      <c r="J32" s="121"/>
      <c r="K32" s="78"/>
      <c r="L32" s="135">
        <f t="shared" si="8"/>
        <v>0</v>
      </c>
      <c r="M32" s="135">
        <f t="shared" si="9"/>
        <v>0</v>
      </c>
      <c r="N32" s="135">
        <f t="shared" si="10"/>
        <v>0</v>
      </c>
      <c r="O32" s="135">
        <f t="shared" si="11"/>
        <v>0</v>
      </c>
      <c r="P32" s="121"/>
      <c r="Q32" s="121"/>
      <c r="R32" s="121"/>
      <c r="S32" s="121"/>
    </row>
    <row r="33" spans="1:20" x14ac:dyDescent="0.3">
      <c r="A33" s="71" t="s">
        <v>459</v>
      </c>
      <c r="B33" s="91"/>
      <c r="C33" s="91"/>
      <c r="D33" s="91"/>
      <c r="E33" s="91"/>
      <c r="F33" s="91"/>
      <c r="G33" s="121"/>
      <c r="H33" s="121"/>
      <c r="I33" s="121"/>
      <c r="J33" s="121"/>
      <c r="K33" s="78"/>
      <c r="L33" s="135">
        <f t="shared" si="8"/>
        <v>0</v>
      </c>
      <c r="M33" s="135">
        <f t="shared" si="9"/>
        <v>0</v>
      </c>
      <c r="N33" s="135">
        <f t="shared" si="10"/>
        <v>0</v>
      </c>
      <c r="O33" s="135">
        <f t="shared" si="11"/>
        <v>0</v>
      </c>
      <c r="P33" s="121"/>
      <c r="Q33" s="121"/>
      <c r="R33" s="121"/>
      <c r="S33" s="121"/>
    </row>
    <row r="34" spans="1:20" x14ac:dyDescent="0.3">
      <c r="A34" s="71" t="s">
        <v>459</v>
      </c>
      <c r="B34" s="91"/>
      <c r="C34" s="91"/>
      <c r="D34" s="91"/>
      <c r="E34" s="91"/>
      <c r="F34" s="91"/>
      <c r="G34" s="121"/>
      <c r="H34" s="121"/>
      <c r="I34" s="121"/>
      <c r="J34" s="121"/>
      <c r="K34" s="78"/>
      <c r="L34" s="135">
        <f t="shared" si="8"/>
        <v>0</v>
      </c>
      <c r="M34" s="135">
        <f t="shared" si="9"/>
        <v>0</v>
      </c>
      <c r="N34" s="135">
        <f t="shared" si="10"/>
        <v>0</v>
      </c>
      <c r="O34" s="135">
        <f t="shared" si="11"/>
        <v>0</v>
      </c>
      <c r="P34" s="121"/>
      <c r="Q34" s="121"/>
      <c r="R34" s="121"/>
      <c r="S34" s="121"/>
    </row>
    <row r="35" spans="1:20" x14ac:dyDescent="0.3">
      <c r="A35" s="71" t="s">
        <v>459</v>
      </c>
      <c r="B35" s="91"/>
      <c r="C35" s="91"/>
      <c r="D35" s="91"/>
      <c r="E35" s="91"/>
      <c r="F35" s="91"/>
      <c r="G35" s="121"/>
      <c r="H35" s="121"/>
      <c r="I35" s="121"/>
      <c r="J35" s="121"/>
      <c r="K35" s="78"/>
      <c r="L35" s="135">
        <f t="shared" si="8"/>
        <v>0</v>
      </c>
      <c r="M35" s="135">
        <f t="shared" si="9"/>
        <v>0</v>
      </c>
      <c r="N35" s="135">
        <f t="shared" si="10"/>
        <v>0</v>
      </c>
      <c r="O35" s="135">
        <f t="shared" si="11"/>
        <v>0</v>
      </c>
      <c r="P35" s="121"/>
      <c r="Q35" s="121"/>
      <c r="R35" s="121"/>
      <c r="S35" s="121"/>
    </row>
    <row r="36" spans="1:20" x14ac:dyDescent="0.3">
      <c r="A36" s="71" t="s">
        <v>459</v>
      </c>
      <c r="B36" s="91"/>
      <c r="C36" s="91"/>
      <c r="D36" s="91"/>
      <c r="E36" s="91"/>
      <c r="F36" s="91"/>
      <c r="G36" s="121"/>
      <c r="H36" s="121"/>
      <c r="I36" s="121"/>
      <c r="J36" s="121"/>
      <c r="K36" s="78"/>
      <c r="L36" s="135">
        <f t="shared" si="8"/>
        <v>0</v>
      </c>
      <c r="M36" s="135">
        <f t="shared" si="9"/>
        <v>0</v>
      </c>
      <c r="N36" s="135">
        <f t="shared" si="10"/>
        <v>0</v>
      </c>
      <c r="O36" s="135">
        <f t="shared" si="11"/>
        <v>0</v>
      </c>
      <c r="P36" s="121"/>
      <c r="Q36" s="121"/>
      <c r="R36" s="121"/>
      <c r="S36" s="121"/>
    </row>
    <row r="37" spans="1:20" x14ac:dyDescent="0.3">
      <c r="A37" s="71" t="s">
        <v>459</v>
      </c>
      <c r="B37" s="91"/>
      <c r="C37" s="91"/>
      <c r="D37" s="91"/>
      <c r="E37" s="91"/>
      <c r="F37" s="91"/>
      <c r="G37" s="121"/>
      <c r="H37" s="121"/>
      <c r="I37" s="121"/>
      <c r="J37" s="121"/>
      <c r="K37" s="78"/>
      <c r="L37" s="135">
        <f t="shared" si="8"/>
        <v>0</v>
      </c>
      <c r="M37" s="135">
        <f t="shared" si="9"/>
        <v>0</v>
      </c>
      <c r="N37" s="135">
        <f t="shared" si="10"/>
        <v>0</v>
      </c>
      <c r="O37" s="135">
        <f t="shared" si="11"/>
        <v>0</v>
      </c>
      <c r="P37" s="121"/>
      <c r="Q37" s="121"/>
      <c r="R37" s="121"/>
      <c r="S37" s="121"/>
    </row>
    <row r="38" spans="1:20" x14ac:dyDescent="0.3">
      <c r="A38" s="142"/>
      <c r="D38" s="84"/>
      <c r="F38" s="84"/>
      <c r="H38" s="84"/>
      <c r="J38" s="84"/>
      <c r="K38" s="78"/>
      <c r="L38" s="80"/>
      <c r="M38" s="80"/>
      <c r="N38" s="80"/>
      <c r="O38" s="80"/>
      <c r="P38" s="80"/>
      <c r="Q38" s="80"/>
      <c r="R38" s="80"/>
      <c r="S38" s="80"/>
    </row>
    <row r="39" spans="1:20" x14ac:dyDescent="0.3">
      <c r="A39" s="141" t="s">
        <v>572</v>
      </c>
      <c r="B39" s="91"/>
      <c r="C39" s="91"/>
      <c r="D39" s="91"/>
      <c r="E39" s="91"/>
      <c r="F39" s="91"/>
      <c r="G39" s="84">
        <f>F39*(1+TAB00!G$32)</f>
        <v>0</v>
      </c>
      <c r="H39" s="84">
        <f>G39*(1+TAB00!H$32)</f>
        <v>0</v>
      </c>
      <c r="I39" s="84">
        <f>H39*(1+TAB00!I$32)</f>
        <v>0</v>
      </c>
      <c r="J39" s="84">
        <f>I39*(1+TAB00!J$32)</f>
        <v>0</v>
      </c>
      <c r="K39" s="78"/>
      <c r="L39" s="135">
        <f t="shared" ref="L39:S39" si="12">IF(AND(ROUND(B39,0)=0,C39&gt;B39),"INF",IF(AND(ROUND(B39,0)=0,ROUND(C39,0)=0),0,(C39-B39)/B39))</f>
        <v>0</v>
      </c>
      <c r="M39" s="135">
        <f t="shared" si="12"/>
        <v>0</v>
      </c>
      <c r="N39" s="135">
        <f t="shared" si="12"/>
        <v>0</v>
      </c>
      <c r="O39" s="135">
        <f t="shared" si="12"/>
        <v>0</v>
      </c>
      <c r="P39" s="135">
        <f t="shared" si="12"/>
        <v>0</v>
      </c>
      <c r="Q39" s="135">
        <f t="shared" si="12"/>
        <v>0</v>
      </c>
      <c r="R39" s="135">
        <f t="shared" si="12"/>
        <v>0</v>
      </c>
      <c r="S39" s="135">
        <f t="shared" si="12"/>
        <v>0</v>
      </c>
    </row>
    <row r="40" spans="1:20" x14ac:dyDescent="0.3">
      <c r="A40" s="144"/>
      <c r="B40" s="144"/>
      <c r="D40" s="84"/>
      <c r="F40" s="84"/>
      <c r="H40" s="84"/>
      <c r="J40" s="84"/>
      <c r="K40" s="78"/>
      <c r="L40" s="80"/>
      <c r="M40" s="80"/>
      <c r="N40" s="80"/>
      <c r="O40" s="80"/>
      <c r="Q40" s="78"/>
    </row>
    <row r="41" spans="1:20" x14ac:dyDescent="0.3">
      <c r="A41" s="145" t="s">
        <v>54</v>
      </c>
      <c r="B41" s="146">
        <f t="shared" ref="B41:J41" si="13">SUM(B7,B25,B39)</f>
        <v>0</v>
      </c>
      <c r="C41" s="146">
        <f t="shared" si="13"/>
        <v>0</v>
      </c>
      <c r="D41" s="146">
        <f t="shared" si="13"/>
        <v>0</v>
      </c>
      <c r="E41" s="146">
        <f t="shared" si="13"/>
        <v>0</v>
      </c>
      <c r="F41" s="146">
        <f t="shared" si="13"/>
        <v>0</v>
      </c>
      <c r="G41" s="146">
        <f t="shared" si="13"/>
        <v>0</v>
      </c>
      <c r="H41" s="146">
        <f t="shared" si="13"/>
        <v>0</v>
      </c>
      <c r="I41" s="146">
        <f t="shared" si="13"/>
        <v>0</v>
      </c>
      <c r="J41" s="146">
        <f t="shared" si="13"/>
        <v>0</v>
      </c>
      <c r="K41" s="78"/>
      <c r="L41" s="147">
        <f t="shared" ref="L41:S41" si="14">IF(AND(ROUND(B41,0)=0,C41&gt;B41),"INF",IF(AND(ROUND(B41,0)=0,ROUND(C41,0)=0),0,(C41-B41)/B41))</f>
        <v>0</v>
      </c>
      <c r="M41" s="147">
        <f t="shared" si="14"/>
        <v>0</v>
      </c>
      <c r="N41" s="147">
        <f t="shared" si="14"/>
        <v>0</v>
      </c>
      <c r="O41" s="147">
        <f t="shared" si="14"/>
        <v>0</v>
      </c>
      <c r="P41" s="147">
        <f t="shared" si="14"/>
        <v>0</v>
      </c>
      <c r="Q41" s="147">
        <f t="shared" si="14"/>
        <v>0</v>
      </c>
      <c r="R41" s="147">
        <f t="shared" si="14"/>
        <v>0</v>
      </c>
      <c r="S41" s="147">
        <f t="shared" si="14"/>
        <v>0</v>
      </c>
    </row>
    <row r="42" spans="1:20" x14ac:dyDescent="0.3">
      <c r="A42" s="148"/>
      <c r="B42" s="144"/>
      <c r="H42" s="84"/>
      <c r="I42" s="78"/>
      <c r="J42" s="78"/>
      <c r="K42" s="78"/>
      <c r="L42" s="84"/>
      <c r="M42" s="78"/>
      <c r="O42" s="78"/>
      <c r="Q42" s="78"/>
    </row>
    <row r="43" spans="1:20" ht="12" customHeight="1" x14ac:dyDescent="0.3">
      <c r="A43" s="761" t="str">
        <f>IF(COUNTIF(B23:C23,"&lt;&gt;0")+COUNTIF(D23,"&lt;&gt;0")+COUNTIF(E23,"&lt;&gt;0")+COUNTIF(F23,"&lt;&gt;0")+COUNTIF(G23,"&lt;&gt;0")+COUNTIF(H23,"&lt;&gt;0")+COUNTIF(I23,"&lt;&gt;0")+COUNTIF(J23,"&lt;&gt;0")+COUNTIF(B25:C25,"&lt;&gt;0")+COUNTIF(D25,"&lt;&gt;0")+COUNTIF(E25,"&lt;&gt;0")+COUNTIF(F25,"&lt;&gt;0")+COUNTIF(G25,"&lt;&gt;0")+COUNTIF(H25,"&lt;&gt;0")+COUNTIF(I25,"&lt;&gt;0")+COUNTIF(J25,"&lt;&gt;0")&lt;18,'TAB C'!B21,"")</f>
        <v>C.4.5.a. Le GRD doit compléter l'intégralité des champs prévus à cet effet dans le détail des coûts OSP.</v>
      </c>
      <c r="B43" s="761"/>
      <c r="C43" s="761"/>
      <c r="D43" s="761"/>
      <c r="E43" s="761"/>
      <c r="F43" s="761"/>
      <c r="G43" s="761"/>
      <c r="H43" s="761"/>
      <c r="I43" s="761"/>
      <c r="J43" s="761"/>
      <c r="K43" s="761"/>
      <c r="L43" s="761"/>
    </row>
    <row r="44" spans="1:20" x14ac:dyDescent="0.3">
      <c r="A44" s="761" t="str">
        <f>IF(ABS(SUM(B39,B25,B7)-SUM('TAB3'!E14:G14))&gt;100,'TAB C'!B22,"")</f>
        <v/>
      </c>
      <c r="B44" s="761"/>
      <c r="C44" s="761"/>
      <c r="D44" s="761"/>
      <c r="E44" s="761"/>
      <c r="F44" s="761"/>
      <c r="G44" s="761"/>
      <c r="H44" s="761"/>
      <c r="I44" s="761"/>
      <c r="J44" s="761"/>
      <c r="K44" s="761"/>
      <c r="L44" s="761"/>
    </row>
    <row r="45" spans="1:20" x14ac:dyDescent="0.3">
      <c r="A45" s="154"/>
    </row>
    <row r="46" spans="1:20" ht="14.25" thickBot="1" x14ac:dyDescent="0.35">
      <c r="A46" s="149"/>
      <c r="B46" s="77"/>
      <c r="C46" s="77"/>
      <c r="D46" s="73"/>
      <c r="E46" s="73"/>
      <c r="F46" s="73"/>
      <c r="G46" s="73"/>
      <c r="H46" s="73"/>
      <c r="I46" s="73"/>
      <c r="J46" s="73"/>
      <c r="K46" s="73"/>
      <c r="L46" s="77"/>
      <c r="M46" s="73"/>
      <c r="N46" s="73"/>
      <c r="O46" s="73"/>
      <c r="P46" s="73"/>
      <c r="Q46" s="73"/>
      <c r="R46" s="73"/>
      <c r="S46" s="73"/>
      <c r="T46" s="73"/>
    </row>
    <row r="47" spans="1:20" s="73" customFormat="1" ht="12.6" customHeight="1" thickBot="1" x14ac:dyDescent="0.35">
      <c r="A47" s="150" t="s">
        <v>128</v>
      </c>
      <c r="B47" s="762" t="s">
        <v>507</v>
      </c>
      <c r="C47" s="763"/>
      <c r="D47" s="763"/>
      <c r="E47" s="763"/>
      <c r="F47" s="763"/>
      <c r="G47" s="763"/>
      <c r="H47" s="763"/>
      <c r="I47" s="763"/>
      <c r="J47" s="763"/>
      <c r="K47" s="763"/>
      <c r="L47" s="763"/>
      <c r="M47" s="763"/>
      <c r="N47" s="763"/>
      <c r="O47" s="763"/>
      <c r="P47" s="763"/>
      <c r="Q47" s="763"/>
      <c r="R47" s="763"/>
      <c r="S47" s="763"/>
      <c r="T47" s="764"/>
    </row>
    <row r="48" spans="1:20" s="73" customFormat="1" ht="214.9" customHeight="1" thickBot="1" x14ac:dyDescent="0.35">
      <c r="A48" s="151" t="s">
        <v>586</v>
      </c>
      <c r="B48" s="759"/>
      <c r="C48" s="760"/>
      <c r="D48" s="760"/>
      <c r="E48" s="760"/>
      <c r="F48" s="760"/>
      <c r="G48" s="760"/>
      <c r="H48" s="760"/>
      <c r="I48" s="760"/>
      <c r="J48" s="760"/>
      <c r="K48" s="760"/>
      <c r="L48" s="760"/>
      <c r="M48" s="760"/>
      <c r="N48" s="760"/>
      <c r="O48" s="760"/>
      <c r="P48" s="760"/>
      <c r="Q48" s="760"/>
      <c r="R48" s="760"/>
      <c r="S48" s="760"/>
      <c r="T48" s="760"/>
    </row>
    <row r="49" spans="1:20" s="73" customFormat="1" ht="214.9" customHeight="1" thickBot="1" x14ac:dyDescent="0.35">
      <c r="A49" s="151" t="s">
        <v>587</v>
      </c>
      <c r="B49" s="759"/>
      <c r="C49" s="760"/>
      <c r="D49" s="760"/>
      <c r="E49" s="760"/>
      <c r="F49" s="760"/>
      <c r="G49" s="760"/>
      <c r="H49" s="760"/>
      <c r="I49" s="760"/>
      <c r="J49" s="760"/>
      <c r="K49" s="760"/>
      <c r="L49" s="760"/>
      <c r="M49" s="760"/>
      <c r="N49" s="760"/>
      <c r="O49" s="760"/>
      <c r="P49" s="760"/>
      <c r="Q49" s="760"/>
      <c r="R49" s="760"/>
      <c r="S49" s="760"/>
      <c r="T49" s="760"/>
    </row>
    <row r="50" spans="1:20" s="73" customFormat="1" ht="214.9" customHeight="1" thickBot="1" x14ac:dyDescent="0.35">
      <c r="A50" s="151" t="s">
        <v>588</v>
      </c>
      <c r="B50" s="759"/>
      <c r="C50" s="760"/>
      <c r="D50" s="760"/>
      <c r="E50" s="760"/>
      <c r="F50" s="760"/>
      <c r="G50" s="760"/>
      <c r="H50" s="760"/>
      <c r="I50" s="760"/>
      <c r="J50" s="760"/>
      <c r="K50" s="760"/>
      <c r="L50" s="760"/>
      <c r="M50" s="760"/>
      <c r="N50" s="760"/>
      <c r="O50" s="760"/>
      <c r="P50" s="760"/>
      <c r="Q50" s="760"/>
      <c r="R50" s="760"/>
      <c r="S50" s="760"/>
      <c r="T50" s="760"/>
    </row>
    <row r="51" spans="1:20" s="73" customFormat="1" ht="214.9" customHeight="1" thickBot="1" x14ac:dyDescent="0.35">
      <c r="A51" s="151" t="s">
        <v>589</v>
      </c>
      <c r="B51" s="759"/>
      <c r="C51" s="760"/>
      <c r="D51" s="760"/>
      <c r="E51" s="760"/>
      <c r="F51" s="760"/>
      <c r="G51" s="760"/>
      <c r="H51" s="760"/>
      <c r="I51" s="760"/>
      <c r="J51" s="760"/>
      <c r="K51" s="760"/>
      <c r="L51" s="760"/>
      <c r="M51" s="760"/>
      <c r="N51" s="760"/>
      <c r="O51" s="760"/>
      <c r="P51" s="760"/>
      <c r="Q51" s="760"/>
      <c r="R51" s="760"/>
      <c r="S51" s="760"/>
      <c r="T51" s="760"/>
    </row>
  </sheetData>
  <mergeCells count="8">
    <mergeCell ref="L5:S5"/>
    <mergeCell ref="B50:T50"/>
    <mergeCell ref="B51:T51"/>
    <mergeCell ref="A43:L43"/>
    <mergeCell ref="A44:L44"/>
    <mergeCell ref="B47:T47"/>
    <mergeCell ref="B48:T48"/>
    <mergeCell ref="B49:T49"/>
  </mergeCells>
  <conditionalFormatting sqref="A11:A19 G26:J37 P26:S37">
    <cfRule type="containsText" dxfId="2056" priority="93" operator="containsText" text="ntitulé">
      <formula>NOT(ISERROR(SEARCH("ntitulé",A11)))</formula>
    </cfRule>
    <cfRule type="containsBlanks" dxfId="2055" priority="94">
      <formula>LEN(TRIM(A11))=0</formula>
    </cfRule>
  </conditionalFormatting>
  <conditionalFormatting sqref="A11:A19 G26:J37 P26:S37">
    <cfRule type="containsText" dxfId="2054" priority="92" operator="containsText" text="libre">
      <formula>NOT(ISERROR(SEARCH("libre",A11)))</formula>
    </cfRule>
  </conditionalFormatting>
  <conditionalFormatting sqref="A10:A19">
    <cfRule type="containsText" dxfId="2053" priority="90" operator="containsText" text="ntitulé">
      <formula>NOT(ISERROR(SEARCH("ntitulé",A10)))</formula>
    </cfRule>
    <cfRule type="containsBlanks" dxfId="2052" priority="91">
      <formula>LEN(TRIM(A10))=0</formula>
    </cfRule>
  </conditionalFormatting>
  <conditionalFormatting sqref="A10:A19">
    <cfRule type="containsText" dxfId="2051" priority="89" operator="containsText" text="libre">
      <formula>NOT(ISERROR(SEARCH("libre",A10)))</formula>
    </cfRule>
  </conditionalFormatting>
  <conditionalFormatting sqref="A28:A37">
    <cfRule type="containsText" dxfId="2050" priority="87" operator="containsText" text="ntitulé">
      <formula>NOT(ISERROR(SEARCH("ntitulé",A28)))</formula>
    </cfRule>
    <cfRule type="containsBlanks" dxfId="2049" priority="88">
      <formula>LEN(TRIM(A28))=0</formula>
    </cfRule>
  </conditionalFormatting>
  <conditionalFormatting sqref="A28:A37">
    <cfRule type="containsText" dxfId="2048" priority="86" operator="containsText" text="libre">
      <formula>NOT(ISERROR(SEARCH("libre",A28)))</formula>
    </cfRule>
  </conditionalFormatting>
  <conditionalFormatting sqref="A28:A37">
    <cfRule type="containsText" dxfId="2047" priority="84" operator="containsText" text="ntitulé">
      <formula>NOT(ISERROR(SEARCH("ntitulé",A28)))</formula>
    </cfRule>
    <cfRule type="containsBlanks" dxfId="2046" priority="85">
      <formula>LEN(TRIM(A28))=0</formula>
    </cfRule>
  </conditionalFormatting>
  <conditionalFormatting sqref="A28:A37">
    <cfRule type="containsText" dxfId="2045" priority="83" operator="containsText" text="libre">
      <formula>NOT(ISERROR(SEARCH("libre",A28)))</formula>
    </cfRule>
  </conditionalFormatting>
  <conditionalFormatting sqref="B21 B8:B19">
    <cfRule type="containsText" dxfId="2044" priority="81" operator="containsText" text="ntitulé">
      <formula>NOT(ISERROR(SEARCH("ntitulé",B8)))</formula>
    </cfRule>
    <cfRule type="containsBlanks" dxfId="2043" priority="82">
      <formula>LEN(TRIM(B8))=0</formula>
    </cfRule>
  </conditionalFormatting>
  <conditionalFormatting sqref="B21 B8:B19">
    <cfRule type="containsText" dxfId="2042" priority="80" operator="containsText" text="libre">
      <formula>NOT(ISERROR(SEARCH("libre",B8)))</formula>
    </cfRule>
  </conditionalFormatting>
  <conditionalFormatting sqref="I21 I8:I19">
    <cfRule type="containsText" dxfId="2041" priority="18" operator="containsText" text="ntitulé">
      <formula>NOT(ISERROR(SEARCH("ntitulé",I8)))</formula>
    </cfRule>
    <cfRule type="containsBlanks" dxfId="2040" priority="19">
      <formula>LEN(TRIM(I8))=0</formula>
    </cfRule>
  </conditionalFormatting>
  <conditionalFormatting sqref="I21 I8:I19">
    <cfRule type="containsText" dxfId="2039" priority="17" operator="containsText" text="libre">
      <formula>NOT(ISERROR(SEARCH("libre",I8)))</formula>
    </cfRule>
  </conditionalFormatting>
  <conditionalFormatting sqref="B26:B37">
    <cfRule type="containsText" dxfId="2038" priority="78" operator="containsText" text="ntitulé">
      <formula>NOT(ISERROR(SEARCH("ntitulé",B26)))</formula>
    </cfRule>
    <cfRule type="containsBlanks" dxfId="2037" priority="79">
      <formula>LEN(TRIM(B26))=0</formula>
    </cfRule>
  </conditionalFormatting>
  <conditionalFormatting sqref="B26:B37">
    <cfRule type="containsText" dxfId="2036" priority="77" operator="containsText" text="libre">
      <formula>NOT(ISERROR(SEARCH("libre",B26)))</formula>
    </cfRule>
  </conditionalFormatting>
  <conditionalFormatting sqref="B39">
    <cfRule type="containsText" dxfId="2035" priority="75" operator="containsText" text="ntitulé">
      <formula>NOT(ISERROR(SEARCH("ntitulé",B39)))</formula>
    </cfRule>
    <cfRule type="containsBlanks" dxfId="2034" priority="76">
      <formula>LEN(TRIM(B39))=0</formula>
    </cfRule>
  </conditionalFormatting>
  <conditionalFormatting sqref="B39">
    <cfRule type="containsText" dxfId="2033" priority="74" operator="containsText" text="libre">
      <formula>NOT(ISERROR(SEARCH("libre",B39)))</formula>
    </cfRule>
  </conditionalFormatting>
  <conditionalFormatting sqref="C21 C8:C19">
    <cfRule type="containsText" dxfId="2032" priority="72" operator="containsText" text="ntitulé">
      <formula>NOT(ISERROR(SEARCH("ntitulé",C8)))</formula>
    </cfRule>
    <cfRule type="containsBlanks" dxfId="2031" priority="73">
      <formula>LEN(TRIM(C8))=0</formula>
    </cfRule>
  </conditionalFormatting>
  <conditionalFormatting sqref="C21 C8:C19">
    <cfRule type="containsText" dxfId="2030" priority="71" operator="containsText" text="libre">
      <formula>NOT(ISERROR(SEARCH("libre",C8)))</formula>
    </cfRule>
  </conditionalFormatting>
  <conditionalFormatting sqref="C26:C37">
    <cfRule type="containsText" dxfId="2029" priority="69" operator="containsText" text="ntitulé">
      <formula>NOT(ISERROR(SEARCH("ntitulé",C26)))</formula>
    </cfRule>
    <cfRule type="containsBlanks" dxfId="2028" priority="70">
      <formula>LEN(TRIM(C26))=0</formula>
    </cfRule>
  </conditionalFormatting>
  <conditionalFormatting sqref="C26:C37">
    <cfRule type="containsText" dxfId="2027" priority="68" operator="containsText" text="libre">
      <formula>NOT(ISERROR(SEARCH("libre",C26)))</formula>
    </cfRule>
  </conditionalFormatting>
  <conditionalFormatting sqref="C39">
    <cfRule type="containsText" dxfId="2026" priority="66" operator="containsText" text="ntitulé">
      <formula>NOT(ISERROR(SEARCH("ntitulé",C39)))</formula>
    </cfRule>
    <cfRule type="containsBlanks" dxfId="2025" priority="67">
      <formula>LEN(TRIM(C39))=0</formula>
    </cfRule>
  </conditionalFormatting>
  <conditionalFormatting sqref="C39">
    <cfRule type="containsText" dxfId="2024" priority="65" operator="containsText" text="libre">
      <formula>NOT(ISERROR(SEARCH("libre",C39)))</formula>
    </cfRule>
  </conditionalFormatting>
  <conditionalFormatting sqref="D21 D8:D19">
    <cfRule type="containsText" dxfId="2023" priority="63" operator="containsText" text="ntitulé">
      <formula>NOT(ISERROR(SEARCH("ntitulé",D8)))</formula>
    </cfRule>
    <cfRule type="containsBlanks" dxfId="2022" priority="64">
      <formula>LEN(TRIM(D8))=0</formula>
    </cfRule>
  </conditionalFormatting>
  <conditionalFormatting sqref="D21 D8:D19">
    <cfRule type="containsText" dxfId="2021" priority="62" operator="containsText" text="libre">
      <formula>NOT(ISERROR(SEARCH("libre",D8)))</formula>
    </cfRule>
  </conditionalFormatting>
  <conditionalFormatting sqref="D26:D37">
    <cfRule type="containsText" dxfId="2020" priority="60" operator="containsText" text="ntitulé">
      <formula>NOT(ISERROR(SEARCH("ntitulé",D26)))</formula>
    </cfRule>
    <cfRule type="containsBlanks" dxfId="2019" priority="61">
      <formula>LEN(TRIM(D26))=0</formula>
    </cfRule>
  </conditionalFormatting>
  <conditionalFormatting sqref="D26:D37">
    <cfRule type="containsText" dxfId="2018" priority="59" operator="containsText" text="libre">
      <formula>NOT(ISERROR(SEARCH("libre",D26)))</formula>
    </cfRule>
  </conditionalFormatting>
  <conditionalFormatting sqref="D39">
    <cfRule type="containsText" dxfId="2017" priority="57" operator="containsText" text="ntitulé">
      <formula>NOT(ISERROR(SEARCH("ntitulé",D39)))</formula>
    </cfRule>
    <cfRule type="containsBlanks" dxfId="2016" priority="58">
      <formula>LEN(TRIM(D39))=0</formula>
    </cfRule>
  </conditionalFormatting>
  <conditionalFormatting sqref="D39">
    <cfRule type="containsText" dxfId="2015" priority="56" operator="containsText" text="libre">
      <formula>NOT(ISERROR(SEARCH("libre",D39)))</formula>
    </cfRule>
  </conditionalFormatting>
  <conditionalFormatting sqref="E21 E8:E19">
    <cfRule type="containsText" dxfId="2014" priority="54" operator="containsText" text="ntitulé">
      <formula>NOT(ISERROR(SEARCH("ntitulé",E8)))</formula>
    </cfRule>
    <cfRule type="containsBlanks" dxfId="2013" priority="55">
      <formula>LEN(TRIM(E8))=0</formula>
    </cfRule>
  </conditionalFormatting>
  <conditionalFormatting sqref="E21 E8:E19">
    <cfRule type="containsText" dxfId="2012" priority="53" operator="containsText" text="libre">
      <formula>NOT(ISERROR(SEARCH("libre",E8)))</formula>
    </cfRule>
  </conditionalFormatting>
  <conditionalFormatting sqref="E26:E37">
    <cfRule type="containsText" dxfId="2011" priority="51" operator="containsText" text="ntitulé">
      <formula>NOT(ISERROR(SEARCH("ntitulé",E26)))</formula>
    </cfRule>
    <cfRule type="containsBlanks" dxfId="2010" priority="52">
      <formula>LEN(TRIM(E26))=0</formula>
    </cfRule>
  </conditionalFormatting>
  <conditionalFormatting sqref="E26:E37">
    <cfRule type="containsText" dxfId="2009" priority="50" operator="containsText" text="libre">
      <formula>NOT(ISERROR(SEARCH("libre",E26)))</formula>
    </cfRule>
  </conditionalFormatting>
  <conditionalFormatting sqref="E39">
    <cfRule type="containsText" dxfId="2008" priority="48" operator="containsText" text="ntitulé">
      <formula>NOT(ISERROR(SEARCH("ntitulé",E39)))</formula>
    </cfRule>
    <cfRule type="containsBlanks" dxfId="2007" priority="49">
      <formula>LEN(TRIM(E39))=0</formula>
    </cfRule>
  </conditionalFormatting>
  <conditionalFormatting sqref="E39">
    <cfRule type="containsText" dxfId="2006" priority="47" operator="containsText" text="libre">
      <formula>NOT(ISERROR(SEARCH("libre",E39)))</formula>
    </cfRule>
  </conditionalFormatting>
  <conditionalFormatting sqref="F21 F8:F19">
    <cfRule type="containsText" dxfId="2005" priority="45" operator="containsText" text="ntitulé">
      <formula>NOT(ISERROR(SEARCH("ntitulé",F8)))</formula>
    </cfRule>
    <cfRule type="containsBlanks" dxfId="2004" priority="46">
      <formula>LEN(TRIM(F8))=0</formula>
    </cfRule>
  </conditionalFormatting>
  <conditionalFormatting sqref="F21 F8:F19">
    <cfRule type="containsText" dxfId="2003" priority="44" operator="containsText" text="libre">
      <formula>NOT(ISERROR(SEARCH("libre",F8)))</formula>
    </cfRule>
  </conditionalFormatting>
  <conditionalFormatting sqref="F26:F37">
    <cfRule type="containsText" dxfId="2002" priority="42" operator="containsText" text="ntitulé">
      <formula>NOT(ISERROR(SEARCH("ntitulé",F26)))</formula>
    </cfRule>
    <cfRule type="containsBlanks" dxfId="2001" priority="43">
      <formula>LEN(TRIM(F26))=0</formula>
    </cfRule>
  </conditionalFormatting>
  <conditionalFormatting sqref="F26:F37">
    <cfRule type="containsText" dxfId="2000" priority="41" operator="containsText" text="libre">
      <formula>NOT(ISERROR(SEARCH("libre",F26)))</formula>
    </cfRule>
  </conditionalFormatting>
  <conditionalFormatting sqref="F39">
    <cfRule type="containsText" dxfId="1999" priority="39" operator="containsText" text="ntitulé">
      <formula>NOT(ISERROR(SEARCH("ntitulé",F39)))</formula>
    </cfRule>
    <cfRule type="containsBlanks" dxfId="1998" priority="40">
      <formula>LEN(TRIM(F39))=0</formula>
    </cfRule>
  </conditionalFormatting>
  <conditionalFormatting sqref="F39">
    <cfRule type="containsText" dxfId="1997" priority="38" operator="containsText" text="libre">
      <formula>NOT(ISERROR(SEARCH("libre",F39)))</formula>
    </cfRule>
  </conditionalFormatting>
  <conditionalFormatting sqref="G21 G8:G19">
    <cfRule type="containsText" dxfId="1996" priority="36" operator="containsText" text="ntitulé">
      <formula>NOT(ISERROR(SEARCH("ntitulé",G8)))</formula>
    </cfRule>
    <cfRule type="containsBlanks" dxfId="1995" priority="37">
      <formula>LEN(TRIM(G8))=0</formula>
    </cfRule>
  </conditionalFormatting>
  <conditionalFormatting sqref="G21 G8:G19">
    <cfRule type="containsText" dxfId="1994" priority="35" operator="containsText" text="libre">
      <formula>NOT(ISERROR(SEARCH("libre",G8)))</formula>
    </cfRule>
  </conditionalFormatting>
  <conditionalFormatting sqref="P8:P19">
    <cfRule type="containsText" dxfId="1993" priority="30" operator="containsText" text="ntitulé">
      <formula>NOT(ISERROR(SEARCH("ntitulé",P8)))</formula>
    </cfRule>
    <cfRule type="containsBlanks" dxfId="1992" priority="31">
      <formula>LEN(TRIM(P8))=0</formula>
    </cfRule>
  </conditionalFormatting>
  <conditionalFormatting sqref="P8:P19">
    <cfRule type="containsText" dxfId="1991" priority="29" operator="containsText" text="libre">
      <formula>NOT(ISERROR(SEARCH("libre",P8)))</formula>
    </cfRule>
  </conditionalFormatting>
  <conditionalFormatting sqref="H21 H8:H19">
    <cfRule type="containsText" dxfId="1990" priority="27" operator="containsText" text="ntitulé">
      <formula>NOT(ISERROR(SEARCH("ntitulé",H8)))</formula>
    </cfRule>
    <cfRule type="containsBlanks" dxfId="1989" priority="28">
      <formula>LEN(TRIM(H8))=0</formula>
    </cfRule>
  </conditionalFormatting>
  <conditionalFormatting sqref="H21 H8:H19">
    <cfRule type="containsText" dxfId="1988" priority="26" operator="containsText" text="libre">
      <formula>NOT(ISERROR(SEARCH("libre",H8)))</formula>
    </cfRule>
  </conditionalFormatting>
  <conditionalFormatting sqref="Q8:Q19">
    <cfRule type="containsText" dxfId="1987" priority="21" operator="containsText" text="ntitulé">
      <formula>NOT(ISERROR(SEARCH("ntitulé",Q8)))</formula>
    </cfRule>
    <cfRule type="containsBlanks" dxfId="1986" priority="22">
      <formula>LEN(TRIM(Q8))=0</formula>
    </cfRule>
  </conditionalFormatting>
  <conditionalFormatting sqref="Q8:Q19">
    <cfRule type="containsText" dxfId="1985" priority="20" operator="containsText" text="libre">
      <formula>NOT(ISERROR(SEARCH("libre",Q8)))</formula>
    </cfRule>
  </conditionalFormatting>
  <conditionalFormatting sqref="R8:R19">
    <cfRule type="containsText" dxfId="1984" priority="12" operator="containsText" text="ntitulé">
      <formula>NOT(ISERROR(SEARCH("ntitulé",R8)))</formula>
    </cfRule>
    <cfRule type="containsBlanks" dxfId="1983" priority="13">
      <formula>LEN(TRIM(R8))=0</formula>
    </cfRule>
  </conditionalFormatting>
  <conditionalFormatting sqref="R8:R19">
    <cfRule type="containsText" dxfId="1982" priority="11" operator="containsText" text="libre">
      <formula>NOT(ISERROR(SEARCH("libre",R8)))</formula>
    </cfRule>
  </conditionalFormatting>
  <conditionalFormatting sqref="J21 J8:J19">
    <cfRule type="containsText" dxfId="1981" priority="9" operator="containsText" text="ntitulé">
      <formula>NOT(ISERROR(SEARCH("ntitulé",J8)))</formula>
    </cfRule>
    <cfRule type="containsBlanks" dxfId="1980" priority="10">
      <formula>LEN(TRIM(J8))=0</formula>
    </cfRule>
  </conditionalFormatting>
  <conditionalFormatting sqref="J21 J8:J19">
    <cfRule type="containsText" dxfId="1979" priority="8" operator="containsText" text="libre">
      <formula>NOT(ISERROR(SEARCH("libre",J8)))</formula>
    </cfRule>
  </conditionalFormatting>
  <conditionalFormatting sqref="S8:S19">
    <cfRule type="containsText" dxfId="1978" priority="3" operator="containsText" text="ntitulé">
      <formula>NOT(ISERROR(SEARCH("ntitulé",S8)))</formula>
    </cfRule>
    <cfRule type="containsBlanks" dxfId="1977" priority="4">
      <formula>LEN(TRIM(S8))=0</formula>
    </cfRule>
  </conditionalFormatting>
  <conditionalFormatting sqref="S8:S19">
    <cfRule type="containsText" dxfId="1976" priority="2" operator="containsText" text="libre">
      <formula>NOT(ISERROR(SEARCH("libre",S8)))</formula>
    </cfRule>
  </conditionalFormatting>
  <conditionalFormatting sqref="B48:T51">
    <cfRule type="containsBlanks" dxfId="1975" priority="1">
      <formula>LEN(TRIM(B48))=0</formula>
    </cfRule>
  </conditionalFormatting>
  <hyperlinks>
    <hyperlink ref="A1" location="TAB00!A1" display="Retour page de garde"/>
    <hyperlink ref="A2" location="'TAB4'!A1" display="Retour TAB4"/>
  </hyperlinks>
  <pageMargins left="0.7" right="0.7" top="0.75" bottom="0.75" header="0.3" footer="0.3"/>
  <pageSetup paperSize="9" scale="68" fitToHeight="0" orientation="landscape" verticalDpi="300" r:id="rId1"/>
  <rowBreaks count="1" manualBreakCount="1">
    <brk id="4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topLeftCell="A34" zoomScale="60" zoomScaleNormal="60" workbookViewId="0">
      <selection activeCell="B24" sqref="B24:Q24"/>
    </sheetView>
  </sheetViews>
  <sheetFormatPr baseColWidth="10" defaultColWidth="9.1640625" defaultRowHeight="13.5" x14ac:dyDescent="0.3"/>
  <cols>
    <col min="1" max="1" width="52.83203125" style="140" customWidth="1"/>
    <col min="2" max="3" width="14.6640625" style="84" customWidth="1"/>
    <col min="4" max="4" width="14.6640625" style="80" customWidth="1"/>
    <col min="5" max="5" width="14.6640625" style="84" customWidth="1"/>
    <col min="6" max="6" width="14.6640625" style="80" customWidth="1"/>
    <col min="7" max="7" width="14.6640625" style="84" customWidth="1"/>
    <col min="8" max="8" width="14.6640625" style="80" customWidth="1"/>
    <col min="9" max="9" width="14.6640625" style="84" customWidth="1"/>
    <col min="10" max="10" width="14.6640625" style="80" customWidth="1"/>
    <col min="11" max="11" width="4.5" style="84" customWidth="1"/>
    <col min="12" max="12" width="7.1640625" style="78" customWidth="1"/>
    <col min="13" max="13" width="7.1640625" style="84" customWidth="1"/>
    <col min="14" max="14" width="7.1640625" style="78" customWidth="1"/>
    <col min="15" max="15" width="7.1640625" style="84" customWidth="1"/>
    <col min="16" max="16" width="7.1640625" style="78" customWidth="1"/>
    <col min="17" max="17" width="7.1640625" style="84" customWidth="1"/>
    <col min="18" max="19" width="7.1640625" style="78" customWidth="1"/>
    <col min="20" max="20" width="2" style="78" customWidth="1"/>
    <col min="21" max="16384" width="9.1640625" style="78"/>
  </cols>
  <sheetData>
    <row r="1" spans="1:19" ht="15" x14ac:dyDescent="0.3">
      <c r="A1" s="139" t="s">
        <v>152</v>
      </c>
      <c r="B1" s="78"/>
      <c r="C1" s="78"/>
      <c r="D1" s="78"/>
      <c r="E1" s="80"/>
      <c r="F1" s="78"/>
      <c r="G1" s="80"/>
      <c r="H1" s="78"/>
      <c r="I1" s="80"/>
      <c r="J1" s="78"/>
      <c r="K1" s="80"/>
      <c r="M1" s="78"/>
      <c r="O1" s="78"/>
      <c r="Q1" s="78"/>
    </row>
    <row r="2" spans="1:19" ht="15" x14ac:dyDescent="0.3">
      <c r="A2" s="139" t="s">
        <v>370</v>
      </c>
    </row>
    <row r="3" spans="1:19" ht="21" x14ac:dyDescent="0.35">
      <c r="A3" s="109" t="str">
        <f>TAB00!B61&amp;" : "&amp;TAB00!C61</f>
        <v>TAB4.6 : Charges nettes liées à l'éclairage public</v>
      </c>
      <c r="B3" s="152"/>
      <c r="C3" s="152"/>
      <c r="D3" s="152"/>
      <c r="E3" s="152"/>
      <c r="F3" s="152"/>
      <c r="G3" s="152"/>
      <c r="H3" s="152"/>
      <c r="I3" s="152"/>
      <c r="J3" s="152"/>
      <c r="K3" s="152"/>
      <c r="L3" s="152"/>
      <c r="M3" s="152"/>
      <c r="N3" s="152"/>
      <c r="O3" s="152"/>
      <c r="P3" s="152"/>
      <c r="Q3" s="152"/>
      <c r="R3" s="152"/>
      <c r="S3" s="152"/>
    </row>
    <row r="5" spans="1:19" x14ac:dyDescent="0.3">
      <c r="A5" s="683"/>
      <c r="B5" s="683"/>
      <c r="C5" s="683"/>
      <c r="D5" s="683"/>
      <c r="E5" s="683"/>
      <c r="F5" s="683"/>
      <c r="G5" s="683"/>
      <c r="H5" s="683"/>
      <c r="I5" s="683"/>
      <c r="J5" s="683"/>
      <c r="K5" s="683"/>
      <c r="L5" s="683"/>
      <c r="M5" s="683"/>
      <c r="N5" s="683"/>
      <c r="O5" s="683"/>
    </row>
    <row r="7" spans="1:19" x14ac:dyDescent="0.3">
      <c r="L7" s="757" t="s">
        <v>954</v>
      </c>
      <c r="M7" s="757"/>
      <c r="N7" s="757"/>
      <c r="O7" s="757"/>
      <c r="P7" s="757"/>
      <c r="Q7" s="757"/>
      <c r="R7" s="757"/>
      <c r="S7" s="758"/>
    </row>
    <row r="8" spans="1:19" ht="40.5" x14ac:dyDescent="0.3">
      <c r="B8" s="614" t="s">
        <v>110</v>
      </c>
      <c r="C8" s="597" t="s">
        <v>132</v>
      </c>
      <c r="D8" s="597" t="s">
        <v>299</v>
      </c>
      <c r="E8" s="597" t="s">
        <v>319</v>
      </c>
      <c r="F8" s="597" t="s">
        <v>298</v>
      </c>
      <c r="G8" s="597" t="s">
        <v>294</v>
      </c>
      <c r="H8" s="597" t="s">
        <v>295</v>
      </c>
      <c r="I8" s="597" t="s">
        <v>296</v>
      </c>
      <c r="J8" s="597" t="s">
        <v>297</v>
      </c>
      <c r="L8" s="596" t="s">
        <v>950</v>
      </c>
      <c r="M8" s="596" t="s">
        <v>951</v>
      </c>
      <c r="N8" s="596" t="s">
        <v>952</v>
      </c>
      <c r="O8" s="596" t="s">
        <v>953</v>
      </c>
      <c r="P8" s="596" t="s">
        <v>955</v>
      </c>
      <c r="Q8" s="596" t="s">
        <v>956</v>
      </c>
      <c r="R8" s="596" t="s">
        <v>957</v>
      </c>
      <c r="S8" s="596" t="s">
        <v>958</v>
      </c>
    </row>
    <row r="9" spans="1:19" ht="27" x14ac:dyDescent="0.3">
      <c r="A9" s="629" t="s">
        <v>582</v>
      </c>
      <c r="B9" s="630">
        <f>SUM(B10:B21)</f>
        <v>0</v>
      </c>
      <c r="C9" s="630">
        <f>SUM(C10:C21)</f>
        <v>0</v>
      </c>
      <c r="D9" s="630">
        <f>SUM(D10:D21)</f>
        <v>0</v>
      </c>
      <c r="E9" s="630">
        <f>SUM(E10:E21)</f>
        <v>0</v>
      </c>
      <c r="F9" s="630">
        <f>SUM(F10:F21)</f>
        <v>0</v>
      </c>
      <c r="G9" s="632">
        <f>F9*(1+TAB00!G$32-TAB00!G$33)</f>
        <v>0</v>
      </c>
      <c r="H9" s="632">
        <f>G9*(1+TAB00!H$32-TAB00!H$33)</f>
        <v>0</v>
      </c>
      <c r="I9" s="632">
        <f>H9*(1+TAB00!I$32-TAB00!I$33)</f>
        <v>0</v>
      </c>
      <c r="J9" s="632">
        <f>I9*(1+TAB00!J$32-TAB00!J$33)</f>
        <v>0</v>
      </c>
      <c r="K9" s="97"/>
      <c r="L9" s="633">
        <f t="shared" ref="L9:S9" si="0">IF(AND(ROUND(B9,0)=0,C9&gt;B9),"INF",IF(AND(ROUND(B9,0)=0,ROUND(C9,0)=0),0,(C9-B9)/B9))</f>
        <v>0</v>
      </c>
      <c r="M9" s="633">
        <f t="shared" si="0"/>
        <v>0</v>
      </c>
      <c r="N9" s="633">
        <f t="shared" si="0"/>
        <v>0</v>
      </c>
      <c r="O9" s="633">
        <f t="shared" si="0"/>
        <v>0</v>
      </c>
      <c r="P9" s="633">
        <f t="shared" si="0"/>
        <v>0</v>
      </c>
      <c r="Q9" s="633">
        <f t="shared" si="0"/>
        <v>0</v>
      </c>
      <c r="R9" s="633">
        <f t="shared" si="0"/>
        <v>0</v>
      </c>
      <c r="S9" s="633">
        <f t="shared" si="0"/>
        <v>0</v>
      </c>
    </row>
    <row r="10" spans="1:19" x14ac:dyDescent="0.3">
      <c r="A10" s="634" t="s">
        <v>594</v>
      </c>
      <c r="B10" s="635"/>
      <c r="C10" s="635"/>
      <c r="D10" s="635"/>
      <c r="E10" s="635"/>
      <c r="F10" s="635"/>
      <c r="G10" s="636"/>
      <c r="H10" s="636"/>
      <c r="I10" s="636"/>
      <c r="J10" s="636"/>
      <c r="K10" s="97"/>
      <c r="L10" s="637">
        <f t="shared" ref="L10:L21" si="1">IF(AND(ROUND(B10,0)=0,C10&gt;B10),"INF",IF(AND(ROUND(B10,0)=0,ROUND(C10,0)=0),0,(C10-B10)/B10))</f>
        <v>0</v>
      </c>
      <c r="M10" s="637">
        <f t="shared" ref="M10:M21" si="2">IF(AND(ROUND(C10,0)=0,D10&gt;C10),"INF",IF(AND(ROUND(C10,0)=0,ROUND(D10,0)=0),0,(D10-C10)/C10))</f>
        <v>0</v>
      </c>
      <c r="N10" s="637">
        <f t="shared" ref="N10:N21" si="3">IF(AND(ROUND(D10,0)=0,E10&gt;D10),"INF",IF(AND(ROUND(D10,0)=0,ROUND(E10,0)=0),0,(E10-D10)/D10))</f>
        <v>0</v>
      </c>
      <c r="O10" s="637">
        <f t="shared" ref="O10:O21" si="4">IF(AND(ROUND(E10,0)=0,F10&gt;E10),"INF",IF(AND(ROUND(E10,0)=0,ROUND(F10,0)=0),0,(F10-E10)/E10))</f>
        <v>0</v>
      </c>
      <c r="P10" s="636"/>
      <c r="Q10" s="636"/>
      <c r="R10" s="636"/>
      <c r="S10" s="636"/>
    </row>
    <row r="11" spans="1:19" x14ac:dyDescent="0.3">
      <c r="A11" s="634" t="s">
        <v>595</v>
      </c>
      <c r="B11" s="635"/>
      <c r="C11" s="635"/>
      <c r="D11" s="635"/>
      <c r="E11" s="635"/>
      <c r="F11" s="635"/>
      <c r="G11" s="636"/>
      <c r="H11" s="636"/>
      <c r="I11" s="636"/>
      <c r="J11" s="636"/>
      <c r="K11" s="97"/>
      <c r="L11" s="637">
        <f t="shared" si="1"/>
        <v>0</v>
      </c>
      <c r="M11" s="637">
        <f t="shared" si="2"/>
        <v>0</v>
      </c>
      <c r="N11" s="637">
        <f t="shared" si="3"/>
        <v>0</v>
      </c>
      <c r="O11" s="637">
        <f t="shared" si="4"/>
        <v>0</v>
      </c>
      <c r="P11" s="636"/>
      <c r="Q11" s="636"/>
      <c r="R11" s="636"/>
      <c r="S11" s="636"/>
    </row>
    <row r="12" spans="1:19" ht="26.45" customHeight="1" x14ac:dyDescent="0.3">
      <c r="A12" s="634" t="s">
        <v>596</v>
      </c>
      <c r="B12" s="635"/>
      <c r="C12" s="635"/>
      <c r="D12" s="635"/>
      <c r="E12" s="635"/>
      <c r="F12" s="635"/>
      <c r="G12" s="636"/>
      <c r="H12" s="636"/>
      <c r="I12" s="636"/>
      <c r="J12" s="636"/>
      <c r="K12" s="97"/>
      <c r="L12" s="637">
        <f t="shared" si="1"/>
        <v>0</v>
      </c>
      <c r="M12" s="637">
        <f t="shared" si="2"/>
        <v>0</v>
      </c>
      <c r="N12" s="637">
        <f t="shared" si="3"/>
        <v>0</v>
      </c>
      <c r="O12" s="637">
        <f t="shared" si="4"/>
        <v>0</v>
      </c>
      <c r="P12" s="636"/>
      <c r="Q12" s="636"/>
      <c r="R12" s="636"/>
      <c r="S12" s="636"/>
    </row>
    <row r="13" spans="1:19" ht="26.45" customHeight="1" x14ac:dyDescent="0.3">
      <c r="A13" s="634" t="s">
        <v>597</v>
      </c>
      <c r="B13" s="635"/>
      <c r="C13" s="635"/>
      <c r="D13" s="635"/>
      <c r="E13" s="635"/>
      <c r="F13" s="635"/>
      <c r="G13" s="636"/>
      <c r="H13" s="636"/>
      <c r="I13" s="636"/>
      <c r="J13" s="636"/>
      <c r="K13" s="97"/>
      <c r="L13" s="637">
        <f t="shared" si="1"/>
        <v>0</v>
      </c>
      <c r="M13" s="637">
        <f t="shared" si="2"/>
        <v>0</v>
      </c>
      <c r="N13" s="637">
        <f t="shared" si="3"/>
        <v>0</v>
      </c>
      <c r="O13" s="637">
        <f t="shared" si="4"/>
        <v>0</v>
      </c>
      <c r="P13" s="636"/>
      <c r="Q13" s="636"/>
      <c r="R13" s="636"/>
      <c r="S13" s="636"/>
    </row>
    <row r="14" spans="1:19" x14ac:dyDescent="0.3">
      <c r="A14" s="634" t="s">
        <v>91</v>
      </c>
      <c r="B14" s="635"/>
      <c r="C14" s="635"/>
      <c r="D14" s="635"/>
      <c r="E14" s="635"/>
      <c r="F14" s="635"/>
      <c r="G14" s="636"/>
      <c r="H14" s="636"/>
      <c r="I14" s="636"/>
      <c r="J14" s="636"/>
      <c r="K14" s="97"/>
      <c r="L14" s="637">
        <f t="shared" si="1"/>
        <v>0</v>
      </c>
      <c r="M14" s="637">
        <f t="shared" si="2"/>
        <v>0</v>
      </c>
      <c r="N14" s="637">
        <f t="shared" si="3"/>
        <v>0</v>
      </c>
      <c r="O14" s="637">
        <f t="shared" si="4"/>
        <v>0</v>
      </c>
      <c r="P14" s="636"/>
      <c r="Q14" s="636"/>
      <c r="R14" s="636"/>
      <c r="S14" s="636"/>
    </row>
    <row r="15" spans="1:19" x14ac:dyDescent="0.3">
      <c r="A15" s="634" t="s">
        <v>598</v>
      </c>
      <c r="B15" s="635"/>
      <c r="C15" s="635"/>
      <c r="D15" s="635"/>
      <c r="E15" s="635"/>
      <c r="F15" s="635"/>
      <c r="G15" s="636"/>
      <c r="H15" s="636"/>
      <c r="I15" s="636"/>
      <c r="J15" s="636"/>
      <c r="K15" s="97"/>
      <c r="L15" s="637">
        <f t="shared" si="1"/>
        <v>0</v>
      </c>
      <c r="M15" s="637">
        <f t="shared" si="2"/>
        <v>0</v>
      </c>
      <c r="N15" s="637">
        <f t="shared" si="3"/>
        <v>0</v>
      </c>
      <c r="O15" s="637">
        <f t="shared" si="4"/>
        <v>0</v>
      </c>
      <c r="P15" s="636"/>
      <c r="Q15" s="636"/>
      <c r="R15" s="636"/>
      <c r="S15" s="636"/>
    </row>
    <row r="16" spans="1:19" x14ac:dyDescent="0.3">
      <c r="A16" s="634" t="s">
        <v>599</v>
      </c>
      <c r="B16" s="635"/>
      <c r="C16" s="635"/>
      <c r="D16" s="635"/>
      <c r="E16" s="635"/>
      <c r="F16" s="635"/>
      <c r="G16" s="636"/>
      <c r="H16" s="636"/>
      <c r="I16" s="636"/>
      <c r="J16" s="636"/>
      <c r="K16" s="97"/>
      <c r="L16" s="637">
        <f t="shared" si="1"/>
        <v>0</v>
      </c>
      <c r="M16" s="637">
        <f t="shared" si="2"/>
        <v>0</v>
      </c>
      <c r="N16" s="637">
        <f t="shared" si="3"/>
        <v>0</v>
      </c>
      <c r="O16" s="637">
        <f t="shared" si="4"/>
        <v>0</v>
      </c>
      <c r="P16" s="636"/>
      <c r="Q16" s="636"/>
      <c r="R16" s="636"/>
      <c r="S16" s="636"/>
    </row>
    <row r="17" spans="1:20" x14ac:dyDescent="0.3">
      <c r="A17" s="638" t="s">
        <v>459</v>
      </c>
      <c r="B17" s="635"/>
      <c r="C17" s="635"/>
      <c r="D17" s="635"/>
      <c r="E17" s="635"/>
      <c r="F17" s="635"/>
      <c r="G17" s="636"/>
      <c r="H17" s="636"/>
      <c r="I17" s="636"/>
      <c r="J17" s="636"/>
      <c r="K17" s="97"/>
      <c r="L17" s="637">
        <f t="shared" si="1"/>
        <v>0</v>
      </c>
      <c r="M17" s="637">
        <f t="shared" si="2"/>
        <v>0</v>
      </c>
      <c r="N17" s="637">
        <f t="shared" si="3"/>
        <v>0</v>
      </c>
      <c r="O17" s="637">
        <f t="shared" si="4"/>
        <v>0</v>
      </c>
      <c r="P17" s="636"/>
      <c r="Q17" s="636"/>
      <c r="R17" s="636"/>
      <c r="S17" s="636"/>
    </row>
    <row r="18" spans="1:20" x14ac:dyDescent="0.3">
      <c r="A18" s="638" t="s">
        <v>459</v>
      </c>
      <c r="B18" s="635"/>
      <c r="C18" s="635"/>
      <c r="D18" s="635"/>
      <c r="E18" s="635"/>
      <c r="F18" s="635"/>
      <c r="G18" s="636"/>
      <c r="H18" s="636"/>
      <c r="I18" s="636"/>
      <c r="J18" s="636"/>
      <c r="K18" s="97"/>
      <c r="L18" s="637">
        <f t="shared" si="1"/>
        <v>0</v>
      </c>
      <c r="M18" s="637">
        <f t="shared" si="2"/>
        <v>0</v>
      </c>
      <c r="N18" s="637">
        <f t="shared" si="3"/>
        <v>0</v>
      </c>
      <c r="O18" s="637">
        <f t="shared" si="4"/>
        <v>0</v>
      </c>
      <c r="P18" s="636"/>
      <c r="Q18" s="636"/>
      <c r="R18" s="636"/>
      <c r="S18" s="636"/>
    </row>
    <row r="19" spans="1:20" x14ac:dyDescent="0.3">
      <c r="A19" s="638" t="s">
        <v>459</v>
      </c>
      <c r="B19" s="635"/>
      <c r="C19" s="635"/>
      <c r="D19" s="635"/>
      <c r="E19" s="635"/>
      <c r="F19" s="635"/>
      <c r="G19" s="636"/>
      <c r="H19" s="636"/>
      <c r="I19" s="636"/>
      <c r="J19" s="636"/>
      <c r="K19" s="97"/>
      <c r="L19" s="637">
        <f t="shared" si="1"/>
        <v>0</v>
      </c>
      <c r="M19" s="637">
        <f t="shared" si="2"/>
        <v>0</v>
      </c>
      <c r="N19" s="637">
        <f t="shared" si="3"/>
        <v>0</v>
      </c>
      <c r="O19" s="637">
        <f t="shared" si="4"/>
        <v>0</v>
      </c>
      <c r="P19" s="636"/>
      <c r="Q19" s="636"/>
      <c r="R19" s="636"/>
      <c r="S19" s="636"/>
    </row>
    <row r="20" spans="1:20" x14ac:dyDescent="0.3">
      <c r="A20" s="638" t="s">
        <v>459</v>
      </c>
      <c r="B20" s="635"/>
      <c r="C20" s="635"/>
      <c r="D20" s="635"/>
      <c r="E20" s="635"/>
      <c r="F20" s="635"/>
      <c r="G20" s="636"/>
      <c r="H20" s="636"/>
      <c r="I20" s="636"/>
      <c r="J20" s="636"/>
      <c r="K20" s="97"/>
      <c r="L20" s="637">
        <f t="shared" si="1"/>
        <v>0</v>
      </c>
      <c r="M20" s="637">
        <f t="shared" si="2"/>
        <v>0</v>
      </c>
      <c r="N20" s="637">
        <f t="shared" si="3"/>
        <v>0</v>
      </c>
      <c r="O20" s="637">
        <f t="shared" si="4"/>
        <v>0</v>
      </c>
      <c r="P20" s="636"/>
      <c r="Q20" s="636"/>
      <c r="R20" s="636"/>
      <c r="S20" s="636"/>
    </row>
    <row r="21" spans="1:20" x14ac:dyDescent="0.3">
      <c r="A21" s="638" t="s">
        <v>459</v>
      </c>
      <c r="B21" s="635"/>
      <c r="C21" s="635"/>
      <c r="D21" s="635"/>
      <c r="E21" s="635"/>
      <c r="F21" s="635"/>
      <c r="G21" s="636"/>
      <c r="H21" s="636"/>
      <c r="I21" s="636"/>
      <c r="J21" s="636"/>
      <c r="K21" s="97"/>
      <c r="L21" s="637">
        <f t="shared" si="1"/>
        <v>0</v>
      </c>
      <c r="M21" s="637">
        <f t="shared" si="2"/>
        <v>0</v>
      </c>
      <c r="N21" s="637">
        <f t="shared" si="3"/>
        <v>0</v>
      </c>
      <c r="O21" s="637">
        <f t="shared" si="4"/>
        <v>0</v>
      </c>
      <c r="P21" s="636"/>
      <c r="Q21" s="636"/>
      <c r="R21" s="636"/>
      <c r="S21" s="636"/>
    </row>
    <row r="22" spans="1:20" x14ac:dyDescent="0.3">
      <c r="A22" s="639"/>
      <c r="B22" s="640"/>
      <c r="C22" s="640"/>
      <c r="D22" s="640"/>
      <c r="E22" s="640"/>
      <c r="F22" s="640"/>
      <c r="G22" s="640"/>
      <c r="H22" s="640"/>
      <c r="I22" s="640"/>
      <c r="J22" s="640"/>
      <c r="K22" s="97"/>
      <c r="L22" s="641"/>
      <c r="M22" s="641"/>
      <c r="N22" s="641"/>
      <c r="O22" s="641"/>
      <c r="P22" s="641"/>
      <c r="Q22" s="641"/>
      <c r="R22" s="641"/>
      <c r="S22" s="641"/>
    </row>
    <row r="23" spans="1:20" x14ac:dyDescent="0.3">
      <c r="A23" s="642" t="s">
        <v>572</v>
      </c>
      <c r="B23" s="635"/>
      <c r="C23" s="635"/>
      <c r="D23" s="635"/>
      <c r="E23" s="635"/>
      <c r="F23" s="635"/>
      <c r="G23" s="640">
        <f>F23*(1+TAB00!G$32)</f>
        <v>0</v>
      </c>
      <c r="H23" s="640">
        <f>G23*(1+TAB00!H$32)</f>
        <v>0</v>
      </c>
      <c r="I23" s="640">
        <f>H23*(1+TAB00!I$32)</f>
        <v>0</v>
      </c>
      <c r="J23" s="640">
        <f>I23*(1+TAB00!J$32)</f>
        <v>0</v>
      </c>
      <c r="K23" s="97"/>
      <c r="L23" s="637">
        <f t="shared" ref="L23:S23" si="5">IF(AND(ROUND(B23,0)=0,C23&gt;B23),"INF",IF(AND(ROUND(B23,0)=0,ROUND(C23,0)=0),0,(C23-B23)/B23))</f>
        <v>0</v>
      </c>
      <c r="M23" s="637">
        <f t="shared" si="5"/>
        <v>0</v>
      </c>
      <c r="N23" s="637">
        <f t="shared" si="5"/>
        <v>0</v>
      </c>
      <c r="O23" s="637">
        <f t="shared" si="5"/>
        <v>0</v>
      </c>
      <c r="P23" s="637">
        <f t="shared" si="5"/>
        <v>0</v>
      </c>
      <c r="Q23" s="637">
        <f t="shared" si="5"/>
        <v>0</v>
      </c>
      <c r="R23" s="637">
        <f t="shared" si="5"/>
        <v>0</v>
      </c>
      <c r="S23" s="637">
        <f t="shared" si="5"/>
        <v>0</v>
      </c>
    </row>
    <row r="24" spans="1:20" x14ac:dyDescent="0.3">
      <c r="A24" s="643"/>
      <c r="B24" s="643"/>
      <c r="C24" s="640"/>
      <c r="D24" s="640"/>
      <c r="E24" s="640"/>
      <c r="F24" s="640"/>
      <c r="G24" s="640"/>
      <c r="H24" s="640"/>
      <c r="I24" s="640"/>
      <c r="J24" s="640"/>
      <c r="K24" s="97"/>
      <c r="L24" s="641"/>
      <c r="M24" s="641"/>
      <c r="N24" s="641"/>
      <c r="O24" s="641"/>
      <c r="P24" s="97"/>
      <c r="Q24" s="97"/>
      <c r="R24" s="97"/>
      <c r="S24" s="97"/>
    </row>
    <row r="25" spans="1:20" x14ac:dyDescent="0.3">
      <c r="A25" s="644" t="s">
        <v>54</v>
      </c>
      <c r="B25" s="645">
        <f t="shared" ref="B25:J25" si="6">SUM(B9,B23)</f>
        <v>0</v>
      </c>
      <c r="C25" s="645">
        <f t="shared" si="6"/>
        <v>0</v>
      </c>
      <c r="D25" s="645">
        <f t="shared" si="6"/>
        <v>0</v>
      </c>
      <c r="E25" s="645">
        <f t="shared" si="6"/>
        <v>0</v>
      </c>
      <c r="F25" s="645">
        <f t="shared" si="6"/>
        <v>0</v>
      </c>
      <c r="G25" s="645">
        <f t="shared" si="6"/>
        <v>0</v>
      </c>
      <c r="H25" s="645">
        <f t="shared" si="6"/>
        <v>0</v>
      </c>
      <c r="I25" s="645">
        <f t="shared" si="6"/>
        <v>0</v>
      </c>
      <c r="J25" s="645">
        <f t="shared" si="6"/>
        <v>0</v>
      </c>
      <c r="K25" s="97"/>
      <c r="L25" s="646">
        <f t="shared" ref="L25:S25" si="7">IF(AND(ROUND(B25,0)=0,C25&gt;B25),"INF",IF(AND(ROUND(B25,0)=0,ROUND(C25,0)=0),0,(C25-B25)/B25))</f>
        <v>0</v>
      </c>
      <c r="M25" s="646">
        <f t="shared" si="7"/>
        <v>0</v>
      </c>
      <c r="N25" s="646">
        <f t="shared" si="7"/>
        <v>0</v>
      </c>
      <c r="O25" s="646">
        <f t="shared" si="7"/>
        <v>0</v>
      </c>
      <c r="P25" s="646">
        <f t="shared" si="7"/>
        <v>0</v>
      </c>
      <c r="Q25" s="646">
        <f t="shared" si="7"/>
        <v>0</v>
      </c>
      <c r="R25" s="646">
        <f t="shared" si="7"/>
        <v>0</v>
      </c>
      <c r="S25" s="646">
        <f t="shared" si="7"/>
        <v>0</v>
      </c>
    </row>
    <row r="26" spans="1:20" x14ac:dyDescent="0.3">
      <c r="A26" s="148"/>
      <c r="B26" s="144"/>
    </row>
    <row r="27" spans="1:20" ht="12" customHeight="1" x14ac:dyDescent="0.3">
      <c r="A27" s="761" t="str">
        <f>IF(+COUNTIF(B9:C9,"&lt;&gt;0")+COUNTIF(D9,"&lt;&gt;0")+COUNTIF(E9,"&lt;&gt;0")+COUNTIF(F9,"&lt;&gt;0")+COUNTIF(G9,"&lt;&gt;0")+COUNTIF(H9,"&lt;&gt;0")+COUNTIF(I9,"&lt;&gt;0")+COUNTIF(J9,"&lt;&gt;0")&lt;9,'TAB C'!B23,"")</f>
        <v>C.4.6.a. Le GRD doit compléter l'intégralité des champs prévus à cet effet dans le détail des coûts OSP.</v>
      </c>
      <c r="B27" s="761"/>
      <c r="C27" s="761"/>
      <c r="D27" s="761"/>
      <c r="E27" s="761"/>
      <c r="F27" s="761"/>
      <c r="G27" s="761"/>
      <c r="H27" s="761"/>
      <c r="I27" s="761"/>
      <c r="J27" s="761"/>
      <c r="K27" s="761"/>
      <c r="L27" s="761"/>
    </row>
    <row r="28" spans="1:20" x14ac:dyDescent="0.3">
      <c r="A28" s="761" t="str">
        <f>IF(ABS(SUM(B23,B9)-SUM('TAB3'!E15:G15))&gt;100,'TAB C'!B24,"")</f>
        <v/>
      </c>
      <c r="B28" s="761"/>
      <c r="C28" s="761"/>
      <c r="D28" s="761"/>
      <c r="E28" s="761"/>
      <c r="F28" s="761"/>
      <c r="G28" s="761"/>
      <c r="H28" s="761"/>
      <c r="I28" s="761"/>
      <c r="J28" s="761"/>
      <c r="K28" s="761"/>
      <c r="L28" s="761"/>
    </row>
    <row r="29" spans="1:20" x14ac:dyDescent="0.3">
      <c r="A29" s="154"/>
    </row>
    <row r="30" spans="1:20" ht="14.25" thickBot="1" x14ac:dyDescent="0.35">
      <c r="A30" s="149"/>
      <c r="B30" s="77"/>
      <c r="C30" s="77"/>
      <c r="D30" s="73"/>
      <c r="E30" s="73"/>
      <c r="F30" s="73"/>
      <c r="G30" s="73"/>
      <c r="H30" s="73"/>
      <c r="I30" s="73"/>
      <c r="J30" s="73"/>
      <c r="K30" s="73"/>
      <c r="L30" s="77"/>
      <c r="M30" s="73"/>
      <c r="N30" s="73"/>
      <c r="O30" s="73"/>
      <c r="P30" s="73"/>
      <c r="Q30" s="73"/>
      <c r="R30" s="73"/>
      <c r="S30" s="73"/>
      <c r="T30" s="73"/>
    </row>
    <row r="31" spans="1:20" s="73" customFormat="1" ht="12.6" customHeight="1" thickBot="1" x14ac:dyDescent="0.35">
      <c r="A31" s="150" t="s">
        <v>128</v>
      </c>
      <c r="B31" s="762" t="s">
        <v>507</v>
      </c>
      <c r="C31" s="763"/>
      <c r="D31" s="763"/>
      <c r="E31" s="763"/>
      <c r="F31" s="763"/>
      <c r="G31" s="763"/>
      <c r="H31" s="763"/>
      <c r="I31" s="763"/>
      <c r="J31" s="763"/>
      <c r="K31" s="763"/>
      <c r="L31" s="763"/>
      <c r="M31" s="763"/>
      <c r="N31" s="763"/>
      <c r="O31" s="763"/>
      <c r="P31" s="763"/>
      <c r="Q31" s="763"/>
      <c r="R31" s="763"/>
      <c r="S31" s="763"/>
      <c r="T31" s="764"/>
    </row>
    <row r="32" spans="1:20" s="73" customFormat="1" ht="214.9" customHeight="1" thickBot="1" x14ac:dyDescent="0.35">
      <c r="A32" s="151" t="s">
        <v>586</v>
      </c>
      <c r="B32" s="759"/>
      <c r="C32" s="760"/>
      <c r="D32" s="760"/>
      <c r="E32" s="760"/>
      <c r="F32" s="760"/>
      <c r="G32" s="760"/>
      <c r="H32" s="760"/>
      <c r="I32" s="760"/>
      <c r="J32" s="760"/>
      <c r="K32" s="760"/>
      <c r="L32" s="760"/>
      <c r="M32" s="760"/>
      <c r="N32" s="760"/>
      <c r="O32" s="760"/>
      <c r="P32" s="760"/>
      <c r="Q32" s="760"/>
      <c r="R32" s="760"/>
      <c r="S32" s="760"/>
      <c r="T32" s="760"/>
    </row>
    <row r="33" spans="1:20" s="73" customFormat="1" ht="214.9" customHeight="1" thickBot="1" x14ac:dyDescent="0.35">
      <c r="A33" s="151" t="s">
        <v>587</v>
      </c>
      <c r="B33" s="759"/>
      <c r="C33" s="760"/>
      <c r="D33" s="760"/>
      <c r="E33" s="760"/>
      <c r="F33" s="760"/>
      <c r="G33" s="760"/>
      <c r="H33" s="760"/>
      <c r="I33" s="760"/>
      <c r="J33" s="760"/>
      <c r="K33" s="760"/>
      <c r="L33" s="760"/>
      <c r="M33" s="760"/>
      <c r="N33" s="760"/>
      <c r="O33" s="760"/>
      <c r="P33" s="760"/>
      <c r="Q33" s="760"/>
      <c r="R33" s="760"/>
      <c r="S33" s="760"/>
      <c r="T33" s="760"/>
    </row>
    <row r="34" spans="1:20" s="73" customFormat="1" ht="214.9" customHeight="1" thickBot="1" x14ac:dyDescent="0.35">
      <c r="A34" s="151" t="s">
        <v>588</v>
      </c>
      <c r="B34" s="759"/>
      <c r="C34" s="760"/>
      <c r="D34" s="760"/>
      <c r="E34" s="760"/>
      <c r="F34" s="760"/>
      <c r="G34" s="760"/>
      <c r="H34" s="760"/>
      <c r="I34" s="760"/>
      <c r="J34" s="760"/>
      <c r="K34" s="760"/>
      <c r="L34" s="760"/>
      <c r="M34" s="760"/>
      <c r="N34" s="760"/>
      <c r="O34" s="760"/>
      <c r="P34" s="760"/>
      <c r="Q34" s="760"/>
      <c r="R34" s="760"/>
      <c r="S34" s="760"/>
      <c r="T34" s="760"/>
    </row>
    <row r="35" spans="1:20" s="73" customFormat="1" ht="214.9" customHeight="1" thickBot="1" x14ac:dyDescent="0.35">
      <c r="A35" s="151" t="s">
        <v>589</v>
      </c>
      <c r="B35" s="759"/>
      <c r="C35" s="760"/>
      <c r="D35" s="760"/>
      <c r="E35" s="760"/>
      <c r="F35" s="760"/>
      <c r="G35" s="760"/>
      <c r="H35" s="760"/>
      <c r="I35" s="760"/>
      <c r="J35" s="760"/>
      <c r="K35" s="760"/>
      <c r="L35" s="760"/>
      <c r="M35" s="760"/>
      <c r="N35" s="760"/>
      <c r="O35" s="760"/>
      <c r="P35" s="760"/>
      <c r="Q35" s="760"/>
      <c r="R35" s="760"/>
      <c r="S35" s="760"/>
      <c r="T35" s="760"/>
    </row>
  </sheetData>
  <mergeCells count="9">
    <mergeCell ref="A5:O5"/>
    <mergeCell ref="L7:S7"/>
    <mergeCell ref="B34:T34"/>
    <mergeCell ref="B35:T35"/>
    <mergeCell ref="A27:L27"/>
    <mergeCell ref="A28:L28"/>
    <mergeCell ref="B31:T31"/>
    <mergeCell ref="B32:T32"/>
    <mergeCell ref="B33:T33"/>
  </mergeCells>
  <conditionalFormatting sqref="A17:A21 G10:J21 P10:S21">
    <cfRule type="containsText" dxfId="1974" priority="90" operator="containsText" text="ntitulé">
      <formula>NOT(ISERROR(SEARCH("ntitulé",A10)))</formula>
    </cfRule>
    <cfRule type="containsBlanks" dxfId="1973" priority="91">
      <formula>LEN(TRIM(A10))=0</formula>
    </cfRule>
  </conditionalFormatting>
  <conditionalFormatting sqref="A17:A21 G10:J21 P10:S21">
    <cfRule type="containsText" dxfId="1972" priority="89" operator="containsText" text="libre">
      <formula>NOT(ISERROR(SEARCH("libre",A10)))</formula>
    </cfRule>
  </conditionalFormatting>
  <conditionalFormatting sqref="A17:A21">
    <cfRule type="containsText" dxfId="1971" priority="87" operator="containsText" text="ntitulé">
      <formula>NOT(ISERROR(SEARCH("ntitulé",A17)))</formula>
    </cfRule>
    <cfRule type="containsBlanks" dxfId="1970" priority="88">
      <formula>LEN(TRIM(A17))=0</formula>
    </cfRule>
  </conditionalFormatting>
  <conditionalFormatting sqref="A17:A21">
    <cfRule type="containsText" dxfId="1969" priority="86" operator="containsText" text="libre">
      <formula>NOT(ISERROR(SEARCH("libre",A17)))</formula>
    </cfRule>
  </conditionalFormatting>
  <conditionalFormatting sqref="B17:B21">
    <cfRule type="containsText" dxfId="1968" priority="81" operator="containsText" text="ntitulé">
      <formula>NOT(ISERROR(SEARCH("ntitulé",B17)))</formula>
    </cfRule>
    <cfRule type="containsBlanks" dxfId="1967" priority="82">
      <formula>LEN(TRIM(B17))=0</formula>
    </cfRule>
  </conditionalFormatting>
  <conditionalFormatting sqref="B17:B21">
    <cfRule type="containsText" dxfId="1966" priority="80" operator="containsText" text="libre">
      <formula>NOT(ISERROR(SEARCH("libre",B17)))</formula>
    </cfRule>
  </conditionalFormatting>
  <conditionalFormatting sqref="B23">
    <cfRule type="containsText" dxfId="1965" priority="78" operator="containsText" text="ntitulé">
      <formula>NOT(ISERROR(SEARCH("ntitulé",B23)))</formula>
    </cfRule>
    <cfRule type="containsBlanks" dxfId="1964" priority="79">
      <formula>LEN(TRIM(B23))=0</formula>
    </cfRule>
  </conditionalFormatting>
  <conditionalFormatting sqref="B23">
    <cfRule type="containsText" dxfId="1963" priority="77" operator="containsText" text="libre">
      <formula>NOT(ISERROR(SEARCH("libre",B23)))</formula>
    </cfRule>
  </conditionalFormatting>
  <conditionalFormatting sqref="C10:C21">
    <cfRule type="containsText" dxfId="1962" priority="72" operator="containsText" text="ntitulé">
      <formula>NOT(ISERROR(SEARCH("ntitulé",C10)))</formula>
    </cfRule>
    <cfRule type="containsBlanks" dxfId="1961" priority="73">
      <formula>LEN(TRIM(C10))=0</formula>
    </cfRule>
  </conditionalFormatting>
  <conditionalFormatting sqref="C10:C21">
    <cfRule type="containsText" dxfId="1960" priority="71" operator="containsText" text="libre">
      <formula>NOT(ISERROR(SEARCH("libre",C10)))</formula>
    </cfRule>
  </conditionalFormatting>
  <conditionalFormatting sqref="C23">
    <cfRule type="containsText" dxfId="1959" priority="69" operator="containsText" text="ntitulé">
      <formula>NOT(ISERROR(SEARCH("ntitulé",C23)))</formula>
    </cfRule>
    <cfRule type="containsBlanks" dxfId="1958" priority="70">
      <formula>LEN(TRIM(C23))=0</formula>
    </cfRule>
  </conditionalFormatting>
  <conditionalFormatting sqref="C23">
    <cfRule type="containsText" dxfId="1957" priority="68" operator="containsText" text="libre">
      <formula>NOT(ISERROR(SEARCH("libre",C23)))</formula>
    </cfRule>
  </conditionalFormatting>
  <conditionalFormatting sqref="D10:D21">
    <cfRule type="containsText" dxfId="1956" priority="63" operator="containsText" text="ntitulé">
      <formula>NOT(ISERROR(SEARCH("ntitulé",D10)))</formula>
    </cfRule>
    <cfRule type="containsBlanks" dxfId="1955" priority="64">
      <formula>LEN(TRIM(D10))=0</formula>
    </cfRule>
  </conditionalFormatting>
  <conditionalFormatting sqref="D10:D21">
    <cfRule type="containsText" dxfId="1954" priority="62" operator="containsText" text="libre">
      <formula>NOT(ISERROR(SEARCH("libre",D10)))</formula>
    </cfRule>
  </conditionalFormatting>
  <conditionalFormatting sqref="D23">
    <cfRule type="containsText" dxfId="1953" priority="60" operator="containsText" text="ntitulé">
      <formula>NOT(ISERROR(SEARCH("ntitulé",D23)))</formula>
    </cfRule>
    <cfRule type="containsBlanks" dxfId="1952" priority="61">
      <formula>LEN(TRIM(D23))=0</formula>
    </cfRule>
  </conditionalFormatting>
  <conditionalFormatting sqref="D23">
    <cfRule type="containsText" dxfId="1951" priority="59" operator="containsText" text="libre">
      <formula>NOT(ISERROR(SEARCH("libre",D23)))</formula>
    </cfRule>
  </conditionalFormatting>
  <conditionalFormatting sqref="E10:E21">
    <cfRule type="containsText" dxfId="1950" priority="54" operator="containsText" text="ntitulé">
      <formula>NOT(ISERROR(SEARCH("ntitulé",E10)))</formula>
    </cfRule>
    <cfRule type="containsBlanks" dxfId="1949" priority="55">
      <formula>LEN(TRIM(E10))=0</formula>
    </cfRule>
  </conditionalFormatting>
  <conditionalFormatting sqref="E10:E21">
    <cfRule type="containsText" dxfId="1948" priority="53" operator="containsText" text="libre">
      <formula>NOT(ISERROR(SEARCH("libre",E10)))</formula>
    </cfRule>
  </conditionalFormatting>
  <conditionalFormatting sqref="E23">
    <cfRule type="containsText" dxfId="1947" priority="51" operator="containsText" text="ntitulé">
      <formula>NOT(ISERROR(SEARCH("ntitulé",E23)))</formula>
    </cfRule>
    <cfRule type="containsBlanks" dxfId="1946" priority="52">
      <formula>LEN(TRIM(E23))=0</formula>
    </cfRule>
  </conditionalFormatting>
  <conditionalFormatting sqref="E23">
    <cfRule type="containsText" dxfId="1945" priority="50" operator="containsText" text="libre">
      <formula>NOT(ISERROR(SEARCH("libre",E23)))</formula>
    </cfRule>
  </conditionalFormatting>
  <conditionalFormatting sqref="F10:F21">
    <cfRule type="containsText" dxfId="1944" priority="45" operator="containsText" text="ntitulé">
      <formula>NOT(ISERROR(SEARCH("ntitulé",F10)))</formula>
    </cfRule>
    <cfRule type="containsBlanks" dxfId="1943" priority="46">
      <formula>LEN(TRIM(F10))=0</formula>
    </cfRule>
  </conditionalFormatting>
  <conditionalFormatting sqref="F10:F21">
    <cfRule type="containsText" dxfId="1942" priority="44" operator="containsText" text="libre">
      <formula>NOT(ISERROR(SEARCH("libre",F10)))</formula>
    </cfRule>
  </conditionalFormatting>
  <conditionalFormatting sqref="F23">
    <cfRule type="containsText" dxfId="1941" priority="42" operator="containsText" text="ntitulé">
      <formula>NOT(ISERROR(SEARCH("ntitulé",F23)))</formula>
    </cfRule>
    <cfRule type="containsBlanks" dxfId="1940" priority="43">
      <formula>LEN(TRIM(F23))=0</formula>
    </cfRule>
  </conditionalFormatting>
  <conditionalFormatting sqref="F23">
    <cfRule type="containsText" dxfId="1939" priority="41" operator="containsText" text="libre">
      <formula>NOT(ISERROR(SEARCH("libre",F23)))</formula>
    </cfRule>
  </conditionalFormatting>
  <conditionalFormatting sqref="B32:T35">
    <cfRule type="containsBlanks" dxfId="1938" priority="4">
      <formula>LEN(TRIM(B32))=0</formula>
    </cfRule>
  </conditionalFormatting>
  <conditionalFormatting sqref="B10:B16">
    <cfRule type="containsText" dxfId="1937" priority="2" operator="containsText" text="ntitulé">
      <formula>NOT(ISERROR(SEARCH("ntitulé",B10)))</formula>
    </cfRule>
    <cfRule type="containsBlanks" dxfId="1936" priority="3">
      <formula>LEN(TRIM(B10))=0</formula>
    </cfRule>
  </conditionalFormatting>
  <conditionalFormatting sqref="B10:B16">
    <cfRule type="containsText" dxfId="1935" priority="1" operator="containsText" text="libre">
      <formula>NOT(ISERROR(SEARCH("libre",B10)))</formula>
    </cfRule>
  </conditionalFormatting>
  <hyperlinks>
    <hyperlink ref="A1" location="TAB00!A1" display="Retour page de garde"/>
    <hyperlink ref="A2" location="'TAB4'!A1" display="Retour TAB4"/>
  </hyperlinks>
  <pageMargins left="0.7" right="0.7" top="0.75" bottom="0.75" header="0.3" footer="0.3"/>
  <pageSetup paperSize="9" scale="69" fitToHeight="0"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3"/>
  <sheetViews>
    <sheetView zoomScale="90" zoomScaleNormal="90" workbookViewId="0">
      <selection activeCell="B24" sqref="B24:Q24"/>
    </sheetView>
  </sheetViews>
  <sheetFormatPr baseColWidth="10" defaultColWidth="9.1640625" defaultRowHeight="13.5" x14ac:dyDescent="0.3"/>
  <cols>
    <col min="1" max="1" width="45.33203125" style="6" customWidth="1"/>
    <col min="2" max="2" width="15.6640625" style="1" customWidth="1"/>
    <col min="3" max="4" width="15.6640625" style="6" customWidth="1"/>
    <col min="5" max="6" width="15.6640625" style="1" customWidth="1"/>
    <col min="7" max="7" width="4.5" style="1" customWidth="1"/>
    <col min="8" max="8" width="11.1640625" style="1" customWidth="1"/>
    <col min="9" max="9" width="5" style="1" customWidth="1"/>
    <col min="10" max="10" width="11.1640625" style="1" customWidth="1"/>
    <col min="11" max="11" width="1.33203125" style="1" customWidth="1"/>
    <col min="12" max="15" width="12.5" style="1" customWidth="1"/>
    <col min="16" max="26" width="9.5" style="1" customWidth="1"/>
    <col min="27" max="27" width="17.6640625" style="49" customWidth="1"/>
    <col min="28" max="32" width="9.1640625" style="43"/>
    <col min="33" max="16384" width="9.1640625" style="1"/>
  </cols>
  <sheetData>
    <row r="1" spans="1:32" ht="15" x14ac:dyDescent="0.3">
      <c r="A1" s="21" t="s">
        <v>152</v>
      </c>
    </row>
    <row r="4" spans="1:32" ht="22.15" customHeight="1" x14ac:dyDescent="0.35">
      <c r="A4" s="109" t="str">
        <f>TAB00!B63&amp;" : "&amp;TAB00!C63</f>
        <v>TAB5 : Synthèse des charges et produits non-contrôlables</v>
      </c>
      <c r="B4" s="109"/>
      <c r="C4" s="109"/>
      <c r="D4" s="109"/>
      <c r="E4" s="109"/>
      <c r="F4" s="109"/>
      <c r="G4" s="109"/>
      <c r="H4" s="109"/>
      <c r="I4" s="109"/>
      <c r="J4" s="109"/>
      <c r="K4" s="109"/>
      <c r="L4" s="109"/>
      <c r="M4" s="50"/>
      <c r="N4" s="50"/>
      <c r="O4" s="50"/>
      <c r="P4" s="2"/>
      <c r="Q4" s="2"/>
      <c r="R4" s="2"/>
      <c r="S4" s="2"/>
      <c r="T4" s="2"/>
      <c r="U4" s="2"/>
      <c r="V4" s="2"/>
      <c r="W4" s="2"/>
      <c r="X4" s="2"/>
      <c r="Y4" s="2"/>
      <c r="Z4" s="2"/>
    </row>
    <row r="5" spans="1:32" x14ac:dyDescent="0.3">
      <c r="K5" s="2"/>
      <c r="L5" s="2"/>
      <c r="M5" s="2"/>
      <c r="O5" s="2"/>
      <c r="P5" s="2"/>
      <c r="Q5" s="2"/>
      <c r="R5" s="2"/>
      <c r="S5" s="2"/>
      <c r="T5" s="2"/>
      <c r="U5" s="2"/>
      <c r="V5" s="2"/>
      <c r="W5" s="2"/>
      <c r="X5" s="2"/>
      <c r="Y5" s="2"/>
      <c r="Z5" s="2"/>
    </row>
    <row r="6" spans="1:32" s="2" customFormat="1" x14ac:dyDescent="0.3">
      <c r="A6" s="3"/>
      <c r="B6" s="3"/>
      <c r="C6" s="3"/>
      <c r="D6" s="3"/>
      <c r="L6" s="758" t="s">
        <v>954</v>
      </c>
      <c r="M6" s="765"/>
      <c r="N6" s="765"/>
      <c r="O6" s="766"/>
      <c r="AA6" s="49"/>
      <c r="AB6" s="43"/>
      <c r="AC6" s="43"/>
      <c r="AD6" s="43"/>
      <c r="AE6" s="43"/>
      <c r="AF6" s="43"/>
    </row>
    <row r="7" spans="1:32" s="2" customFormat="1" ht="24" customHeight="1" x14ac:dyDescent="0.3">
      <c r="A7" s="328" t="s">
        <v>2</v>
      </c>
      <c r="B7" s="602" t="s">
        <v>298</v>
      </c>
      <c r="C7" s="602" t="s">
        <v>294</v>
      </c>
      <c r="D7" s="602" t="s">
        <v>295</v>
      </c>
      <c r="E7" s="602" t="s">
        <v>296</v>
      </c>
      <c r="F7" s="602" t="s">
        <v>297</v>
      </c>
      <c r="H7" s="600" t="s">
        <v>153</v>
      </c>
      <c r="J7" s="600" t="s">
        <v>789</v>
      </c>
      <c r="L7" s="596" t="s">
        <v>955</v>
      </c>
      <c r="M7" s="596" t="s">
        <v>956</v>
      </c>
      <c r="N7" s="596" t="s">
        <v>957</v>
      </c>
      <c r="O7" s="596" t="s">
        <v>958</v>
      </c>
      <c r="S7" s="601" t="s">
        <v>207</v>
      </c>
      <c r="T7" s="43"/>
      <c r="U7" s="43"/>
      <c r="V7" s="43"/>
      <c r="W7" s="43"/>
      <c r="X7" s="43"/>
    </row>
    <row r="8" spans="1:32" s="19" customFormat="1" ht="50.45" customHeight="1" x14ac:dyDescent="0.3">
      <c r="A8" s="252" t="str">
        <f>TAB00!C64</f>
        <v>Charges et produits émanant de factures de transit émises ou reçues par le GRD</v>
      </c>
      <c r="B8" s="254">
        <f>TAB5.1!E9</f>
        <v>0</v>
      </c>
      <c r="C8" s="254">
        <f>TAB5.1!F9</f>
        <v>0</v>
      </c>
      <c r="D8" s="254">
        <f>TAB5.1!G9</f>
        <v>0</v>
      </c>
      <c r="E8" s="254">
        <f>TAB5.1!H9</f>
        <v>0</v>
      </c>
      <c r="F8" s="254">
        <f>TAB5.1!I9</f>
        <v>0</v>
      </c>
      <c r="H8" s="22"/>
      <c r="J8" s="28" t="s">
        <v>603</v>
      </c>
      <c r="L8" s="238">
        <f t="shared" ref="L8:L15" si="0">IFERROR(IF(AND(ROUND(SUM(B8:B8),0)=0,ROUND(SUM(C8:C8),0)&gt;ROUND(SUM(B8:B8),0)),"INF",(ROUND(SUM(C8:C8),0)-ROUND(SUM(B8:B8),0))/ROUND(SUM(B8:B8),0)),0)</f>
        <v>0</v>
      </c>
      <c r="M8" s="238">
        <f t="shared" ref="M8:O15" si="1">IFERROR(IF(AND(ROUND(SUM(C8),0)=0,ROUND(SUM(D8:D8),0)&gt;ROUND(SUM(C8),0)),"INF",(ROUND(SUM(D8:D8),0)-ROUND(SUM(C8),0))/ROUND(SUM(C8),0)),0)</f>
        <v>0</v>
      </c>
      <c r="N8" s="238">
        <f t="shared" si="1"/>
        <v>0</v>
      </c>
      <c r="O8" s="255">
        <f t="shared" si="1"/>
        <v>0</v>
      </c>
      <c r="W8" s="47">
        <f t="shared" ref="W8:Z15" si="2">B8</f>
        <v>0</v>
      </c>
      <c r="X8" s="47">
        <f t="shared" si="2"/>
        <v>0</v>
      </c>
      <c r="Y8" s="47">
        <f t="shared" si="2"/>
        <v>0</v>
      </c>
      <c r="Z8" s="47">
        <f t="shared" si="2"/>
        <v>0</v>
      </c>
      <c r="AA8" s="47">
        <f t="shared" ref="AA8:AA14" si="3">F8</f>
        <v>0</v>
      </c>
      <c r="AB8" s="48"/>
    </row>
    <row r="9" spans="1:32" s="19" customFormat="1" ht="50.45" customHeight="1" x14ac:dyDescent="0.3">
      <c r="A9" s="252" t="str">
        <f>TAB00!C65</f>
        <v xml:space="preserve">Charges émanant de factures d’achat d’électricité émises par un fournisseur commercial pour la couverture des pertes en réseau électrique </v>
      </c>
      <c r="B9" s="248">
        <f>TAB5.2!E21</f>
        <v>0</v>
      </c>
      <c r="C9" s="248">
        <f>TAB5.2!F21</f>
        <v>0</v>
      </c>
      <c r="D9" s="248">
        <f>TAB5.2!G21</f>
        <v>0</v>
      </c>
      <c r="E9" s="248">
        <f>TAB5.2!H21</f>
        <v>0</v>
      </c>
      <c r="F9" s="248">
        <f>TAB5.2!I21</f>
        <v>0</v>
      </c>
      <c r="H9" s="22"/>
      <c r="J9" s="64" t="s">
        <v>604</v>
      </c>
      <c r="L9" s="238">
        <f t="shared" si="0"/>
        <v>0</v>
      </c>
      <c r="M9" s="238">
        <f t="shared" si="1"/>
        <v>0</v>
      </c>
      <c r="N9" s="238">
        <f t="shared" si="1"/>
        <v>0</v>
      </c>
      <c r="O9" s="255">
        <f t="shared" si="1"/>
        <v>0</v>
      </c>
      <c r="W9" s="47">
        <f t="shared" si="2"/>
        <v>0</v>
      </c>
      <c r="X9" s="47">
        <f t="shared" si="2"/>
        <v>0</v>
      </c>
      <c r="Y9" s="47">
        <f t="shared" si="2"/>
        <v>0</v>
      </c>
      <c r="Z9" s="47">
        <f t="shared" si="2"/>
        <v>0</v>
      </c>
      <c r="AA9" s="47">
        <f t="shared" si="3"/>
        <v>0</v>
      </c>
      <c r="AB9" s="48"/>
    </row>
    <row r="10" spans="1:32" s="19" customFormat="1" ht="50.45" customHeight="1" x14ac:dyDescent="0.3">
      <c r="A10" s="252" t="str">
        <f>TAB00!C66</f>
        <v xml:space="preserve">Charges émanant de factures émises par la société FeReSO dans le cadre du processus de réconciliation </v>
      </c>
      <c r="B10" s="248">
        <f>TAB5.3!E7</f>
        <v>0</v>
      </c>
      <c r="C10" s="248">
        <f>TAB5.3!F7</f>
        <v>0</v>
      </c>
      <c r="D10" s="248">
        <f>TAB5.3!G7</f>
        <v>0</v>
      </c>
      <c r="E10" s="248">
        <f>TAB5.3!H7</f>
        <v>0</v>
      </c>
      <c r="F10" s="248">
        <f>TAB5.3!I7</f>
        <v>0</v>
      </c>
      <c r="H10" s="22"/>
      <c r="J10" s="64" t="s">
        <v>605</v>
      </c>
      <c r="L10" s="238">
        <f t="shared" si="0"/>
        <v>0</v>
      </c>
      <c r="M10" s="238">
        <f t="shared" si="1"/>
        <v>0</v>
      </c>
      <c r="N10" s="238">
        <f t="shared" si="1"/>
        <v>0</v>
      </c>
      <c r="O10" s="255">
        <f t="shared" si="1"/>
        <v>0</v>
      </c>
      <c r="W10" s="47">
        <f t="shared" si="2"/>
        <v>0</v>
      </c>
      <c r="X10" s="47">
        <f t="shared" si="2"/>
        <v>0</v>
      </c>
      <c r="Y10" s="47">
        <f t="shared" si="2"/>
        <v>0</v>
      </c>
      <c r="Z10" s="47">
        <f t="shared" si="2"/>
        <v>0</v>
      </c>
      <c r="AA10" s="47">
        <f t="shared" si="3"/>
        <v>0</v>
      </c>
      <c r="AB10" s="48"/>
    </row>
    <row r="11" spans="1:32" s="19" customFormat="1" ht="50.45" customHeight="1" x14ac:dyDescent="0.3">
      <c r="A11" s="252" t="str">
        <f>TAB00!C67</f>
        <v xml:space="preserve">Redevance de voirie </v>
      </c>
      <c r="B11" s="248">
        <f>TAB5.4!E7</f>
        <v>0</v>
      </c>
      <c r="C11" s="248">
        <f>TAB5.4!F7</f>
        <v>0</v>
      </c>
      <c r="D11" s="248">
        <f>TAB5.4!G7</f>
        <v>0</v>
      </c>
      <c r="E11" s="248">
        <f>TAB5.4!H7</f>
        <v>0</v>
      </c>
      <c r="F11" s="248">
        <f>TAB5.4!I7</f>
        <v>0</v>
      </c>
      <c r="H11" s="22"/>
      <c r="J11" s="28" t="s">
        <v>606</v>
      </c>
      <c r="L11" s="238">
        <f t="shared" si="0"/>
        <v>0</v>
      </c>
      <c r="M11" s="238">
        <f t="shared" si="1"/>
        <v>0</v>
      </c>
      <c r="N11" s="238">
        <f t="shared" si="1"/>
        <v>0</v>
      </c>
      <c r="O11" s="255">
        <f t="shared" si="1"/>
        <v>0</v>
      </c>
      <c r="W11" s="47">
        <f t="shared" si="2"/>
        <v>0</v>
      </c>
      <c r="X11" s="47">
        <f t="shared" si="2"/>
        <v>0</v>
      </c>
      <c r="Y11" s="47">
        <f t="shared" si="2"/>
        <v>0</v>
      </c>
      <c r="Z11" s="47">
        <f t="shared" si="2"/>
        <v>0</v>
      </c>
      <c r="AA11" s="47">
        <f t="shared" si="3"/>
        <v>0</v>
      </c>
      <c r="AB11" s="48"/>
    </row>
    <row r="12" spans="1:32" s="19" customFormat="1" ht="50.45" customHeight="1" x14ac:dyDescent="0.3">
      <c r="A12" s="252" t="str">
        <f>TAB00!C68</f>
        <v>Charge fiscale résultant de l'application de l'impôt des sociétés</v>
      </c>
      <c r="B12" s="248">
        <f>TAB5.5!C39</f>
        <v>0</v>
      </c>
      <c r="C12" s="248">
        <f>TAB5.5!D39</f>
        <v>0</v>
      </c>
      <c r="D12" s="248">
        <f>TAB5.5!E39</f>
        <v>0</v>
      </c>
      <c r="E12" s="248">
        <f>TAB5.5!F39</f>
        <v>0</v>
      </c>
      <c r="F12" s="248">
        <f>TAB5.5!G39</f>
        <v>0</v>
      </c>
      <c r="H12" s="22"/>
      <c r="J12" s="28" t="s">
        <v>608</v>
      </c>
      <c r="L12" s="238">
        <f t="shared" si="0"/>
        <v>0</v>
      </c>
      <c r="M12" s="238">
        <f t="shared" si="1"/>
        <v>0</v>
      </c>
      <c r="N12" s="238">
        <f t="shared" si="1"/>
        <v>0</v>
      </c>
      <c r="O12" s="255">
        <f t="shared" si="1"/>
        <v>0</v>
      </c>
      <c r="W12" s="47">
        <f t="shared" si="2"/>
        <v>0</v>
      </c>
      <c r="X12" s="47">
        <f t="shared" si="2"/>
        <v>0</v>
      </c>
      <c r="Y12" s="47">
        <f t="shared" si="2"/>
        <v>0</v>
      </c>
      <c r="Z12" s="47">
        <f t="shared" si="2"/>
        <v>0</v>
      </c>
      <c r="AA12" s="47">
        <f t="shared" si="3"/>
        <v>0</v>
      </c>
      <c r="AB12" s="48"/>
    </row>
    <row r="13" spans="1:32" s="19" customFormat="1" ht="50.45" customHeight="1" x14ac:dyDescent="0.3">
      <c r="A13" s="252" t="str">
        <f>TAB00!C69</f>
        <v>Autres impôts, taxes, redevances, surcharges, précomptes immobiliers et mobiliers</v>
      </c>
      <c r="B13" s="248">
        <f>TAB5.6!E20</f>
        <v>0</v>
      </c>
      <c r="C13" s="248">
        <f>TAB5.6!F20</f>
        <v>0</v>
      </c>
      <c r="D13" s="248">
        <f>TAB5.6!G20</f>
        <v>0</v>
      </c>
      <c r="E13" s="248">
        <f>TAB5.6!H20</f>
        <v>0</v>
      </c>
      <c r="F13" s="248">
        <f>TAB5.6!I20</f>
        <v>0</v>
      </c>
      <c r="H13" s="22"/>
      <c r="J13" s="28" t="s">
        <v>609</v>
      </c>
      <c r="L13" s="238">
        <f t="shared" si="0"/>
        <v>0</v>
      </c>
      <c r="M13" s="238">
        <f t="shared" si="1"/>
        <v>0</v>
      </c>
      <c r="N13" s="238">
        <f t="shared" si="1"/>
        <v>0</v>
      </c>
      <c r="O13" s="255">
        <f t="shared" si="1"/>
        <v>0</v>
      </c>
      <c r="W13" s="47">
        <f t="shared" si="2"/>
        <v>0</v>
      </c>
      <c r="X13" s="47">
        <f t="shared" si="2"/>
        <v>0</v>
      </c>
      <c r="Y13" s="47">
        <f t="shared" si="2"/>
        <v>0</v>
      </c>
      <c r="Z13" s="47">
        <f t="shared" si="2"/>
        <v>0</v>
      </c>
      <c r="AA13" s="47">
        <f t="shared" si="3"/>
        <v>0</v>
      </c>
      <c r="AB13" s="48"/>
    </row>
    <row r="14" spans="1:32" s="19" customFormat="1" ht="50.45" customHeight="1" x14ac:dyDescent="0.3">
      <c r="A14" s="252" t="str">
        <f>TAB00!C70</f>
        <v>Cotisations de responsabilisation de l’ONSSAPL</v>
      </c>
      <c r="B14" s="254">
        <f>TAB5.7!F43</f>
        <v>0</v>
      </c>
      <c r="C14" s="254">
        <f>TAB5.7!G43</f>
        <v>0</v>
      </c>
      <c r="D14" s="254">
        <f>TAB5.7!H43</f>
        <v>0</v>
      </c>
      <c r="E14" s="254">
        <f>TAB5.7!I43</f>
        <v>0</v>
      </c>
      <c r="F14" s="254">
        <f>TAB5.7!J43</f>
        <v>0</v>
      </c>
      <c r="H14" s="22"/>
      <c r="J14" s="28" t="s">
        <v>610</v>
      </c>
      <c r="L14" s="238">
        <f t="shared" si="0"/>
        <v>0</v>
      </c>
      <c r="M14" s="238">
        <f t="shared" si="1"/>
        <v>0</v>
      </c>
      <c r="N14" s="238">
        <f t="shared" si="1"/>
        <v>0</v>
      </c>
      <c r="O14" s="255">
        <f t="shared" si="1"/>
        <v>0</v>
      </c>
      <c r="W14" s="47">
        <f t="shared" si="2"/>
        <v>0</v>
      </c>
      <c r="X14" s="47">
        <f t="shared" si="2"/>
        <v>0</v>
      </c>
      <c r="Y14" s="47">
        <f t="shared" si="2"/>
        <v>0</v>
      </c>
      <c r="Z14" s="47">
        <f t="shared" si="2"/>
        <v>0</v>
      </c>
      <c r="AA14" s="47">
        <f t="shared" si="3"/>
        <v>0</v>
      </c>
      <c r="AB14" s="48"/>
    </row>
    <row r="15" spans="1:32" s="19" customFormat="1" ht="50.45" customHeight="1" x14ac:dyDescent="0.3">
      <c r="A15" s="252" t="str">
        <f>TAB00!C71</f>
        <v>Charges de pension non-capitalisées</v>
      </c>
      <c r="B15" s="248">
        <f>TAB5.8!F37</f>
        <v>0</v>
      </c>
      <c r="C15" s="248">
        <f>TAB5.8!G37</f>
        <v>0</v>
      </c>
      <c r="D15" s="248">
        <f>TAB5.8!H37</f>
        <v>0</v>
      </c>
      <c r="E15" s="248">
        <f>TAB5.8!I37</f>
        <v>0</v>
      </c>
      <c r="F15" s="248">
        <f>TAB5.8!J37</f>
        <v>0</v>
      </c>
      <c r="H15" s="22"/>
      <c r="J15" s="28" t="s">
        <v>611</v>
      </c>
      <c r="L15" s="238">
        <f t="shared" si="0"/>
        <v>0</v>
      </c>
      <c r="M15" s="238">
        <f t="shared" si="1"/>
        <v>0</v>
      </c>
      <c r="N15" s="238">
        <f t="shared" si="1"/>
        <v>0</v>
      </c>
      <c r="O15" s="255">
        <f t="shared" si="1"/>
        <v>0</v>
      </c>
      <c r="W15" s="47">
        <f t="shared" si="2"/>
        <v>0</v>
      </c>
      <c r="X15" s="47">
        <f t="shared" si="2"/>
        <v>0</v>
      </c>
      <c r="Y15" s="47">
        <f t="shared" si="2"/>
        <v>0</v>
      </c>
      <c r="Z15" s="47">
        <f t="shared" si="2"/>
        <v>0</v>
      </c>
      <c r="AA15" s="47">
        <f>F15</f>
        <v>0</v>
      </c>
      <c r="AB15" s="48"/>
    </row>
    <row r="16" spans="1:32" s="2" customFormat="1" ht="27.6" customHeight="1" x14ac:dyDescent="0.3">
      <c r="A16" s="253"/>
      <c r="B16" s="247"/>
      <c r="C16" s="247"/>
      <c r="D16" s="247"/>
      <c r="E16" s="247"/>
      <c r="F16" s="247"/>
      <c r="J16" s="34"/>
      <c r="L16" s="247"/>
      <c r="M16" s="247"/>
      <c r="N16" s="247"/>
      <c r="O16" s="247"/>
      <c r="W16" s="49"/>
      <c r="X16" s="43"/>
      <c r="Y16" s="43"/>
      <c r="Z16" s="43"/>
      <c r="AA16" s="43"/>
      <c r="AB16" s="43"/>
    </row>
    <row r="17" spans="1:28" s="19" customFormat="1" ht="27.6" customHeight="1" x14ac:dyDescent="0.3">
      <c r="A17" s="318" t="s">
        <v>131</v>
      </c>
      <c r="B17" s="319">
        <f>SUM(B8:B15)</f>
        <v>0</v>
      </c>
      <c r="C17" s="319">
        <f>SUM(C8:C15)</f>
        <v>0</v>
      </c>
      <c r="D17" s="319">
        <f>SUM(D8:D15)</f>
        <v>0</v>
      </c>
      <c r="E17" s="319">
        <f>SUM(E8:E15)</f>
        <v>0</v>
      </c>
      <c r="F17" s="319">
        <f>SUM(F8:F15)</f>
        <v>0</v>
      </c>
      <c r="H17" s="321"/>
      <c r="J17" s="321"/>
      <c r="L17" s="320">
        <f>IFERROR(IF(AND(ROUND(SUM(B17:B17),0)=0,ROUND(SUM(C17:C17),0)&gt;ROUND(SUM(B17:B17),0)),"INF",(ROUND(SUM(C17:C17),0)-ROUND(SUM(B17:B17),0))/ROUND(SUM(B17:B17),0)),0)</f>
        <v>0</v>
      </c>
      <c r="M17" s="320">
        <f>IFERROR(IF(AND(ROUND(SUM(C17),0)=0,ROUND(SUM(D17:D17),0)&gt;ROUND(SUM(C17),0)),"INF",(ROUND(SUM(D17:D17),0)-ROUND(SUM(C17),0))/ROUND(SUM(C17),0)),0)</f>
        <v>0</v>
      </c>
      <c r="N17" s="320">
        <f>IFERROR(IF(AND(ROUND(SUM(D17),0)=0,ROUND(SUM(E17:E17),0)&gt;ROUND(SUM(D17),0)),"INF",(ROUND(SUM(E17:E17),0)-ROUND(SUM(D17),0))/ROUND(SUM(D17),0)),0)</f>
        <v>0</v>
      </c>
      <c r="O17" s="320">
        <f>IFERROR(IF(AND(ROUND(SUM(E17),0)=0,ROUND(SUM(F17:F17),0)&gt;ROUND(SUM(E17),0)),"INF",(ROUND(SUM(F17:F17),0)-ROUND(SUM(E17),0))/ROUND(SUM(E17),0)),0)</f>
        <v>0</v>
      </c>
      <c r="W17" s="159" t="s">
        <v>207</v>
      </c>
      <c r="X17" s="47">
        <f>C17</f>
        <v>0</v>
      </c>
      <c r="Y17" s="47">
        <f>D17</f>
        <v>0</v>
      </c>
      <c r="Z17" s="47">
        <f>E17</f>
        <v>0</v>
      </c>
      <c r="AA17" s="47">
        <f t="shared" ref="AA17:AA26" si="4">F17</f>
        <v>0</v>
      </c>
      <c r="AB17" s="48"/>
    </row>
    <row r="18" spans="1:28" s="2" customFormat="1" ht="27.6" customHeight="1" x14ac:dyDescent="0.3">
      <c r="A18" s="253"/>
      <c r="B18" s="247"/>
      <c r="C18" s="247"/>
      <c r="D18" s="247"/>
      <c r="E18" s="247"/>
      <c r="F18" s="247"/>
      <c r="J18" s="34"/>
      <c r="L18" s="247"/>
      <c r="M18" s="247"/>
      <c r="N18" s="247"/>
      <c r="O18" s="247"/>
      <c r="W18" s="49"/>
      <c r="X18" s="43"/>
      <c r="Y18" s="43"/>
      <c r="Z18" s="43"/>
      <c r="AA18" s="43"/>
      <c r="AB18" s="43"/>
    </row>
    <row r="19" spans="1:28" s="19" customFormat="1" ht="49.15" customHeight="1" x14ac:dyDescent="0.3">
      <c r="A19" s="252" t="str">
        <f>TAB00!C72</f>
        <v>Charges émanant de factures d’achat d'électricité émises par un fournisseur commercial pour l'alimentation de la clientèle propre du GRD</v>
      </c>
      <c r="B19" s="248">
        <f>TAB5.9!E21</f>
        <v>0</v>
      </c>
      <c r="C19" s="248">
        <f>TAB5.9!F21</f>
        <v>0</v>
      </c>
      <c r="D19" s="248">
        <f>TAB5.9!G21</f>
        <v>0</v>
      </c>
      <c r="E19" s="248">
        <f>TAB5.9!H21</f>
        <v>0</v>
      </c>
      <c r="F19" s="248">
        <f>TAB5.9!I21</f>
        <v>0</v>
      </c>
      <c r="H19" s="22"/>
      <c r="J19" s="28" t="s">
        <v>612</v>
      </c>
      <c r="L19" s="238">
        <f t="shared" ref="L19:L26" si="5">IFERROR(IF(AND(ROUND(SUM(B19:B19),0)=0,ROUND(SUM(C19:C19),0)&gt;ROUND(SUM(B19:B19),0)),"INF",(ROUND(SUM(C19:C19),0)-ROUND(SUM(B19:B19),0))/ROUND(SUM(B19:B19),0)),0)</f>
        <v>0</v>
      </c>
      <c r="M19" s="238">
        <f t="shared" ref="M19:O26" si="6">IFERROR(IF(AND(ROUND(SUM(C19),0)=0,ROUND(SUM(D19:D19),0)&gt;ROUND(SUM(C19),0)),"INF",(ROUND(SUM(D19:D19),0)-ROUND(SUM(C19),0))/ROUND(SUM(C19),0)),0)</f>
        <v>0</v>
      </c>
      <c r="N19" s="238">
        <f t="shared" si="6"/>
        <v>0</v>
      </c>
      <c r="O19" s="255">
        <f t="shared" si="6"/>
        <v>0</v>
      </c>
      <c r="W19" s="47">
        <f t="shared" ref="W19:Z26" si="7">B19</f>
        <v>0</v>
      </c>
      <c r="X19" s="47">
        <f t="shared" si="7"/>
        <v>0</v>
      </c>
      <c r="Y19" s="47">
        <f t="shared" si="7"/>
        <v>0</v>
      </c>
      <c r="Z19" s="47">
        <f t="shared" si="7"/>
        <v>0</v>
      </c>
      <c r="AA19" s="47">
        <f t="shared" si="4"/>
        <v>0</v>
      </c>
      <c r="AB19" s="48"/>
    </row>
    <row r="20" spans="1:28" s="19" customFormat="1" ht="49.15" customHeight="1" x14ac:dyDescent="0.3">
      <c r="A20" s="252" t="str">
        <f>TAB00!C73</f>
        <v>Charges de distribution supportées par le GRD pour l'alimentation de clientèle propre</v>
      </c>
      <c r="B20" s="248">
        <f>TAB5.10!E21</f>
        <v>0</v>
      </c>
      <c r="C20" s="248">
        <f>TAB5.10!F21</f>
        <v>0</v>
      </c>
      <c r="D20" s="248">
        <f>TAB5.10!G21</f>
        <v>0</v>
      </c>
      <c r="E20" s="248">
        <f>TAB5.10!H21</f>
        <v>0</v>
      </c>
      <c r="F20" s="248">
        <f>TAB5.10!I21</f>
        <v>0</v>
      </c>
      <c r="H20" s="22"/>
      <c r="J20" s="28" t="s">
        <v>613</v>
      </c>
      <c r="L20" s="238">
        <f t="shared" si="5"/>
        <v>0</v>
      </c>
      <c r="M20" s="238">
        <f t="shared" si="6"/>
        <v>0</v>
      </c>
      <c r="N20" s="238">
        <f t="shared" si="6"/>
        <v>0</v>
      </c>
      <c r="O20" s="255">
        <f t="shared" si="6"/>
        <v>0</v>
      </c>
      <c r="W20" s="47">
        <f t="shared" si="7"/>
        <v>0</v>
      </c>
      <c r="X20" s="47">
        <f t="shared" si="7"/>
        <v>0</v>
      </c>
      <c r="Y20" s="47">
        <f t="shared" si="7"/>
        <v>0</v>
      </c>
      <c r="Z20" s="47">
        <f t="shared" si="7"/>
        <v>0</v>
      </c>
      <c r="AA20" s="47">
        <f t="shared" si="4"/>
        <v>0</v>
      </c>
      <c r="AB20" s="48"/>
    </row>
    <row r="21" spans="1:28" s="19" customFormat="1" ht="49.15" customHeight="1" x14ac:dyDescent="0.3">
      <c r="A21" s="252" t="str">
        <f>TAB00!C74</f>
        <v>Charges de transport supportées par le GRD pour l'alimentation de clientèle propre</v>
      </c>
      <c r="B21" s="248">
        <f>TAB5.11!E21</f>
        <v>0</v>
      </c>
      <c r="C21" s="248">
        <f>TAB5.11!F21</f>
        <v>0</v>
      </c>
      <c r="D21" s="248">
        <f>TAB5.11!G21</f>
        <v>0</v>
      </c>
      <c r="E21" s="248">
        <f>TAB5.11!H21</f>
        <v>0</v>
      </c>
      <c r="F21" s="248">
        <f>TAB5.11!I21</f>
        <v>0</v>
      </c>
      <c r="H21" s="22"/>
      <c r="J21" s="28" t="s">
        <v>614</v>
      </c>
      <c r="L21" s="238">
        <f t="shared" si="5"/>
        <v>0</v>
      </c>
      <c r="M21" s="238">
        <f t="shared" si="6"/>
        <v>0</v>
      </c>
      <c r="N21" s="238">
        <f t="shared" si="6"/>
        <v>0</v>
      </c>
      <c r="O21" s="255">
        <f t="shared" si="6"/>
        <v>0</v>
      </c>
      <c r="W21" s="47">
        <f t="shared" si="7"/>
        <v>0</v>
      </c>
      <c r="X21" s="47">
        <f t="shared" si="7"/>
        <v>0</v>
      </c>
      <c r="Y21" s="47">
        <f t="shared" si="7"/>
        <v>0</v>
      </c>
      <c r="Z21" s="47">
        <f t="shared" si="7"/>
        <v>0</v>
      </c>
      <c r="AA21" s="47">
        <f t="shared" si="4"/>
        <v>0</v>
      </c>
      <c r="AB21" s="48"/>
    </row>
    <row r="22" spans="1:28" s="19" customFormat="1" ht="49.15" customHeight="1" x14ac:dyDescent="0.3">
      <c r="A22" s="252" t="str">
        <f>TAB00!C75</f>
        <v xml:space="preserve">Produits issus de la facturation de la fourniture d’électricité à la clientèle propre du gestionnaire de réseau de distribution ainsi que le montant de la compensation versée par la CREG </v>
      </c>
      <c r="B22" s="248">
        <f>TAB5.12!E24</f>
        <v>0</v>
      </c>
      <c r="C22" s="248">
        <f>TAB5.12!F24</f>
        <v>0</v>
      </c>
      <c r="D22" s="248">
        <f>TAB5.12!G24</f>
        <v>0</v>
      </c>
      <c r="E22" s="248">
        <f>TAB5.12!H24</f>
        <v>0</v>
      </c>
      <c r="F22" s="248">
        <f>TAB5.12!I24</f>
        <v>0</v>
      </c>
      <c r="H22" s="22"/>
      <c r="J22" s="28" t="s">
        <v>615</v>
      </c>
      <c r="L22" s="238">
        <f t="shared" si="5"/>
        <v>0</v>
      </c>
      <c r="M22" s="238">
        <f t="shared" si="6"/>
        <v>0</v>
      </c>
      <c r="N22" s="238">
        <f t="shared" si="6"/>
        <v>0</v>
      </c>
      <c r="O22" s="255">
        <f t="shared" si="6"/>
        <v>0</v>
      </c>
      <c r="W22" s="47">
        <f t="shared" si="7"/>
        <v>0</v>
      </c>
      <c r="X22" s="47">
        <f t="shared" si="7"/>
        <v>0</v>
      </c>
      <c r="Y22" s="47">
        <f t="shared" si="7"/>
        <v>0</v>
      </c>
      <c r="Z22" s="47">
        <f t="shared" si="7"/>
        <v>0</v>
      </c>
      <c r="AA22" s="47">
        <f t="shared" ref="AA22" si="8">F22</f>
        <v>0</v>
      </c>
      <c r="AB22" s="48"/>
    </row>
    <row r="23" spans="1:28" s="19" customFormat="1" ht="49.15" customHeight="1" x14ac:dyDescent="0.3">
      <c r="A23" s="252" t="str">
        <f>TAB00!C76</f>
        <v xml:space="preserve">Charges d’achat des certificats verts </v>
      </c>
      <c r="B23" s="248">
        <f>TAB5.13!E13</f>
        <v>0</v>
      </c>
      <c r="C23" s="248">
        <f>TAB5.13!F13</f>
        <v>0</v>
      </c>
      <c r="D23" s="248">
        <f>TAB5.13!G13</f>
        <v>0</v>
      </c>
      <c r="E23" s="248">
        <f>TAB5.13!H13</f>
        <v>0</v>
      </c>
      <c r="F23" s="248">
        <f>TAB5.13!I13</f>
        <v>0</v>
      </c>
      <c r="H23" s="22"/>
      <c r="J23" s="28" t="s">
        <v>616</v>
      </c>
      <c r="L23" s="238">
        <f t="shared" si="5"/>
        <v>0</v>
      </c>
      <c r="M23" s="238">
        <f t="shared" si="6"/>
        <v>0</v>
      </c>
      <c r="N23" s="238">
        <f t="shared" si="6"/>
        <v>0</v>
      </c>
      <c r="O23" s="255">
        <f t="shared" si="6"/>
        <v>0</v>
      </c>
      <c r="W23" s="47">
        <f t="shared" si="7"/>
        <v>0</v>
      </c>
      <c r="X23" s="47">
        <f t="shared" si="7"/>
        <v>0</v>
      </c>
      <c r="Y23" s="47">
        <f t="shared" si="7"/>
        <v>0</v>
      </c>
      <c r="Z23" s="47">
        <f t="shared" si="7"/>
        <v>0</v>
      </c>
      <c r="AA23" s="47">
        <f t="shared" si="4"/>
        <v>0</v>
      </c>
      <c r="AB23" s="48"/>
    </row>
    <row r="24" spans="1:28" s="19" customFormat="1" ht="49.15" customHeight="1" x14ac:dyDescent="0.3">
      <c r="A24" s="252" t="str">
        <f>TAB00!C77</f>
        <v>Primes « Qualiwatt » versées aux utilisateurs de réseau</v>
      </c>
      <c r="B24" s="248">
        <f>TAB5.14!E10</f>
        <v>0</v>
      </c>
      <c r="C24" s="248">
        <f>TAB5.14!F10</f>
        <v>0</v>
      </c>
      <c r="D24" s="248">
        <f>TAB5.14!G10</f>
        <v>0</v>
      </c>
      <c r="E24" s="248">
        <f>TAB5.14!H10</f>
        <v>0</v>
      </c>
      <c r="F24" s="248">
        <f>TAB5.14!I10</f>
        <v>0</v>
      </c>
      <c r="H24" s="22"/>
      <c r="J24" s="28" t="s">
        <v>617</v>
      </c>
      <c r="L24" s="238">
        <f t="shared" si="5"/>
        <v>0</v>
      </c>
      <c r="M24" s="238">
        <f t="shared" si="6"/>
        <v>0</v>
      </c>
      <c r="N24" s="238">
        <f t="shared" si="6"/>
        <v>0</v>
      </c>
      <c r="O24" s="255">
        <f t="shared" si="6"/>
        <v>0</v>
      </c>
      <c r="W24" s="47">
        <f t="shared" si="7"/>
        <v>0</v>
      </c>
      <c r="X24" s="47">
        <f t="shared" si="7"/>
        <v>0</v>
      </c>
      <c r="Y24" s="47">
        <f t="shared" si="7"/>
        <v>0</v>
      </c>
      <c r="Z24" s="47">
        <f t="shared" si="7"/>
        <v>0</v>
      </c>
      <c r="AA24" s="47">
        <f t="shared" ref="AA24" si="9">F24</f>
        <v>0</v>
      </c>
      <c r="AB24" s="48"/>
    </row>
    <row r="25" spans="1:28" s="19" customFormat="1" ht="49.15" customHeight="1" x14ac:dyDescent="0.3">
      <c r="A25" s="252" t="str">
        <f>A10</f>
        <v xml:space="preserve">Charges émanant de factures émises par la société FeReSO dans le cadre du processus de réconciliation </v>
      </c>
      <c r="B25" s="248">
        <f>TAB5.3!E13</f>
        <v>0</v>
      </c>
      <c r="C25" s="248">
        <f>TAB5.3!F13</f>
        <v>0</v>
      </c>
      <c r="D25" s="248">
        <f>TAB5.3!G13</f>
        <v>0</v>
      </c>
      <c r="E25" s="248">
        <f>TAB5.3!H13</f>
        <v>0</v>
      </c>
      <c r="F25" s="248">
        <f>TAB5.3!I13</f>
        <v>0</v>
      </c>
      <c r="H25" s="22"/>
      <c r="J25" s="28" t="s">
        <v>605</v>
      </c>
      <c r="L25" s="238">
        <f t="shared" si="5"/>
        <v>0</v>
      </c>
      <c r="M25" s="238">
        <f t="shared" si="6"/>
        <v>0</v>
      </c>
      <c r="N25" s="238">
        <f t="shared" si="6"/>
        <v>0</v>
      </c>
      <c r="O25" s="255">
        <f t="shared" si="6"/>
        <v>0</v>
      </c>
      <c r="W25" s="47">
        <f t="shared" si="7"/>
        <v>0</v>
      </c>
      <c r="X25" s="47">
        <f t="shared" si="7"/>
        <v>0</v>
      </c>
      <c r="Y25" s="47">
        <f t="shared" si="7"/>
        <v>0</v>
      </c>
      <c r="Z25" s="47">
        <f t="shared" si="7"/>
        <v>0</v>
      </c>
      <c r="AA25" s="47">
        <f t="shared" ref="AA25" si="10">F25</f>
        <v>0</v>
      </c>
      <c r="AB25" s="48"/>
    </row>
    <row r="26" spans="1:28" s="19" customFormat="1" ht="49.15" customHeight="1" x14ac:dyDescent="0.3">
      <c r="A26" s="252" t="str">
        <f>TAB00!C78</f>
        <v xml:space="preserve">Indemnités versées aux fournisseurs d’électricité résultant du retard de placement des compteurs à budget </v>
      </c>
      <c r="B26" s="248">
        <f>TAB5.15!B12</f>
        <v>0</v>
      </c>
      <c r="C26" s="248">
        <f>TAB5.15!C12</f>
        <v>0</v>
      </c>
      <c r="D26" s="248">
        <f>TAB5.15!D12</f>
        <v>0</v>
      </c>
      <c r="E26" s="248">
        <f>TAB5.15!E12</f>
        <v>0</v>
      </c>
      <c r="F26" s="248">
        <f>TAB5.15!F12</f>
        <v>0</v>
      </c>
      <c r="H26" s="22"/>
      <c r="J26" s="28" t="s">
        <v>619</v>
      </c>
      <c r="L26" s="238">
        <f t="shared" si="5"/>
        <v>0</v>
      </c>
      <c r="M26" s="238">
        <f t="shared" si="6"/>
        <v>0</v>
      </c>
      <c r="N26" s="238">
        <f t="shared" si="6"/>
        <v>0</v>
      </c>
      <c r="O26" s="255">
        <f t="shared" si="6"/>
        <v>0</v>
      </c>
      <c r="W26" s="47">
        <f t="shared" si="7"/>
        <v>0</v>
      </c>
      <c r="X26" s="47">
        <f t="shared" si="7"/>
        <v>0</v>
      </c>
      <c r="Y26" s="47">
        <f t="shared" si="7"/>
        <v>0</v>
      </c>
      <c r="Z26" s="47">
        <f t="shared" si="7"/>
        <v>0</v>
      </c>
      <c r="AA26" s="47">
        <f t="shared" si="4"/>
        <v>0</v>
      </c>
      <c r="AB26" s="48"/>
    </row>
    <row r="27" spans="1:28" s="2" customFormat="1" ht="27.6" customHeight="1" x14ac:dyDescent="0.3">
      <c r="A27" s="253"/>
      <c r="B27" s="247"/>
      <c r="C27" s="249"/>
      <c r="D27" s="251"/>
      <c r="E27" s="251"/>
      <c r="F27" s="251"/>
      <c r="G27" s="1"/>
      <c r="H27" s="1"/>
      <c r="I27" s="1"/>
      <c r="J27" s="35"/>
      <c r="K27" s="1"/>
      <c r="L27" s="250"/>
      <c r="M27" s="69"/>
      <c r="N27" s="69"/>
      <c r="O27" s="69"/>
      <c r="P27" s="1"/>
      <c r="Q27" s="1"/>
      <c r="R27" s="1"/>
      <c r="S27" s="1"/>
      <c r="T27" s="1"/>
      <c r="U27" s="1"/>
      <c r="V27" s="1"/>
      <c r="W27" s="49"/>
      <c r="X27" s="43"/>
      <c r="Y27" s="43"/>
      <c r="Z27" s="43"/>
      <c r="AA27" s="43"/>
      <c r="AB27" s="43"/>
    </row>
    <row r="28" spans="1:28" s="19" customFormat="1" ht="27.6" customHeight="1" x14ac:dyDescent="0.3">
      <c r="A28" s="318" t="s">
        <v>350</v>
      </c>
      <c r="B28" s="319">
        <f>SUM(B19:B26)</f>
        <v>0</v>
      </c>
      <c r="C28" s="319">
        <f>SUM(C19:C26)</f>
        <v>0</v>
      </c>
      <c r="D28" s="319">
        <f>SUM(D19:D26)</f>
        <v>0</v>
      </c>
      <c r="E28" s="319">
        <f>SUM(E19:E26)</f>
        <v>0</v>
      </c>
      <c r="F28" s="319">
        <f>SUM(F19:F26)</f>
        <v>0</v>
      </c>
      <c r="G28" s="37"/>
      <c r="H28" s="321"/>
      <c r="I28" s="37"/>
      <c r="J28" s="321"/>
      <c r="K28" s="37"/>
      <c r="L28" s="320">
        <f>IFERROR(IF(AND(ROUND(SUM(B28:B28),0)=0,ROUND(SUM(C28:C28),0)&gt;ROUND(SUM(B28:B28),0)),"INF",(ROUND(SUM(C28:C28),0)-ROUND(SUM(B28:B28),0))/ROUND(SUM(B28:B28),0)),0)</f>
        <v>0</v>
      </c>
      <c r="M28" s="320">
        <f>IFERROR(IF(AND(ROUND(SUM(C28),0)=0,ROUND(SUM(D28:D28),0)&gt;ROUND(SUM(C28),0)),"INF",(ROUND(SUM(D28:D28),0)-ROUND(SUM(C28),0))/ROUND(SUM(C28),0)),0)</f>
        <v>0</v>
      </c>
      <c r="N28" s="320">
        <f>IFERROR(IF(AND(ROUND(SUM(D28),0)=0,ROUND(SUM(E28:E28),0)&gt;ROUND(SUM(D28),0)),"INF",(ROUND(SUM(E28:E28),0)-ROUND(SUM(D28),0))/ROUND(SUM(D28),0)),0)</f>
        <v>0</v>
      </c>
      <c r="O28" s="320">
        <f>IFERROR(IF(AND(ROUND(SUM(E28),0)=0,ROUND(SUM(F28:F28),0)&gt;ROUND(SUM(E28),0)),"INF",(ROUND(SUM(F28:F28),0)-ROUND(SUM(E28),0))/ROUND(SUM(E28),0)),0)</f>
        <v>0</v>
      </c>
      <c r="P28" s="37"/>
      <c r="Q28" s="37"/>
      <c r="R28" s="37"/>
      <c r="S28" s="37"/>
      <c r="T28" s="37"/>
      <c r="U28" s="37"/>
      <c r="V28" s="37"/>
      <c r="W28" s="47">
        <f>B28</f>
        <v>0</v>
      </c>
      <c r="X28" s="47">
        <f>C28</f>
        <v>0</v>
      </c>
      <c r="Y28" s="47">
        <f>D28</f>
        <v>0</v>
      </c>
      <c r="Z28" s="47">
        <f>E28</f>
        <v>0</v>
      </c>
      <c r="AA28" s="47">
        <f>F28</f>
        <v>0</v>
      </c>
      <c r="AB28" s="48"/>
    </row>
    <row r="29" spans="1:28" s="2" customFormat="1" ht="27.6" customHeight="1" x14ac:dyDescent="0.3">
      <c r="A29" s="250"/>
      <c r="B29" s="251"/>
      <c r="C29" s="249"/>
      <c r="D29" s="251"/>
      <c r="E29" s="251"/>
      <c r="F29" s="251"/>
      <c r="G29" s="1"/>
      <c r="H29" s="1"/>
      <c r="I29" s="1"/>
      <c r="J29" s="1"/>
      <c r="K29" s="1"/>
      <c r="L29" s="1"/>
      <c r="M29" s="1"/>
      <c r="N29" s="1"/>
      <c r="O29" s="1"/>
      <c r="P29" s="1"/>
      <c r="Q29" s="1"/>
      <c r="R29" s="1"/>
      <c r="S29" s="1"/>
      <c r="T29" s="1"/>
      <c r="U29" s="1"/>
      <c r="V29" s="1"/>
      <c r="W29" s="49"/>
      <c r="X29" s="43"/>
      <c r="Y29" s="43"/>
      <c r="Z29" s="43"/>
      <c r="AA29" s="43"/>
      <c r="AB29" s="43"/>
    </row>
    <row r="30" spans="1:28" s="19" customFormat="1" ht="27.6" customHeight="1" x14ac:dyDescent="0.3">
      <c r="A30" s="318" t="s">
        <v>791</v>
      </c>
      <c r="B30" s="319">
        <f>SUM(B17,B28)</f>
        <v>0</v>
      </c>
      <c r="C30" s="319">
        <f>SUM(C17,C28)</f>
        <v>0</v>
      </c>
      <c r="D30" s="319">
        <f>SUM(D17,D28)</f>
        <v>0</v>
      </c>
      <c r="E30" s="319">
        <f>SUM(E17,E28)</f>
        <v>0</v>
      </c>
      <c r="F30" s="319">
        <f>SUM(F17,F28)</f>
        <v>0</v>
      </c>
      <c r="G30" s="37"/>
      <c r="H30" s="321"/>
      <c r="I30" s="37"/>
      <c r="J30" s="321"/>
      <c r="K30" s="37"/>
      <c r="L30" s="320">
        <f>IFERROR(IF(AND(ROUND(SUM(B30:B30),0)=0,ROUND(SUM(C30:C30),0)&gt;ROUND(SUM(B30:B30),0)),"INF",(ROUND(SUM(C30:C30),0)-ROUND(SUM(B30:B30),0))/ROUND(SUM(B30:B30),0)),0)</f>
        <v>0</v>
      </c>
      <c r="M30" s="320">
        <f>IFERROR(IF(AND(ROUND(SUM(C30),0)=0,ROUND(SUM(D30:D30),0)&gt;ROUND(SUM(C30),0)),"INF",(ROUND(SUM(D30:D30),0)-ROUND(SUM(C30),0))/ROUND(SUM(C30),0)),0)</f>
        <v>0</v>
      </c>
      <c r="N30" s="320">
        <f>IFERROR(IF(AND(ROUND(SUM(D30),0)=0,ROUND(SUM(E30:E30),0)&gt;ROUND(SUM(D30),0)),"INF",(ROUND(SUM(E30:E30),0)-ROUND(SUM(D30),0))/ROUND(SUM(D30),0)),0)</f>
        <v>0</v>
      </c>
      <c r="O30" s="320">
        <f>IFERROR(IF(AND(ROUND(SUM(E30),0)=0,ROUND(SUM(F30:F30),0)&gt;ROUND(SUM(E30),0)),"INF",(ROUND(SUM(F30:F30),0)-ROUND(SUM(E30),0))/ROUND(SUM(E30),0)),0)</f>
        <v>0</v>
      </c>
      <c r="P30" s="37"/>
      <c r="Q30" s="37"/>
      <c r="R30" s="37"/>
      <c r="S30" s="37"/>
      <c r="T30" s="37"/>
      <c r="U30" s="37"/>
      <c r="V30" s="37"/>
      <c r="W30" s="47">
        <f>B30</f>
        <v>0</v>
      </c>
      <c r="X30" s="47">
        <f>C30</f>
        <v>0</v>
      </c>
      <c r="Y30" s="47">
        <f>D30</f>
        <v>0</v>
      </c>
      <c r="Z30" s="47">
        <f>E30</f>
        <v>0</v>
      </c>
      <c r="AA30" s="47">
        <f>F30</f>
        <v>0</v>
      </c>
      <c r="AB30" s="48"/>
    </row>
    <row r="31" spans="1:28" ht="27.6" customHeight="1" x14ac:dyDescent="0.3"/>
    <row r="33" spans="2:2" x14ac:dyDescent="0.3">
      <c r="B33" s="26"/>
    </row>
  </sheetData>
  <mergeCells count="1">
    <mergeCell ref="L6:O6"/>
  </mergeCells>
  <hyperlinks>
    <hyperlink ref="A1" location="TAB00!A1" display="Retour page de garde"/>
    <hyperlink ref="J8" location="TAB5.1!A1" display="TAB5.1!A1"/>
    <hyperlink ref="J9" location="TAB5.2!A1" display="TAB5.2!A1"/>
    <hyperlink ref="J10" location="TAB5.3!A1" display="TAB5.3!A1"/>
    <hyperlink ref="J11" location="TAB5.4!A1" display="TAB5.4!A1"/>
    <hyperlink ref="J12" location="TAB5.5!A1" display="TAB5.5"/>
    <hyperlink ref="J13" location="TAB5.6!A1" display="TAB5.6"/>
    <hyperlink ref="J14" location="TAB5.7!A1" display="TAB5.77"/>
    <hyperlink ref="J15" location="TAB5.8!A1" display="TAB5.8"/>
    <hyperlink ref="J19" location="TAB5.9!A1" display="TAB5.9"/>
    <hyperlink ref="J20" location="TAB5.10!A1" display="TAB5.10"/>
    <hyperlink ref="J21" location="TAB5.11!A1" display="TAB5.11"/>
    <hyperlink ref="J22" location="TAB5.12!A1" display="TAB5.12"/>
    <hyperlink ref="J25" location="TAB5.3!A1" display="TAB5.3!A1"/>
    <hyperlink ref="J23" location="TAB5.13!A1" display="TAB5.13"/>
    <hyperlink ref="J24" location="TAB5.14!A1" display="TAB5.14"/>
    <hyperlink ref="J26" location="TAB5.15!A1" display="TAB5.15"/>
  </hyperlinks>
  <pageMargins left="0.7" right="0.7" top="0.75" bottom="0.75" header="0.3" footer="0.3"/>
  <pageSetup paperSize="9" scale="84" fitToHeight="0" orientation="landscape" verticalDpi="300" r:id="rId1"/>
  <rowBreaks count="1" manualBreakCount="1">
    <brk id="18" max="14" man="1"/>
  </rowBreaks>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'TAB5'!W24:AA24</xm:f>
              <xm:sqref>H24</xm:sqref>
            </x14:sparkline>
            <x14:sparkline>
              <xm:f>'TAB5'!W25:AA25</xm:f>
              <xm:sqref>H25</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'TAB5'!W21:AA21</xm:f>
              <xm:sqref>H21</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'TAB5'!W9:AA9</xm:f>
              <xm:sqref>H9</xm:sqref>
            </x14:sparkline>
            <x14:sparkline>
              <xm:f>'TAB5'!W10:AA10</xm:f>
              <xm:sqref>H10</xm:sqref>
            </x14:sparkline>
            <x14:sparkline>
              <xm:f>'TAB5'!W11:AA11</xm:f>
              <xm:sqref>H11</xm:sqref>
            </x14:sparkline>
            <x14:sparkline>
              <xm:f>'TAB5'!W12:AA12</xm:f>
              <xm:sqref>H12</xm:sqref>
            </x14:sparkline>
            <x14:sparkline>
              <xm:f>'TAB5'!W13:AA13</xm:f>
              <xm:sqref>H13</xm:sqref>
            </x14:sparkline>
            <x14:sparkline>
              <xm:f>'TAB5'!W14:AA14</xm:f>
              <xm:sqref>H14</xm:sqref>
            </x14:sparkline>
            <x14:sparkline>
              <xm:f>'TAB5'!W15:AA15</xm:f>
              <xm:sqref>H15</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'TAB5'!W19:AA19</xm:f>
              <xm:sqref>H19</xm:sqref>
            </x14:sparkline>
            <x14:sparkline>
              <xm:f>'TAB5'!W20:AA20</xm:f>
              <xm:sqref>H20</xm:sqref>
            </x14:sparkline>
            <x14:sparkline>
              <xm:f>'TAB5'!W23:AA23</xm:f>
              <xm:sqref>H23</xm:sqref>
            </x14:sparkline>
            <x14:sparkline>
              <xm:f>'TAB5'!W26:AA26</xm:f>
              <xm:sqref>H26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'TAB5'!W17:AA17</xm:f>
              <xm:sqref>H17</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'TAB5'!W8:AA8</xm:f>
              <xm:sqref>H8</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'TAB5'!W30:AA30</xm:f>
              <xm:sqref>H30</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'TAB5'!W28:AA28</xm:f>
              <xm:sqref>H28</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'TAB5'!W22:AA22</xm:f>
              <xm:sqref>H22</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19"/>
  <sheetViews>
    <sheetView topLeftCell="A49" zoomScale="90" zoomScaleNormal="90" workbookViewId="0">
      <selection activeCell="B24" sqref="B24:Q24"/>
    </sheetView>
  </sheetViews>
  <sheetFormatPr baseColWidth="10" defaultColWidth="7.83203125" defaultRowHeight="13.5" x14ac:dyDescent="0.3"/>
  <cols>
    <col min="1" max="1" width="49.5" style="142" customWidth="1"/>
    <col min="2" max="2" width="16.6640625" style="53" customWidth="1"/>
    <col min="3" max="3" width="16.6640625" style="223" customWidth="1"/>
    <col min="4" max="5" width="16.6640625" style="142" customWidth="1"/>
    <col min="6" max="7" width="16.6640625" style="53" customWidth="1"/>
    <col min="8" max="8" width="21.33203125" style="51" customWidth="1"/>
    <col min="9" max="9" width="16.6640625" style="53" customWidth="1"/>
    <col min="10" max="10" width="14.33203125" style="51" customWidth="1"/>
    <col min="11" max="11" width="14.33203125" style="53" customWidth="1"/>
    <col min="12" max="12" width="14.33203125" style="51" customWidth="1"/>
    <col min="13" max="13" width="14.33203125" style="53" customWidth="1"/>
    <col min="14" max="15" width="14.33203125" style="51" customWidth="1"/>
    <col min="16" max="16" width="14.33203125" style="53" customWidth="1"/>
    <col min="17" max="18" width="14.33203125" style="51" customWidth="1"/>
    <col min="19" max="19" width="7.83203125" style="51"/>
    <col min="20" max="20" width="1.33203125" style="51" customWidth="1"/>
    <col min="21" max="21" width="17.5" style="51" customWidth="1"/>
    <col min="22" max="16384" width="7.83203125" style="51"/>
  </cols>
  <sheetData>
    <row r="1" spans="1:19" s="226" customFormat="1" ht="15" x14ac:dyDescent="0.3">
      <c r="A1" s="52" t="s">
        <v>152</v>
      </c>
    </row>
    <row r="2" spans="1:19" s="55" customFormat="1" ht="15" x14ac:dyDescent="0.3">
      <c r="A2" s="20" t="s">
        <v>371</v>
      </c>
      <c r="B2" s="227"/>
      <c r="C2" s="142"/>
      <c r="D2" s="51"/>
      <c r="E2" s="51"/>
    </row>
    <row r="3" spans="1:19" s="55" customFormat="1" ht="22.15" customHeight="1" x14ac:dyDescent="0.35">
      <c r="A3" s="109" t="str">
        <f>TAB00!B64&amp;" : "&amp;TAB00!C64</f>
        <v>TAB5.1 : Charges et produits émanant de factures de transit émises ou reçues par le GRD</v>
      </c>
      <c r="B3" s="228"/>
      <c r="C3" s="228"/>
      <c r="D3" s="228"/>
      <c r="E3" s="228"/>
      <c r="F3" s="228"/>
      <c r="G3" s="228"/>
      <c r="H3" s="228"/>
      <c r="I3" s="228"/>
      <c r="J3" s="228"/>
      <c r="K3" s="228"/>
      <c r="L3" s="228"/>
      <c r="M3" s="228"/>
      <c r="N3" s="228"/>
      <c r="O3" s="228"/>
      <c r="P3" s="228"/>
      <c r="Q3" s="228"/>
      <c r="R3" s="228"/>
    </row>
    <row r="4" spans="1:19" s="218" customFormat="1" ht="31.9" customHeight="1" thickBot="1" x14ac:dyDescent="0.35">
      <c r="A4" s="229"/>
      <c r="B4" s="230"/>
      <c r="C4" s="230"/>
      <c r="D4" s="229"/>
      <c r="E4" s="229"/>
      <c r="F4" s="231"/>
      <c r="G4" s="231"/>
      <c r="H4" s="231"/>
      <c r="J4" s="231"/>
      <c r="L4" s="231"/>
      <c r="N4" s="231"/>
      <c r="O4" s="231"/>
      <c r="Q4" s="231"/>
      <c r="R4" s="231"/>
    </row>
    <row r="5" spans="1:19" s="218" customFormat="1" ht="27" x14ac:dyDescent="0.3">
      <c r="A5" s="603" t="s">
        <v>2</v>
      </c>
      <c r="B5" s="32" t="s">
        <v>110</v>
      </c>
      <c r="C5" s="605" t="s">
        <v>132</v>
      </c>
      <c r="D5" s="605" t="s">
        <v>299</v>
      </c>
      <c r="E5" s="605" t="s">
        <v>298</v>
      </c>
      <c r="F5" s="605" t="s">
        <v>294</v>
      </c>
      <c r="G5" s="605" t="s">
        <v>295</v>
      </c>
      <c r="H5" s="605" t="s">
        <v>296</v>
      </c>
      <c r="I5" s="605" t="s">
        <v>297</v>
      </c>
      <c r="J5" s="231"/>
      <c r="K5" s="758" t="s">
        <v>954</v>
      </c>
      <c r="L5" s="765"/>
      <c r="M5" s="765"/>
      <c r="N5" s="765"/>
      <c r="O5" s="765"/>
      <c r="P5" s="765"/>
      <c r="Q5" s="766"/>
      <c r="R5" s="232"/>
    </row>
    <row r="6" spans="1:19" s="232" customFormat="1" ht="24" customHeight="1" x14ac:dyDescent="0.3">
      <c r="A6" s="604"/>
      <c r="B6" s="39" t="s">
        <v>3</v>
      </c>
      <c r="C6" s="39" t="s">
        <v>3</v>
      </c>
      <c r="D6" s="18" t="s">
        <v>3</v>
      </c>
      <c r="E6" s="18" t="s">
        <v>3</v>
      </c>
      <c r="F6" s="18" t="s">
        <v>3</v>
      </c>
      <c r="G6" s="18" t="s">
        <v>3</v>
      </c>
      <c r="H6" s="18" t="s">
        <v>3</v>
      </c>
      <c r="I6" s="18" t="s">
        <v>3</v>
      </c>
      <c r="K6" s="596" t="s">
        <v>950</v>
      </c>
      <c r="L6" s="596" t="s">
        <v>951</v>
      </c>
      <c r="M6" s="596" t="s">
        <v>959</v>
      </c>
      <c r="N6" s="596" t="s">
        <v>955</v>
      </c>
      <c r="O6" s="596" t="s">
        <v>956</v>
      </c>
      <c r="P6" s="596" t="s">
        <v>957</v>
      </c>
      <c r="Q6" s="596" t="s">
        <v>958</v>
      </c>
    </row>
    <row r="7" spans="1:19" s="236" customFormat="1" ht="31.9" customHeight="1" x14ac:dyDescent="0.3">
      <c r="A7" s="233" t="s">
        <v>657</v>
      </c>
      <c r="B7" s="245"/>
      <c r="C7" s="245"/>
      <c r="D7" s="245"/>
      <c r="E7" s="245"/>
      <c r="F7" s="245"/>
      <c r="G7" s="245"/>
      <c r="H7" s="245"/>
      <c r="I7" s="245"/>
      <c r="J7" s="234"/>
      <c r="K7" s="241">
        <f>IFERROR(IF(AND(ROUND(SUM(B7:B7),0)=0,ROUND(SUM(C7:C7),0)&gt;ROUND(SUM(B7:B7),0)),"INF",(ROUND(SUM(C7:C7),0)-ROUND(SUM(B7:B7),0))/ROUND(SUM(B7:B7),0)),0)</f>
        <v>0</v>
      </c>
      <c r="L7" s="241">
        <f t="shared" ref="L7:Q9" si="0">IFERROR(IF(AND(ROUND(SUM(C7),0)=0,ROUND(SUM(D7:D7),0)&gt;ROUND(SUM(C7),0)),"INF",(ROUND(SUM(D7:D7),0)-ROUND(SUM(C7),0))/ROUND(SUM(C7),0)),0)</f>
        <v>0</v>
      </c>
      <c r="M7" s="241">
        <f t="shared" si="0"/>
        <v>0</v>
      </c>
      <c r="N7" s="241">
        <f t="shared" si="0"/>
        <v>0</v>
      </c>
      <c r="O7" s="241">
        <f t="shared" si="0"/>
        <v>0</v>
      </c>
      <c r="P7" s="241">
        <f t="shared" si="0"/>
        <v>0</v>
      </c>
      <c r="Q7" s="243">
        <f t="shared" si="0"/>
        <v>0</v>
      </c>
      <c r="R7" s="235"/>
      <c r="S7" s="235"/>
    </row>
    <row r="8" spans="1:19" s="236" customFormat="1" ht="31.9" customHeight="1" x14ac:dyDescent="0.3">
      <c r="A8" s="164" t="s">
        <v>659</v>
      </c>
      <c r="B8" s="246"/>
      <c r="C8" s="246"/>
      <c r="D8" s="246"/>
      <c r="E8" s="246"/>
      <c r="F8" s="246"/>
      <c r="G8" s="246"/>
      <c r="H8" s="246"/>
      <c r="I8" s="246"/>
      <c r="J8" s="234"/>
      <c r="K8" s="242">
        <f>IFERROR(IF(AND(ROUND(SUM(B8:B8),0)=0,ROUND(SUM(C8:C8),0)&gt;ROUND(SUM(B8:B8),0)),"INF",(ROUND(SUM(C8:C8),0)-ROUND(SUM(B8:B8),0))/ROUND(SUM(B8:B8),0)),0)</f>
        <v>0</v>
      </c>
      <c r="L8" s="242">
        <f t="shared" si="0"/>
        <v>0</v>
      </c>
      <c r="M8" s="242">
        <f t="shared" si="0"/>
        <v>0</v>
      </c>
      <c r="N8" s="242">
        <f t="shared" si="0"/>
        <v>0</v>
      </c>
      <c r="O8" s="242">
        <f t="shared" si="0"/>
        <v>0</v>
      </c>
      <c r="P8" s="242">
        <f t="shared" si="0"/>
        <v>0</v>
      </c>
      <c r="Q8" s="244">
        <f t="shared" si="0"/>
        <v>0</v>
      </c>
      <c r="R8" s="235"/>
      <c r="S8" s="235"/>
    </row>
    <row r="9" spans="1:19" s="236" customFormat="1" ht="15" x14ac:dyDescent="0.3">
      <c r="A9" s="237" t="s">
        <v>658</v>
      </c>
      <c r="B9" s="239">
        <f t="shared" ref="B9:I9" si="1">SUM(B7:B8)</f>
        <v>0</v>
      </c>
      <c r="C9" s="239">
        <f t="shared" si="1"/>
        <v>0</v>
      </c>
      <c r="D9" s="239">
        <f t="shared" si="1"/>
        <v>0</v>
      </c>
      <c r="E9" s="239">
        <f t="shared" si="1"/>
        <v>0</v>
      </c>
      <c r="F9" s="239">
        <f t="shared" si="1"/>
        <v>0</v>
      </c>
      <c r="G9" s="239">
        <f t="shared" si="1"/>
        <v>0</v>
      </c>
      <c r="H9" s="239">
        <f t="shared" si="1"/>
        <v>0</v>
      </c>
      <c r="I9" s="239">
        <f t="shared" si="1"/>
        <v>0</v>
      </c>
      <c r="J9" s="234"/>
      <c r="K9" s="240">
        <f>IFERROR(IF(AND(ROUND(SUM(B9:B9),0)=0,ROUND(SUM(C9:C9),0)&gt;ROUND(SUM(B9:B9),0)),"INF",(ROUND(SUM(C9:C9),0)-ROUND(SUM(B9:B9),0))/ROUND(SUM(B9:B9),0)),0)</f>
        <v>0</v>
      </c>
      <c r="L9" s="240">
        <f t="shared" si="0"/>
        <v>0</v>
      </c>
      <c r="M9" s="240">
        <f t="shared" si="0"/>
        <v>0</v>
      </c>
      <c r="N9" s="240">
        <f t="shared" si="0"/>
        <v>0</v>
      </c>
      <c r="O9" s="240">
        <f t="shared" si="0"/>
        <v>0</v>
      </c>
      <c r="P9" s="240">
        <f t="shared" si="0"/>
        <v>0</v>
      </c>
      <c r="Q9" s="240">
        <f t="shared" si="0"/>
        <v>0</v>
      </c>
      <c r="R9" s="235"/>
      <c r="S9" s="235"/>
    </row>
    <row r="10" spans="1:19" s="218" customFormat="1" x14ac:dyDescent="0.3">
      <c r="A10" s="132"/>
      <c r="B10" s="231"/>
      <c r="C10" s="231"/>
      <c r="F10" s="231"/>
      <c r="G10" s="231"/>
      <c r="I10" s="231"/>
      <c r="K10" s="231"/>
      <c r="M10" s="231"/>
      <c r="P10" s="231"/>
    </row>
    <row r="11" spans="1:19" s="218" customFormat="1" ht="18" x14ac:dyDescent="0.35">
      <c r="A11" s="132"/>
      <c r="B11" s="770" t="str">
        <f>$B$5</f>
        <v>Réalité 2015</v>
      </c>
      <c r="C11" s="771"/>
      <c r="D11" s="771"/>
      <c r="E11" s="771"/>
      <c r="F11" s="771"/>
      <c r="G11" s="771"/>
      <c r="H11" s="771"/>
      <c r="I11" s="771"/>
      <c r="J11" s="771"/>
      <c r="K11" s="771"/>
      <c r="L11" s="771"/>
      <c r="M11" s="771"/>
      <c r="N11" s="771"/>
      <c r="O11" s="771"/>
      <c r="P11" s="771"/>
      <c r="Q11" s="771"/>
      <c r="R11" s="771"/>
    </row>
    <row r="12" spans="1:19" s="218" customFormat="1" ht="40.5" x14ac:dyDescent="0.3">
      <c r="A12" s="132"/>
      <c r="B12" s="219"/>
      <c r="C12" s="220" t="s">
        <v>334</v>
      </c>
      <c r="D12" s="221" t="s">
        <v>335</v>
      </c>
      <c r="E12" s="221" t="s">
        <v>792</v>
      </c>
      <c r="F12" s="220" t="s">
        <v>652</v>
      </c>
      <c r="G12" s="220" t="s">
        <v>793</v>
      </c>
      <c r="H12" s="221" t="s">
        <v>337</v>
      </c>
      <c r="I12" s="220" t="s">
        <v>338</v>
      </c>
      <c r="J12" s="221" t="s">
        <v>339</v>
      </c>
      <c r="K12" s="220" t="s">
        <v>340</v>
      </c>
      <c r="L12" s="221" t="s">
        <v>341</v>
      </c>
      <c r="M12" s="220" t="s">
        <v>342</v>
      </c>
      <c r="N12" s="221" t="s">
        <v>343</v>
      </c>
      <c r="O12" s="221" t="s">
        <v>654</v>
      </c>
      <c r="P12" s="220" t="s">
        <v>344</v>
      </c>
      <c r="Q12" s="221" t="s">
        <v>345</v>
      </c>
      <c r="R12" s="221" t="s">
        <v>885</v>
      </c>
    </row>
    <row r="13" spans="1:19" s="53" customFormat="1" x14ac:dyDescent="0.3">
      <c r="A13" s="769" t="s">
        <v>931</v>
      </c>
      <c r="B13" s="222" t="s">
        <v>330</v>
      </c>
      <c r="C13" s="54"/>
      <c r="D13" s="222">
        <f>SUM(D14:D15)</f>
        <v>0</v>
      </c>
      <c r="E13" s="222">
        <f>SUM(E14:E15)</f>
        <v>0</v>
      </c>
      <c r="F13" s="222">
        <f t="shared" ref="F13:Q13" si="2">SUM(F14:F15)</f>
        <v>0</v>
      </c>
      <c r="G13" s="222">
        <f t="shared" si="2"/>
        <v>0</v>
      </c>
      <c r="H13" s="222">
        <f t="shared" si="2"/>
        <v>0</v>
      </c>
      <c r="I13" s="222">
        <f t="shared" si="2"/>
        <v>0</v>
      </c>
      <c r="J13" s="222">
        <f t="shared" si="2"/>
        <v>0</v>
      </c>
      <c r="K13" s="222">
        <f t="shared" si="2"/>
        <v>0</v>
      </c>
      <c r="L13" s="222">
        <f t="shared" si="2"/>
        <v>0</v>
      </c>
      <c r="M13" s="222">
        <f t="shared" si="2"/>
        <v>0</v>
      </c>
      <c r="N13" s="222">
        <f t="shared" si="2"/>
        <v>0</v>
      </c>
      <c r="O13" s="222">
        <f t="shared" si="2"/>
        <v>0</v>
      </c>
      <c r="P13" s="222">
        <f t="shared" si="2"/>
        <v>0</v>
      </c>
      <c r="Q13" s="222">
        <f t="shared" si="2"/>
        <v>0</v>
      </c>
      <c r="R13" s="222">
        <f>SUM(C13:Q13)</f>
        <v>0</v>
      </c>
    </row>
    <row r="14" spans="1:19" s="53" customFormat="1" x14ac:dyDescent="0.3">
      <c r="A14" s="767"/>
      <c r="B14" s="223" t="s">
        <v>331</v>
      </c>
      <c r="C14" s="54"/>
      <c r="D14" s="608"/>
      <c r="E14" s="608"/>
      <c r="F14" s="608"/>
      <c r="G14" s="608"/>
      <c r="H14" s="608"/>
      <c r="I14" s="608"/>
      <c r="J14" s="608"/>
      <c r="K14" s="608"/>
      <c r="L14" s="608"/>
      <c r="M14" s="608"/>
      <c r="N14" s="608"/>
      <c r="O14" s="608"/>
      <c r="P14" s="608"/>
      <c r="Q14" s="608"/>
      <c r="R14" s="224">
        <f t="shared" ref="R14:R77" si="3">SUM(C14:Q14)</f>
        <v>0</v>
      </c>
    </row>
    <row r="15" spans="1:19" s="53" customFormat="1" x14ac:dyDescent="0.3">
      <c r="A15" s="767"/>
      <c r="B15" s="223" t="s">
        <v>332</v>
      </c>
      <c r="C15" s="54"/>
      <c r="D15" s="608"/>
      <c r="E15" s="608"/>
      <c r="F15" s="608"/>
      <c r="G15" s="608"/>
      <c r="H15" s="608"/>
      <c r="I15" s="608"/>
      <c r="J15" s="608"/>
      <c r="K15" s="608"/>
      <c r="L15" s="608"/>
      <c r="M15" s="608"/>
      <c r="N15" s="608"/>
      <c r="O15" s="608"/>
      <c r="P15" s="608"/>
      <c r="Q15" s="608"/>
      <c r="R15" s="224">
        <f t="shared" si="3"/>
        <v>0</v>
      </c>
    </row>
    <row r="16" spans="1:19" s="53" customFormat="1" x14ac:dyDescent="0.3">
      <c r="A16" s="767"/>
      <c r="B16" s="222" t="s">
        <v>333</v>
      </c>
      <c r="C16" s="54"/>
      <c r="D16" s="222">
        <f>SUM(D17:D18)</f>
        <v>0</v>
      </c>
      <c r="E16" s="222">
        <f>SUM(E17:E18)</f>
        <v>0</v>
      </c>
      <c r="F16" s="222">
        <f t="shared" ref="F16:Q16" si="4">SUM(F17:F18)</f>
        <v>0</v>
      </c>
      <c r="G16" s="222">
        <f t="shared" si="4"/>
        <v>0</v>
      </c>
      <c r="H16" s="222">
        <f t="shared" si="4"/>
        <v>0</v>
      </c>
      <c r="I16" s="222">
        <f t="shared" si="4"/>
        <v>0</v>
      </c>
      <c r="J16" s="222">
        <f t="shared" si="4"/>
        <v>0</v>
      </c>
      <c r="K16" s="222">
        <f t="shared" si="4"/>
        <v>0</v>
      </c>
      <c r="L16" s="222">
        <f t="shared" si="4"/>
        <v>0</v>
      </c>
      <c r="M16" s="222">
        <f t="shared" si="4"/>
        <v>0</v>
      </c>
      <c r="N16" s="222">
        <f t="shared" si="4"/>
        <v>0</v>
      </c>
      <c r="O16" s="222">
        <f t="shared" si="4"/>
        <v>0</v>
      </c>
      <c r="P16" s="222">
        <f t="shared" si="4"/>
        <v>0</v>
      </c>
      <c r="Q16" s="222">
        <f t="shared" si="4"/>
        <v>0</v>
      </c>
      <c r="R16" s="222">
        <f t="shared" si="3"/>
        <v>0</v>
      </c>
    </row>
    <row r="17" spans="1:18" s="53" customFormat="1" x14ac:dyDescent="0.3">
      <c r="A17" s="767"/>
      <c r="B17" s="223" t="s">
        <v>331</v>
      </c>
      <c r="C17" s="54"/>
      <c r="D17" s="608"/>
      <c r="E17" s="608"/>
      <c r="F17" s="608"/>
      <c r="G17" s="608"/>
      <c r="H17" s="608"/>
      <c r="I17" s="608"/>
      <c r="J17" s="608"/>
      <c r="K17" s="608"/>
      <c r="L17" s="608"/>
      <c r="M17" s="608"/>
      <c r="N17" s="608"/>
      <c r="O17" s="608"/>
      <c r="P17" s="608"/>
      <c r="Q17" s="608"/>
      <c r="R17" s="224">
        <f t="shared" si="3"/>
        <v>0</v>
      </c>
    </row>
    <row r="18" spans="1:18" s="53" customFormat="1" x14ac:dyDescent="0.3">
      <c r="A18" s="767"/>
      <c r="B18" s="223" t="s">
        <v>332</v>
      </c>
      <c r="C18" s="54"/>
      <c r="D18" s="608"/>
      <c r="E18" s="608"/>
      <c r="F18" s="608"/>
      <c r="G18" s="608"/>
      <c r="H18" s="608"/>
      <c r="I18" s="608"/>
      <c r="J18" s="608"/>
      <c r="K18" s="608"/>
      <c r="L18" s="608"/>
      <c r="M18" s="608"/>
      <c r="N18" s="608"/>
      <c r="O18" s="608"/>
      <c r="P18" s="608"/>
      <c r="Q18" s="608"/>
      <c r="R18" s="224">
        <f t="shared" si="3"/>
        <v>0</v>
      </c>
    </row>
    <row r="19" spans="1:18" s="53" customFormat="1" x14ac:dyDescent="0.3">
      <c r="A19" s="767" t="s">
        <v>932</v>
      </c>
      <c r="B19" s="222" t="s">
        <v>330</v>
      </c>
      <c r="C19" s="222">
        <f t="shared" ref="C19" si="5">SUM(C20:C21)</f>
        <v>0</v>
      </c>
      <c r="D19" s="54"/>
      <c r="E19" s="222">
        <f t="shared" ref="E19:Q19" si="6">SUM(E20:E21)</f>
        <v>0</v>
      </c>
      <c r="F19" s="222">
        <f t="shared" si="6"/>
        <v>0</v>
      </c>
      <c r="G19" s="222">
        <f t="shared" si="6"/>
        <v>0</v>
      </c>
      <c r="H19" s="222">
        <f t="shared" si="6"/>
        <v>0</v>
      </c>
      <c r="I19" s="222">
        <f t="shared" si="6"/>
        <v>0</v>
      </c>
      <c r="J19" s="222">
        <f t="shared" si="6"/>
        <v>0</v>
      </c>
      <c r="K19" s="222">
        <f t="shared" si="6"/>
        <v>0</v>
      </c>
      <c r="L19" s="222">
        <f t="shared" si="6"/>
        <v>0</v>
      </c>
      <c r="M19" s="222">
        <f t="shared" si="6"/>
        <v>0</v>
      </c>
      <c r="N19" s="222">
        <f t="shared" si="6"/>
        <v>0</v>
      </c>
      <c r="O19" s="222">
        <f t="shared" si="6"/>
        <v>0</v>
      </c>
      <c r="P19" s="222">
        <f t="shared" si="6"/>
        <v>0</v>
      </c>
      <c r="Q19" s="222">
        <f t="shared" si="6"/>
        <v>0</v>
      </c>
      <c r="R19" s="222">
        <f t="shared" si="3"/>
        <v>0</v>
      </c>
    </row>
    <row r="20" spans="1:18" s="53" customFormat="1" x14ac:dyDescent="0.3">
      <c r="A20" s="767"/>
      <c r="B20" s="223" t="s">
        <v>331</v>
      </c>
      <c r="C20" s="608"/>
      <c r="D20" s="54"/>
      <c r="E20" s="608"/>
      <c r="F20" s="608"/>
      <c r="G20" s="608"/>
      <c r="H20" s="608"/>
      <c r="I20" s="608"/>
      <c r="J20" s="608"/>
      <c r="K20" s="608"/>
      <c r="L20" s="608"/>
      <c r="M20" s="608"/>
      <c r="N20" s="608"/>
      <c r="O20" s="608"/>
      <c r="P20" s="608"/>
      <c r="Q20" s="608"/>
      <c r="R20" s="224">
        <f t="shared" si="3"/>
        <v>0</v>
      </c>
    </row>
    <row r="21" spans="1:18" s="53" customFormat="1" x14ac:dyDescent="0.3">
      <c r="A21" s="767"/>
      <c r="B21" s="223" t="s">
        <v>332</v>
      </c>
      <c r="C21" s="608"/>
      <c r="D21" s="54"/>
      <c r="E21" s="608"/>
      <c r="F21" s="608"/>
      <c r="G21" s="608"/>
      <c r="H21" s="608"/>
      <c r="I21" s="608"/>
      <c r="J21" s="608"/>
      <c r="K21" s="608"/>
      <c r="L21" s="608"/>
      <c r="M21" s="608"/>
      <c r="N21" s="608"/>
      <c r="O21" s="608"/>
      <c r="P21" s="608"/>
      <c r="Q21" s="608"/>
      <c r="R21" s="224">
        <f t="shared" si="3"/>
        <v>0</v>
      </c>
    </row>
    <row r="22" spans="1:18" s="53" customFormat="1" x14ac:dyDescent="0.3">
      <c r="A22" s="767"/>
      <c r="B22" s="222" t="s">
        <v>333</v>
      </c>
      <c r="C22" s="222">
        <f t="shared" ref="C22" si="7">SUM(C23:C24)</f>
        <v>0</v>
      </c>
      <c r="D22" s="54"/>
      <c r="E22" s="222">
        <f t="shared" ref="E22:Q22" si="8">SUM(E23:E24)</f>
        <v>0</v>
      </c>
      <c r="F22" s="222">
        <f t="shared" si="8"/>
        <v>0</v>
      </c>
      <c r="G22" s="222">
        <f t="shared" si="8"/>
        <v>0</v>
      </c>
      <c r="H22" s="222">
        <f t="shared" si="8"/>
        <v>0</v>
      </c>
      <c r="I22" s="222">
        <f t="shared" si="8"/>
        <v>0</v>
      </c>
      <c r="J22" s="222">
        <f t="shared" si="8"/>
        <v>0</v>
      </c>
      <c r="K22" s="222">
        <f t="shared" si="8"/>
        <v>0</v>
      </c>
      <c r="L22" s="222">
        <f t="shared" si="8"/>
        <v>0</v>
      </c>
      <c r="M22" s="222">
        <f t="shared" si="8"/>
        <v>0</v>
      </c>
      <c r="N22" s="222">
        <f t="shared" si="8"/>
        <v>0</v>
      </c>
      <c r="O22" s="222">
        <f t="shared" si="8"/>
        <v>0</v>
      </c>
      <c r="P22" s="222">
        <f t="shared" si="8"/>
        <v>0</v>
      </c>
      <c r="Q22" s="222">
        <f t="shared" si="8"/>
        <v>0</v>
      </c>
      <c r="R22" s="222">
        <f t="shared" si="3"/>
        <v>0</v>
      </c>
    </row>
    <row r="23" spans="1:18" s="53" customFormat="1" x14ac:dyDescent="0.3">
      <c r="A23" s="767"/>
      <c r="B23" s="223" t="s">
        <v>331</v>
      </c>
      <c r="C23" s="608"/>
      <c r="D23" s="54"/>
      <c r="E23" s="608"/>
      <c r="F23" s="608"/>
      <c r="G23" s="608"/>
      <c r="H23" s="608"/>
      <c r="I23" s="608"/>
      <c r="J23" s="608"/>
      <c r="K23" s="608"/>
      <c r="L23" s="608"/>
      <c r="M23" s="608"/>
      <c r="N23" s="608"/>
      <c r="O23" s="608"/>
      <c r="P23" s="608"/>
      <c r="Q23" s="608"/>
      <c r="R23" s="224">
        <f t="shared" si="3"/>
        <v>0</v>
      </c>
    </row>
    <row r="24" spans="1:18" s="53" customFormat="1" x14ac:dyDescent="0.3">
      <c r="A24" s="767"/>
      <c r="B24" s="223" t="s">
        <v>332</v>
      </c>
      <c r="C24" s="608"/>
      <c r="D24" s="54"/>
      <c r="E24" s="608"/>
      <c r="F24" s="608"/>
      <c r="G24" s="608"/>
      <c r="H24" s="608"/>
      <c r="I24" s="608"/>
      <c r="J24" s="608"/>
      <c r="K24" s="608"/>
      <c r="L24" s="608"/>
      <c r="M24" s="608"/>
      <c r="N24" s="608"/>
      <c r="O24" s="608"/>
      <c r="P24" s="608"/>
      <c r="Q24" s="608"/>
      <c r="R24" s="224">
        <f t="shared" si="3"/>
        <v>0</v>
      </c>
    </row>
    <row r="25" spans="1:18" s="53" customFormat="1" x14ac:dyDescent="0.3">
      <c r="A25" s="772" t="s">
        <v>933</v>
      </c>
      <c r="B25" s="222" t="s">
        <v>330</v>
      </c>
      <c r="C25" s="222">
        <f t="shared" ref="C25:D25" si="9">SUM(C26:C27)</f>
        <v>0</v>
      </c>
      <c r="D25" s="222">
        <f t="shared" si="9"/>
        <v>0</v>
      </c>
      <c r="E25" s="54"/>
      <c r="F25" s="222">
        <f t="shared" ref="F25:G25" si="10">SUM(F26:F27)</f>
        <v>0</v>
      </c>
      <c r="G25" s="222">
        <f t="shared" si="10"/>
        <v>0</v>
      </c>
      <c r="H25" s="222">
        <f>SUM(H26:H27)</f>
        <v>0</v>
      </c>
      <c r="I25" s="222">
        <f t="shared" ref="I25:Q25" si="11">SUM(I26:I27)</f>
        <v>0</v>
      </c>
      <c r="J25" s="222">
        <f t="shared" si="11"/>
        <v>0</v>
      </c>
      <c r="K25" s="222">
        <f t="shared" si="11"/>
        <v>0</v>
      </c>
      <c r="L25" s="222">
        <f t="shared" si="11"/>
        <v>0</v>
      </c>
      <c r="M25" s="222">
        <f t="shared" si="11"/>
        <v>0</v>
      </c>
      <c r="N25" s="222">
        <f t="shared" si="11"/>
        <v>0</v>
      </c>
      <c r="O25" s="222">
        <f t="shared" si="11"/>
        <v>0</v>
      </c>
      <c r="P25" s="222">
        <f t="shared" si="11"/>
        <v>0</v>
      </c>
      <c r="Q25" s="222">
        <f t="shared" si="11"/>
        <v>0</v>
      </c>
      <c r="R25" s="222">
        <f t="shared" si="3"/>
        <v>0</v>
      </c>
    </row>
    <row r="26" spans="1:18" s="53" customFormat="1" x14ac:dyDescent="0.3">
      <c r="A26" s="772"/>
      <c r="B26" s="223" t="s">
        <v>331</v>
      </c>
      <c r="C26" s="608"/>
      <c r="D26" s="608"/>
      <c r="E26" s="54"/>
      <c r="F26" s="608"/>
      <c r="G26" s="608"/>
      <c r="H26" s="608"/>
      <c r="I26" s="608"/>
      <c r="J26" s="608"/>
      <c r="K26" s="608"/>
      <c r="L26" s="608"/>
      <c r="M26" s="608"/>
      <c r="N26" s="608"/>
      <c r="O26" s="608"/>
      <c r="P26" s="608"/>
      <c r="Q26" s="608"/>
      <c r="R26" s="224">
        <f t="shared" si="3"/>
        <v>0</v>
      </c>
    </row>
    <row r="27" spans="1:18" s="53" customFormat="1" x14ac:dyDescent="0.3">
      <c r="A27" s="772"/>
      <c r="B27" s="223" t="s">
        <v>332</v>
      </c>
      <c r="C27" s="608"/>
      <c r="D27" s="608"/>
      <c r="E27" s="54"/>
      <c r="F27" s="608"/>
      <c r="G27" s="608"/>
      <c r="H27" s="608"/>
      <c r="I27" s="608"/>
      <c r="J27" s="608"/>
      <c r="K27" s="608"/>
      <c r="L27" s="608"/>
      <c r="M27" s="608"/>
      <c r="N27" s="608"/>
      <c r="O27" s="608"/>
      <c r="P27" s="608"/>
      <c r="Q27" s="608"/>
      <c r="R27" s="224">
        <f t="shared" si="3"/>
        <v>0</v>
      </c>
    </row>
    <row r="28" spans="1:18" s="53" customFormat="1" x14ac:dyDescent="0.3">
      <c r="A28" s="772"/>
      <c r="B28" s="222" t="s">
        <v>333</v>
      </c>
      <c r="C28" s="222">
        <f t="shared" ref="C28:D28" si="12">SUM(C29:C30)</f>
        <v>0</v>
      </c>
      <c r="D28" s="222">
        <f t="shared" si="12"/>
        <v>0</v>
      </c>
      <c r="E28" s="54"/>
      <c r="F28" s="222">
        <f t="shared" ref="F28:G28" si="13">SUM(F29:F30)</f>
        <v>0</v>
      </c>
      <c r="G28" s="222">
        <f t="shared" si="13"/>
        <v>0</v>
      </c>
      <c r="H28" s="222">
        <f>SUM(H29:H30)</f>
        <v>0</v>
      </c>
      <c r="I28" s="222">
        <f t="shared" ref="I28:Q28" si="14">SUM(I29:I30)</f>
        <v>0</v>
      </c>
      <c r="J28" s="222">
        <f t="shared" si="14"/>
        <v>0</v>
      </c>
      <c r="K28" s="222">
        <f t="shared" si="14"/>
        <v>0</v>
      </c>
      <c r="L28" s="222">
        <f t="shared" si="14"/>
        <v>0</v>
      </c>
      <c r="M28" s="222">
        <f t="shared" si="14"/>
        <v>0</v>
      </c>
      <c r="N28" s="222">
        <f t="shared" si="14"/>
        <v>0</v>
      </c>
      <c r="O28" s="222">
        <f t="shared" si="14"/>
        <v>0</v>
      </c>
      <c r="P28" s="222">
        <f t="shared" si="14"/>
        <v>0</v>
      </c>
      <c r="Q28" s="222">
        <f t="shared" si="14"/>
        <v>0</v>
      </c>
      <c r="R28" s="222">
        <f t="shared" si="3"/>
        <v>0</v>
      </c>
    </row>
    <row r="29" spans="1:18" s="53" customFormat="1" x14ac:dyDescent="0.3">
      <c r="A29" s="772"/>
      <c r="B29" s="223" t="s">
        <v>331</v>
      </c>
      <c r="C29" s="608"/>
      <c r="D29" s="608"/>
      <c r="E29" s="54"/>
      <c r="F29" s="608"/>
      <c r="G29" s="608"/>
      <c r="H29" s="608"/>
      <c r="I29" s="608"/>
      <c r="J29" s="608"/>
      <c r="K29" s="608"/>
      <c r="L29" s="608"/>
      <c r="M29" s="608"/>
      <c r="N29" s="608"/>
      <c r="O29" s="608"/>
      <c r="P29" s="608"/>
      <c r="Q29" s="608"/>
      <c r="R29" s="224">
        <f t="shared" si="3"/>
        <v>0</v>
      </c>
    </row>
    <row r="30" spans="1:18" s="53" customFormat="1" x14ac:dyDescent="0.3">
      <c r="A30" s="772"/>
      <c r="B30" s="223" t="s">
        <v>332</v>
      </c>
      <c r="C30" s="608"/>
      <c r="D30" s="608"/>
      <c r="E30" s="54"/>
      <c r="F30" s="608"/>
      <c r="G30" s="608"/>
      <c r="H30" s="608"/>
      <c r="I30" s="608"/>
      <c r="J30" s="608"/>
      <c r="K30" s="608"/>
      <c r="L30" s="608"/>
      <c r="M30" s="608"/>
      <c r="N30" s="608"/>
      <c r="O30" s="608"/>
      <c r="P30" s="608"/>
      <c r="Q30" s="608"/>
      <c r="R30" s="224">
        <f t="shared" si="3"/>
        <v>0</v>
      </c>
    </row>
    <row r="31" spans="1:18" s="53" customFormat="1" x14ac:dyDescent="0.3">
      <c r="A31" s="767" t="s">
        <v>934</v>
      </c>
      <c r="B31" s="222" t="s">
        <v>330</v>
      </c>
      <c r="C31" s="222">
        <f t="shared" ref="C31:E31" si="15">SUM(C32:C33)</f>
        <v>0</v>
      </c>
      <c r="D31" s="222">
        <f t="shared" si="15"/>
        <v>0</v>
      </c>
      <c r="E31" s="222">
        <f t="shared" si="15"/>
        <v>0</v>
      </c>
      <c r="F31" s="54"/>
      <c r="G31" s="222">
        <f t="shared" ref="G31" si="16">SUM(G32:G33)</f>
        <v>0</v>
      </c>
      <c r="H31" s="222">
        <f>SUM(H32:H33)</f>
        <v>0</v>
      </c>
      <c r="I31" s="222">
        <f t="shared" ref="I31:Q31" si="17">SUM(I32:I33)</f>
        <v>0</v>
      </c>
      <c r="J31" s="222">
        <f t="shared" si="17"/>
        <v>0</v>
      </c>
      <c r="K31" s="222">
        <f t="shared" si="17"/>
        <v>0</v>
      </c>
      <c r="L31" s="222">
        <f t="shared" si="17"/>
        <v>0</v>
      </c>
      <c r="M31" s="222">
        <f t="shared" si="17"/>
        <v>0</v>
      </c>
      <c r="N31" s="222">
        <f t="shared" si="17"/>
        <v>0</v>
      </c>
      <c r="O31" s="222">
        <f t="shared" si="17"/>
        <v>0</v>
      </c>
      <c r="P31" s="222">
        <f t="shared" si="17"/>
        <v>0</v>
      </c>
      <c r="Q31" s="222">
        <f t="shared" si="17"/>
        <v>0</v>
      </c>
      <c r="R31" s="222">
        <f t="shared" si="3"/>
        <v>0</v>
      </c>
    </row>
    <row r="32" spans="1:18" s="53" customFormat="1" x14ac:dyDescent="0.3">
      <c r="A32" s="767"/>
      <c r="B32" s="223" t="s">
        <v>331</v>
      </c>
      <c r="C32" s="608"/>
      <c r="D32" s="608"/>
      <c r="E32" s="608"/>
      <c r="F32" s="54"/>
      <c r="G32" s="608"/>
      <c r="H32" s="608"/>
      <c r="I32" s="608"/>
      <c r="J32" s="608"/>
      <c r="K32" s="608"/>
      <c r="L32" s="608"/>
      <c r="M32" s="608"/>
      <c r="N32" s="608"/>
      <c r="O32" s="608"/>
      <c r="P32" s="608"/>
      <c r="Q32" s="608"/>
      <c r="R32" s="224">
        <f t="shared" si="3"/>
        <v>0</v>
      </c>
    </row>
    <row r="33" spans="1:18" s="53" customFormat="1" x14ac:dyDescent="0.3">
      <c r="A33" s="767"/>
      <c r="B33" s="223" t="s">
        <v>332</v>
      </c>
      <c r="C33" s="608"/>
      <c r="D33" s="608"/>
      <c r="E33" s="608"/>
      <c r="F33" s="54"/>
      <c r="G33" s="608"/>
      <c r="H33" s="608"/>
      <c r="I33" s="608"/>
      <c r="J33" s="608"/>
      <c r="K33" s="608"/>
      <c r="L33" s="608"/>
      <c r="M33" s="608"/>
      <c r="N33" s="608"/>
      <c r="O33" s="608"/>
      <c r="P33" s="608"/>
      <c r="Q33" s="608"/>
      <c r="R33" s="224">
        <f t="shared" si="3"/>
        <v>0</v>
      </c>
    </row>
    <row r="34" spans="1:18" s="53" customFormat="1" x14ac:dyDescent="0.3">
      <c r="A34" s="767"/>
      <c r="B34" s="222" t="s">
        <v>333</v>
      </c>
      <c r="C34" s="222">
        <f t="shared" ref="C34:E34" si="18">SUM(C35:C36)</f>
        <v>0</v>
      </c>
      <c r="D34" s="222">
        <f t="shared" si="18"/>
        <v>0</v>
      </c>
      <c r="E34" s="222">
        <f t="shared" si="18"/>
        <v>0</v>
      </c>
      <c r="F34" s="54"/>
      <c r="G34" s="222">
        <f t="shared" ref="G34" si="19">SUM(G35:G36)</f>
        <v>0</v>
      </c>
      <c r="H34" s="222">
        <f>SUM(H35:H36)</f>
        <v>0</v>
      </c>
      <c r="I34" s="222">
        <f t="shared" ref="I34:Q34" si="20">SUM(I35:I36)</f>
        <v>0</v>
      </c>
      <c r="J34" s="222">
        <f t="shared" si="20"/>
        <v>0</v>
      </c>
      <c r="K34" s="222">
        <f t="shared" si="20"/>
        <v>0</v>
      </c>
      <c r="L34" s="222">
        <f t="shared" si="20"/>
        <v>0</v>
      </c>
      <c r="M34" s="222">
        <f t="shared" si="20"/>
        <v>0</v>
      </c>
      <c r="N34" s="222">
        <f t="shared" si="20"/>
        <v>0</v>
      </c>
      <c r="O34" s="222">
        <f t="shared" si="20"/>
        <v>0</v>
      </c>
      <c r="P34" s="222">
        <f t="shared" si="20"/>
        <v>0</v>
      </c>
      <c r="Q34" s="222">
        <f t="shared" si="20"/>
        <v>0</v>
      </c>
      <c r="R34" s="222">
        <f t="shared" si="3"/>
        <v>0</v>
      </c>
    </row>
    <row r="35" spans="1:18" s="53" customFormat="1" x14ac:dyDescent="0.3">
      <c r="A35" s="767"/>
      <c r="B35" s="223" t="s">
        <v>331</v>
      </c>
      <c r="C35" s="608"/>
      <c r="D35" s="608"/>
      <c r="E35" s="608"/>
      <c r="F35" s="54"/>
      <c r="G35" s="608"/>
      <c r="H35" s="608"/>
      <c r="I35" s="608"/>
      <c r="J35" s="608"/>
      <c r="K35" s="608"/>
      <c r="L35" s="608"/>
      <c r="M35" s="608"/>
      <c r="N35" s="608"/>
      <c r="O35" s="608"/>
      <c r="P35" s="608"/>
      <c r="Q35" s="608"/>
      <c r="R35" s="224">
        <f t="shared" si="3"/>
        <v>0</v>
      </c>
    </row>
    <row r="36" spans="1:18" s="53" customFormat="1" x14ac:dyDescent="0.3">
      <c r="A36" s="767"/>
      <c r="B36" s="223" t="s">
        <v>332</v>
      </c>
      <c r="C36" s="608"/>
      <c r="D36" s="608"/>
      <c r="E36" s="608"/>
      <c r="F36" s="54"/>
      <c r="G36" s="608"/>
      <c r="H36" s="608"/>
      <c r="I36" s="608"/>
      <c r="J36" s="608"/>
      <c r="K36" s="608"/>
      <c r="L36" s="608"/>
      <c r="M36" s="608"/>
      <c r="N36" s="608"/>
      <c r="O36" s="608"/>
      <c r="P36" s="608"/>
      <c r="Q36" s="608"/>
      <c r="R36" s="224">
        <f t="shared" si="3"/>
        <v>0</v>
      </c>
    </row>
    <row r="37" spans="1:18" s="53" customFormat="1" x14ac:dyDescent="0.3">
      <c r="A37" s="767" t="s">
        <v>935</v>
      </c>
      <c r="B37" s="222" t="s">
        <v>330</v>
      </c>
      <c r="C37" s="222">
        <f t="shared" ref="C37:F37" si="21">SUM(C38:C39)</f>
        <v>0</v>
      </c>
      <c r="D37" s="222">
        <f t="shared" si="21"/>
        <v>0</v>
      </c>
      <c r="E37" s="222">
        <f t="shared" si="21"/>
        <v>0</v>
      </c>
      <c r="F37" s="222">
        <f t="shared" si="21"/>
        <v>0</v>
      </c>
      <c r="G37" s="54"/>
      <c r="H37" s="222">
        <f>SUM(H38:H39)</f>
        <v>0</v>
      </c>
      <c r="I37" s="222">
        <f t="shared" ref="I37:Q37" si="22">SUM(I38:I39)</f>
        <v>0</v>
      </c>
      <c r="J37" s="222">
        <f t="shared" si="22"/>
        <v>0</v>
      </c>
      <c r="K37" s="222">
        <f t="shared" si="22"/>
        <v>0</v>
      </c>
      <c r="L37" s="222">
        <f t="shared" si="22"/>
        <v>0</v>
      </c>
      <c r="M37" s="222">
        <f t="shared" si="22"/>
        <v>0</v>
      </c>
      <c r="N37" s="222">
        <f t="shared" si="22"/>
        <v>0</v>
      </c>
      <c r="O37" s="222">
        <f t="shared" si="22"/>
        <v>0</v>
      </c>
      <c r="P37" s="222">
        <f t="shared" si="22"/>
        <v>0</v>
      </c>
      <c r="Q37" s="222">
        <f t="shared" si="22"/>
        <v>0</v>
      </c>
      <c r="R37" s="222">
        <f t="shared" si="3"/>
        <v>0</v>
      </c>
    </row>
    <row r="38" spans="1:18" s="53" customFormat="1" x14ac:dyDescent="0.3">
      <c r="A38" s="767"/>
      <c r="B38" s="223" t="s">
        <v>331</v>
      </c>
      <c r="C38" s="608"/>
      <c r="D38" s="608"/>
      <c r="E38" s="608"/>
      <c r="F38" s="608"/>
      <c r="G38" s="54"/>
      <c r="H38" s="608"/>
      <c r="I38" s="608"/>
      <c r="J38" s="608"/>
      <c r="K38" s="608"/>
      <c r="L38" s="608"/>
      <c r="M38" s="608"/>
      <c r="N38" s="608"/>
      <c r="O38" s="608"/>
      <c r="P38" s="608"/>
      <c r="Q38" s="608"/>
      <c r="R38" s="224">
        <f t="shared" si="3"/>
        <v>0</v>
      </c>
    </row>
    <row r="39" spans="1:18" s="53" customFormat="1" x14ac:dyDescent="0.3">
      <c r="A39" s="767"/>
      <c r="B39" s="223" t="s">
        <v>332</v>
      </c>
      <c r="C39" s="608"/>
      <c r="D39" s="608"/>
      <c r="E39" s="608"/>
      <c r="F39" s="608"/>
      <c r="G39" s="54"/>
      <c r="H39" s="608"/>
      <c r="I39" s="608"/>
      <c r="J39" s="608"/>
      <c r="K39" s="608"/>
      <c r="L39" s="608"/>
      <c r="M39" s="608"/>
      <c r="N39" s="608"/>
      <c r="O39" s="608"/>
      <c r="P39" s="608"/>
      <c r="Q39" s="608"/>
      <c r="R39" s="224">
        <f t="shared" si="3"/>
        <v>0</v>
      </c>
    </row>
    <row r="40" spans="1:18" s="53" customFormat="1" x14ac:dyDescent="0.3">
      <c r="A40" s="767"/>
      <c r="B40" s="222" t="s">
        <v>333</v>
      </c>
      <c r="C40" s="222">
        <f t="shared" ref="C40:F40" si="23">SUM(C41:C42)</f>
        <v>0</v>
      </c>
      <c r="D40" s="222">
        <f t="shared" si="23"/>
        <v>0</v>
      </c>
      <c r="E40" s="222">
        <f t="shared" si="23"/>
        <v>0</v>
      </c>
      <c r="F40" s="222">
        <f t="shared" si="23"/>
        <v>0</v>
      </c>
      <c r="G40" s="54"/>
      <c r="H40" s="222">
        <f>SUM(H41:H42)</f>
        <v>0</v>
      </c>
      <c r="I40" s="222">
        <f t="shared" ref="I40:Q40" si="24">SUM(I41:I42)</f>
        <v>0</v>
      </c>
      <c r="J40" s="222">
        <f t="shared" si="24"/>
        <v>0</v>
      </c>
      <c r="K40" s="222">
        <f t="shared" si="24"/>
        <v>0</v>
      </c>
      <c r="L40" s="222">
        <f t="shared" si="24"/>
        <v>0</v>
      </c>
      <c r="M40" s="222">
        <f t="shared" si="24"/>
        <v>0</v>
      </c>
      <c r="N40" s="222">
        <f t="shared" si="24"/>
        <v>0</v>
      </c>
      <c r="O40" s="222">
        <f t="shared" si="24"/>
        <v>0</v>
      </c>
      <c r="P40" s="222">
        <f t="shared" si="24"/>
        <v>0</v>
      </c>
      <c r="Q40" s="222">
        <f t="shared" si="24"/>
        <v>0</v>
      </c>
      <c r="R40" s="222">
        <f t="shared" si="3"/>
        <v>0</v>
      </c>
    </row>
    <row r="41" spans="1:18" s="53" customFormat="1" x14ac:dyDescent="0.3">
      <c r="A41" s="767"/>
      <c r="B41" s="223" t="s">
        <v>331</v>
      </c>
      <c r="C41" s="608"/>
      <c r="D41" s="608"/>
      <c r="E41" s="608"/>
      <c r="F41" s="608"/>
      <c r="G41" s="54"/>
      <c r="H41" s="608"/>
      <c r="I41" s="608"/>
      <c r="J41" s="608"/>
      <c r="K41" s="608"/>
      <c r="L41" s="608"/>
      <c r="M41" s="608"/>
      <c r="N41" s="608"/>
      <c r="O41" s="608"/>
      <c r="P41" s="608"/>
      <c r="Q41" s="608"/>
      <c r="R41" s="224">
        <f t="shared" si="3"/>
        <v>0</v>
      </c>
    </row>
    <row r="42" spans="1:18" s="53" customFormat="1" x14ac:dyDescent="0.3">
      <c r="A42" s="767"/>
      <c r="B42" s="223" t="s">
        <v>332</v>
      </c>
      <c r="C42" s="608"/>
      <c r="D42" s="608"/>
      <c r="E42" s="608"/>
      <c r="F42" s="608"/>
      <c r="G42" s="54"/>
      <c r="H42" s="608"/>
      <c r="I42" s="608"/>
      <c r="J42" s="608"/>
      <c r="K42" s="608"/>
      <c r="L42" s="608"/>
      <c r="M42" s="608"/>
      <c r="N42" s="608"/>
      <c r="O42" s="608"/>
      <c r="P42" s="608"/>
      <c r="Q42" s="608"/>
      <c r="R42" s="224">
        <f t="shared" si="3"/>
        <v>0</v>
      </c>
    </row>
    <row r="43" spans="1:18" s="53" customFormat="1" x14ac:dyDescent="0.3">
      <c r="A43" s="767" t="s">
        <v>936</v>
      </c>
      <c r="B43" s="222" t="s">
        <v>330</v>
      </c>
      <c r="C43" s="222">
        <f t="shared" ref="C43:G43" si="25">SUM(C44:C45)</f>
        <v>0</v>
      </c>
      <c r="D43" s="222">
        <f t="shared" si="25"/>
        <v>0</v>
      </c>
      <c r="E43" s="222">
        <f t="shared" si="25"/>
        <v>0</v>
      </c>
      <c r="F43" s="222">
        <f t="shared" si="25"/>
        <v>0</v>
      </c>
      <c r="G43" s="222">
        <f t="shared" si="25"/>
        <v>0</v>
      </c>
      <c r="H43" s="54"/>
      <c r="I43" s="222">
        <f t="shared" ref="I43:Q43" si="26">SUM(I44:I45)</f>
        <v>0</v>
      </c>
      <c r="J43" s="222">
        <f t="shared" si="26"/>
        <v>0</v>
      </c>
      <c r="K43" s="222">
        <f t="shared" si="26"/>
        <v>0</v>
      </c>
      <c r="L43" s="222">
        <f t="shared" si="26"/>
        <v>0</v>
      </c>
      <c r="M43" s="222">
        <f t="shared" si="26"/>
        <v>0</v>
      </c>
      <c r="N43" s="222">
        <f t="shared" si="26"/>
        <v>0</v>
      </c>
      <c r="O43" s="222">
        <f t="shared" si="26"/>
        <v>0</v>
      </c>
      <c r="P43" s="222">
        <f t="shared" si="26"/>
        <v>0</v>
      </c>
      <c r="Q43" s="222">
        <f t="shared" si="26"/>
        <v>0</v>
      </c>
      <c r="R43" s="222">
        <f t="shared" si="3"/>
        <v>0</v>
      </c>
    </row>
    <row r="44" spans="1:18" s="53" customFormat="1" x14ac:dyDescent="0.3">
      <c r="A44" s="767"/>
      <c r="B44" s="223" t="s">
        <v>331</v>
      </c>
      <c r="C44" s="608"/>
      <c r="D44" s="608"/>
      <c r="E44" s="608"/>
      <c r="F44" s="608"/>
      <c r="G44" s="608"/>
      <c r="H44" s="54"/>
      <c r="I44" s="608"/>
      <c r="J44" s="608"/>
      <c r="K44" s="608"/>
      <c r="L44" s="608"/>
      <c r="M44" s="608"/>
      <c r="N44" s="608"/>
      <c r="O44" s="608"/>
      <c r="P44" s="608"/>
      <c r="Q44" s="608"/>
      <c r="R44" s="224">
        <f t="shared" si="3"/>
        <v>0</v>
      </c>
    </row>
    <row r="45" spans="1:18" s="53" customFormat="1" x14ac:dyDescent="0.3">
      <c r="A45" s="767"/>
      <c r="B45" s="223" t="s">
        <v>332</v>
      </c>
      <c r="C45" s="608"/>
      <c r="D45" s="608"/>
      <c r="E45" s="608"/>
      <c r="F45" s="608"/>
      <c r="G45" s="608"/>
      <c r="H45" s="54"/>
      <c r="I45" s="608"/>
      <c r="J45" s="608"/>
      <c r="K45" s="608"/>
      <c r="L45" s="608"/>
      <c r="M45" s="608"/>
      <c r="N45" s="608"/>
      <c r="O45" s="608"/>
      <c r="P45" s="608"/>
      <c r="Q45" s="608"/>
      <c r="R45" s="224">
        <f t="shared" si="3"/>
        <v>0</v>
      </c>
    </row>
    <row r="46" spans="1:18" s="53" customFormat="1" x14ac:dyDescent="0.3">
      <c r="A46" s="767"/>
      <c r="B46" s="222" t="s">
        <v>333</v>
      </c>
      <c r="C46" s="222">
        <f t="shared" ref="C46:G46" si="27">SUM(C47:C48)</f>
        <v>0</v>
      </c>
      <c r="D46" s="222">
        <f t="shared" si="27"/>
        <v>0</v>
      </c>
      <c r="E46" s="222">
        <f t="shared" si="27"/>
        <v>0</v>
      </c>
      <c r="F46" s="222">
        <f t="shared" si="27"/>
        <v>0</v>
      </c>
      <c r="G46" s="222">
        <f t="shared" si="27"/>
        <v>0</v>
      </c>
      <c r="H46" s="54"/>
      <c r="I46" s="222">
        <f t="shared" ref="I46:Q46" si="28">SUM(I47:I48)</f>
        <v>0</v>
      </c>
      <c r="J46" s="222">
        <f t="shared" si="28"/>
        <v>0</v>
      </c>
      <c r="K46" s="222">
        <f t="shared" si="28"/>
        <v>0</v>
      </c>
      <c r="L46" s="222">
        <f t="shared" si="28"/>
        <v>0</v>
      </c>
      <c r="M46" s="222">
        <f t="shared" si="28"/>
        <v>0</v>
      </c>
      <c r="N46" s="222">
        <f t="shared" si="28"/>
        <v>0</v>
      </c>
      <c r="O46" s="222">
        <f t="shared" si="28"/>
        <v>0</v>
      </c>
      <c r="P46" s="222">
        <f t="shared" si="28"/>
        <v>0</v>
      </c>
      <c r="Q46" s="222">
        <f t="shared" si="28"/>
        <v>0</v>
      </c>
      <c r="R46" s="222">
        <f t="shared" si="3"/>
        <v>0</v>
      </c>
    </row>
    <row r="47" spans="1:18" s="53" customFormat="1" x14ac:dyDescent="0.3">
      <c r="A47" s="767"/>
      <c r="B47" s="223" t="s">
        <v>331</v>
      </c>
      <c r="C47" s="608"/>
      <c r="D47" s="608"/>
      <c r="E47" s="608"/>
      <c r="F47" s="608"/>
      <c r="G47" s="608"/>
      <c r="H47" s="54"/>
      <c r="I47" s="608"/>
      <c r="J47" s="608"/>
      <c r="K47" s="608"/>
      <c r="L47" s="608"/>
      <c r="M47" s="608"/>
      <c r="N47" s="608"/>
      <c r="O47" s="608"/>
      <c r="P47" s="608"/>
      <c r="Q47" s="608"/>
      <c r="R47" s="224">
        <f t="shared" si="3"/>
        <v>0</v>
      </c>
    </row>
    <row r="48" spans="1:18" s="53" customFormat="1" x14ac:dyDescent="0.3">
      <c r="A48" s="767"/>
      <c r="B48" s="223" t="s">
        <v>332</v>
      </c>
      <c r="C48" s="608"/>
      <c r="D48" s="608"/>
      <c r="E48" s="608"/>
      <c r="F48" s="608"/>
      <c r="G48" s="608"/>
      <c r="H48" s="54"/>
      <c r="I48" s="608"/>
      <c r="J48" s="608"/>
      <c r="K48" s="608"/>
      <c r="L48" s="608"/>
      <c r="M48" s="608"/>
      <c r="N48" s="608"/>
      <c r="O48" s="608"/>
      <c r="P48" s="608"/>
      <c r="Q48" s="608"/>
      <c r="R48" s="224">
        <f t="shared" si="3"/>
        <v>0</v>
      </c>
    </row>
    <row r="49" spans="1:18" s="53" customFormat="1" x14ac:dyDescent="0.3">
      <c r="A49" s="767" t="s">
        <v>937</v>
      </c>
      <c r="B49" s="222" t="s">
        <v>330</v>
      </c>
      <c r="C49" s="222">
        <f t="shared" ref="C49:H49" si="29">SUM(C50:C51)</f>
        <v>0</v>
      </c>
      <c r="D49" s="222">
        <f t="shared" si="29"/>
        <v>0</v>
      </c>
      <c r="E49" s="222">
        <f t="shared" si="29"/>
        <v>0</v>
      </c>
      <c r="F49" s="222">
        <f t="shared" si="29"/>
        <v>0</v>
      </c>
      <c r="G49" s="222">
        <f t="shared" si="29"/>
        <v>0</v>
      </c>
      <c r="H49" s="222">
        <f t="shared" si="29"/>
        <v>0</v>
      </c>
      <c r="I49" s="54"/>
      <c r="J49" s="222">
        <f t="shared" ref="J49:Q49" si="30">SUM(J50:J51)</f>
        <v>0</v>
      </c>
      <c r="K49" s="222">
        <f t="shared" si="30"/>
        <v>0</v>
      </c>
      <c r="L49" s="222">
        <f t="shared" si="30"/>
        <v>0</v>
      </c>
      <c r="M49" s="222">
        <f t="shared" si="30"/>
        <v>0</v>
      </c>
      <c r="N49" s="222">
        <f t="shared" si="30"/>
        <v>0</v>
      </c>
      <c r="O49" s="222">
        <f t="shared" si="30"/>
        <v>0</v>
      </c>
      <c r="P49" s="222">
        <f t="shared" si="30"/>
        <v>0</v>
      </c>
      <c r="Q49" s="222">
        <f t="shared" si="30"/>
        <v>0</v>
      </c>
      <c r="R49" s="222">
        <f t="shared" si="3"/>
        <v>0</v>
      </c>
    </row>
    <row r="50" spans="1:18" s="53" customFormat="1" x14ac:dyDescent="0.3">
      <c r="A50" s="767"/>
      <c r="B50" s="223" t="s">
        <v>331</v>
      </c>
      <c r="C50" s="608"/>
      <c r="D50" s="608"/>
      <c r="E50" s="608"/>
      <c r="F50" s="608"/>
      <c r="G50" s="608"/>
      <c r="H50" s="608"/>
      <c r="I50" s="54"/>
      <c r="J50" s="608"/>
      <c r="K50" s="608"/>
      <c r="L50" s="608"/>
      <c r="M50" s="608"/>
      <c r="N50" s="608"/>
      <c r="O50" s="608"/>
      <c r="P50" s="608"/>
      <c r="Q50" s="608"/>
      <c r="R50" s="224">
        <f t="shared" si="3"/>
        <v>0</v>
      </c>
    </row>
    <row r="51" spans="1:18" s="53" customFormat="1" x14ac:dyDescent="0.3">
      <c r="A51" s="767"/>
      <c r="B51" s="223" t="s">
        <v>332</v>
      </c>
      <c r="C51" s="608"/>
      <c r="D51" s="608"/>
      <c r="E51" s="608"/>
      <c r="F51" s="608"/>
      <c r="G51" s="608"/>
      <c r="H51" s="608"/>
      <c r="I51" s="54"/>
      <c r="J51" s="608"/>
      <c r="K51" s="608"/>
      <c r="L51" s="608"/>
      <c r="M51" s="608"/>
      <c r="N51" s="608"/>
      <c r="O51" s="608"/>
      <c r="P51" s="608"/>
      <c r="Q51" s="608"/>
      <c r="R51" s="224">
        <f t="shared" si="3"/>
        <v>0</v>
      </c>
    </row>
    <row r="52" spans="1:18" s="53" customFormat="1" x14ac:dyDescent="0.3">
      <c r="A52" s="767"/>
      <c r="B52" s="222" t="s">
        <v>333</v>
      </c>
      <c r="C52" s="222">
        <f t="shared" ref="C52:H52" si="31">SUM(C53:C54)</f>
        <v>0</v>
      </c>
      <c r="D52" s="222">
        <f t="shared" si="31"/>
        <v>0</v>
      </c>
      <c r="E52" s="222">
        <f t="shared" si="31"/>
        <v>0</v>
      </c>
      <c r="F52" s="222">
        <f t="shared" si="31"/>
        <v>0</v>
      </c>
      <c r="G52" s="222">
        <f t="shared" si="31"/>
        <v>0</v>
      </c>
      <c r="H52" s="222">
        <f t="shared" si="31"/>
        <v>0</v>
      </c>
      <c r="I52" s="54"/>
      <c r="J52" s="222">
        <f t="shared" ref="J52:Q52" si="32">SUM(J53:J54)</f>
        <v>0</v>
      </c>
      <c r="K52" s="222">
        <f t="shared" si="32"/>
        <v>0</v>
      </c>
      <c r="L52" s="222">
        <f t="shared" si="32"/>
        <v>0</v>
      </c>
      <c r="M52" s="222">
        <f t="shared" si="32"/>
        <v>0</v>
      </c>
      <c r="N52" s="222">
        <f t="shared" si="32"/>
        <v>0</v>
      </c>
      <c r="O52" s="222">
        <f t="shared" si="32"/>
        <v>0</v>
      </c>
      <c r="P52" s="222">
        <f t="shared" si="32"/>
        <v>0</v>
      </c>
      <c r="Q52" s="222">
        <f t="shared" si="32"/>
        <v>0</v>
      </c>
      <c r="R52" s="222">
        <f t="shared" si="3"/>
        <v>0</v>
      </c>
    </row>
    <row r="53" spans="1:18" s="53" customFormat="1" x14ac:dyDescent="0.3">
      <c r="A53" s="767"/>
      <c r="B53" s="223" t="s">
        <v>331</v>
      </c>
      <c r="C53" s="608"/>
      <c r="D53" s="608"/>
      <c r="E53" s="608"/>
      <c r="F53" s="608"/>
      <c r="G53" s="608"/>
      <c r="H53" s="608"/>
      <c r="I53" s="54"/>
      <c r="J53" s="608"/>
      <c r="K53" s="608"/>
      <c r="L53" s="608"/>
      <c r="M53" s="608"/>
      <c r="N53" s="608"/>
      <c r="O53" s="608"/>
      <c r="P53" s="608"/>
      <c r="Q53" s="608"/>
      <c r="R53" s="224">
        <f t="shared" si="3"/>
        <v>0</v>
      </c>
    </row>
    <row r="54" spans="1:18" s="53" customFormat="1" x14ac:dyDescent="0.3">
      <c r="A54" s="767"/>
      <c r="B54" s="223" t="s">
        <v>332</v>
      </c>
      <c r="C54" s="608"/>
      <c r="D54" s="608"/>
      <c r="E54" s="608"/>
      <c r="F54" s="608"/>
      <c r="G54" s="608"/>
      <c r="H54" s="608"/>
      <c r="I54" s="54"/>
      <c r="J54" s="608"/>
      <c r="K54" s="608"/>
      <c r="L54" s="608"/>
      <c r="M54" s="608"/>
      <c r="N54" s="608"/>
      <c r="O54" s="608"/>
      <c r="P54" s="608"/>
      <c r="Q54" s="608"/>
      <c r="R54" s="224">
        <f t="shared" si="3"/>
        <v>0</v>
      </c>
    </row>
    <row r="55" spans="1:18" s="53" customFormat="1" x14ac:dyDescent="0.3">
      <c r="A55" s="767" t="s">
        <v>938</v>
      </c>
      <c r="B55" s="222" t="s">
        <v>330</v>
      </c>
      <c r="C55" s="222">
        <f t="shared" ref="C55:I55" si="33">SUM(C56:C57)</f>
        <v>0</v>
      </c>
      <c r="D55" s="222">
        <f t="shared" si="33"/>
        <v>0</v>
      </c>
      <c r="E55" s="222">
        <f t="shared" si="33"/>
        <v>0</v>
      </c>
      <c r="F55" s="222">
        <f t="shared" si="33"/>
        <v>0</v>
      </c>
      <c r="G55" s="222">
        <f t="shared" si="33"/>
        <v>0</v>
      </c>
      <c r="H55" s="222">
        <f t="shared" si="33"/>
        <v>0</v>
      </c>
      <c r="I55" s="222">
        <f t="shared" si="33"/>
        <v>0</v>
      </c>
      <c r="J55" s="54"/>
      <c r="K55" s="222">
        <f t="shared" ref="K55:Q55" si="34">SUM(K56:K57)</f>
        <v>0</v>
      </c>
      <c r="L55" s="222">
        <f t="shared" si="34"/>
        <v>0</v>
      </c>
      <c r="M55" s="222">
        <f t="shared" si="34"/>
        <v>0</v>
      </c>
      <c r="N55" s="222">
        <f t="shared" si="34"/>
        <v>0</v>
      </c>
      <c r="O55" s="222">
        <f t="shared" si="34"/>
        <v>0</v>
      </c>
      <c r="P55" s="222">
        <f t="shared" si="34"/>
        <v>0</v>
      </c>
      <c r="Q55" s="222">
        <f t="shared" si="34"/>
        <v>0</v>
      </c>
      <c r="R55" s="222">
        <f t="shared" si="3"/>
        <v>0</v>
      </c>
    </row>
    <row r="56" spans="1:18" s="53" customFormat="1" x14ac:dyDescent="0.3">
      <c r="A56" s="767"/>
      <c r="B56" s="223" t="s">
        <v>331</v>
      </c>
      <c r="C56" s="608"/>
      <c r="D56" s="608"/>
      <c r="E56" s="608"/>
      <c r="F56" s="608"/>
      <c r="G56" s="608"/>
      <c r="H56" s="608"/>
      <c r="I56" s="608"/>
      <c r="J56" s="54"/>
      <c r="K56" s="608"/>
      <c r="L56" s="608"/>
      <c r="M56" s="608"/>
      <c r="N56" s="608"/>
      <c r="O56" s="608"/>
      <c r="P56" s="608"/>
      <c r="Q56" s="608"/>
      <c r="R56" s="224">
        <f t="shared" si="3"/>
        <v>0</v>
      </c>
    </row>
    <row r="57" spans="1:18" s="53" customFormat="1" x14ac:dyDescent="0.3">
      <c r="A57" s="767"/>
      <c r="B57" s="223" t="s">
        <v>332</v>
      </c>
      <c r="C57" s="608"/>
      <c r="D57" s="608"/>
      <c r="E57" s="608"/>
      <c r="F57" s="608"/>
      <c r="G57" s="608"/>
      <c r="H57" s="608"/>
      <c r="I57" s="608"/>
      <c r="J57" s="54"/>
      <c r="K57" s="608"/>
      <c r="L57" s="608"/>
      <c r="M57" s="608"/>
      <c r="N57" s="608"/>
      <c r="O57" s="608"/>
      <c r="P57" s="608"/>
      <c r="Q57" s="608"/>
      <c r="R57" s="224">
        <f t="shared" si="3"/>
        <v>0</v>
      </c>
    </row>
    <row r="58" spans="1:18" s="53" customFormat="1" x14ac:dyDescent="0.3">
      <c r="A58" s="767"/>
      <c r="B58" s="222" t="s">
        <v>333</v>
      </c>
      <c r="C58" s="222">
        <f t="shared" ref="C58:I58" si="35">SUM(C59:C60)</f>
        <v>0</v>
      </c>
      <c r="D58" s="222">
        <f t="shared" si="35"/>
        <v>0</v>
      </c>
      <c r="E58" s="222">
        <f t="shared" si="35"/>
        <v>0</v>
      </c>
      <c r="F58" s="222">
        <f t="shared" si="35"/>
        <v>0</v>
      </c>
      <c r="G58" s="222">
        <f t="shared" si="35"/>
        <v>0</v>
      </c>
      <c r="H58" s="222">
        <f t="shared" si="35"/>
        <v>0</v>
      </c>
      <c r="I58" s="222">
        <f t="shared" si="35"/>
        <v>0</v>
      </c>
      <c r="J58" s="54"/>
      <c r="K58" s="222">
        <f t="shared" ref="K58:Q58" si="36">SUM(K59:K60)</f>
        <v>0</v>
      </c>
      <c r="L58" s="222">
        <f t="shared" si="36"/>
        <v>0</v>
      </c>
      <c r="M58" s="222">
        <f t="shared" si="36"/>
        <v>0</v>
      </c>
      <c r="N58" s="222">
        <f t="shared" si="36"/>
        <v>0</v>
      </c>
      <c r="O58" s="222">
        <f t="shared" si="36"/>
        <v>0</v>
      </c>
      <c r="P58" s="222">
        <f t="shared" si="36"/>
        <v>0</v>
      </c>
      <c r="Q58" s="222">
        <f t="shared" si="36"/>
        <v>0</v>
      </c>
      <c r="R58" s="222">
        <f t="shared" si="3"/>
        <v>0</v>
      </c>
    </row>
    <row r="59" spans="1:18" s="53" customFormat="1" x14ac:dyDescent="0.3">
      <c r="A59" s="767"/>
      <c r="B59" s="223" t="s">
        <v>331</v>
      </c>
      <c r="C59" s="608"/>
      <c r="D59" s="608"/>
      <c r="E59" s="608"/>
      <c r="F59" s="608"/>
      <c r="G59" s="608"/>
      <c r="H59" s="608"/>
      <c r="I59" s="608"/>
      <c r="J59" s="54"/>
      <c r="K59" s="608"/>
      <c r="L59" s="608"/>
      <c r="M59" s="608"/>
      <c r="N59" s="608"/>
      <c r="O59" s="608"/>
      <c r="P59" s="608"/>
      <c r="Q59" s="608"/>
      <c r="R59" s="224">
        <f t="shared" si="3"/>
        <v>0</v>
      </c>
    </row>
    <row r="60" spans="1:18" s="53" customFormat="1" x14ac:dyDescent="0.3">
      <c r="A60" s="767"/>
      <c r="B60" s="223" t="s">
        <v>332</v>
      </c>
      <c r="C60" s="608"/>
      <c r="D60" s="608"/>
      <c r="E60" s="608"/>
      <c r="F60" s="608"/>
      <c r="G60" s="608"/>
      <c r="H60" s="608"/>
      <c r="I60" s="608"/>
      <c r="J60" s="54"/>
      <c r="K60" s="608"/>
      <c r="L60" s="608"/>
      <c r="M60" s="608"/>
      <c r="N60" s="608"/>
      <c r="O60" s="608"/>
      <c r="P60" s="608"/>
      <c r="Q60" s="608"/>
      <c r="R60" s="224">
        <f t="shared" si="3"/>
        <v>0</v>
      </c>
    </row>
    <row r="61" spans="1:18" s="53" customFormat="1" x14ac:dyDescent="0.3">
      <c r="A61" s="767" t="s">
        <v>939</v>
      </c>
      <c r="B61" s="222" t="s">
        <v>330</v>
      </c>
      <c r="C61" s="222">
        <f t="shared" ref="C61:J61" si="37">SUM(C62:C63)</f>
        <v>0</v>
      </c>
      <c r="D61" s="222">
        <f t="shared" si="37"/>
        <v>0</v>
      </c>
      <c r="E61" s="222">
        <f t="shared" si="37"/>
        <v>0</v>
      </c>
      <c r="F61" s="222">
        <f t="shared" si="37"/>
        <v>0</v>
      </c>
      <c r="G61" s="222">
        <f t="shared" si="37"/>
        <v>0</v>
      </c>
      <c r="H61" s="222">
        <f t="shared" si="37"/>
        <v>0</v>
      </c>
      <c r="I61" s="222">
        <f t="shared" si="37"/>
        <v>0</v>
      </c>
      <c r="J61" s="222">
        <f t="shared" si="37"/>
        <v>0</v>
      </c>
      <c r="K61" s="54"/>
      <c r="L61" s="222">
        <f t="shared" ref="L61:Q61" si="38">SUM(L62:L63)</f>
        <v>0</v>
      </c>
      <c r="M61" s="222">
        <f t="shared" si="38"/>
        <v>0</v>
      </c>
      <c r="N61" s="222">
        <f t="shared" si="38"/>
        <v>0</v>
      </c>
      <c r="O61" s="222">
        <f t="shared" si="38"/>
        <v>0</v>
      </c>
      <c r="P61" s="222">
        <f t="shared" si="38"/>
        <v>0</v>
      </c>
      <c r="Q61" s="222">
        <f t="shared" si="38"/>
        <v>0</v>
      </c>
      <c r="R61" s="222">
        <f t="shared" si="3"/>
        <v>0</v>
      </c>
    </row>
    <row r="62" spans="1:18" s="53" customFormat="1" x14ac:dyDescent="0.3">
      <c r="A62" s="767"/>
      <c r="B62" s="223" t="s">
        <v>331</v>
      </c>
      <c r="C62" s="608"/>
      <c r="D62" s="608"/>
      <c r="E62" s="608"/>
      <c r="F62" s="608"/>
      <c r="G62" s="608"/>
      <c r="H62" s="608"/>
      <c r="I62" s="608"/>
      <c r="J62" s="608"/>
      <c r="K62" s="54"/>
      <c r="L62" s="608"/>
      <c r="M62" s="608"/>
      <c r="N62" s="608"/>
      <c r="O62" s="608"/>
      <c r="P62" s="608"/>
      <c r="Q62" s="608"/>
      <c r="R62" s="224">
        <f t="shared" si="3"/>
        <v>0</v>
      </c>
    </row>
    <row r="63" spans="1:18" s="53" customFormat="1" x14ac:dyDescent="0.3">
      <c r="A63" s="767"/>
      <c r="B63" s="223" t="s">
        <v>332</v>
      </c>
      <c r="C63" s="608"/>
      <c r="D63" s="608"/>
      <c r="E63" s="608"/>
      <c r="F63" s="608"/>
      <c r="G63" s="608"/>
      <c r="H63" s="608"/>
      <c r="I63" s="608"/>
      <c r="J63" s="608"/>
      <c r="K63" s="54"/>
      <c r="L63" s="608"/>
      <c r="M63" s="608"/>
      <c r="N63" s="608"/>
      <c r="O63" s="608"/>
      <c r="P63" s="608"/>
      <c r="Q63" s="608"/>
      <c r="R63" s="224">
        <f t="shared" si="3"/>
        <v>0</v>
      </c>
    </row>
    <row r="64" spans="1:18" s="53" customFormat="1" x14ac:dyDescent="0.3">
      <c r="A64" s="767"/>
      <c r="B64" s="222" t="s">
        <v>333</v>
      </c>
      <c r="C64" s="222">
        <f t="shared" ref="C64:J64" si="39">SUM(C65:C66)</f>
        <v>0</v>
      </c>
      <c r="D64" s="222">
        <f t="shared" si="39"/>
        <v>0</v>
      </c>
      <c r="E64" s="222">
        <f t="shared" si="39"/>
        <v>0</v>
      </c>
      <c r="F64" s="222">
        <f t="shared" si="39"/>
        <v>0</v>
      </c>
      <c r="G64" s="222">
        <f t="shared" si="39"/>
        <v>0</v>
      </c>
      <c r="H64" s="222">
        <f t="shared" si="39"/>
        <v>0</v>
      </c>
      <c r="I64" s="222">
        <f t="shared" si="39"/>
        <v>0</v>
      </c>
      <c r="J64" s="222">
        <f t="shared" si="39"/>
        <v>0</v>
      </c>
      <c r="K64" s="54"/>
      <c r="L64" s="222">
        <f t="shared" ref="L64:Q64" si="40">SUM(L65:L66)</f>
        <v>0</v>
      </c>
      <c r="M64" s="222">
        <f t="shared" si="40"/>
        <v>0</v>
      </c>
      <c r="N64" s="222">
        <f t="shared" si="40"/>
        <v>0</v>
      </c>
      <c r="O64" s="222">
        <f t="shared" si="40"/>
        <v>0</v>
      </c>
      <c r="P64" s="222">
        <f t="shared" si="40"/>
        <v>0</v>
      </c>
      <c r="Q64" s="222">
        <f t="shared" si="40"/>
        <v>0</v>
      </c>
      <c r="R64" s="222">
        <f t="shared" si="3"/>
        <v>0</v>
      </c>
    </row>
    <row r="65" spans="1:18" s="53" customFormat="1" x14ac:dyDescent="0.3">
      <c r="A65" s="767"/>
      <c r="B65" s="223" t="s">
        <v>331</v>
      </c>
      <c r="C65" s="608"/>
      <c r="D65" s="608"/>
      <c r="E65" s="608"/>
      <c r="F65" s="608"/>
      <c r="G65" s="608"/>
      <c r="H65" s="608"/>
      <c r="I65" s="608"/>
      <c r="J65" s="608"/>
      <c r="K65" s="54"/>
      <c r="L65" s="608"/>
      <c r="M65" s="608"/>
      <c r="N65" s="608"/>
      <c r="O65" s="608"/>
      <c r="P65" s="608"/>
      <c r="Q65" s="608"/>
      <c r="R65" s="224">
        <f t="shared" si="3"/>
        <v>0</v>
      </c>
    </row>
    <row r="66" spans="1:18" s="53" customFormat="1" x14ac:dyDescent="0.3">
      <c r="A66" s="767"/>
      <c r="B66" s="223" t="s">
        <v>332</v>
      </c>
      <c r="C66" s="608"/>
      <c r="D66" s="608"/>
      <c r="E66" s="608"/>
      <c r="F66" s="608"/>
      <c r="G66" s="608"/>
      <c r="H66" s="608"/>
      <c r="I66" s="608"/>
      <c r="J66" s="608"/>
      <c r="K66" s="54"/>
      <c r="L66" s="608"/>
      <c r="M66" s="608"/>
      <c r="N66" s="608"/>
      <c r="O66" s="608"/>
      <c r="P66" s="608"/>
      <c r="Q66" s="608"/>
      <c r="R66" s="224">
        <f t="shared" si="3"/>
        <v>0</v>
      </c>
    </row>
    <row r="67" spans="1:18" s="53" customFormat="1" x14ac:dyDescent="0.3">
      <c r="A67" s="767" t="s">
        <v>940</v>
      </c>
      <c r="B67" s="222" t="s">
        <v>330</v>
      </c>
      <c r="C67" s="222">
        <f t="shared" ref="C67:K67" si="41">SUM(C68:C69)</f>
        <v>0</v>
      </c>
      <c r="D67" s="222">
        <f t="shared" si="41"/>
        <v>0</v>
      </c>
      <c r="E67" s="222">
        <f t="shared" si="41"/>
        <v>0</v>
      </c>
      <c r="F67" s="222">
        <f t="shared" si="41"/>
        <v>0</v>
      </c>
      <c r="G67" s="222">
        <f t="shared" si="41"/>
        <v>0</v>
      </c>
      <c r="H67" s="222">
        <f t="shared" si="41"/>
        <v>0</v>
      </c>
      <c r="I67" s="222">
        <f t="shared" si="41"/>
        <v>0</v>
      </c>
      <c r="J67" s="222">
        <f t="shared" si="41"/>
        <v>0</v>
      </c>
      <c r="K67" s="222">
        <f t="shared" si="41"/>
        <v>0</v>
      </c>
      <c r="L67" s="54"/>
      <c r="M67" s="222">
        <f t="shared" ref="M67:Q67" si="42">SUM(M68:M69)</f>
        <v>0</v>
      </c>
      <c r="N67" s="222">
        <f t="shared" si="42"/>
        <v>0</v>
      </c>
      <c r="O67" s="222">
        <f t="shared" si="42"/>
        <v>0</v>
      </c>
      <c r="P67" s="222">
        <f t="shared" si="42"/>
        <v>0</v>
      </c>
      <c r="Q67" s="222">
        <f t="shared" si="42"/>
        <v>0</v>
      </c>
      <c r="R67" s="222">
        <f t="shared" si="3"/>
        <v>0</v>
      </c>
    </row>
    <row r="68" spans="1:18" s="53" customFormat="1" x14ac:dyDescent="0.3">
      <c r="A68" s="767"/>
      <c r="B68" s="223" t="s">
        <v>331</v>
      </c>
      <c r="C68" s="608"/>
      <c r="D68" s="608"/>
      <c r="E68" s="608"/>
      <c r="F68" s="608"/>
      <c r="G68" s="608"/>
      <c r="H68" s="608"/>
      <c r="I68" s="608"/>
      <c r="J68" s="608"/>
      <c r="K68" s="608"/>
      <c r="L68" s="54"/>
      <c r="M68" s="608"/>
      <c r="N68" s="608"/>
      <c r="O68" s="608"/>
      <c r="P68" s="608"/>
      <c r="Q68" s="608"/>
      <c r="R68" s="224">
        <f t="shared" si="3"/>
        <v>0</v>
      </c>
    </row>
    <row r="69" spans="1:18" s="53" customFormat="1" x14ac:dyDescent="0.3">
      <c r="A69" s="767"/>
      <c r="B69" s="223" t="s">
        <v>332</v>
      </c>
      <c r="C69" s="608"/>
      <c r="D69" s="608"/>
      <c r="E69" s="608"/>
      <c r="F69" s="608"/>
      <c r="G69" s="608"/>
      <c r="H69" s="608"/>
      <c r="I69" s="608"/>
      <c r="J69" s="608"/>
      <c r="K69" s="608"/>
      <c r="L69" s="54"/>
      <c r="M69" s="608"/>
      <c r="N69" s="608"/>
      <c r="O69" s="608"/>
      <c r="P69" s="608"/>
      <c r="Q69" s="608"/>
      <c r="R69" s="224">
        <f t="shared" si="3"/>
        <v>0</v>
      </c>
    </row>
    <row r="70" spans="1:18" s="53" customFormat="1" x14ac:dyDescent="0.3">
      <c r="A70" s="767"/>
      <c r="B70" s="222" t="s">
        <v>333</v>
      </c>
      <c r="C70" s="222">
        <f t="shared" ref="C70:K70" si="43">SUM(C71:C72)</f>
        <v>0</v>
      </c>
      <c r="D70" s="222">
        <f t="shared" si="43"/>
        <v>0</v>
      </c>
      <c r="E70" s="222">
        <f t="shared" si="43"/>
        <v>0</v>
      </c>
      <c r="F70" s="222">
        <f t="shared" si="43"/>
        <v>0</v>
      </c>
      <c r="G70" s="222">
        <f t="shared" si="43"/>
        <v>0</v>
      </c>
      <c r="H70" s="222">
        <f t="shared" si="43"/>
        <v>0</v>
      </c>
      <c r="I70" s="222">
        <f t="shared" si="43"/>
        <v>0</v>
      </c>
      <c r="J70" s="222">
        <f t="shared" si="43"/>
        <v>0</v>
      </c>
      <c r="K70" s="222">
        <f t="shared" si="43"/>
        <v>0</v>
      </c>
      <c r="L70" s="54"/>
      <c r="M70" s="222">
        <f t="shared" ref="M70:Q70" si="44">SUM(M71:M72)</f>
        <v>0</v>
      </c>
      <c r="N70" s="222">
        <f t="shared" si="44"/>
        <v>0</v>
      </c>
      <c r="O70" s="222">
        <f t="shared" si="44"/>
        <v>0</v>
      </c>
      <c r="P70" s="222">
        <f t="shared" si="44"/>
        <v>0</v>
      </c>
      <c r="Q70" s="222">
        <f t="shared" si="44"/>
        <v>0</v>
      </c>
      <c r="R70" s="222">
        <f t="shared" si="3"/>
        <v>0</v>
      </c>
    </row>
    <row r="71" spans="1:18" s="53" customFormat="1" x14ac:dyDescent="0.3">
      <c r="A71" s="767"/>
      <c r="B71" s="223" t="s">
        <v>331</v>
      </c>
      <c r="C71" s="608"/>
      <c r="D71" s="608"/>
      <c r="E71" s="608"/>
      <c r="F71" s="608"/>
      <c r="G71" s="608"/>
      <c r="H71" s="608"/>
      <c r="I71" s="608"/>
      <c r="J71" s="608"/>
      <c r="K71" s="608"/>
      <c r="L71" s="54"/>
      <c r="M71" s="608"/>
      <c r="N71" s="608"/>
      <c r="O71" s="608"/>
      <c r="P71" s="608"/>
      <c r="Q71" s="608"/>
      <c r="R71" s="224">
        <f t="shared" si="3"/>
        <v>0</v>
      </c>
    </row>
    <row r="72" spans="1:18" s="53" customFormat="1" x14ac:dyDescent="0.3">
      <c r="A72" s="767"/>
      <c r="B72" s="223" t="s">
        <v>332</v>
      </c>
      <c r="C72" s="608"/>
      <c r="D72" s="608"/>
      <c r="E72" s="608"/>
      <c r="F72" s="608"/>
      <c r="G72" s="608"/>
      <c r="H72" s="608"/>
      <c r="I72" s="608"/>
      <c r="J72" s="608"/>
      <c r="K72" s="608"/>
      <c r="L72" s="54"/>
      <c r="M72" s="608"/>
      <c r="N72" s="608"/>
      <c r="O72" s="608"/>
      <c r="P72" s="608"/>
      <c r="Q72" s="608"/>
      <c r="R72" s="224">
        <f t="shared" si="3"/>
        <v>0</v>
      </c>
    </row>
    <row r="73" spans="1:18" s="53" customFormat="1" x14ac:dyDescent="0.3">
      <c r="A73" s="767" t="s">
        <v>941</v>
      </c>
      <c r="B73" s="222" t="s">
        <v>330</v>
      </c>
      <c r="C73" s="222">
        <f t="shared" ref="C73:L73" si="45">SUM(C74:C75)</f>
        <v>0</v>
      </c>
      <c r="D73" s="222">
        <f t="shared" si="45"/>
        <v>0</v>
      </c>
      <c r="E73" s="222">
        <f t="shared" si="45"/>
        <v>0</v>
      </c>
      <c r="F73" s="222">
        <f t="shared" si="45"/>
        <v>0</v>
      </c>
      <c r="G73" s="222">
        <f t="shared" si="45"/>
        <v>0</v>
      </c>
      <c r="H73" s="222">
        <f t="shared" si="45"/>
        <v>0</v>
      </c>
      <c r="I73" s="222">
        <f t="shared" si="45"/>
        <v>0</v>
      </c>
      <c r="J73" s="222">
        <f t="shared" si="45"/>
        <v>0</v>
      </c>
      <c r="K73" s="222">
        <f t="shared" si="45"/>
        <v>0</v>
      </c>
      <c r="L73" s="222">
        <f t="shared" si="45"/>
        <v>0</v>
      </c>
      <c r="M73" s="54"/>
      <c r="N73" s="222">
        <f t="shared" ref="N73:Q73" si="46">SUM(N74:N75)</f>
        <v>0</v>
      </c>
      <c r="O73" s="222">
        <f t="shared" si="46"/>
        <v>0</v>
      </c>
      <c r="P73" s="222">
        <f t="shared" si="46"/>
        <v>0</v>
      </c>
      <c r="Q73" s="222">
        <f t="shared" si="46"/>
        <v>0</v>
      </c>
      <c r="R73" s="222">
        <f t="shared" si="3"/>
        <v>0</v>
      </c>
    </row>
    <row r="74" spans="1:18" s="53" customFormat="1" x14ac:dyDescent="0.3">
      <c r="A74" s="767"/>
      <c r="B74" s="223" t="s">
        <v>331</v>
      </c>
      <c r="C74" s="608"/>
      <c r="D74" s="608"/>
      <c r="E74" s="608"/>
      <c r="F74" s="608"/>
      <c r="G74" s="608"/>
      <c r="H74" s="608"/>
      <c r="I74" s="608"/>
      <c r="J74" s="608"/>
      <c r="K74" s="608"/>
      <c r="L74" s="608"/>
      <c r="M74" s="54"/>
      <c r="N74" s="608"/>
      <c r="O74" s="608"/>
      <c r="P74" s="608"/>
      <c r="Q74" s="608"/>
      <c r="R74" s="224">
        <f t="shared" si="3"/>
        <v>0</v>
      </c>
    </row>
    <row r="75" spans="1:18" s="53" customFormat="1" x14ac:dyDescent="0.3">
      <c r="A75" s="767"/>
      <c r="B75" s="223" t="s">
        <v>332</v>
      </c>
      <c r="C75" s="608"/>
      <c r="D75" s="608"/>
      <c r="E75" s="608"/>
      <c r="F75" s="608"/>
      <c r="G75" s="608"/>
      <c r="H75" s="608"/>
      <c r="I75" s="608"/>
      <c r="J75" s="608"/>
      <c r="K75" s="608"/>
      <c r="L75" s="608"/>
      <c r="M75" s="54"/>
      <c r="N75" s="608"/>
      <c r="O75" s="608"/>
      <c r="P75" s="608"/>
      <c r="Q75" s="608"/>
      <c r="R75" s="224">
        <f t="shared" si="3"/>
        <v>0</v>
      </c>
    </row>
    <row r="76" spans="1:18" s="53" customFormat="1" x14ac:dyDescent="0.3">
      <c r="A76" s="767"/>
      <c r="B76" s="222" t="s">
        <v>333</v>
      </c>
      <c r="C76" s="222">
        <f t="shared" ref="C76:L76" si="47">SUM(C77:C78)</f>
        <v>0</v>
      </c>
      <c r="D76" s="222">
        <f t="shared" si="47"/>
        <v>0</v>
      </c>
      <c r="E76" s="222">
        <f t="shared" si="47"/>
        <v>0</v>
      </c>
      <c r="F76" s="222">
        <f t="shared" si="47"/>
        <v>0</v>
      </c>
      <c r="G76" s="222">
        <f t="shared" si="47"/>
        <v>0</v>
      </c>
      <c r="H76" s="222">
        <f t="shared" si="47"/>
        <v>0</v>
      </c>
      <c r="I76" s="222">
        <f t="shared" si="47"/>
        <v>0</v>
      </c>
      <c r="J76" s="222">
        <f t="shared" si="47"/>
        <v>0</v>
      </c>
      <c r="K76" s="222">
        <f t="shared" si="47"/>
        <v>0</v>
      </c>
      <c r="L76" s="222">
        <f t="shared" si="47"/>
        <v>0</v>
      </c>
      <c r="M76" s="54"/>
      <c r="N76" s="222">
        <f t="shared" ref="N76:Q76" si="48">SUM(N77:N78)</f>
        <v>0</v>
      </c>
      <c r="O76" s="222">
        <f t="shared" si="48"/>
        <v>0</v>
      </c>
      <c r="P76" s="222">
        <f t="shared" si="48"/>
        <v>0</v>
      </c>
      <c r="Q76" s="222">
        <f t="shared" si="48"/>
        <v>0</v>
      </c>
      <c r="R76" s="222">
        <f t="shared" si="3"/>
        <v>0</v>
      </c>
    </row>
    <row r="77" spans="1:18" s="53" customFormat="1" x14ac:dyDescent="0.3">
      <c r="A77" s="767"/>
      <c r="B77" s="223" t="s">
        <v>331</v>
      </c>
      <c r="C77" s="608"/>
      <c r="D77" s="608"/>
      <c r="E77" s="608"/>
      <c r="F77" s="608"/>
      <c r="G77" s="608"/>
      <c r="H77" s="608"/>
      <c r="I77" s="608"/>
      <c r="J77" s="608"/>
      <c r="K77" s="608"/>
      <c r="L77" s="608"/>
      <c r="M77" s="54"/>
      <c r="N77" s="608"/>
      <c r="O77" s="608"/>
      <c r="P77" s="608"/>
      <c r="Q77" s="608"/>
      <c r="R77" s="224">
        <f t="shared" si="3"/>
        <v>0</v>
      </c>
    </row>
    <row r="78" spans="1:18" s="53" customFormat="1" x14ac:dyDescent="0.3">
      <c r="A78" s="767"/>
      <c r="B78" s="223" t="s">
        <v>332</v>
      </c>
      <c r="C78" s="608"/>
      <c r="D78" s="608"/>
      <c r="E78" s="608"/>
      <c r="F78" s="608"/>
      <c r="G78" s="608"/>
      <c r="H78" s="608"/>
      <c r="I78" s="608"/>
      <c r="J78" s="608"/>
      <c r="K78" s="608"/>
      <c r="L78" s="608"/>
      <c r="M78" s="54"/>
      <c r="N78" s="608"/>
      <c r="O78" s="608"/>
      <c r="P78" s="608"/>
      <c r="Q78" s="608"/>
      <c r="R78" s="224">
        <f t="shared" ref="R78:R102" si="49">SUM(C78:Q78)</f>
        <v>0</v>
      </c>
    </row>
    <row r="79" spans="1:18" s="53" customFormat="1" x14ac:dyDescent="0.3">
      <c r="A79" s="767" t="s">
        <v>942</v>
      </c>
      <c r="B79" s="222" t="s">
        <v>330</v>
      </c>
      <c r="C79" s="222">
        <f t="shared" ref="C79:M79" si="50">SUM(C80:C81)</f>
        <v>0</v>
      </c>
      <c r="D79" s="222">
        <f t="shared" si="50"/>
        <v>0</v>
      </c>
      <c r="E79" s="222">
        <f t="shared" si="50"/>
        <v>0</v>
      </c>
      <c r="F79" s="222">
        <f t="shared" si="50"/>
        <v>0</v>
      </c>
      <c r="G79" s="222">
        <f t="shared" si="50"/>
        <v>0</v>
      </c>
      <c r="H79" s="222">
        <f t="shared" si="50"/>
        <v>0</v>
      </c>
      <c r="I79" s="222">
        <f t="shared" si="50"/>
        <v>0</v>
      </c>
      <c r="J79" s="222">
        <f t="shared" si="50"/>
        <v>0</v>
      </c>
      <c r="K79" s="222">
        <f t="shared" si="50"/>
        <v>0</v>
      </c>
      <c r="L79" s="222">
        <f t="shared" si="50"/>
        <v>0</v>
      </c>
      <c r="M79" s="222">
        <f t="shared" si="50"/>
        <v>0</v>
      </c>
      <c r="N79" s="54"/>
      <c r="O79" s="222">
        <f t="shared" ref="O79:Q79" si="51">SUM(O80:O81)</f>
        <v>0</v>
      </c>
      <c r="P79" s="222">
        <f t="shared" si="51"/>
        <v>0</v>
      </c>
      <c r="Q79" s="222">
        <f t="shared" si="51"/>
        <v>0</v>
      </c>
      <c r="R79" s="222">
        <f t="shared" si="49"/>
        <v>0</v>
      </c>
    </row>
    <row r="80" spans="1:18" s="53" customFormat="1" x14ac:dyDescent="0.3">
      <c r="A80" s="767"/>
      <c r="B80" s="223" t="s">
        <v>331</v>
      </c>
      <c r="C80" s="608"/>
      <c r="D80" s="608"/>
      <c r="E80" s="608"/>
      <c r="F80" s="608"/>
      <c r="G80" s="608"/>
      <c r="H80" s="608"/>
      <c r="I80" s="608"/>
      <c r="J80" s="608"/>
      <c r="K80" s="608"/>
      <c r="L80" s="608"/>
      <c r="M80" s="608"/>
      <c r="N80" s="54"/>
      <c r="O80" s="608"/>
      <c r="P80" s="608"/>
      <c r="Q80" s="608"/>
      <c r="R80" s="224">
        <f t="shared" si="49"/>
        <v>0</v>
      </c>
    </row>
    <row r="81" spans="1:18" s="53" customFormat="1" x14ac:dyDescent="0.3">
      <c r="A81" s="767"/>
      <c r="B81" s="223" t="s">
        <v>332</v>
      </c>
      <c r="C81" s="608"/>
      <c r="D81" s="608"/>
      <c r="E81" s="608"/>
      <c r="F81" s="608"/>
      <c r="G81" s="608"/>
      <c r="H81" s="608"/>
      <c r="I81" s="608"/>
      <c r="J81" s="608"/>
      <c r="K81" s="608"/>
      <c r="L81" s="608"/>
      <c r="M81" s="608"/>
      <c r="N81" s="54"/>
      <c r="O81" s="608"/>
      <c r="P81" s="608"/>
      <c r="Q81" s="608"/>
      <c r="R81" s="224">
        <f t="shared" si="49"/>
        <v>0</v>
      </c>
    </row>
    <row r="82" spans="1:18" s="53" customFormat="1" x14ac:dyDescent="0.3">
      <c r="A82" s="767"/>
      <c r="B82" s="222" t="s">
        <v>333</v>
      </c>
      <c r="C82" s="222">
        <f t="shared" ref="C82:M82" si="52">SUM(C83:C84)</f>
        <v>0</v>
      </c>
      <c r="D82" s="222">
        <f t="shared" si="52"/>
        <v>0</v>
      </c>
      <c r="E82" s="222">
        <f t="shared" si="52"/>
        <v>0</v>
      </c>
      <c r="F82" s="222">
        <f t="shared" si="52"/>
        <v>0</v>
      </c>
      <c r="G82" s="222">
        <f t="shared" si="52"/>
        <v>0</v>
      </c>
      <c r="H82" s="222">
        <f t="shared" si="52"/>
        <v>0</v>
      </c>
      <c r="I82" s="222">
        <f t="shared" si="52"/>
        <v>0</v>
      </c>
      <c r="J82" s="222">
        <f t="shared" si="52"/>
        <v>0</v>
      </c>
      <c r="K82" s="222">
        <f t="shared" si="52"/>
        <v>0</v>
      </c>
      <c r="L82" s="222">
        <f t="shared" si="52"/>
        <v>0</v>
      </c>
      <c r="M82" s="222">
        <f t="shared" si="52"/>
        <v>0</v>
      </c>
      <c r="N82" s="54"/>
      <c r="O82" s="222">
        <f t="shared" ref="O82:Q82" si="53">SUM(O83:O84)</f>
        <v>0</v>
      </c>
      <c r="P82" s="222">
        <f t="shared" si="53"/>
        <v>0</v>
      </c>
      <c r="Q82" s="222">
        <f t="shared" si="53"/>
        <v>0</v>
      </c>
      <c r="R82" s="222">
        <f t="shared" si="49"/>
        <v>0</v>
      </c>
    </row>
    <row r="83" spans="1:18" s="53" customFormat="1" x14ac:dyDescent="0.3">
      <c r="A83" s="767"/>
      <c r="B83" s="223" t="s">
        <v>331</v>
      </c>
      <c r="C83" s="608"/>
      <c r="D83" s="608"/>
      <c r="E83" s="608"/>
      <c r="F83" s="608"/>
      <c r="G83" s="608"/>
      <c r="H83" s="608"/>
      <c r="I83" s="608"/>
      <c r="J83" s="608"/>
      <c r="K83" s="608"/>
      <c r="L83" s="608"/>
      <c r="M83" s="608"/>
      <c r="N83" s="54"/>
      <c r="O83" s="608"/>
      <c r="P83" s="608"/>
      <c r="Q83" s="608"/>
      <c r="R83" s="224">
        <f t="shared" si="49"/>
        <v>0</v>
      </c>
    </row>
    <row r="84" spans="1:18" s="53" customFormat="1" x14ac:dyDescent="0.3">
      <c r="A84" s="767"/>
      <c r="B84" s="223" t="s">
        <v>332</v>
      </c>
      <c r="C84" s="608"/>
      <c r="D84" s="608"/>
      <c r="E84" s="608"/>
      <c r="F84" s="608"/>
      <c r="G84" s="608"/>
      <c r="H84" s="608"/>
      <c r="I84" s="608"/>
      <c r="J84" s="608"/>
      <c r="K84" s="608"/>
      <c r="L84" s="608"/>
      <c r="M84" s="608"/>
      <c r="N84" s="54"/>
      <c r="O84" s="608"/>
      <c r="P84" s="608"/>
      <c r="Q84" s="608"/>
      <c r="R84" s="224">
        <f t="shared" si="49"/>
        <v>0</v>
      </c>
    </row>
    <row r="85" spans="1:18" s="53" customFormat="1" x14ac:dyDescent="0.3">
      <c r="A85" s="767" t="s">
        <v>943</v>
      </c>
      <c r="B85" s="222" t="s">
        <v>330</v>
      </c>
      <c r="C85" s="222">
        <f t="shared" ref="C85:N85" si="54">SUM(C86:C87)</f>
        <v>0</v>
      </c>
      <c r="D85" s="222">
        <f t="shared" si="54"/>
        <v>0</v>
      </c>
      <c r="E85" s="222">
        <f t="shared" si="54"/>
        <v>0</v>
      </c>
      <c r="F85" s="222">
        <f t="shared" si="54"/>
        <v>0</v>
      </c>
      <c r="G85" s="222">
        <f t="shared" si="54"/>
        <v>0</v>
      </c>
      <c r="H85" s="222">
        <f t="shared" si="54"/>
        <v>0</v>
      </c>
      <c r="I85" s="222">
        <f t="shared" si="54"/>
        <v>0</v>
      </c>
      <c r="J85" s="222">
        <f t="shared" si="54"/>
        <v>0</v>
      </c>
      <c r="K85" s="222">
        <f t="shared" si="54"/>
        <v>0</v>
      </c>
      <c r="L85" s="222">
        <f t="shared" si="54"/>
        <v>0</v>
      </c>
      <c r="M85" s="222">
        <f t="shared" si="54"/>
        <v>0</v>
      </c>
      <c r="N85" s="222">
        <f t="shared" si="54"/>
        <v>0</v>
      </c>
      <c r="O85" s="54"/>
      <c r="P85" s="222">
        <f t="shared" ref="P85:Q85" si="55">SUM(P86:P87)</f>
        <v>0</v>
      </c>
      <c r="Q85" s="222">
        <f t="shared" si="55"/>
        <v>0</v>
      </c>
      <c r="R85" s="222">
        <f t="shared" si="49"/>
        <v>0</v>
      </c>
    </row>
    <row r="86" spans="1:18" s="53" customFormat="1" x14ac:dyDescent="0.3">
      <c r="A86" s="767"/>
      <c r="B86" s="223" t="s">
        <v>331</v>
      </c>
      <c r="C86" s="608"/>
      <c r="D86" s="608"/>
      <c r="E86" s="608"/>
      <c r="F86" s="608"/>
      <c r="G86" s="608"/>
      <c r="H86" s="608"/>
      <c r="I86" s="608"/>
      <c r="J86" s="608"/>
      <c r="K86" s="608"/>
      <c r="L86" s="608"/>
      <c r="M86" s="608"/>
      <c r="N86" s="608"/>
      <c r="O86" s="54"/>
      <c r="P86" s="608"/>
      <c r="Q86" s="608"/>
      <c r="R86" s="224">
        <f t="shared" si="49"/>
        <v>0</v>
      </c>
    </row>
    <row r="87" spans="1:18" s="53" customFormat="1" x14ac:dyDescent="0.3">
      <c r="A87" s="767"/>
      <c r="B87" s="223" t="s">
        <v>332</v>
      </c>
      <c r="C87" s="608"/>
      <c r="D87" s="608"/>
      <c r="E87" s="608"/>
      <c r="F87" s="608"/>
      <c r="G87" s="608"/>
      <c r="H87" s="608"/>
      <c r="I87" s="608"/>
      <c r="J87" s="608"/>
      <c r="K87" s="608"/>
      <c r="L87" s="608"/>
      <c r="M87" s="608"/>
      <c r="N87" s="608"/>
      <c r="O87" s="54"/>
      <c r="P87" s="608"/>
      <c r="Q87" s="608"/>
      <c r="R87" s="224">
        <f t="shared" si="49"/>
        <v>0</v>
      </c>
    </row>
    <row r="88" spans="1:18" s="53" customFormat="1" x14ac:dyDescent="0.3">
      <c r="A88" s="767"/>
      <c r="B88" s="222" t="s">
        <v>333</v>
      </c>
      <c r="C88" s="222">
        <f t="shared" ref="C88:N88" si="56">SUM(C89:C90)</f>
        <v>0</v>
      </c>
      <c r="D88" s="222">
        <f t="shared" si="56"/>
        <v>0</v>
      </c>
      <c r="E88" s="222">
        <f t="shared" si="56"/>
        <v>0</v>
      </c>
      <c r="F88" s="222">
        <f t="shared" si="56"/>
        <v>0</v>
      </c>
      <c r="G88" s="222">
        <f t="shared" si="56"/>
        <v>0</v>
      </c>
      <c r="H88" s="222">
        <f t="shared" si="56"/>
        <v>0</v>
      </c>
      <c r="I88" s="222">
        <f t="shared" si="56"/>
        <v>0</v>
      </c>
      <c r="J88" s="222">
        <f t="shared" si="56"/>
        <v>0</v>
      </c>
      <c r="K88" s="222">
        <f t="shared" si="56"/>
        <v>0</v>
      </c>
      <c r="L88" s="222">
        <f t="shared" si="56"/>
        <v>0</v>
      </c>
      <c r="M88" s="222">
        <f t="shared" si="56"/>
        <v>0</v>
      </c>
      <c r="N88" s="222">
        <f t="shared" si="56"/>
        <v>0</v>
      </c>
      <c r="O88" s="54"/>
      <c r="P88" s="222">
        <f t="shared" ref="P88:Q88" si="57">SUM(P89:P90)</f>
        <v>0</v>
      </c>
      <c r="Q88" s="222">
        <f t="shared" si="57"/>
        <v>0</v>
      </c>
      <c r="R88" s="222">
        <f t="shared" si="49"/>
        <v>0</v>
      </c>
    </row>
    <row r="89" spans="1:18" s="53" customFormat="1" x14ac:dyDescent="0.3">
      <c r="A89" s="767"/>
      <c r="B89" s="223" t="s">
        <v>331</v>
      </c>
      <c r="C89" s="608"/>
      <c r="D89" s="608"/>
      <c r="E89" s="608"/>
      <c r="F89" s="608"/>
      <c r="G89" s="608"/>
      <c r="H89" s="608"/>
      <c r="I89" s="608"/>
      <c r="J89" s="608"/>
      <c r="K89" s="608"/>
      <c r="L89" s="608"/>
      <c r="M89" s="608"/>
      <c r="N89" s="608"/>
      <c r="O89" s="54"/>
      <c r="P89" s="608"/>
      <c r="Q89" s="608"/>
      <c r="R89" s="224">
        <f t="shared" si="49"/>
        <v>0</v>
      </c>
    </row>
    <row r="90" spans="1:18" s="53" customFormat="1" x14ac:dyDescent="0.3">
      <c r="A90" s="767"/>
      <c r="B90" s="223" t="s">
        <v>332</v>
      </c>
      <c r="C90" s="608"/>
      <c r="D90" s="608"/>
      <c r="E90" s="608"/>
      <c r="F90" s="608"/>
      <c r="G90" s="608"/>
      <c r="H90" s="608"/>
      <c r="I90" s="608"/>
      <c r="J90" s="608"/>
      <c r="K90" s="608"/>
      <c r="L90" s="608"/>
      <c r="M90" s="608"/>
      <c r="N90" s="608"/>
      <c r="O90" s="54"/>
      <c r="P90" s="608"/>
      <c r="Q90" s="608"/>
      <c r="R90" s="224">
        <f t="shared" si="49"/>
        <v>0</v>
      </c>
    </row>
    <row r="91" spans="1:18" s="53" customFormat="1" x14ac:dyDescent="0.3">
      <c r="A91" s="767" t="s">
        <v>944</v>
      </c>
      <c r="B91" s="222" t="s">
        <v>330</v>
      </c>
      <c r="C91" s="222">
        <f t="shared" ref="C91:O91" si="58">SUM(C92:C93)</f>
        <v>0</v>
      </c>
      <c r="D91" s="222">
        <f t="shared" si="58"/>
        <v>0</v>
      </c>
      <c r="E91" s="222">
        <f t="shared" si="58"/>
        <v>0</v>
      </c>
      <c r="F91" s="222">
        <f t="shared" si="58"/>
        <v>0</v>
      </c>
      <c r="G91" s="222">
        <f t="shared" si="58"/>
        <v>0</v>
      </c>
      <c r="H91" s="222">
        <f t="shared" si="58"/>
        <v>0</v>
      </c>
      <c r="I91" s="222">
        <f t="shared" si="58"/>
        <v>0</v>
      </c>
      <c r="J91" s="222">
        <f t="shared" si="58"/>
        <v>0</v>
      </c>
      <c r="K91" s="222">
        <f t="shared" si="58"/>
        <v>0</v>
      </c>
      <c r="L91" s="222">
        <f t="shared" si="58"/>
        <v>0</v>
      </c>
      <c r="M91" s="222">
        <f t="shared" si="58"/>
        <v>0</v>
      </c>
      <c r="N91" s="222">
        <f t="shared" si="58"/>
        <v>0</v>
      </c>
      <c r="O91" s="222">
        <f t="shared" si="58"/>
        <v>0</v>
      </c>
      <c r="P91" s="54"/>
      <c r="Q91" s="222">
        <f t="shared" ref="Q91" si="59">SUM(Q92:Q93)</f>
        <v>0</v>
      </c>
      <c r="R91" s="222">
        <f t="shared" si="49"/>
        <v>0</v>
      </c>
    </row>
    <row r="92" spans="1:18" s="53" customFormat="1" x14ac:dyDescent="0.3">
      <c r="A92" s="767"/>
      <c r="B92" s="223" t="s">
        <v>331</v>
      </c>
      <c r="C92" s="608"/>
      <c r="D92" s="608"/>
      <c r="E92" s="608"/>
      <c r="F92" s="608"/>
      <c r="G92" s="608"/>
      <c r="H92" s="608"/>
      <c r="I92" s="608"/>
      <c r="J92" s="608"/>
      <c r="K92" s="608"/>
      <c r="L92" s="608"/>
      <c r="M92" s="608"/>
      <c r="N92" s="608"/>
      <c r="O92" s="608"/>
      <c r="P92" s="54"/>
      <c r="Q92" s="608"/>
      <c r="R92" s="224">
        <f t="shared" si="49"/>
        <v>0</v>
      </c>
    </row>
    <row r="93" spans="1:18" s="53" customFormat="1" x14ac:dyDescent="0.3">
      <c r="A93" s="767"/>
      <c r="B93" s="223" t="s">
        <v>332</v>
      </c>
      <c r="C93" s="608"/>
      <c r="D93" s="608"/>
      <c r="E93" s="608"/>
      <c r="F93" s="608"/>
      <c r="G93" s="608"/>
      <c r="H93" s="608"/>
      <c r="I93" s="608"/>
      <c r="J93" s="608"/>
      <c r="K93" s="608"/>
      <c r="L93" s="608"/>
      <c r="M93" s="608"/>
      <c r="N93" s="608"/>
      <c r="O93" s="608"/>
      <c r="P93" s="54"/>
      <c r="Q93" s="608"/>
      <c r="R93" s="224">
        <f t="shared" si="49"/>
        <v>0</v>
      </c>
    </row>
    <row r="94" spans="1:18" s="53" customFormat="1" x14ac:dyDescent="0.3">
      <c r="A94" s="767"/>
      <c r="B94" s="222" t="s">
        <v>333</v>
      </c>
      <c r="C94" s="222">
        <f t="shared" ref="C94:O94" si="60">SUM(C95:C96)</f>
        <v>0</v>
      </c>
      <c r="D94" s="222">
        <f t="shared" si="60"/>
        <v>0</v>
      </c>
      <c r="E94" s="222">
        <f t="shared" si="60"/>
        <v>0</v>
      </c>
      <c r="F94" s="222">
        <f t="shared" si="60"/>
        <v>0</v>
      </c>
      <c r="G94" s="222">
        <f t="shared" si="60"/>
        <v>0</v>
      </c>
      <c r="H94" s="222">
        <f t="shared" si="60"/>
        <v>0</v>
      </c>
      <c r="I94" s="222">
        <f t="shared" si="60"/>
        <v>0</v>
      </c>
      <c r="J94" s="222">
        <f t="shared" si="60"/>
        <v>0</v>
      </c>
      <c r="K94" s="222">
        <f t="shared" si="60"/>
        <v>0</v>
      </c>
      <c r="L94" s="222">
        <f t="shared" si="60"/>
        <v>0</v>
      </c>
      <c r="M94" s="222">
        <f t="shared" si="60"/>
        <v>0</v>
      </c>
      <c r="N94" s="222">
        <f t="shared" si="60"/>
        <v>0</v>
      </c>
      <c r="O94" s="222">
        <f t="shared" si="60"/>
        <v>0</v>
      </c>
      <c r="P94" s="54"/>
      <c r="Q94" s="222">
        <f t="shared" ref="Q94" si="61">SUM(Q95:Q96)</f>
        <v>0</v>
      </c>
      <c r="R94" s="222">
        <f t="shared" si="49"/>
        <v>0</v>
      </c>
    </row>
    <row r="95" spans="1:18" s="53" customFormat="1" x14ac:dyDescent="0.3">
      <c r="A95" s="767"/>
      <c r="B95" s="223" t="s">
        <v>331</v>
      </c>
      <c r="C95" s="608"/>
      <c r="D95" s="608"/>
      <c r="E95" s="608"/>
      <c r="F95" s="608"/>
      <c r="G95" s="608"/>
      <c r="H95" s="608"/>
      <c r="I95" s="608"/>
      <c r="J95" s="608"/>
      <c r="K95" s="608"/>
      <c r="L95" s="608"/>
      <c r="M95" s="608"/>
      <c r="N95" s="608"/>
      <c r="O95" s="608"/>
      <c r="P95" s="54"/>
      <c r="Q95" s="608"/>
      <c r="R95" s="224">
        <f t="shared" si="49"/>
        <v>0</v>
      </c>
    </row>
    <row r="96" spans="1:18" s="53" customFormat="1" x14ac:dyDescent="0.3">
      <c r="A96" s="767"/>
      <c r="B96" s="223" t="s">
        <v>332</v>
      </c>
      <c r="C96" s="608"/>
      <c r="D96" s="608"/>
      <c r="E96" s="608"/>
      <c r="F96" s="608"/>
      <c r="G96" s="608"/>
      <c r="H96" s="608"/>
      <c r="I96" s="608"/>
      <c r="J96" s="608"/>
      <c r="K96" s="608"/>
      <c r="L96" s="608"/>
      <c r="M96" s="608"/>
      <c r="N96" s="608"/>
      <c r="O96" s="608"/>
      <c r="P96" s="54"/>
      <c r="Q96" s="608"/>
      <c r="R96" s="224">
        <f t="shared" si="49"/>
        <v>0</v>
      </c>
    </row>
    <row r="97" spans="1:18" s="53" customFormat="1" x14ac:dyDescent="0.3">
      <c r="A97" s="767" t="s">
        <v>945</v>
      </c>
      <c r="B97" s="222" t="s">
        <v>330</v>
      </c>
      <c r="C97" s="222">
        <f t="shared" ref="C97:O97" si="62">SUM(C98:C99)</f>
        <v>0</v>
      </c>
      <c r="D97" s="222">
        <f t="shared" si="62"/>
        <v>0</v>
      </c>
      <c r="E97" s="222">
        <f t="shared" si="62"/>
        <v>0</v>
      </c>
      <c r="F97" s="222">
        <f t="shared" si="62"/>
        <v>0</v>
      </c>
      <c r="G97" s="222">
        <f t="shared" si="62"/>
        <v>0</v>
      </c>
      <c r="H97" s="222">
        <f t="shared" si="62"/>
        <v>0</v>
      </c>
      <c r="I97" s="222">
        <f t="shared" si="62"/>
        <v>0</v>
      </c>
      <c r="J97" s="222">
        <f t="shared" si="62"/>
        <v>0</v>
      </c>
      <c r="K97" s="222">
        <f t="shared" si="62"/>
        <v>0</v>
      </c>
      <c r="L97" s="222">
        <f t="shared" si="62"/>
        <v>0</v>
      </c>
      <c r="M97" s="222">
        <f t="shared" si="62"/>
        <v>0</v>
      </c>
      <c r="N97" s="222">
        <f t="shared" si="62"/>
        <v>0</v>
      </c>
      <c r="O97" s="222">
        <f t="shared" si="62"/>
        <v>0</v>
      </c>
      <c r="P97" s="222">
        <f>SUM(P98:P99)</f>
        <v>0</v>
      </c>
      <c r="Q97" s="54"/>
      <c r="R97" s="222">
        <f t="shared" si="49"/>
        <v>0</v>
      </c>
    </row>
    <row r="98" spans="1:18" s="53" customFormat="1" x14ac:dyDescent="0.3">
      <c r="A98" s="767"/>
      <c r="B98" s="223" t="s">
        <v>331</v>
      </c>
      <c r="C98" s="608"/>
      <c r="D98" s="608"/>
      <c r="E98" s="608"/>
      <c r="F98" s="608"/>
      <c r="G98" s="608"/>
      <c r="H98" s="608"/>
      <c r="I98" s="608"/>
      <c r="J98" s="608"/>
      <c r="K98" s="608"/>
      <c r="L98" s="608"/>
      <c r="M98" s="608"/>
      <c r="N98" s="608"/>
      <c r="O98" s="608"/>
      <c r="P98" s="608"/>
      <c r="Q98" s="54"/>
      <c r="R98" s="224">
        <f t="shared" si="49"/>
        <v>0</v>
      </c>
    </row>
    <row r="99" spans="1:18" s="53" customFormat="1" x14ac:dyDescent="0.3">
      <c r="A99" s="767"/>
      <c r="B99" s="223" t="s">
        <v>332</v>
      </c>
      <c r="C99" s="608"/>
      <c r="D99" s="608"/>
      <c r="E99" s="608"/>
      <c r="F99" s="608"/>
      <c r="G99" s="608"/>
      <c r="H99" s="608"/>
      <c r="I99" s="608"/>
      <c r="J99" s="608"/>
      <c r="K99" s="608"/>
      <c r="L99" s="608"/>
      <c r="M99" s="608"/>
      <c r="N99" s="608"/>
      <c r="O99" s="608"/>
      <c r="P99" s="608"/>
      <c r="Q99" s="54"/>
      <c r="R99" s="224">
        <f t="shared" si="49"/>
        <v>0</v>
      </c>
    </row>
    <row r="100" spans="1:18" s="53" customFormat="1" x14ac:dyDescent="0.3">
      <c r="A100" s="767"/>
      <c r="B100" s="222" t="s">
        <v>333</v>
      </c>
      <c r="C100" s="222">
        <f t="shared" ref="C100:O100" si="63">SUM(C101:C102)</f>
        <v>0</v>
      </c>
      <c r="D100" s="222">
        <f t="shared" si="63"/>
        <v>0</v>
      </c>
      <c r="E100" s="222">
        <f t="shared" si="63"/>
        <v>0</v>
      </c>
      <c r="F100" s="222">
        <f t="shared" si="63"/>
        <v>0</v>
      </c>
      <c r="G100" s="222">
        <f t="shared" si="63"/>
        <v>0</v>
      </c>
      <c r="H100" s="222">
        <f t="shared" si="63"/>
        <v>0</v>
      </c>
      <c r="I100" s="222">
        <f t="shared" si="63"/>
        <v>0</v>
      </c>
      <c r="J100" s="222">
        <f t="shared" si="63"/>
        <v>0</v>
      </c>
      <c r="K100" s="222">
        <f t="shared" si="63"/>
        <v>0</v>
      </c>
      <c r="L100" s="222">
        <f t="shared" si="63"/>
        <v>0</v>
      </c>
      <c r="M100" s="222">
        <f t="shared" si="63"/>
        <v>0</v>
      </c>
      <c r="N100" s="222">
        <f t="shared" si="63"/>
        <v>0</v>
      </c>
      <c r="O100" s="222">
        <f t="shared" si="63"/>
        <v>0</v>
      </c>
      <c r="P100" s="222">
        <f>SUM(P101:P102)</f>
        <v>0</v>
      </c>
      <c r="Q100" s="54"/>
      <c r="R100" s="222">
        <f t="shared" si="49"/>
        <v>0</v>
      </c>
    </row>
    <row r="101" spans="1:18" s="53" customFormat="1" x14ac:dyDescent="0.3">
      <c r="A101" s="767"/>
      <c r="B101" s="223" t="s">
        <v>331</v>
      </c>
      <c r="C101" s="608"/>
      <c r="D101" s="608"/>
      <c r="E101" s="608"/>
      <c r="F101" s="608"/>
      <c r="G101" s="608"/>
      <c r="H101" s="608"/>
      <c r="I101" s="608"/>
      <c r="J101" s="608"/>
      <c r="K101" s="608"/>
      <c r="L101" s="608"/>
      <c r="M101" s="608"/>
      <c r="N101" s="608"/>
      <c r="O101" s="608"/>
      <c r="P101" s="608"/>
      <c r="Q101" s="54"/>
      <c r="R101" s="224">
        <f t="shared" si="49"/>
        <v>0</v>
      </c>
    </row>
    <row r="102" spans="1:18" s="53" customFormat="1" x14ac:dyDescent="0.3">
      <c r="A102" s="768"/>
      <c r="B102" s="223" t="s">
        <v>332</v>
      </c>
      <c r="C102" s="608"/>
      <c r="D102" s="608"/>
      <c r="E102" s="608"/>
      <c r="F102" s="608"/>
      <c r="G102" s="608"/>
      <c r="H102" s="608"/>
      <c r="I102" s="608"/>
      <c r="J102" s="608"/>
      <c r="K102" s="608"/>
      <c r="L102" s="608"/>
      <c r="M102" s="608"/>
      <c r="N102" s="608"/>
      <c r="O102" s="608"/>
      <c r="P102" s="608"/>
      <c r="Q102" s="54"/>
      <c r="R102" s="224">
        <f t="shared" si="49"/>
        <v>0</v>
      </c>
    </row>
    <row r="103" spans="1:18" s="53" customFormat="1" x14ac:dyDescent="0.3">
      <c r="A103" s="767" t="s">
        <v>885</v>
      </c>
      <c r="B103" s="225" t="s">
        <v>330</v>
      </c>
      <c r="C103" s="225">
        <f t="shared" ref="C103:R103" si="64">SUM(C13,C19,C25,C31,C37,C43,C49,C55,C61,C67,C73,C79,C85,C91,C97)</f>
        <v>0</v>
      </c>
      <c r="D103" s="225">
        <f t="shared" si="64"/>
        <v>0</v>
      </c>
      <c r="E103" s="225">
        <f t="shared" si="64"/>
        <v>0</v>
      </c>
      <c r="F103" s="225">
        <f t="shared" si="64"/>
        <v>0</v>
      </c>
      <c r="G103" s="225">
        <f t="shared" si="64"/>
        <v>0</v>
      </c>
      <c r="H103" s="225">
        <f t="shared" si="64"/>
        <v>0</v>
      </c>
      <c r="I103" s="225">
        <f t="shared" si="64"/>
        <v>0</v>
      </c>
      <c r="J103" s="225">
        <f t="shared" si="64"/>
        <v>0</v>
      </c>
      <c r="K103" s="225">
        <f t="shared" si="64"/>
        <v>0</v>
      </c>
      <c r="L103" s="225">
        <f t="shared" si="64"/>
        <v>0</v>
      </c>
      <c r="M103" s="225">
        <f t="shared" si="64"/>
        <v>0</v>
      </c>
      <c r="N103" s="225">
        <f t="shared" si="64"/>
        <v>0</v>
      </c>
      <c r="O103" s="225">
        <f t="shared" si="64"/>
        <v>0</v>
      </c>
      <c r="P103" s="225">
        <f t="shared" si="64"/>
        <v>0</v>
      </c>
      <c r="Q103" s="225">
        <f t="shared" si="64"/>
        <v>0</v>
      </c>
      <c r="R103" s="225">
        <f t="shared" si="64"/>
        <v>0</v>
      </c>
    </row>
    <row r="104" spans="1:18" s="53" customFormat="1" x14ac:dyDescent="0.3">
      <c r="A104" s="767"/>
      <c r="B104" s="223" t="s">
        <v>331</v>
      </c>
      <c r="C104" s="224">
        <f t="shared" ref="C104:R104" si="65">SUM(C14,C20,C26,C32,C38,C44,C50,C56,C62,C68,C74,C80,C86,C92,C98)</f>
        <v>0</v>
      </c>
      <c r="D104" s="224">
        <f t="shared" si="65"/>
        <v>0</v>
      </c>
      <c r="E104" s="224">
        <f t="shared" si="65"/>
        <v>0</v>
      </c>
      <c r="F104" s="224">
        <f t="shared" si="65"/>
        <v>0</v>
      </c>
      <c r="G104" s="224">
        <f t="shared" si="65"/>
        <v>0</v>
      </c>
      <c r="H104" s="224">
        <f t="shared" si="65"/>
        <v>0</v>
      </c>
      <c r="I104" s="224">
        <f t="shared" si="65"/>
        <v>0</v>
      </c>
      <c r="J104" s="224">
        <f t="shared" si="65"/>
        <v>0</v>
      </c>
      <c r="K104" s="224">
        <f t="shared" si="65"/>
        <v>0</v>
      </c>
      <c r="L104" s="224">
        <f t="shared" si="65"/>
        <v>0</v>
      </c>
      <c r="M104" s="224">
        <f t="shared" si="65"/>
        <v>0</v>
      </c>
      <c r="N104" s="224">
        <f t="shared" si="65"/>
        <v>0</v>
      </c>
      <c r="O104" s="224">
        <f t="shared" si="65"/>
        <v>0</v>
      </c>
      <c r="P104" s="224">
        <f t="shared" si="65"/>
        <v>0</v>
      </c>
      <c r="Q104" s="224">
        <f t="shared" si="65"/>
        <v>0</v>
      </c>
      <c r="R104" s="224">
        <f t="shared" si="65"/>
        <v>0</v>
      </c>
    </row>
    <row r="105" spans="1:18" s="53" customFormat="1" x14ac:dyDescent="0.3">
      <c r="A105" s="767"/>
      <c r="B105" s="223" t="s">
        <v>332</v>
      </c>
      <c r="C105" s="224">
        <f t="shared" ref="C105:R105" si="66">SUM(C15,C21,C27,C33,C39,C45,C51,C57,C63,C69,C75,C81,C87,C93,C99)</f>
        <v>0</v>
      </c>
      <c r="D105" s="224">
        <f t="shared" si="66"/>
        <v>0</v>
      </c>
      <c r="E105" s="224">
        <f t="shared" si="66"/>
        <v>0</v>
      </c>
      <c r="F105" s="224">
        <f t="shared" si="66"/>
        <v>0</v>
      </c>
      <c r="G105" s="224">
        <f t="shared" si="66"/>
        <v>0</v>
      </c>
      <c r="H105" s="224">
        <f t="shared" si="66"/>
        <v>0</v>
      </c>
      <c r="I105" s="224">
        <f t="shared" si="66"/>
        <v>0</v>
      </c>
      <c r="J105" s="224">
        <f t="shared" si="66"/>
        <v>0</v>
      </c>
      <c r="K105" s="224">
        <f t="shared" si="66"/>
        <v>0</v>
      </c>
      <c r="L105" s="224">
        <f t="shared" si="66"/>
        <v>0</v>
      </c>
      <c r="M105" s="224">
        <f t="shared" si="66"/>
        <v>0</v>
      </c>
      <c r="N105" s="224">
        <f t="shared" si="66"/>
        <v>0</v>
      </c>
      <c r="O105" s="224">
        <f t="shared" si="66"/>
        <v>0</v>
      </c>
      <c r="P105" s="224">
        <f t="shared" si="66"/>
        <v>0</v>
      </c>
      <c r="Q105" s="224">
        <f t="shared" si="66"/>
        <v>0</v>
      </c>
      <c r="R105" s="224">
        <f t="shared" si="66"/>
        <v>0</v>
      </c>
    </row>
    <row r="106" spans="1:18" s="53" customFormat="1" x14ac:dyDescent="0.3">
      <c r="A106" s="767"/>
      <c r="B106" s="225" t="s">
        <v>333</v>
      </c>
      <c r="C106" s="225">
        <f t="shared" ref="C106:R106" si="67">SUM(C16,C22,C28,C34,C40,C46,C52,C58,C64,C70,C76,C82,C88,C94,C100)</f>
        <v>0</v>
      </c>
      <c r="D106" s="225">
        <f t="shared" si="67"/>
        <v>0</v>
      </c>
      <c r="E106" s="225">
        <f t="shared" si="67"/>
        <v>0</v>
      </c>
      <c r="F106" s="225">
        <f t="shared" si="67"/>
        <v>0</v>
      </c>
      <c r="G106" s="225">
        <f t="shared" si="67"/>
        <v>0</v>
      </c>
      <c r="H106" s="225">
        <f t="shared" si="67"/>
        <v>0</v>
      </c>
      <c r="I106" s="225">
        <f t="shared" si="67"/>
        <v>0</v>
      </c>
      <c r="J106" s="225">
        <f t="shared" si="67"/>
        <v>0</v>
      </c>
      <c r="K106" s="225">
        <f t="shared" si="67"/>
        <v>0</v>
      </c>
      <c r="L106" s="225">
        <f t="shared" si="67"/>
        <v>0</v>
      </c>
      <c r="M106" s="225">
        <f t="shared" si="67"/>
        <v>0</v>
      </c>
      <c r="N106" s="225">
        <f t="shared" si="67"/>
        <v>0</v>
      </c>
      <c r="O106" s="225">
        <f t="shared" si="67"/>
        <v>0</v>
      </c>
      <c r="P106" s="225">
        <f t="shared" si="67"/>
        <v>0</v>
      </c>
      <c r="Q106" s="225">
        <f t="shared" si="67"/>
        <v>0</v>
      </c>
      <c r="R106" s="225">
        <f t="shared" si="67"/>
        <v>0</v>
      </c>
    </row>
    <row r="107" spans="1:18" s="53" customFormat="1" x14ac:dyDescent="0.3">
      <c r="A107" s="767"/>
      <c r="B107" s="223" t="s">
        <v>331</v>
      </c>
      <c r="C107" s="224">
        <f t="shared" ref="C107:R107" si="68">SUM(C17,C23,C29,C35,C41,C47,C53,C59,C65,C71,C77,C83,C89,C95,C101)</f>
        <v>0</v>
      </c>
      <c r="D107" s="224">
        <f t="shared" si="68"/>
        <v>0</v>
      </c>
      <c r="E107" s="224">
        <f t="shared" si="68"/>
        <v>0</v>
      </c>
      <c r="F107" s="224">
        <f t="shared" si="68"/>
        <v>0</v>
      </c>
      <c r="G107" s="224">
        <f t="shared" si="68"/>
        <v>0</v>
      </c>
      <c r="H107" s="224">
        <f t="shared" si="68"/>
        <v>0</v>
      </c>
      <c r="I107" s="224">
        <f t="shared" si="68"/>
        <v>0</v>
      </c>
      <c r="J107" s="224">
        <f t="shared" si="68"/>
        <v>0</v>
      </c>
      <c r="K107" s="224">
        <f t="shared" si="68"/>
        <v>0</v>
      </c>
      <c r="L107" s="224">
        <f t="shared" si="68"/>
        <v>0</v>
      </c>
      <c r="M107" s="224">
        <f t="shared" si="68"/>
        <v>0</v>
      </c>
      <c r="N107" s="224">
        <f t="shared" si="68"/>
        <v>0</v>
      </c>
      <c r="O107" s="224">
        <f t="shared" si="68"/>
        <v>0</v>
      </c>
      <c r="P107" s="224">
        <f t="shared" si="68"/>
        <v>0</v>
      </c>
      <c r="Q107" s="224">
        <f t="shared" si="68"/>
        <v>0</v>
      </c>
      <c r="R107" s="224">
        <f t="shared" si="68"/>
        <v>0</v>
      </c>
    </row>
    <row r="108" spans="1:18" s="53" customFormat="1" x14ac:dyDescent="0.3">
      <c r="A108" s="768"/>
      <c r="B108" s="223" t="s">
        <v>332</v>
      </c>
      <c r="C108" s="224">
        <f>SUM(C18,C24,C30,C36,C42,C48,C54,C60,C66,C72,C78,C84,C90,C96,C102)</f>
        <v>0</v>
      </c>
      <c r="D108" s="224">
        <f t="shared" ref="D108:R108" si="69">SUM(D18,D24,D30,D36,D42,D48,D54,D60,D66,D72,D78,D84,D90,D96,D102)</f>
        <v>0</v>
      </c>
      <c r="E108" s="224">
        <f t="shared" si="69"/>
        <v>0</v>
      </c>
      <c r="F108" s="224">
        <f t="shared" si="69"/>
        <v>0</v>
      </c>
      <c r="G108" s="224">
        <f t="shared" si="69"/>
        <v>0</v>
      </c>
      <c r="H108" s="224">
        <f t="shared" si="69"/>
        <v>0</v>
      </c>
      <c r="I108" s="224">
        <f t="shared" si="69"/>
        <v>0</v>
      </c>
      <c r="J108" s="224">
        <f t="shared" si="69"/>
        <v>0</v>
      </c>
      <c r="K108" s="224">
        <f t="shared" si="69"/>
        <v>0</v>
      </c>
      <c r="L108" s="224">
        <f t="shared" si="69"/>
        <v>0</v>
      </c>
      <c r="M108" s="224">
        <f t="shared" si="69"/>
        <v>0</v>
      </c>
      <c r="N108" s="224">
        <f t="shared" si="69"/>
        <v>0</v>
      </c>
      <c r="O108" s="224">
        <f t="shared" si="69"/>
        <v>0</v>
      </c>
      <c r="P108" s="224">
        <f t="shared" si="69"/>
        <v>0</v>
      </c>
      <c r="Q108" s="224">
        <f t="shared" si="69"/>
        <v>0</v>
      </c>
      <c r="R108" s="224">
        <f t="shared" si="69"/>
        <v>0</v>
      </c>
    </row>
    <row r="109" spans="1:18" s="53" customFormat="1" x14ac:dyDescent="0.3">
      <c r="A109" s="223"/>
      <c r="C109" s="223"/>
      <c r="D109" s="223"/>
      <c r="E109" s="223"/>
    </row>
    <row r="110" spans="1:18" s="231" customFormat="1" ht="18" x14ac:dyDescent="0.35">
      <c r="A110" s="609"/>
      <c r="B110" s="770" t="str">
        <f>$C$5</f>
        <v>Meilleure estimation 2016</v>
      </c>
      <c r="C110" s="771"/>
      <c r="D110" s="771"/>
      <c r="E110" s="771"/>
      <c r="F110" s="771"/>
      <c r="G110" s="771"/>
      <c r="H110" s="771"/>
      <c r="I110" s="771"/>
      <c r="J110" s="771"/>
      <c r="K110" s="771"/>
      <c r="L110" s="771"/>
      <c r="M110" s="771"/>
      <c r="N110" s="771"/>
      <c r="O110" s="771"/>
      <c r="P110" s="771"/>
      <c r="Q110" s="771"/>
      <c r="R110" s="771"/>
    </row>
    <row r="111" spans="1:18" s="231" customFormat="1" ht="40.5" x14ac:dyDescent="0.3">
      <c r="A111" s="609"/>
      <c r="B111" s="219"/>
      <c r="C111" s="220" t="s">
        <v>334</v>
      </c>
      <c r="D111" s="220" t="s">
        <v>335</v>
      </c>
      <c r="E111" s="220" t="s">
        <v>651</v>
      </c>
      <c r="F111" s="220" t="s">
        <v>652</v>
      </c>
      <c r="G111" s="220" t="s">
        <v>653</v>
      </c>
      <c r="H111" s="220" t="s">
        <v>337</v>
      </c>
      <c r="I111" s="220" t="s">
        <v>338</v>
      </c>
      <c r="J111" s="220" t="s">
        <v>339</v>
      </c>
      <c r="K111" s="220" t="s">
        <v>340</v>
      </c>
      <c r="L111" s="220" t="s">
        <v>341</v>
      </c>
      <c r="M111" s="220" t="s">
        <v>342</v>
      </c>
      <c r="N111" s="220" t="s">
        <v>343</v>
      </c>
      <c r="O111" s="220" t="s">
        <v>654</v>
      </c>
      <c r="P111" s="220" t="s">
        <v>344</v>
      </c>
      <c r="Q111" s="220" t="s">
        <v>345</v>
      </c>
      <c r="R111" s="220" t="s">
        <v>885</v>
      </c>
    </row>
    <row r="112" spans="1:18" s="53" customFormat="1" x14ac:dyDescent="0.3">
      <c r="A112" s="769" t="s">
        <v>334</v>
      </c>
      <c r="B112" s="222" t="s">
        <v>330</v>
      </c>
      <c r="C112" s="54"/>
      <c r="D112" s="222">
        <f>SUM(D113:D114)</f>
        <v>0</v>
      </c>
      <c r="E112" s="222">
        <f>SUM(E113:E114)</f>
        <v>0</v>
      </c>
      <c r="F112" s="222">
        <f t="shared" ref="F112:Q112" si="70">SUM(F113:F114)</f>
        <v>0</v>
      </c>
      <c r="G112" s="222">
        <f t="shared" si="70"/>
        <v>0</v>
      </c>
      <c r="H112" s="222">
        <f t="shared" si="70"/>
        <v>0</v>
      </c>
      <c r="I112" s="222">
        <f t="shared" si="70"/>
        <v>0</v>
      </c>
      <c r="J112" s="222">
        <f t="shared" si="70"/>
        <v>0</v>
      </c>
      <c r="K112" s="222">
        <f t="shared" si="70"/>
        <v>0</v>
      </c>
      <c r="L112" s="222">
        <f t="shared" si="70"/>
        <v>0</v>
      </c>
      <c r="M112" s="222">
        <f t="shared" si="70"/>
        <v>0</v>
      </c>
      <c r="N112" s="222">
        <f t="shared" si="70"/>
        <v>0</v>
      </c>
      <c r="O112" s="222">
        <f t="shared" si="70"/>
        <v>0</v>
      </c>
      <c r="P112" s="222">
        <f t="shared" si="70"/>
        <v>0</v>
      </c>
      <c r="Q112" s="222">
        <f t="shared" si="70"/>
        <v>0</v>
      </c>
      <c r="R112" s="222">
        <f>SUM(C112:Q112)</f>
        <v>0</v>
      </c>
    </row>
    <row r="113" spans="1:18" s="53" customFormat="1" x14ac:dyDescent="0.3">
      <c r="A113" s="767"/>
      <c r="B113" s="223" t="s">
        <v>331</v>
      </c>
      <c r="C113" s="54"/>
      <c r="D113" s="608"/>
      <c r="E113" s="608"/>
      <c r="F113" s="608"/>
      <c r="G113" s="608"/>
      <c r="H113" s="608"/>
      <c r="I113" s="608"/>
      <c r="J113" s="608"/>
      <c r="K113" s="608"/>
      <c r="L113" s="608"/>
      <c r="M113" s="608"/>
      <c r="N113" s="608"/>
      <c r="O113" s="608"/>
      <c r="P113" s="608"/>
      <c r="Q113" s="608"/>
      <c r="R113" s="224">
        <f t="shared" ref="R113:R176" si="71">SUM(C113:Q113)</f>
        <v>0</v>
      </c>
    </row>
    <row r="114" spans="1:18" s="53" customFormat="1" x14ac:dyDescent="0.3">
      <c r="A114" s="767"/>
      <c r="B114" s="223" t="s">
        <v>332</v>
      </c>
      <c r="C114" s="54"/>
      <c r="D114" s="608"/>
      <c r="E114" s="608"/>
      <c r="F114" s="608"/>
      <c r="G114" s="608"/>
      <c r="H114" s="608"/>
      <c r="I114" s="608"/>
      <c r="J114" s="608"/>
      <c r="K114" s="608"/>
      <c r="L114" s="608"/>
      <c r="M114" s="608"/>
      <c r="N114" s="608"/>
      <c r="O114" s="608"/>
      <c r="P114" s="608"/>
      <c r="Q114" s="608"/>
      <c r="R114" s="224">
        <f t="shared" si="71"/>
        <v>0</v>
      </c>
    </row>
    <row r="115" spans="1:18" s="53" customFormat="1" x14ac:dyDescent="0.3">
      <c r="A115" s="767"/>
      <c r="B115" s="222" t="s">
        <v>333</v>
      </c>
      <c r="C115" s="54"/>
      <c r="D115" s="222">
        <f>SUM(D116:D117)</f>
        <v>0</v>
      </c>
      <c r="E115" s="222">
        <f>SUM(E116:E117)</f>
        <v>0</v>
      </c>
      <c r="F115" s="222">
        <f t="shared" ref="F115:Q115" si="72">SUM(F116:F117)</f>
        <v>0</v>
      </c>
      <c r="G115" s="222">
        <f t="shared" si="72"/>
        <v>0</v>
      </c>
      <c r="H115" s="222">
        <f t="shared" si="72"/>
        <v>0</v>
      </c>
      <c r="I115" s="222">
        <f t="shared" si="72"/>
        <v>0</v>
      </c>
      <c r="J115" s="222">
        <f t="shared" si="72"/>
        <v>0</v>
      </c>
      <c r="K115" s="222">
        <f t="shared" si="72"/>
        <v>0</v>
      </c>
      <c r="L115" s="222">
        <f t="shared" si="72"/>
        <v>0</v>
      </c>
      <c r="M115" s="222">
        <f t="shared" si="72"/>
        <v>0</v>
      </c>
      <c r="N115" s="222">
        <f t="shared" si="72"/>
        <v>0</v>
      </c>
      <c r="O115" s="222">
        <f t="shared" si="72"/>
        <v>0</v>
      </c>
      <c r="P115" s="222">
        <f t="shared" si="72"/>
        <v>0</v>
      </c>
      <c r="Q115" s="222">
        <f t="shared" si="72"/>
        <v>0</v>
      </c>
      <c r="R115" s="222">
        <f t="shared" si="71"/>
        <v>0</v>
      </c>
    </row>
    <row r="116" spans="1:18" s="53" customFormat="1" x14ac:dyDescent="0.3">
      <c r="A116" s="767"/>
      <c r="B116" s="223" t="s">
        <v>331</v>
      </c>
      <c r="C116" s="54"/>
      <c r="D116" s="608"/>
      <c r="E116" s="608"/>
      <c r="F116" s="608"/>
      <c r="G116" s="608"/>
      <c r="H116" s="608"/>
      <c r="I116" s="608"/>
      <c r="J116" s="608"/>
      <c r="K116" s="608"/>
      <c r="L116" s="608"/>
      <c r="M116" s="608"/>
      <c r="N116" s="608"/>
      <c r="O116" s="608"/>
      <c r="P116" s="608"/>
      <c r="Q116" s="608"/>
      <c r="R116" s="224">
        <f t="shared" si="71"/>
        <v>0</v>
      </c>
    </row>
    <row r="117" spans="1:18" s="53" customFormat="1" x14ac:dyDescent="0.3">
      <c r="A117" s="767"/>
      <c r="B117" s="223" t="s">
        <v>332</v>
      </c>
      <c r="C117" s="54"/>
      <c r="D117" s="608"/>
      <c r="E117" s="608"/>
      <c r="F117" s="608"/>
      <c r="G117" s="608"/>
      <c r="H117" s="608"/>
      <c r="I117" s="608"/>
      <c r="J117" s="608"/>
      <c r="K117" s="608"/>
      <c r="L117" s="608"/>
      <c r="M117" s="608"/>
      <c r="N117" s="608"/>
      <c r="O117" s="608"/>
      <c r="P117" s="608"/>
      <c r="Q117" s="608"/>
      <c r="R117" s="224">
        <f t="shared" si="71"/>
        <v>0</v>
      </c>
    </row>
    <row r="118" spans="1:18" s="53" customFormat="1" x14ac:dyDescent="0.3">
      <c r="A118" s="767" t="s">
        <v>335</v>
      </c>
      <c r="B118" s="222" t="s">
        <v>330</v>
      </c>
      <c r="C118" s="222">
        <f t="shared" ref="C118" si="73">SUM(C119:C120)</f>
        <v>0</v>
      </c>
      <c r="D118" s="54"/>
      <c r="E118" s="222">
        <f t="shared" ref="E118:Q118" si="74">SUM(E119:E120)</f>
        <v>0</v>
      </c>
      <c r="F118" s="222">
        <f t="shared" si="74"/>
        <v>0</v>
      </c>
      <c r="G118" s="222">
        <f t="shared" si="74"/>
        <v>0</v>
      </c>
      <c r="H118" s="222">
        <f t="shared" si="74"/>
        <v>0</v>
      </c>
      <c r="I118" s="222">
        <f t="shared" si="74"/>
        <v>0</v>
      </c>
      <c r="J118" s="222">
        <f t="shared" si="74"/>
        <v>0</v>
      </c>
      <c r="K118" s="222">
        <f t="shared" si="74"/>
        <v>0</v>
      </c>
      <c r="L118" s="222">
        <f t="shared" si="74"/>
        <v>0</v>
      </c>
      <c r="M118" s="222">
        <f t="shared" si="74"/>
        <v>0</v>
      </c>
      <c r="N118" s="222">
        <f t="shared" si="74"/>
        <v>0</v>
      </c>
      <c r="O118" s="222">
        <f t="shared" si="74"/>
        <v>0</v>
      </c>
      <c r="P118" s="222">
        <f t="shared" si="74"/>
        <v>0</v>
      </c>
      <c r="Q118" s="222">
        <f t="shared" si="74"/>
        <v>0</v>
      </c>
      <c r="R118" s="222">
        <f t="shared" si="71"/>
        <v>0</v>
      </c>
    </row>
    <row r="119" spans="1:18" s="53" customFormat="1" x14ac:dyDescent="0.3">
      <c r="A119" s="767"/>
      <c r="B119" s="223" t="s">
        <v>331</v>
      </c>
      <c r="C119" s="608"/>
      <c r="D119" s="54"/>
      <c r="E119" s="608"/>
      <c r="F119" s="608"/>
      <c r="G119" s="608"/>
      <c r="H119" s="608"/>
      <c r="I119" s="608"/>
      <c r="J119" s="608"/>
      <c r="K119" s="608"/>
      <c r="L119" s="608"/>
      <c r="M119" s="608"/>
      <c r="N119" s="608"/>
      <c r="O119" s="608"/>
      <c r="P119" s="608"/>
      <c r="Q119" s="608"/>
      <c r="R119" s="224">
        <f t="shared" si="71"/>
        <v>0</v>
      </c>
    </row>
    <row r="120" spans="1:18" s="53" customFormat="1" x14ac:dyDescent="0.3">
      <c r="A120" s="767"/>
      <c r="B120" s="223" t="s">
        <v>332</v>
      </c>
      <c r="C120" s="608"/>
      <c r="D120" s="54"/>
      <c r="E120" s="608"/>
      <c r="F120" s="608"/>
      <c r="G120" s="608"/>
      <c r="H120" s="608"/>
      <c r="I120" s="608"/>
      <c r="J120" s="608"/>
      <c r="K120" s="608"/>
      <c r="L120" s="608"/>
      <c r="M120" s="608"/>
      <c r="N120" s="608"/>
      <c r="O120" s="608"/>
      <c r="P120" s="608"/>
      <c r="Q120" s="608"/>
      <c r="R120" s="224">
        <f t="shared" si="71"/>
        <v>0</v>
      </c>
    </row>
    <row r="121" spans="1:18" s="53" customFormat="1" x14ac:dyDescent="0.3">
      <c r="A121" s="767"/>
      <c r="B121" s="222" t="s">
        <v>333</v>
      </c>
      <c r="C121" s="222">
        <f t="shared" ref="C121" si="75">SUM(C122:C123)</f>
        <v>0</v>
      </c>
      <c r="D121" s="54"/>
      <c r="E121" s="222">
        <f t="shared" ref="E121:Q121" si="76">SUM(E122:E123)</f>
        <v>0</v>
      </c>
      <c r="F121" s="222">
        <f t="shared" si="76"/>
        <v>0</v>
      </c>
      <c r="G121" s="222">
        <f t="shared" si="76"/>
        <v>0</v>
      </c>
      <c r="H121" s="222">
        <f t="shared" si="76"/>
        <v>0</v>
      </c>
      <c r="I121" s="222">
        <f t="shared" si="76"/>
        <v>0</v>
      </c>
      <c r="J121" s="222">
        <f t="shared" si="76"/>
        <v>0</v>
      </c>
      <c r="K121" s="222">
        <f t="shared" si="76"/>
        <v>0</v>
      </c>
      <c r="L121" s="222">
        <f t="shared" si="76"/>
        <v>0</v>
      </c>
      <c r="M121" s="222">
        <f t="shared" si="76"/>
        <v>0</v>
      </c>
      <c r="N121" s="222">
        <f t="shared" si="76"/>
        <v>0</v>
      </c>
      <c r="O121" s="222">
        <f t="shared" si="76"/>
        <v>0</v>
      </c>
      <c r="P121" s="222">
        <f t="shared" si="76"/>
        <v>0</v>
      </c>
      <c r="Q121" s="222">
        <f t="shared" si="76"/>
        <v>0</v>
      </c>
      <c r="R121" s="222">
        <f t="shared" si="71"/>
        <v>0</v>
      </c>
    </row>
    <row r="122" spans="1:18" s="53" customFormat="1" x14ac:dyDescent="0.3">
      <c r="A122" s="767"/>
      <c r="B122" s="223" t="s">
        <v>331</v>
      </c>
      <c r="C122" s="608"/>
      <c r="D122" s="54"/>
      <c r="E122" s="608"/>
      <c r="F122" s="608"/>
      <c r="G122" s="608"/>
      <c r="H122" s="608"/>
      <c r="I122" s="608"/>
      <c r="J122" s="608"/>
      <c r="K122" s="608"/>
      <c r="L122" s="608"/>
      <c r="M122" s="608"/>
      <c r="N122" s="608"/>
      <c r="O122" s="608"/>
      <c r="P122" s="608"/>
      <c r="Q122" s="608"/>
      <c r="R122" s="224">
        <f t="shared" si="71"/>
        <v>0</v>
      </c>
    </row>
    <row r="123" spans="1:18" s="53" customFormat="1" x14ac:dyDescent="0.3">
      <c r="A123" s="767"/>
      <c r="B123" s="223" t="s">
        <v>332</v>
      </c>
      <c r="C123" s="608"/>
      <c r="D123" s="54"/>
      <c r="E123" s="608"/>
      <c r="F123" s="608"/>
      <c r="G123" s="608"/>
      <c r="H123" s="608"/>
      <c r="I123" s="608"/>
      <c r="J123" s="608"/>
      <c r="K123" s="608"/>
      <c r="L123" s="608"/>
      <c r="M123" s="608"/>
      <c r="N123" s="608"/>
      <c r="O123" s="608"/>
      <c r="P123" s="608"/>
      <c r="Q123" s="608"/>
      <c r="R123" s="224">
        <f t="shared" si="71"/>
        <v>0</v>
      </c>
    </row>
    <row r="124" spans="1:18" s="53" customFormat="1" x14ac:dyDescent="0.3">
      <c r="A124" s="767" t="s">
        <v>655</v>
      </c>
      <c r="B124" s="222" t="s">
        <v>330</v>
      </c>
      <c r="C124" s="222">
        <f t="shared" ref="C124:D124" si="77">SUM(C125:C126)</f>
        <v>0</v>
      </c>
      <c r="D124" s="222">
        <f t="shared" si="77"/>
        <v>0</v>
      </c>
      <c r="E124" s="54"/>
      <c r="F124" s="222">
        <f t="shared" ref="F124:G124" si="78">SUM(F125:F126)</f>
        <v>0</v>
      </c>
      <c r="G124" s="222">
        <f t="shared" si="78"/>
        <v>0</v>
      </c>
      <c r="H124" s="222">
        <f>SUM(H125:H126)</f>
        <v>0</v>
      </c>
      <c r="I124" s="222">
        <f t="shared" ref="I124:Q124" si="79">SUM(I125:I126)</f>
        <v>0</v>
      </c>
      <c r="J124" s="222">
        <f t="shared" si="79"/>
        <v>0</v>
      </c>
      <c r="K124" s="222">
        <f t="shared" si="79"/>
        <v>0</v>
      </c>
      <c r="L124" s="222">
        <f t="shared" si="79"/>
        <v>0</v>
      </c>
      <c r="M124" s="222">
        <f t="shared" si="79"/>
        <v>0</v>
      </c>
      <c r="N124" s="222">
        <f t="shared" si="79"/>
        <v>0</v>
      </c>
      <c r="O124" s="222">
        <f t="shared" si="79"/>
        <v>0</v>
      </c>
      <c r="P124" s="222">
        <f t="shared" si="79"/>
        <v>0</v>
      </c>
      <c r="Q124" s="222">
        <f t="shared" si="79"/>
        <v>0</v>
      </c>
      <c r="R124" s="222">
        <f t="shared" si="71"/>
        <v>0</v>
      </c>
    </row>
    <row r="125" spans="1:18" s="53" customFormat="1" x14ac:dyDescent="0.3">
      <c r="A125" s="767"/>
      <c r="B125" s="223" t="s">
        <v>331</v>
      </c>
      <c r="C125" s="608"/>
      <c r="D125" s="608"/>
      <c r="E125" s="54"/>
      <c r="F125" s="608"/>
      <c r="G125" s="608"/>
      <c r="H125" s="608"/>
      <c r="I125" s="608"/>
      <c r="J125" s="608"/>
      <c r="K125" s="608"/>
      <c r="L125" s="608"/>
      <c r="M125" s="608"/>
      <c r="N125" s="608"/>
      <c r="O125" s="608"/>
      <c r="P125" s="608"/>
      <c r="Q125" s="608"/>
      <c r="R125" s="224">
        <f t="shared" si="71"/>
        <v>0</v>
      </c>
    </row>
    <row r="126" spans="1:18" s="53" customFormat="1" x14ac:dyDescent="0.3">
      <c r="A126" s="767"/>
      <c r="B126" s="223" t="s">
        <v>332</v>
      </c>
      <c r="C126" s="608"/>
      <c r="D126" s="608"/>
      <c r="E126" s="54"/>
      <c r="F126" s="608"/>
      <c r="G126" s="608"/>
      <c r="H126" s="608"/>
      <c r="I126" s="608"/>
      <c r="J126" s="608"/>
      <c r="K126" s="608"/>
      <c r="L126" s="608"/>
      <c r="M126" s="608"/>
      <c r="N126" s="608"/>
      <c r="O126" s="608"/>
      <c r="P126" s="608"/>
      <c r="Q126" s="608"/>
      <c r="R126" s="224">
        <f t="shared" si="71"/>
        <v>0</v>
      </c>
    </row>
    <row r="127" spans="1:18" s="53" customFormat="1" x14ac:dyDescent="0.3">
      <c r="A127" s="767"/>
      <c r="B127" s="222" t="s">
        <v>333</v>
      </c>
      <c r="C127" s="222">
        <f t="shared" ref="C127:D127" si="80">SUM(C128:C129)</f>
        <v>0</v>
      </c>
      <c r="D127" s="222">
        <f t="shared" si="80"/>
        <v>0</v>
      </c>
      <c r="E127" s="54"/>
      <c r="F127" s="222">
        <f t="shared" ref="F127:G127" si="81">SUM(F128:F129)</f>
        <v>0</v>
      </c>
      <c r="G127" s="222">
        <f t="shared" si="81"/>
        <v>0</v>
      </c>
      <c r="H127" s="222">
        <f>SUM(H128:H129)</f>
        <v>0</v>
      </c>
      <c r="I127" s="222">
        <f t="shared" ref="I127:Q127" si="82">SUM(I128:I129)</f>
        <v>0</v>
      </c>
      <c r="J127" s="222">
        <f t="shared" si="82"/>
        <v>0</v>
      </c>
      <c r="K127" s="222">
        <f t="shared" si="82"/>
        <v>0</v>
      </c>
      <c r="L127" s="222">
        <f t="shared" si="82"/>
        <v>0</v>
      </c>
      <c r="M127" s="222">
        <f t="shared" si="82"/>
        <v>0</v>
      </c>
      <c r="N127" s="222">
        <f t="shared" si="82"/>
        <v>0</v>
      </c>
      <c r="O127" s="222">
        <f t="shared" si="82"/>
        <v>0</v>
      </c>
      <c r="P127" s="222">
        <f t="shared" si="82"/>
        <v>0</v>
      </c>
      <c r="Q127" s="222">
        <f t="shared" si="82"/>
        <v>0</v>
      </c>
      <c r="R127" s="222">
        <f t="shared" si="71"/>
        <v>0</v>
      </c>
    </row>
    <row r="128" spans="1:18" s="53" customFormat="1" x14ac:dyDescent="0.3">
      <c r="A128" s="767"/>
      <c r="B128" s="223" t="s">
        <v>331</v>
      </c>
      <c r="C128" s="608"/>
      <c r="D128" s="608"/>
      <c r="E128" s="54"/>
      <c r="F128" s="608"/>
      <c r="G128" s="608"/>
      <c r="H128" s="608"/>
      <c r="I128" s="608"/>
      <c r="J128" s="608"/>
      <c r="K128" s="608"/>
      <c r="L128" s="608"/>
      <c r="M128" s="608"/>
      <c r="N128" s="608"/>
      <c r="O128" s="608"/>
      <c r="P128" s="608"/>
      <c r="Q128" s="608"/>
      <c r="R128" s="224">
        <f t="shared" si="71"/>
        <v>0</v>
      </c>
    </row>
    <row r="129" spans="1:18" s="53" customFormat="1" x14ac:dyDescent="0.3">
      <c r="A129" s="767"/>
      <c r="B129" s="223" t="s">
        <v>332</v>
      </c>
      <c r="C129" s="608"/>
      <c r="D129" s="608"/>
      <c r="E129" s="54"/>
      <c r="F129" s="608"/>
      <c r="G129" s="608"/>
      <c r="H129" s="608"/>
      <c r="I129" s="608"/>
      <c r="J129" s="608"/>
      <c r="K129" s="608"/>
      <c r="L129" s="608"/>
      <c r="M129" s="608"/>
      <c r="N129" s="608"/>
      <c r="O129" s="608"/>
      <c r="P129" s="608"/>
      <c r="Q129" s="608"/>
      <c r="R129" s="224">
        <f t="shared" si="71"/>
        <v>0</v>
      </c>
    </row>
    <row r="130" spans="1:18" s="53" customFormat="1" x14ac:dyDescent="0.3">
      <c r="A130" s="767" t="s">
        <v>336</v>
      </c>
      <c r="B130" s="222" t="s">
        <v>330</v>
      </c>
      <c r="C130" s="222">
        <f t="shared" ref="C130:E130" si="83">SUM(C131:C132)</f>
        <v>0</v>
      </c>
      <c r="D130" s="222">
        <f t="shared" si="83"/>
        <v>0</v>
      </c>
      <c r="E130" s="222">
        <f t="shared" si="83"/>
        <v>0</v>
      </c>
      <c r="F130" s="54"/>
      <c r="G130" s="222">
        <f t="shared" ref="G130" si="84">SUM(G131:G132)</f>
        <v>0</v>
      </c>
      <c r="H130" s="222">
        <f>SUM(H131:H132)</f>
        <v>0</v>
      </c>
      <c r="I130" s="222">
        <f t="shared" ref="I130:Q130" si="85">SUM(I131:I132)</f>
        <v>0</v>
      </c>
      <c r="J130" s="222">
        <f t="shared" si="85"/>
        <v>0</v>
      </c>
      <c r="K130" s="222">
        <f t="shared" si="85"/>
        <v>0</v>
      </c>
      <c r="L130" s="222">
        <f t="shared" si="85"/>
        <v>0</v>
      </c>
      <c r="M130" s="222">
        <f t="shared" si="85"/>
        <v>0</v>
      </c>
      <c r="N130" s="222">
        <f t="shared" si="85"/>
        <v>0</v>
      </c>
      <c r="O130" s="222">
        <f t="shared" si="85"/>
        <v>0</v>
      </c>
      <c r="P130" s="222">
        <f t="shared" si="85"/>
        <v>0</v>
      </c>
      <c r="Q130" s="222">
        <f t="shared" si="85"/>
        <v>0</v>
      </c>
      <c r="R130" s="222">
        <f t="shared" si="71"/>
        <v>0</v>
      </c>
    </row>
    <row r="131" spans="1:18" s="53" customFormat="1" x14ac:dyDescent="0.3">
      <c r="A131" s="767"/>
      <c r="B131" s="223" t="s">
        <v>331</v>
      </c>
      <c r="C131" s="608"/>
      <c r="D131" s="608"/>
      <c r="E131" s="608"/>
      <c r="F131" s="54"/>
      <c r="G131" s="608"/>
      <c r="H131" s="608"/>
      <c r="I131" s="608"/>
      <c r="J131" s="608"/>
      <c r="K131" s="608"/>
      <c r="L131" s="608"/>
      <c r="M131" s="608"/>
      <c r="N131" s="608"/>
      <c r="O131" s="608"/>
      <c r="P131" s="608"/>
      <c r="Q131" s="608"/>
      <c r="R131" s="224">
        <f t="shared" si="71"/>
        <v>0</v>
      </c>
    </row>
    <row r="132" spans="1:18" s="53" customFormat="1" x14ac:dyDescent="0.3">
      <c r="A132" s="767"/>
      <c r="B132" s="223" t="s">
        <v>332</v>
      </c>
      <c r="C132" s="608"/>
      <c r="D132" s="608"/>
      <c r="E132" s="608"/>
      <c r="F132" s="54"/>
      <c r="G132" s="608"/>
      <c r="H132" s="608"/>
      <c r="I132" s="608"/>
      <c r="J132" s="608"/>
      <c r="K132" s="608"/>
      <c r="L132" s="608"/>
      <c r="M132" s="608"/>
      <c r="N132" s="608"/>
      <c r="O132" s="608"/>
      <c r="P132" s="608"/>
      <c r="Q132" s="608"/>
      <c r="R132" s="224">
        <f t="shared" si="71"/>
        <v>0</v>
      </c>
    </row>
    <row r="133" spans="1:18" s="53" customFormat="1" x14ac:dyDescent="0.3">
      <c r="A133" s="767"/>
      <c r="B133" s="222" t="s">
        <v>333</v>
      </c>
      <c r="C133" s="222">
        <f t="shared" ref="C133:E133" si="86">SUM(C134:C135)</f>
        <v>0</v>
      </c>
      <c r="D133" s="222">
        <f t="shared" si="86"/>
        <v>0</v>
      </c>
      <c r="E133" s="222">
        <f t="shared" si="86"/>
        <v>0</v>
      </c>
      <c r="F133" s="54"/>
      <c r="G133" s="222">
        <f t="shared" ref="G133" si="87">SUM(G134:G135)</f>
        <v>0</v>
      </c>
      <c r="H133" s="222">
        <f>SUM(H134:H135)</f>
        <v>0</v>
      </c>
      <c r="I133" s="222">
        <f t="shared" ref="I133:Q133" si="88">SUM(I134:I135)</f>
        <v>0</v>
      </c>
      <c r="J133" s="222">
        <f t="shared" si="88"/>
        <v>0</v>
      </c>
      <c r="K133" s="222">
        <f t="shared" si="88"/>
        <v>0</v>
      </c>
      <c r="L133" s="222">
        <f t="shared" si="88"/>
        <v>0</v>
      </c>
      <c r="M133" s="222">
        <f t="shared" si="88"/>
        <v>0</v>
      </c>
      <c r="N133" s="222">
        <f t="shared" si="88"/>
        <v>0</v>
      </c>
      <c r="O133" s="222">
        <f t="shared" si="88"/>
        <v>0</v>
      </c>
      <c r="P133" s="222">
        <f t="shared" si="88"/>
        <v>0</v>
      </c>
      <c r="Q133" s="222">
        <f t="shared" si="88"/>
        <v>0</v>
      </c>
      <c r="R133" s="222">
        <f t="shared" si="71"/>
        <v>0</v>
      </c>
    </row>
    <row r="134" spans="1:18" s="53" customFormat="1" x14ac:dyDescent="0.3">
      <c r="A134" s="767"/>
      <c r="B134" s="223" t="s">
        <v>331</v>
      </c>
      <c r="C134" s="608"/>
      <c r="D134" s="608"/>
      <c r="E134" s="608"/>
      <c r="F134" s="54"/>
      <c r="G134" s="608"/>
      <c r="H134" s="608"/>
      <c r="I134" s="608"/>
      <c r="J134" s="608"/>
      <c r="K134" s="608"/>
      <c r="L134" s="608"/>
      <c r="M134" s="608"/>
      <c r="N134" s="608"/>
      <c r="O134" s="608"/>
      <c r="P134" s="608"/>
      <c r="Q134" s="608"/>
      <c r="R134" s="224">
        <f t="shared" si="71"/>
        <v>0</v>
      </c>
    </row>
    <row r="135" spans="1:18" s="53" customFormat="1" x14ac:dyDescent="0.3">
      <c r="A135" s="767"/>
      <c r="B135" s="223" t="s">
        <v>332</v>
      </c>
      <c r="C135" s="608"/>
      <c r="D135" s="608"/>
      <c r="E135" s="608"/>
      <c r="F135" s="54"/>
      <c r="G135" s="608"/>
      <c r="H135" s="608"/>
      <c r="I135" s="608"/>
      <c r="J135" s="608"/>
      <c r="K135" s="608"/>
      <c r="L135" s="608"/>
      <c r="M135" s="608"/>
      <c r="N135" s="608"/>
      <c r="O135" s="608"/>
      <c r="P135" s="608"/>
      <c r="Q135" s="608"/>
      <c r="R135" s="224">
        <f t="shared" si="71"/>
        <v>0</v>
      </c>
    </row>
    <row r="136" spans="1:18" s="53" customFormat="1" x14ac:dyDescent="0.3">
      <c r="A136" s="767" t="s">
        <v>656</v>
      </c>
      <c r="B136" s="222" t="s">
        <v>330</v>
      </c>
      <c r="C136" s="222">
        <f t="shared" ref="C136:F136" si="89">SUM(C137:C138)</f>
        <v>0</v>
      </c>
      <c r="D136" s="222">
        <f t="shared" si="89"/>
        <v>0</v>
      </c>
      <c r="E136" s="222">
        <f t="shared" si="89"/>
        <v>0</v>
      </c>
      <c r="F136" s="222">
        <f t="shared" si="89"/>
        <v>0</v>
      </c>
      <c r="G136" s="54"/>
      <c r="H136" s="222">
        <f>SUM(H137:H138)</f>
        <v>0</v>
      </c>
      <c r="I136" s="222">
        <f t="shared" ref="I136:Q136" si="90">SUM(I137:I138)</f>
        <v>0</v>
      </c>
      <c r="J136" s="222">
        <f t="shared" si="90"/>
        <v>0</v>
      </c>
      <c r="K136" s="222">
        <f t="shared" si="90"/>
        <v>0</v>
      </c>
      <c r="L136" s="222">
        <f t="shared" si="90"/>
        <v>0</v>
      </c>
      <c r="M136" s="222">
        <f t="shared" si="90"/>
        <v>0</v>
      </c>
      <c r="N136" s="222">
        <f t="shared" si="90"/>
        <v>0</v>
      </c>
      <c r="O136" s="222">
        <f t="shared" si="90"/>
        <v>0</v>
      </c>
      <c r="P136" s="222">
        <f t="shared" si="90"/>
        <v>0</v>
      </c>
      <c r="Q136" s="222">
        <f t="shared" si="90"/>
        <v>0</v>
      </c>
      <c r="R136" s="222">
        <f t="shared" si="71"/>
        <v>0</v>
      </c>
    </row>
    <row r="137" spans="1:18" s="53" customFormat="1" x14ac:dyDescent="0.3">
      <c r="A137" s="767"/>
      <c r="B137" s="223" t="s">
        <v>331</v>
      </c>
      <c r="C137" s="608"/>
      <c r="D137" s="608"/>
      <c r="E137" s="608"/>
      <c r="F137" s="608"/>
      <c r="G137" s="54"/>
      <c r="H137" s="608"/>
      <c r="I137" s="608"/>
      <c r="J137" s="608"/>
      <c r="K137" s="608"/>
      <c r="L137" s="608"/>
      <c r="M137" s="608"/>
      <c r="N137" s="608"/>
      <c r="O137" s="608"/>
      <c r="P137" s="608"/>
      <c r="Q137" s="608"/>
      <c r="R137" s="224">
        <f t="shared" si="71"/>
        <v>0</v>
      </c>
    </row>
    <row r="138" spans="1:18" s="53" customFormat="1" x14ac:dyDescent="0.3">
      <c r="A138" s="767"/>
      <c r="B138" s="223" t="s">
        <v>332</v>
      </c>
      <c r="C138" s="608"/>
      <c r="D138" s="608"/>
      <c r="E138" s="608"/>
      <c r="F138" s="608"/>
      <c r="G138" s="54"/>
      <c r="H138" s="608"/>
      <c r="I138" s="608"/>
      <c r="J138" s="608"/>
      <c r="K138" s="608"/>
      <c r="L138" s="608"/>
      <c r="M138" s="608"/>
      <c r="N138" s="608"/>
      <c r="O138" s="608"/>
      <c r="P138" s="608"/>
      <c r="Q138" s="608"/>
      <c r="R138" s="224">
        <f t="shared" si="71"/>
        <v>0</v>
      </c>
    </row>
    <row r="139" spans="1:18" s="53" customFormat="1" x14ac:dyDescent="0.3">
      <c r="A139" s="767"/>
      <c r="B139" s="222" t="s">
        <v>333</v>
      </c>
      <c r="C139" s="222">
        <f t="shared" ref="C139:F139" si="91">SUM(C140:C141)</f>
        <v>0</v>
      </c>
      <c r="D139" s="222">
        <f t="shared" si="91"/>
        <v>0</v>
      </c>
      <c r="E139" s="222">
        <f t="shared" si="91"/>
        <v>0</v>
      </c>
      <c r="F139" s="222">
        <f t="shared" si="91"/>
        <v>0</v>
      </c>
      <c r="G139" s="54"/>
      <c r="H139" s="222">
        <f>SUM(H140:H141)</f>
        <v>0</v>
      </c>
      <c r="I139" s="222">
        <f t="shared" ref="I139:Q139" si="92">SUM(I140:I141)</f>
        <v>0</v>
      </c>
      <c r="J139" s="222">
        <f t="shared" si="92"/>
        <v>0</v>
      </c>
      <c r="K139" s="222">
        <f t="shared" si="92"/>
        <v>0</v>
      </c>
      <c r="L139" s="222">
        <f t="shared" si="92"/>
        <v>0</v>
      </c>
      <c r="M139" s="222">
        <f t="shared" si="92"/>
        <v>0</v>
      </c>
      <c r="N139" s="222">
        <f t="shared" si="92"/>
        <v>0</v>
      </c>
      <c r="O139" s="222">
        <f t="shared" si="92"/>
        <v>0</v>
      </c>
      <c r="P139" s="222">
        <f t="shared" si="92"/>
        <v>0</v>
      </c>
      <c r="Q139" s="222">
        <f t="shared" si="92"/>
        <v>0</v>
      </c>
      <c r="R139" s="222">
        <f t="shared" si="71"/>
        <v>0</v>
      </c>
    </row>
    <row r="140" spans="1:18" s="53" customFormat="1" x14ac:dyDescent="0.3">
      <c r="A140" s="767"/>
      <c r="B140" s="223" t="s">
        <v>331</v>
      </c>
      <c r="C140" s="608"/>
      <c r="D140" s="608"/>
      <c r="E140" s="608"/>
      <c r="F140" s="608"/>
      <c r="G140" s="54"/>
      <c r="H140" s="608"/>
      <c r="I140" s="608"/>
      <c r="J140" s="608"/>
      <c r="K140" s="608"/>
      <c r="L140" s="608"/>
      <c r="M140" s="608"/>
      <c r="N140" s="608"/>
      <c r="O140" s="608"/>
      <c r="P140" s="608"/>
      <c r="Q140" s="608"/>
      <c r="R140" s="224">
        <f t="shared" si="71"/>
        <v>0</v>
      </c>
    </row>
    <row r="141" spans="1:18" s="53" customFormat="1" x14ac:dyDescent="0.3">
      <c r="A141" s="767"/>
      <c r="B141" s="223" t="s">
        <v>332</v>
      </c>
      <c r="C141" s="608"/>
      <c r="D141" s="608"/>
      <c r="E141" s="608"/>
      <c r="F141" s="608"/>
      <c r="G141" s="54"/>
      <c r="H141" s="608"/>
      <c r="I141" s="608"/>
      <c r="J141" s="608"/>
      <c r="K141" s="608"/>
      <c r="L141" s="608"/>
      <c r="M141" s="608"/>
      <c r="N141" s="608"/>
      <c r="O141" s="608"/>
      <c r="P141" s="608"/>
      <c r="Q141" s="608"/>
      <c r="R141" s="224">
        <f t="shared" si="71"/>
        <v>0</v>
      </c>
    </row>
    <row r="142" spans="1:18" s="53" customFormat="1" x14ac:dyDescent="0.3">
      <c r="A142" s="767" t="s">
        <v>337</v>
      </c>
      <c r="B142" s="222" t="s">
        <v>330</v>
      </c>
      <c r="C142" s="222">
        <f t="shared" ref="C142:G142" si="93">SUM(C143:C144)</f>
        <v>0</v>
      </c>
      <c r="D142" s="222">
        <f t="shared" si="93"/>
        <v>0</v>
      </c>
      <c r="E142" s="222">
        <f t="shared" si="93"/>
        <v>0</v>
      </c>
      <c r="F142" s="222">
        <f t="shared" si="93"/>
        <v>0</v>
      </c>
      <c r="G142" s="222">
        <f t="shared" si="93"/>
        <v>0</v>
      </c>
      <c r="H142" s="54"/>
      <c r="I142" s="222">
        <f t="shared" ref="I142:Q142" si="94">SUM(I143:I144)</f>
        <v>0</v>
      </c>
      <c r="J142" s="222">
        <f t="shared" si="94"/>
        <v>0</v>
      </c>
      <c r="K142" s="222">
        <f t="shared" si="94"/>
        <v>0</v>
      </c>
      <c r="L142" s="222">
        <f t="shared" si="94"/>
        <v>0</v>
      </c>
      <c r="M142" s="222">
        <f t="shared" si="94"/>
        <v>0</v>
      </c>
      <c r="N142" s="222">
        <f t="shared" si="94"/>
        <v>0</v>
      </c>
      <c r="O142" s="222">
        <f t="shared" si="94"/>
        <v>0</v>
      </c>
      <c r="P142" s="222">
        <f t="shared" si="94"/>
        <v>0</v>
      </c>
      <c r="Q142" s="222">
        <f t="shared" si="94"/>
        <v>0</v>
      </c>
      <c r="R142" s="222">
        <f t="shared" si="71"/>
        <v>0</v>
      </c>
    </row>
    <row r="143" spans="1:18" s="53" customFormat="1" x14ac:dyDescent="0.3">
      <c r="A143" s="767"/>
      <c r="B143" s="223" t="s">
        <v>331</v>
      </c>
      <c r="C143" s="608"/>
      <c r="D143" s="608"/>
      <c r="E143" s="608"/>
      <c r="F143" s="608"/>
      <c r="G143" s="608"/>
      <c r="H143" s="54"/>
      <c r="I143" s="608"/>
      <c r="J143" s="608"/>
      <c r="K143" s="608"/>
      <c r="L143" s="608"/>
      <c r="M143" s="608"/>
      <c r="N143" s="608"/>
      <c r="O143" s="608"/>
      <c r="P143" s="608"/>
      <c r="Q143" s="608"/>
      <c r="R143" s="224">
        <f t="shared" si="71"/>
        <v>0</v>
      </c>
    </row>
    <row r="144" spans="1:18" s="53" customFormat="1" x14ac:dyDescent="0.3">
      <c r="A144" s="767"/>
      <c r="B144" s="223" t="s">
        <v>332</v>
      </c>
      <c r="C144" s="608"/>
      <c r="D144" s="608"/>
      <c r="E144" s="608"/>
      <c r="F144" s="608"/>
      <c r="G144" s="608"/>
      <c r="H144" s="54"/>
      <c r="I144" s="608"/>
      <c r="J144" s="608"/>
      <c r="K144" s="608"/>
      <c r="L144" s="608"/>
      <c r="M144" s="608"/>
      <c r="N144" s="608"/>
      <c r="O144" s="608"/>
      <c r="P144" s="608"/>
      <c r="Q144" s="608"/>
      <c r="R144" s="224">
        <f t="shared" si="71"/>
        <v>0</v>
      </c>
    </row>
    <row r="145" spans="1:18" s="53" customFormat="1" x14ac:dyDescent="0.3">
      <c r="A145" s="767"/>
      <c r="B145" s="222" t="s">
        <v>333</v>
      </c>
      <c r="C145" s="222">
        <f t="shared" ref="C145:G145" si="95">SUM(C146:C147)</f>
        <v>0</v>
      </c>
      <c r="D145" s="222">
        <f t="shared" si="95"/>
        <v>0</v>
      </c>
      <c r="E145" s="222">
        <f t="shared" si="95"/>
        <v>0</v>
      </c>
      <c r="F145" s="222">
        <f t="shared" si="95"/>
        <v>0</v>
      </c>
      <c r="G145" s="222">
        <f t="shared" si="95"/>
        <v>0</v>
      </c>
      <c r="H145" s="54"/>
      <c r="I145" s="222">
        <f t="shared" ref="I145:Q145" si="96">SUM(I146:I147)</f>
        <v>0</v>
      </c>
      <c r="J145" s="222">
        <f t="shared" si="96"/>
        <v>0</v>
      </c>
      <c r="K145" s="222">
        <f t="shared" si="96"/>
        <v>0</v>
      </c>
      <c r="L145" s="222">
        <f t="shared" si="96"/>
        <v>0</v>
      </c>
      <c r="M145" s="222">
        <f t="shared" si="96"/>
        <v>0</v>
      </c>
      <c r="N145" s="222">
        <f t="shared" si="96"/>
        <v>0</v>
      </c>
      <c r="O145" s="222">
        <f t="shared" si="96"/>
        <v>0</v>
      </c>
      <c r="P145" s="222">
        <f t="shared" si="96"/>
        <v>0</v>
      </c>
      <c r="Q145" s="222">
        <f t="shared" si="96"/>
        <v>0</v>
      </c>
      <c r="R145" s="222">
        <f t="shared" si="71"/>
        <v>0</v>
      </c>
    </row>
    <row r="146" spans="1:18" s="53" customFormat="1" x14ac:dyDescent="0.3">
      <c r="A146" s="767"/>
      <c r="B146" s="223" t="s">
        <v>331</v>
      </c>
      <c r="C146" s="608"/>
      <c r="D146" s="608"/>
      <c r="E146" s="608"/>
      <c r="F146" s="608"/>
      <c r="G146" s="608"/>
      <c r="H146" s="54"/>
      <c r="I146" s="608"/>
      <c r="J146" s="608"/>
      <c r="K146" s="608"/>
      <c r="L146" s="608"/>
      <c r="M146" s="608"/>
      <c r="N146" s="608"/>
      <c r="O146" s="608"/>
      <c r="P146" s="608"/>
      <c r="Q146" s="608"/>
      <c r="R146" s="224">
        <f t="shared" si="71"/>
        <v>0</v>
      </c>
    </row>
    <row r="147" spans="1:18" s="53" customFormat="1" x14ac:dyDescent="0.3">
      <c r="A147" s="767"/>
      <c r="B147" s="223" t="s">
        <v>332</v>
      </c>
      <c r="C147" s="608"/>
      <c r="D147" s="608"/>
      <c r="E147" s="608"/>
      <c r="F147" s="608"/>
      <c r="G147" s="608"/>
      <c r="H147" s="54"/>
      <c r="I147" s="608"/>
      <c r="J147" s="608"/>
      <c r="K147" s="608"/>
      <c r="L147" s="608"/>
      <c r="M147" s="608"/>
      <c r="N147" s="608"/>
      <c r="O147" s="608"/>
      <c r="P147" s="608"/>
      <c r="Q147" s="608"/>
      <c r="R147" s="224">
        <f t="shared" si="71"/>
        <v>0</v>
      </c>
    </row>
    <row r="148" spans="1:18" s="53" customFormat="1" x14ac:dyDescent="0.3">
      <c r="A148" s="767" t="s">
        <v>338</v>
      </c>
      <c r="B148" s="222" t="s">
        <v>330</v>
      </c>
      <c r="C148" s="222">
        <f t="shared" ref="C148:H148" si="97">SUM(C149:C150)</f>
        <v>0</v>
      </c>
      <c r="D148" s="222">
        <f t="shared" si="97"/>
        <v>0</v>
      </c>
      <c r="E148" s="222">
        <f t="shared" si="97"/>
        <v>0</v>
      </c>
      <c r="F148" s="222">
        <f t="shared" si="97"/>
        <v>0</v>
      </c>
      <c r="G148" s="222">
        <f t="shared" si="97"/>
        <v>0</v>
      </c>
      <c r="H148" s="222">
        <f t="shared" si="97"/>
        <v>0</v>
      </c>
      <c r="I148" s="54"/>
      <c r="J148" s="222">
        <f t="shared" ref="J148:Q148" si="98">SUM(J149:J150)</f>
        <v>0</v>
      </c>
      <c r="K148" s="222">
        <f t="shared" si="98"/>
        <v>0</v>
      </c>
      <c r="L148" s="222">
        <f t="shared" si="98"/>
        <v>0</v>
      </c>
      <c r="M148" s="222">
        <f t="shared" si="98"/>
        <v>0</v>
      </c>
      <c r="N148" s="222">
        <f t="shared" si="98"/>
        <v>0</v>
      </c>
      <c r="O148" s="222">
        <f t="shared" si="98"/>
        <v>0</v>
      </c>
      <c r="P148" s="222">
        <f t="shared" si="98"/>
        <v>0</v>
      </c>
      <c r="Q148" s="222">
        <f t="shared" si="98"/>
        <v>0</v>
      </c>
      <c r="R148" s="222">
        <f t="shared" si="71"/>
        <v>0</v>
      </c>
    </row>
    <row r="149" spans="1:18" s="53" customFormat="1" x14ac:dyDescent="0.3">
      <c r="A149" s="767"/>
      <c r="B149" s="223" t="s">
        <v>331</v>
      </c>
      <c r="C149" s="608"/>
      <c r="D149" s="608"/>
      <c r="E149" s="608"/>
      <c r="F149" s="608"/>
      <c r="G149" s="608"/>
      <c r="H149" s="608"/>
      <c r="I149" s="54"/>
      <c r="J149" s="608"/>
      <c r="K149" s="608"/>
      <c r="L149" s="608"/>
      <c r="M149" s="608"/>
      <c r="N149" s="608"/>
      <c r="O149" s="608"/>
      <c r="P149" s="608"/>
      <c r="Q149" s="608"/>
      <c r="R149" s="224">
        <f t="shared" si="71"/>
        <v>0</v>
      </c>
    </row>
    <row r="150" spans="1:18" s="53" customFormat="1" x14ac:dyDescent="0.3">
      <c r="A150" s="767"/>
      <c r="B150" s="223" t="s">
        <v>332</v>
      </c>
      <c r="C150" s="608"/>
      <c r="D150" s="608"/>
      <c r="E150" s="608"/>
      <c r="F150" s="608"/>
      <c r="G150" s="608"/>
      <c r="H150" s="608"/>
      <c r="I150" s="54"/>
      <c r="J150" s="608"/>
      <c r="K150" s="608"/>
      <c r="L150" s="608"/>
      <c r="M150" s="608"/>
      <c r="N150" s="608"/>
      <c r="O150" s="608"/>
      <c r="P150" s="608"/>
      <c r="Q150" s="608"/>
      <c r="R150" s="224">
        <f t="shared" si="71"/>
        <v>0</v>
      </c>
    </row>
    <row r="151" spans="1:18" s="53" customFormat="1" x14ac:dyDescent="0.3">
      <c r="A151" s="767"/>
      <c r="B151" s="222" t="s">
        <v>333</v>
      </c>
      <c r="C151" s="222">
        <f t="shared" ref="C151:H151" si="99">SUM(C152:C153)</f>
        <v>0</v>
      </c>
      <c r="D151" s="222">
        <f t="shared" si="99"/>
        <v>0</v>
      </c>
      <c r="E151" s="222">
        <f t="shared" si="99"/>
        <v>0</v>
      </c>
      <c r="F151" s="222">
        <f t="shared" si="99"/>
        <v>0</v>
      </c>
      <c r="G151" s="222">
        <f t="shared" si="99"/>
        <v>0</v>
      </c>
      <c r="H151" s="222">
        <f t="shared" si="99"/>
        <v>0</v>
      </c>
      <c r="I151" s="54"/>
      <c r="J151" s="222">
        <f t="shared" ref="J151:Q151" si="100">SUM(J152:J153)</f>
        <v>0</v>
      </c>
      <c r="K151" s="222">
        <f t="shared" si="100"/>
        <v>0</v>
      </c>
      <c r="L151" s="222">
        <f t="shared" si="100"/>
        <v>0</v>
      </c>
      <c r="M151" s="222">
        <f t="shared" si="100"/>
        <v>0</v>
      </c>
      <c r="N151" s="222">
        <f t="shared" si="100"/>
        <v>0</v>
      </c>
      <c r="O151" s="222">
        <f t="shared" si="100"/>
        <v>0</v>
      </c>
      <c r="P151" s="222">
        <f t="shared" si="100"/>
        <v>0</v>
      </c>
      <c r="Q151" s="222">
        <f t="shared" si="100"/>
        <v>0</v>
      </c>
      <c r="R151" s="222">
        <f t="shared" si="71"/>
        <v>0</v>
      </c>
    </row>
    <row r="152" spans="1:18" s="53" customFormat="1" x14ac:dyDescent="0.3">
      <c r="A152" s="767"/>
      <c r="B152" s="223" t="s">
        <v>331</v>
      </c>
      <c r="C152" s="608"/>
      <c r="D152" s="608"/>
      <c r="E152" s="608"/>
      <c r="F152" s="608"/>
      <c r="G152" s="608"/>
      <c r="H152" s="608"/>
      <c r="I152" s="54"/>
      <c r="J152" s="608"/>
      <c r="K152" s="608"/>
      <c r="L152" s="608"/>
      <c r="M152" s="608"/>
      <c r="N152" s="608"/>
      <c r="O152" s="608"/>
      <c r="P152" s="608"/>
      <c r="Q152" s="608"/>
      <c r="R152" s="224">
        <f t="shared" si="71"/>
        <v>0</v>
      </c>
    </row>
    <row r="153" spans="1:18" s="53" customFormat="1" x14ac:dyDescent="0.3">
      <c r="A153" s="767"/>
      <c r="B153" s="223" t="s">
        <v>332</v>
      </c>
      <c r="C153" s="608"/>
      <c r="D153" s="608"/>
      <c r="E153" s="608"/>
      <c r="F153" s="608"/>
      <c r="G153" s="608"/>
      <c r="H153" s="608"/>
      <c r="I153" s="54"/>
      <c r="J153" s="608"/>
      <c r="K153" s="608"/>
      <c r="L153" s="608"/>
      <c r="M153" s="608"/>
      <c r="N153" s="608"/>
      <c r="O153" s="608"/>
      <c r="P153" s="608"/>
      <c r="Q153" s="608"/>
      <c r="R153" s="224">
        <f t="shared" si="71"/>
        <v>0</v>
      </c>
    </row>
    <row r="154" spans="1:18" s="53" customFormat="1" x14ac:dyDescent="0.3">
      <c r="A154" s="767" t="s">
        <v>339</v>
      </c>
      <c r="B154" s="222" t="s">
        <v>330</v>
      </c>
      <c r="C154" s="222">
        <f t="shared" ref="C154:I154" si="101">SUM(C155:C156)</f>
        <v>0</v>
      </c>
      <c r="D154" s="222">
        <f t="shared" si="101"/>
        <v>0</v>
      </c>
      <c r="E154" s="222">
        <f t="shared" si="101"/>
        <v>0</v>
      </c>
      <c r="F154" s="222">
        <f t="shared" si="101"/>
        <v>0</v>
      </c>
      <c r="G154" s="222">
        <f t="shared" si="101"/>
        <v>0</v>
      </c>
      <c r="H154" s="222">
        <f t="shared" si="101"/>
        <v>0</v>
      </c>
      <c r="I154" s="222">
        <f t="shared" si="101"/>
        <v>0</v>
      </c>
      <c r="J154" s="54"/>
      <c r="K154" s="222">
        <f t="shared" ref="K154:Q154" si="102">SUM(K155:K156)</f>
        <v>0</v>
      </c>
      <c r="L154" s="222">
        <f t="shared" si="102"/>
        <v>0</v>
      </c>
      <c r="M154" s="222">
        <f t="shared" si="102"/>
        <v>0</v>
      </c>
      <c r="N154" s="222">
        <f t="shared" si="102"/>
        <v>0</v>
      </c>
      <c r="O154" s="222">
        <f t="shared" si="102"/>
        <v>0</v>
      </c>
      <c r="P154" s="222">
        <f t="shared" si="102"/>
        <v>0</v>
      </c>
      <c r="Q154" s="222">
        <f t="shared" si="102"/>
        <v>0</v>
      </c>
      <c r="R154" s="222">
        <f t="shared" si="71"/>
        <v>0</v>
      </c>
    </row>
    <row r="155" spans="1:18" s="53" customFormat="1" x14ac:dyDescent="0.3">
      <c r="A155" s="767"/>
      <c r="B155" s="223" t="s">
        <v>331</v>
      </c>
      <c r="C155" s="608"/>
      <c r="D155" s="608"/>
      <c r="E155" s="608"/>
      <c r="F155" s="608"/>
      <c r="G155" s="608"/>
      <c r="H155" s="608"/>
      <c r="I155" s="608"/>
      <c r="J155" s="54"/>
      <c r="K155" s="608"/>
      <c r="L155" s="608"/>
      <c r="M155" s="608"/>
      <c r="N155" s="608"/>
      <c r="O155" s="608"/>
      <c r="P155" s="608"/>
      <c r="Q155" s="608"/>
      <c r="R155" s="224">
        <f t="shared" si="71"/>
        <v>0</v>
      </c>
    </row>
    <row r="156" spans="1:18" s="53" customFormat="1" x14ac:dyDescent="0.3">
      <c r="A156" s="767"/>
      <c r="B156" s="223" t="s">
        <v>332</v>
      </c>
      <c r="C156" s="608"/>
      <c r="D156" s="608"/>
      <c r="E156" s="608"/>
      <c r="F156" s="608"/>
      <c r="G156" s="608"/>
      <c r="H156" s="608"/>
      <c r="I156" s="608"/>
      <c r="J156" s="54"/>
      <c r="K156" s="608"/>
      <c r="L156" s="608"/>
      <c r="M156" s="608"/>
      <c r="N156" s="608"/>
      <c r="O156" s="608"/>
      <c r="P156" s="608"/>
      <c r="Q156" s="608"/>
      <c r="R156" s="224">
        <f t="shared" si="71"/>
        <v>0</v>
      </c>
    </row>
    <row r="157" spans="1:18" s="53" customFormat="1" x14ac:dyDescent="0.3">
      <c r="A157" s="767"/>
      <c r="B157" s="222" t="s">
        <v>333</v>
      </c>
      <c r="C157" s="222">
        <f t="shared" ref="C157:I157" si="103">SUM(C158:C159)</f>
        <v>0</v>
      </c>
      <c r="D157" s="222">
        <f t="shared" si="103"/>
        <v>0</v>
      </c>
      <c r="E157" s="222">
        <f t="shared" si="103"/>
        <v>0</v>
      </c>
      <c r="F157" s="222">
        <f t="shared" si="103"/>
        <v>0</v>
      </c>
      <c r="G157" s="222">
        <f t="shared" si="103"/>
        <v>0</v>
      </c>
      <c r="H157" s="222">
        <f t="shared" si="103"/>
        <v>0</v>
      </c>
      <c r="I157" s="222">
        <f t="shared" si="103"/>
        <v>0</v>
      </c>
      <c r="J157" s="54"/>
      <c r="K157" s="222">
        <f t="shared" ref="K157:Q157" si="104">SUM(K158:K159)</f>
        <v>0</v>
      </c>
      <c r="L157" s="222">
        <f t="shared" si="104"/>
        <v>0</v>
      </c>
      <c r="M157" s="222">
        <f t="shared" si="104"/>
        <v>0</v>
      </c>
      <c r="N157" s="222">
        <f t="shared" si="104"/>
        <v>0</v>
      </c>
      <c r="O157" s="222">
        <f t="shared" si="104"/>
        <v>0</v>
      </c>
      <c r="P157" s="222">
        <f t="shared" si="104"/>
        <v>0</v>
      </c>
      <c r="Q157" s="222">
        <f t="shared" si="104"/>
        <v>0</v>
      </c>
      <c r="R157" s="222">
        <f t="shared" si="71"/>
        <v>0</v>
      </c>
    </row>
    <row r="158" spans="1:18" s="53" customFormat="1" x14ac:dyDescent="0.3">
      <c r="A158" s="767"/>
      <c r="B158" s="223" t="s">
        <v>331</v>
      </c>
      <c r="C158" s="608"/>
      <c r="D158" s="608"/>
      <c r="E158" s="608"/>
      <c r="F158" s="608"/>
      <c r="G158" s="608"/>
      <c r="H158" s="608"/>
      <c r="I158" s="608"/>
      <c r="J158" s="54"/>
      <c r="K158" s="608"/>
      <c r="L158" s="608"/>
      <c r="M158" s="608"/>
      <c r="N158" s="608"/>
      <c r="O158" s="608"/>
      <c r="P158" s="608"/>
      <c r="Q158" s="608"/>
      <c r="R158" s="224">
        <f t="shared" si="71"/>
        <v>0</v>
      </c>
    </row>
    <row r="159" spans="1:18" s="53" customFormat="1" x14ac:dyDescent="0.3">
      <c r="A159" s="767"/>
      <c r="B159" s="223" t="s">
        <v>332</v>
      </c>
      <c r="C159" s="608"/>
      <c r="D159" s="608"/>
      <c r="E159" s="608"/>
      <c r="F159" s="608"/>
      <c r="G159" s="608"/>
      <c r="H159" s="608"/>
      <c r="I159" s="608"/>
      <c r="J159" s="54"/>
      <c r="K159" s="608"/>
      <c r="L159" s="608"/>
      <c r="M159" s="608"/>
      <c r="N159" s="608"/>
      <c r="O159" s="608"/>
      <c r="P159" s="608"/>
      <c r="Q159" s="608"/>
      <c r="R159" s="224">
        <f t="shared" si="71"/>
        <v>0</v>
      </c>
    </row>
    <row r="160" spans="1:18" s="53" customFormat="1" x14ac:dyDescent="0.3">
      <c r="A160" s="767" t="s">
        <v>340</v>
      </c>
      <c r="B160" s="222" t="s">
        <v>330</v>
      </c>
      <c r="C160" s="222">
        <f t="shared" ref="C160:J160" si="105">SUM(C161:C162)</f>
        <v>0</v>
      </c>
      <c r="D160" s="222">
        <f t="shared" si="105"/>
        <v>0</v>
      </c>
      <c r="E160" s="222">
        <f t="shared" si="105"/>
        <v>0</v>
      </c>
      <c r="F160" s="222">
        <f t="shared" si="105"/>
        <v>0</v>
      </c>
      <c r="G160" s="222">
        <f t="shared" si="105"/>
        <v>0</v>
      </c>
      <c r="H160" s="222">
        <f t="shared" si="105"/>
        <v>0</v>
      </c>
      <c r="I160" s="222">
        <f t="shared" si="105"/>
        <v>0</v>
      </c>
      <c r="J160" s="222">
        <f t="shared" si="105"/>
        <v>0</v>
      </c>
      <c r="K160" s="54"/>
      <c r="L160" s="222">
        <f t="shared" ref="L160:Q160" si="106">SUM(L161:L162)</f>
        <v>0</v>
      </c>
      <c r="M160" s="222">
        <f t="shared" si="106"/>
        <v>0</v>
      </c>
      <c r="N160" s="222">
        <f t="shared" si="106"/>
        <v>0</v>
      </c>
      <c r="O160" s="222">
        <f t="shared" si="106"/>
        <v>0</v>
      </c>
      <c r="P160" s="222">
        <f t="shared" si="106"/>
        <v>0</v>
      </c>
      <c r="Q160" s="222">
        <f t="shared" si="106"/>
        <v>0</v>
      </c>
      <c r="R160" s="222">
        <f t="shared" si="71"/>
        <v>0</v>
      </c>
    </row>
    <row r="161" spans="1:18" s="53" customFormat="1" x14ac:dyDescent="0.3">
      <c r="A161" s="767"/>
      <c r="B161" s="223" t="s">
        <v>331</v>
      </c>
      <c r="C161" s="608"/>
      <c r="D161" s="608"/>
      <c r="E161" s="608"/>
      <c r="F161" s="608"/>
      <c r="G161" s="608"/>
      <c r="H161" s="608"/>
      <c r="I161" s="608"/>
      <c r="J161" s="608"/>
      <c r="K161" s="54"/>
      <c r="L161" s="608"/>
      <c r="M161" s="608"/>
      <c r="N161" s="608"/>
      <c r="O161" s="608"/>
      <c r="P161" s="608"/>
      <c r="Q161" s="608"/>
      <c r="R161" s="224">
        <f t="shared" si="71"/>
        <v>0</v>
      </c>
    </row>
    <row r="162" spans="1:18" s="53" customFormat="1" x14ac:dyDescent="0.3">
      <c r="A162" s="767"/>
      <c r="B162" s="223" t="s">
        <v>332</v>
      </c>
      <c r="C162" s="608"/>
      <c r="D162" s="608"/>
      <c r="E162" s="608"/>
      <c r="F162" s="608"/>
      <c r="G162" s="608"/>
      <c r="H162" s="608"/>
      <c r="I162" s="608"/>
      <c r="J162" s="608"/>
      <c r="K162" s="54"/>
      <c r="L162" s="608"/>
      <c r="M162" s="608"/>
      <c r="N162" s="608"/>
      <c r="O162" s="608"/>
      <c r="P162" s="608"/>
      <c r="Q162" s="608"/>
      <c r="R162" s="224">
        <f t="shared" si="71"/>
        <v>0</v>
      </c>
    </row>
    <row r="163" spans="1:18" s="53" customFormat="1" x14ac:dyDescent="0.3">
      <c r="A163" s="767"/>
      <c r="B163" s="222" t="s">
        <v>333</v>
      </c>
      <c r="C163" s="222">
        <f t="shared" ref="C163:J163" si="107">SUM(C164:C165)</f>
        <v>0</v>
      </c>
      <c r="D163" s="222">
        <f t="shared" si="107"/>
        <v>0</v>
      </c>
      <c r="E163" s="222">
        <f t="shared" si="107"/>
        <v>0</v>
      </c>
      <c r="F163" s="222">
        <f t="shared" si="107"/>
        <v>0</v>
      </c>
      <c r="G163" s="222">
        <f t="shared" si="107"/>
        <v>0</v>
      </c>
      <c r="H163" s="222">
        <f t="shared" si="107"/>
        <v>0</v>
      </c>
      <c r="I163" s="222">
        <f t="shared" si="107"/>
        <v>0</v>
      </c>
      <c r="J163" s="222">
        <f t="shared" si="107"/>
        <v>0</v>
      </c>
      <c r="K163" s="54"/>
      <c r="L163" s="222">
        <f t="shared" ref="L163:Q163" si="108">SUM(L164:L165)</f>
        <v>0</v>
      </c>
      <c r="M163" s="222">
        <f t="shared" si="108"/>
        <v>0</v>
      </c>
      <c r="N163" s="222">
        <f t="shared" si="108"/>
        <v>0</v>
      </c>
      <c r="O163" s="222">
        <f t="shared" si="108"/>
        <v>0</v>
      </c>
      <c r="P163" s="222">
        <f t="shared" si="108"/>
        <v>0</v>
      </c>
      <c r="Q163" s="222">
        <f t="shared" si="108"/>
        <v>0</v>
      </c>
      <c r="R163" s="222">
        <f t="shared" si="71"/>
        <v>0</v>
      </c>
    </row>
    <row r="164" spans="1:18" s="53" customFormat="1" x14ac:dyDescent="0.3">
      <c r="A164" s="767"/>
      <c r="B164" s="223" t="s">
        <v>331</v>
      </c>
      <c r="C164" s="608"/>
      <c r="D164" s="608"/>
      <c r="E164" s="608"/>
      <c r="F164" s="608"/>
      <c r="G164" s="608"/>
      <c r="H164" s="608"/>
      <c r="I164" s="608"/>
      <c r="J164" s="608"/>
      <c r="K164" s="54"/>
      <c r="L164" s="608"/>
      <c r="M164" s="608"/>
      <c r="N164" s="608"/>
      <c r="O164" s="608"/>
      <c r="P164" s="608"/>
      <c r="Q164" s="608"/>
      <c r="R164" s="224">
        <f t="shared" si="71"/>
        <v>0</v>
      </c>
    </row>
    <row r="165" spans="1:18" s="53" customFormat="1" x14ac:dyDescent="0.3">
      <c r="A165" s="767"/>
      <c r="B165" s="223" t="s">
        <v>332</v>
      </c>
      <c r="C165" s="608"/>
      <c r="D165" s="608"/>
      <c r="E165" s="608"/>
      <c r="F165" s="608"/>
      <c r="G165" s="608"/>
      <c r="H165" s="608"/>
      <c r="I165" s="608"/>
      <c r="J165" s="608"/>
      <c r="K165" s="54"/>
      <c r="L165" s="608"/>
      <c r="M165" s="608"/>
      <c r="N165" s="608"/>
      <c r="O165" s="608"/>
      <c r="P165" s="608"/>
      <c r="Q165" s="608"/>
      <c r="R165" s="224">
        <f t="shared" si="71"/>
        <v>0</v>
      </c>
    </row>
    <row r="166" spans="1:18" s="53" customFormat="1" x14ac:dyDescent="0.3">
      <c r="A166" s="767" t="s">
        <v>341</v>
      </c>
      <c r="B166" s="222" t="s">
        <v>330</v>
      </c>
      <c r="C166" s="222">
        <f t="shared" ref="C166:K166" si="109">SUM(C167:C168)</f>
        <v>0</v>
      </c>
      <c r="D166" s="222">
        <f t="shared" si="109"/>
        <v>0</v>
      </c>
      <c r="E166" s="222">
        <f t="shared" si="109"/>
        <v>0</v>
      </c>
      <c r="F166" s="222">
        <f t="shared" si="109"/>
        <v>0</v>
      </c>
      <c r="G166" s="222">
        <f t="shared" si="109"/>
        <v>0</v>
      </c>
      <c r="H166" s="222">
        <f t="shared" si="109"/>
        <v>0</v>
      </c>
      <c r="I166" s="222">
        <f t="shared" si="109"/>
        <v>0</v>
      </c>
      <c r="J166" s="222">
        <f t="shared" si="109"/>
        <v>0</v>
      </c>
      <c r="K166" s="222">
        <f t="shared" si="109"/>
        <v>0</v>
      </c>
      <c r="L166" s="54"/>
      <c r="M166" s="222">
        <f t="shared" ref="M166:Q166" si="110">SUM(M167:M168)</f>
        <v>0</v>
      </c>
      <c r="N166" s="222">
        <f t="shared" si="110"/>
        <v>0</v>
      </c>
      <c r="O166" s="222">
        <f t="shared" si="110"/>
        <v>0</v>
      </c>
      <c r="P166" s="222">
        <f t="shared" si="110"/>
        <v>0</v>
      </c>
      <c r="Q166" s="222">
        <f t="shared" si="110"/>
        <v>0</v>
      </c>
      <c r="R166" s="222">
        <f t="shared" si="71"/>
        <v>0</v>
      </c>
    </row>
    <row r="167" spans="1:18" s="53" customFormat="1" x14ac:dyDescent="0.3">
      <c r="A167" s="767"/>
      <c r="B167" s="223" t="s">
        <v>331</v>
      </c>
      <c r="C167" s="608"/>
      <c r="D167" s="608"/>
      <c r="E167" s="608"/>
      <c r="F167" s="608"/>
      <c r="G167" s="608"/>
      <c r="H167" s="608"/>
      <c r="I167" s="608"/>
      <c r="J167" s="608"/>
      <c r="K167" s="608"/>
      <c r="L167" s="54"/>
      <c r="M167" s="608"/>
      <c r="N167" s="608"/>
      <c r="O167" s="608"/>
      <c r="P167" s="608"/>
      <c r="Q167" s="608"/>
      <c r="R167" s="224">
        <f t="shared" si="71"/>
        <v>0</v>
      </c>
    </row>
    <row r="168" spans="1:18" s="53" customFormat="1" x14ac:dyDescent="0.3">
      <c r="A168" s="767"/>
      <c r="B168" s="223" t="s">
        <v>332</v>
      </c>
      <c r="C168" s="608"/>
      <c r="D168" s="608"/>
      <c r="E168" s="608"/>
      <c r="F168" s="608"/>
      <c r="G168" s="608"/>
      <c r="H168" s="608"/>
      <c r="I168" s="608"/>
      <c r="J168" s="608"/>
      <c r="K168" s="608"/>
      <c r="L168" s="54"/>
      <c r="M168" s="608"/>
      <c r="N168" s="608"/>
      <c r="O168" s="608"/>
      <c r="P168" s="608"/>
      <c r="Q168" s="608"/>
      <c r="R168" s="224">
        <f t="shared" si="71"/>
        <v>0</v>
      </c>
    </row>
    <row r="169" spans="1:18" s="53" customFormat="1" x14ac:dyDescent="0.3">
      <c r="A169" s="767"/>
      <c r="B169" s="222" t="s">
        <v>333</v>
      </c>
      <c r="C169" s="222">
        <f t="shared" ref="C169:K169" si="111">SUM(C170:C171)</f>
        <v>0</v>
      </c>
      <c r="D169" s="222">
        <f t="shared" si="111"/>
        <v>0</v>
      </c>
      <c r="E169" s="222">
        <f t="shared" si="111"/>
        <v>0</v>
      </c>
      <c r="F169" s="222">
        <f t="shared" si="111"/>
        <v>0</v>
      </c>
      <c r="G169" s="222">
        <f t="shared" si="111"/>
        <v>0</v>
      </c>
      <c r="H169" s="222">
        <f t="shared" si="111"/>
        <v>0</v>
      </c>
      <c r="I169" s="222">
        <f t="shared" si="111"/>
        <v>0</v>
      </c>
      <c r="J169" s="222">
        <f t="shared" si="111"/>
        <v>0</v>
      </c>
      <c r="K169" s="222">
        <f t="shared" si="111"/>
        <v>0</v>
      </c>
      <c r="L169" s="54"/>
      <c r="M169" s="222">
        <f t="shared" ref="M169:Q169" si="112">SUM(M170:M171)</f>
        <v>0</v>
      </c>
      <c r="N169" s="222">
        <f t="shared" si="112"/>
        <v>0</v>
      </c>
      <c r="O169" s="222">
        <f t="shared" si="112"/>
        <v>0</v>
      </c>
      <c r="P169" s="222">
        <f t="shared" si="112"/>
        <v>0</v>
      </c>
      <c r="Q169" s="222">
        <f t="shared" si="112"/>
        <v>0</v>
      </c>
      <c r="R169" s="222">
        <f t="shared" si="71"/>
        <v>0</v>
      </c>
    </row>
    <row r="170" spans="1:18" s="53" customFormat="1" x14ac:dyDescent="0.3">
      <c r="A170" s="767"/>
      <c r="B170" s="223" t="s">
        <v>331</v>
      </c>
      <c r="C170" s="608"/>
      <c r="D170" s="608"/>
      <c r="E170" s="608"/>
      <c r="F170" s="608"/>
      <c r="G170" s="608"/>
      <c r="H170" s="608"/>
      <c r="I170" s="608"/>
      <c r="J170" s="608"/>
      <c r="K170" s="608"/>
      <c r="L170" s="54"/>
      <c r="M170" s="608"/>
      <c r="N170" s="608"/>
      <c r="O170" s="608"/>
      <c r="P170" s="608"/>
      <c r="Q170" s="608"/>
      <c r="R170" s="224">
        <f t="shared" si="71"/>
        <v>0</v>
      </c>
    </row>
    <row r="171" spans="1:18" s="53" customFormat="1" x14ac:dyDescent="0.3">
      <c r="A171" s="767"/>
      <c r="B171" s="223" t="s">
        <v>332</v>
      </c>
      <c r="C171" s="608"/>
      <c r="D171" s="608"/>
      <c r="E171" s="608"/>
      <c r="F171" s="608"/>
      <c r="G171" s="608"/>
      <c r="H171" s="608"/>
      <c r="I171" s="608"/>
      <c r="J171" s="608"/>
      <c r="K171" s="608"/>
      <c r="L171" s="54"/>
      <c r="M171" s="608"/>
      <c r="N171" s="608"/>
      <c r="O171" s="608"/>
      <c r="P171" s="608"/>
      <c r="Q171" s="608"/>
      <c r="R171" s="224">
        <f t="shared" si="71"/>
        <v>0</v>
      </c>
    </row>
    <row r="172" spans="1:18" s="53" customFormat="1" x14ac:dyDescent="0.3">
      <c r="A172" s="767" t="s">
        <v>342</v>
      </c>
      <c r="B172" s="222" t="s">
        <v>330</v>
      </c>
      <c r="C172" s="222">
        <f t="shared" ref="C172:L172" si="113">SUM(C173:C174)</f>
        <v>0</v>
      </c>
      <c r="D172" s="222">
        <f t="shared" si="113"/>
        <v>0</v>
      </c>
      <c r="E172" s="222">
        <f t="shared" si="113"/>
        <v>0</v>
      </c>
      <c r="F172" s="222">
        <f t="shared" si="113"/>
        <v>0</v>
      </c>
      <c r="G172" s="222">
        <f t="shared" si="113"/>
        <v>0</v>
      </c>
      <c r="H172" s="222">
        <f t="shared" si="113"/>
        <v>0</v>
      </c>
      <c r="I172" s="222">
        <f t="shared" si="113"/>
        <v>0</v>
      </c>
      <c r="J172" s="222">
        <f t="shared" si="113"/>
        <v>0</v>
      </c>
      <c r="K172" s="222">
        <f t="shared" si="113"/>
        <v>0</v>
      </c>
      <c r="L172" s="222">
        <f t="shared" si="113"/>
        <v>0</v>
      </c>
      <c r="M172" s="54"/>
      <c r="N172" s="222">
        <f t="shared" ref="N172:Q172" si="114">SUM(N173:N174)</f>
        <v>0</v>
      </c>
      <c r="O172" s="222">
        <f t="shared" si="114"/>
        <v>0</v>
      </c>
      <c r="P172" s="222">
        <f t="shared" si="114"/>
        <v>0</v>
      </c>
      <c r="Q172" s="222">
        <f t="shared" si="114"/>
        <v>0</v>
      </c>
      <c r="R172" s="222">
        <f t="shared" si="71"/>
        <v>0</v>
      </c>
    </row>
    <row r="173" spans="1:18" s="53" customFormat="1" x14ac:dyDescent="0.3">
      <c r="A173" s="767"/>
      <c r="B173" s="223" t="s">
        <v>331</v>
      </c>
      <c r="C173" s="608"/>
      <c r="D173" s="608"/>
      <c r="E173" s="608"/>
      <c r="F173" s="608"/>
      <c r="G173" s="608"/>
      <c r="H173" s="608"/>
      <c r="I173" s="608"/>
      <c r="J173" s="608"/>
      <c r="K173" s="608"/>
      <c r="L173" s="608"/>
      <c r="M173" s="54"/>
      <c r="N173" s="608"/>
      <c r="O173" s="608"/>
      <c r="P173" s="608"/>
      <c r="Q173" s="608"/>
      <c r="R173" s="224">
        <f t="shared" si="71"/>
        <v>0</v>
      </c>
    </row>
    <row r="174" spans="1:18" s="53" customFormat="1" x14ac:dyDescent="0.3">
      <c r="A174" s="767"/>
      <c r="B174" s="223" t="s">
        <v>332</v>
      </c>
      <c r="C174" s="608"/>
      <c r="D174" s="608"/>
      <c r="E174" s="608"/>
      <c r="F174" s="608"/>
      <c r="G174" s="608"/>
      <c r="H174" s="608"/>
      <c r="I174" s="608"/>
      <c r="J174" s="608"/>
      <c r="K174" s="608"/>
      <c r="L174" s="608"/>
      <c r="M174" s="54"/>
      <c r="N174" s="608"/>
      <c r="O174" s="608"/>
      <c r="P174" s="608"/>
      <c r="Q174" s="608"/>
      <c r="R174" s="224">
        <f t="shared" si="71"/>
        <v>0</v>
      </c>
    </row>
    <row r="175" spans="1:18" s="53" customFormat="1" x14ac:dyDescent="0.3">
      <c r="A175" s="767"/>
      <c r="B175" s="222" t="s">
        <v>333</v>
      </c>
      <c r="C175" s="222">
        <f t="shared" ref="C175:L175" si="115">SUM(C176:C177)</f>
        <v>0</v>
      </c>
      <c r="D175" s="222">
        <f t="shared" si="115"/>
        <v>0</v>
      </c>
      <c r="E175" s="222">
        <f t="shared" si="115"/>
        <v>0</v>
      </c>
      <c r="F175" s="222">
        <f t="shared" si="115"/>
        <v>0</v>
      </c>
      <c r="G175" s="222">
        <f t="shared" si="115"/>
        <v>0</v>
      </c>
      <c r="H175" s="222">
        <f t="shared" si="115"/>
        <v>0</v>
      </c>
      <c r="I175" s="222">
        <f t="shared" si="115"/>
        <v>0</v>
      </c>
      <c r="J175" s="222">
        <f t="shared" si="115"/>
        <v>0</v>
      </c>
      <c r="K175" s="222">
        <f t="shared" si="115"/>
        <v>0</v>
      </c>
      <c r="L175" s="222">
        <f t="shared" si="115"/>
        <v>0</v>
      </c>
      <c r="M175" s="54"/>
      <c r="N175" s="222">
        <f t="shared" ref="N175:Q175" si="116">SUM(N176:N177)</f>
        <v>0</v>
      </c>
      <c r="O175" s="222">
        <f t="shared" si="116"/>
        <v>0</v>
      </c>
      <c r="P175" s="222">
        <f t="shared" si="116"/>
        <v>0</v>
      </c>
      <c r="Q175" s="222">
        <f t="shared" si="116"/>
        <v>0</v>
      </c>
      <c r="R175" s="222">
        <f t="shared" si="71"/>
        <v>0</v>
      </c>
    </row>
    <row r="176" spans="1:18" s="53" customFormat="1" x14ac:dyDescent="0.3">
      <c r="A176" s="767"/>
      <c r="B176" s="223" t="s">
        <v>331</v>
      </c>
      <c r="C176" s="608"/>
      <c r="D176" s="608"/>
      <c r="E176" s="608"/>
      <c r="F176" s="608"/>
      <c r="G176" s="608"/>
      <c r="H176" s="608"/>
      <c r="I176" s="608"/>
      <c r="J176" s="608"/>
      <c r="K176" s="608"/>
      <c r="L176" s="608"/>
      <c r="M176" s="54"/>
      <c r="N176" s="608"/>
      <c r="O176" s="608"/>
      <c r="P176" s="608"/>
      <c r="Q176" s="608"/>
      <c r="R176" s="224">
        <f t="shared" si="71"/>
        <v>0</v>
      </c>
    </row>
    <row r="177" spans="1:18" s="53" customFormat="1" x14ac:dyDescent="0.3">
      <c r="A177" s="767"/>
      <c r="B177" s="223" t="s">
        <v>332</v>
      </c>
      <c r="C177" s="608"/>
      <c r="D177" s="608"/>
      <c r="E177" s="608"/>
      <c r="F177" s="608"/>
      <c r="G177" s="608"/>
      <c r="H177" s="608"/>
      <c r="I177" s="608"/>
      <c r="J177" s="608"/>
      <c r="K177" s="608"/>
      <c r="L177" s="608"/>
      <c r="M177" s="54"/>
      <c r="N177" s="608"/>
      <c r="O177" s="608"/>
      <c r="P177" s="608"/>
      <c r="Q177" s="608"/>
      <c r="R177" s="224">
        <f t="shared" ref="R177:R201" si="117">SUM(C177:Q177)</f>
        <v>0</v>
      </c>
    </row>
    <row r="178" spans="1:18" s="53" customFormat="1" x14ac:dyDescent="0.3">
      <c r="A178" s="767" t="s">
        <v>343</v>
      </c>
      <c r="B178" s="222" t="s">
        <v>330</v>
      </c>
      <c r="C178" s="222">
        <f t="shared" ref="C178:M178" si="118">SUM(C179:C180)</f>
        <v>0</v>
      </c>
      <c r="D178" s="222">
        <f t="shared" si="118"/>
        <v>0</v>
      </c>
      <c r="E178" s="222">
        <f t="shared" si="118"/>
        <v>0</v>
      </c>
      <c r="F178" s="222">
        <f t="shared" si="118"/>
        <v>0</v>
      </c>
      <c r="G178" s="222">
        <f t="shared" si="118"/>
        <v>0</v>
      </c>
      <c r="H178" s="222">
        <f t="shared" si="118"/>
        <v>0</v>
      </c>
      <c r="I178" s="222">
        <f t="shared" si="118"/>
        <v>0</v>
      </c>
      <c r="J178" s="222">
        <f t="shared" si="118"/>
        <v>0</v>
      </c>
      <c r="K178" s="222">
        <f t="shared" si="118"/>
        <v>0</v>
      </c>
      <c r="L178" s="222">
        <f t="shared" si="118"/>
        <v>0</v>
      </c>
      <c r="M178" s="222">
        <f t="shared" si="118"/>
        <v>0</v>
      </c>
      <c r="N178" s="54"/>
      <c r="O178" s="222">
        <f t="shared" ref="O178:Q178" si="119">SUM(O179:O180)</f>
        <v>0</v>
      </c>
      <c r="P178" s="222">
        <f t="shared" si="119"/>
        <v>0</v>
      </c>
      <c r="Q178" s="222">
        <f t="shared" si="119"/>
        <v>0</v>
      </c>
      <c r="R178" s="222">
        <f t="shared" si="117"/>
        <v>0</v>
      </c>
    </row>
    <row r="179" spans="1:18" s="53" customFormat="1" x14ac:dyDescent="0.3">
      <c r="A179" s="767"/>
      <c r="B179" s="223" t="s">
        <v>331</v>
      </c>
      <c r="C179" s="608"/>
      <c r="D179" s="608"/>
      <c r="E179" s="608"/>
      <c r="F179" s="608"/>
      <c r="G179" s="608"/>
      <c r="H179" s="608"/>
      <c r="I179" s="608"/>
      <c r="J179" s="608"/>
      <c r="K179" s="608"/>
      <c r="L179" s="608"/>
      <c r="M179" s="608"/>
      <c r="N179" s="54"/>
      <c r="O179" s="608"/>
      <c r="P179" s="608"/>
      <c r="Q179" s="608"/>
      <c r="R179" s="224">
        <f t="shared" si="117"/>
        <v>0</v>
      </c>
    </row>
    <row r="180" spans="1:18" s="53" customFormat="1" x14ac:dyDescent="0.3">
      <c r="A180" s="767"/>
      <c r="B180" s="223" t="s">
        <v>332</v>
      </c>
      <c r="C180" s="608"/>
      <c r="D180" s="608"/>
      <c r="E180" s="608"/>
      <c r="F180" s="608"/>
      <c r="G180" s="608"/>
      <c r="H180" s="608"/>
      <c r="I180" s="608"/>
      <c r="J180" s="608"/>
      <c r="K180" s="608"/>
      <c r="L180" s="608"/>
      <c r="M180" s="608"/>
      <c r="N180" s="54"/>
      <c r="O180" s="608"/>
      <c r="P180" s="608"/>
      <c r="Q180" s="608"/>
      <c r="R180" s="224">
        <f t="shared" si="117"/>
        <v>0</v>
      </c>
    </row>
    <row r="181" spans="1:18" s="53" customFormat="1" x14ac:dyDescent="0.3">
      <c r="A181" s="767"/>
      <c r="B181" s="222" t="s">
        <v>333</v>
      </c>
      <c r="C181" s="222">
        <f t="shared" ref="C181:M181" si="120">SUM(C182:C183)</f>
        <v>0</v>
      </c>
      <c r="D181" s="222">
        <f t="shared" si="120"/>
        <v>0</v>
      </c>
      <c r="E181" s="222">
        <f t="shared" si="120"/>
        <v>0</v>
      </c>
      <c r="F181" s="222">
        <f t="shared" si="120"/>
        <v>0</v>
      </c>
      <c r="G181" s="222">
        <f t="shared" si="120"/>
        <v>0</v>
      </c>
      <c r="H181" s="222">
        <f t="shared" si="120"/>
        <v>0</v>
      </c>
      <c r="I181" s="222">
        <f t="shared" si="120"/>
        <v>0</v>
      </c>
      <c r="J181" s="222">
        <f t="shared" si="120"/>
        <v>0</v>
      </c>
      <c r="K181" s="222">
        <f t="shared" si="120"/>
        <v>0</v>
      </c>
      <c r="L181" s="222">
        <f t="shared" si="120"/>
        <v>0</v>
      </c>
      <c r="M181" s="222">
        <f t="shared" si="120"/>
        <v>0</v>
      </c>
      <c r="N181" s="54"/>
      <c r="O181" s="222">
        <f t="shared" ref="O181:Q181" si="121">SUM(O182:O183)</f>
        <v>0</v>
      </c>
      <c r="P181" s="222">
        <f t="shared" si="121"/>
        <v>0</v>
      </c>
      <c r="Q181" s="222">
        <f t="shared" si="121"/>
        <v>0</v>
      </c>
      <c r="R181" s="222">
        <f t="shared" si="117"/>
        <v>0</v>
      </c>
    </row>
    <row r="182" spans="1:18" s="53" customFormat="1" x14ac:dyDescent="0.3">
      <c r="A182" s="767"/>
      <c r="B182" s="223" t="s">
        <v>331</v>
      </c>
      <c r="C182" s="608"/>
      <c r="D182" s="608"/>
      <c r="E182" s="608"/>
      <c r="F182" s="608"/>
      <c r="G182" s="608"/>
      <c r="H182" s="608"/>
      <c r="I182" s="608"/>
      <c r="J182" s="608"/>
      <c r="K182" s="608"/>
      <c r="L182" s="608"/>
      <c r="M182" s="608"/>
      <c r="N182" s="54"/>
      <c r="O182" s="608"/>
      <c r="P182" s="608"/>
      <c r="Q182" s="608"/>
      <c r="R182" s="224">
        <f t="shared" si="117"/>
        <v>0</v>
      </c>
    </row>
    <row r="183" spans="1:18" s="53" customFormat="1" x14ac:dyDescent="0.3">
      <c r="A183" s="767"/>
      <c r="B183" s="223" t="s">
        <v>332</v>
      </c>
      <c r="C183" s="608"/>
      <c r="D183" s="608"/>
      <c r="E183" s="608"/>
      <c r="F183" s="608"/>
      <c r="G183" s="608"/>
      <c r="H183" s="608"/>
      <c r="I183" s="608"/>
      <c r="J183" s="608"/>
      <c r="K183" s="608"/>
      <c r="L183" s="608"/>
      <c r="M183" s="608"/>
      <c r="N183" s="54"/>
      <c r="O183" s="608"/>
      <c r="P183" s="608"/>
      <c r="Q183" s="608"/>
      <c r="R183" s="224">
        <f t="shared" si="117"/>
        <v>0</v>
      </c>
    </row>
    <row r="184" spans="1:18" s="53" customFormat="1" x14ac:dyDescent="0.3">
      <c r="A184" s="767" t="s">
        <v>654</v>
      </c>
      <c r="B184" s="222" t="s">
        <v>330</v>
      </c>
      <c r="C184" s="222">
        <f t="shared" ref="C184:N184" si="122">SUM(C185:C186)</f>
        <v>0</v>
      </c>
      <c r="D184" s="222">
        <f t="shared" si="122"/>
        <v>0</v>
      </c>
      <c r="E184" s="222">
        <f t="shared" si="122"/>
        <v>0</v>
      </c>
      <c r="F184" s="222">
        <f t="shared" si="122"/>
        <v>0</v>
      </c>
      <c r="G184" s="222">
        <f t="shared" si="122"/>
        <v>0</v>
      </c>
      <c r="H184" s="222">
        <f t="shared" si="122"/>
        <v>0</v>
      </c>
      <c r="I184" s="222">
        <f t="shared" si="122"/>
        <v>0</v>
      </c>
      <c r="J184" s="222">
        <f t="shared" si="122"/>
        <v>0</v>
      </c>
      <c r="K184" s="222">
        <f t="shared" si="122"/>
        <v>0</v>
      </c>
      <c r="L184" s="222">
        <f t="shared" si="122"/>
        <v>0</v>
      </c>
      <c r="M184" s="222">
        <f t="shared" si="122"/>
        <v>0</v>
      </c>
      <c r="N184" s="222">
        <f t="shared" si="122"/>
        <v>0</v>
      </c>
      <c r="O184" s="54"/>
      <c r="P184" s="222">
        <f t="shared" ref="P184:Q184" si="123">SUM(P185:P186)</f>
        <v>0</v>
      </c>
      <c r="Q184" s="222">
        <f t="shared" si="123"/>
        <v>0</v>
      </c>
      <c r="R184" s="222">
        <f t="shared" si="117"/>
        <v>0</v>
      </c>
    </row>
    <row r="185" spans="1:18" s="53" customFormat="1" x14ac:dyDescent="0.3">
      <c r="A185" s="767"/>
      <c r="B185" s="223" t="s">
        <v>331</v>
      </c>
      <c r="C185" s="608"/>
      <c r="D185" s="608"/>
      <c r="E185" s="608"/>
      <c r="F185" s="608"/>
      <c r="G185" s="608"/>
      <c r="H185" s="608"/>
      <c r="I185" s="608"/>
      <c r="J185" s="608"/>
      <c r="K185" s="608"/>
      <c r="L185" s="608"/>
      <c r="M185" s="608"/>
      <c r="N185" s="608"/>
      <c r="O185" s="54"/>
      <c r="P185" s="608"/>
      <c r="Q185" s="608"/>
      <c r="R185" s="224">
        <f t="shared" si="117"/>
        <v>0</v>
      </c>
    </row>
    <row r="186" spans="1:18" s="53" customFormat="1" x14ac:dyDescent="0.3">
      <c r="A186" s="767"/>
      <c r="B186" s="223" t="s">
        <v>332</v>
      </c>
      <c r="C186" s="608"/>
      <c r="D186" s="608"/>
      <c r="E186" s="608"/>
      <c r="F186" s="608"/>
      <c r="G186" s="608"/>
      <c r="H186" s="608"/>
      <c r="I186" s="608"/>
      <c r="J186" s="608"/>
      <c r="K186" s="608"/>
      <c r="L186" s="608"/>
      <c r="M186" s="608"/>
      <c r="N186" s="608"/>
      <c r="O186" s="54"/>
      <c r="P186" s="608"/>
      <c r="Q186" s="608"/>
      <c r="R186" s="224">
        <f t="shared" si="117"/>
        <v>0</v>
      </c>
    </row>
    <row r="187" spans="1:18" s="53" customFormat="1" x14ac:dyDescent="0.3">
      <c r="A187" s="767"/>
      <c r="B187" s="222" t="s">
        <v>333</v>
      </c>
      <c r="C187" s="222">
        <f t="shared" ref="C187:N187" si="124">SUM(C188:C189)</f>
        <v>0</v>
      </c>
      <c r="D187" s="222">
        <f t="shared" si="124"/>
        <v>0</v>
      </c>
      <c r="E187" s="222">
        <f t="shared" si="124"/>
        <v>0</v>
      </c>
      <c r="F187" s="222">
        <f t="shared" si="124"/>
        <v>0</v>
      </c>
      <c r="G187" s="222">
        <f t="shared" si="124"/>
        <v>0</v>
      </c>
      <c r="H187" s="222">
        <f t="shared" si="124"/>
        <v>0</v>
      </c>
      <c r="I187" s="222">
        <f t="shared" si="124"/>
        <v>0</v>
      </c>
      <c r="J187" s="222">
        <f t="shared" si="124"/>
        <v>0</v>
      </c>
      <c r="K187" s="222">
        <f t="shared" si="124"/>
        <v>0</v>
      </c>
      <c r="L187" s="222">
        <f t="shared" si="124"/>
        <v>0</v>
      </c>
      <c r="M187" s="222">
        <f t="shared" si="124"/>
        <v>0</v>
      </c>
      <c r="N187" s="222">
        <f t="shared" si="124"/>
        <v>0</v>
      </c>
      <c r="O187" s="54"/>
      <c r="P187" s="222">
        <f t="shared" ref="P187:Q187" si="125">SUM(P188:P189)</f>
        <v>0</v>
      </c>
      <c r="Q187" s="222">
        <f t="shared" si="125"/>
        <v>0</v>
      </c>
      <c r="R187" s="222">
        <f t="shared" si="117"/>
        <v>0</v>
      </c>
    </row>
    <row r="188" spans="1:18" s="53" customFormat="1" x14ac:dyDescent="0.3">
      <c r="A188" s="767"/>
      <c r="B188" s="223" t="s">
        <v>331</v>
      </c>
      <c r="C188" s="608"/>
      <c r="D188" s="608"/>
      <c r="E188" s="608"/>
      <c r="F188" s="608"/>
      <c r="G188" s="608"/>
      <c r="H188" s="608"/>
      <c r="I188" s="608"/>
      <c r="J188" s="608"/>
      <c r="K188" s="608"/>
      <c r="L188" s="608"/>
      <c r="M188" s="608"/>
      <c r="N188" s="608"/>
      <c r="O188" s="54"/>
      <c r="P188" s="608"/>
      <c r="Q188" s="608"/>
      <c r="R188" s="224">
        <f t="shared" si="117"/>
        <v>0</v>
      </c>
    </row>
    <row r="189" spans="1:18" s="53" customFormat="1" x14ac:dyDescent="0.3">
      <c r="A189" s="767"/>
      <c r="B189" s="223" t="s">
        <v>332</v>
      </c>
      <c r="C189" s="608"/>
      <c r="D189" s="608"/>
      <c r="E189" s="608"/>
      <c r="F189" s="608"/>
      <c r="G189" s="608"/>
      <c r="H189" s="608"/>
      <c r="I189" s="608"/>
      <c r="J189" s="608"/>
      <c r="K189" s="608"/>
      <c r="L189" s="608"/>
      <c r="M189" s="608"/>
      <c r="N189" s="608"/>
      <c r="O189" s="54"/>
      <c r="P189" s="608"/>
      <c r="Q189" s="608"/>
      <c r="R189" s="224">
        <f t="shared" si="117"/>
        <v>0</v>
      </c>
    </row>
    <row r="190" spans="1:18" s="53" customFormat="1" x14ac:dyDescent="0.3">
      <c r="A190" s="767" t="s">
        <v>344</v>
      </c>
      <c r="B190" s="222" t="s">
        <v>330</v>
      </c>
      <c r="C190" s="222">
        <f t="shared" ref="C190:O190" si="126">SUM(C191:C192)</f>
        <v>0</v>
      </c>
      <c r="D190" s="222">
        <f t="shared" si="126"/>
        <v>0</v>
      </c>
      <c r="E190" s="222">
        <f t="shared" si="126"/>
        <v>0</v>
      </c>
      <c r="F190" s="222">
        <f t="shared" si="126"/>
        <v>0</v>
      </c>
      <c r="G190" s="222">
        <f t="shared" si="126"/>
        <v>0</v>
      </c>
      <c r="H190" s="222">
        <f t="shared" si="126"/>
        <v>0</v>
      </c>
      <c r="I190" s="222">
        <f t="shared" si="126"/>
        <v>0</v>
      </c>
      <c r="J190" s="222">
        <f t="shared" si="126"/>
        <v>0</v>
      </c>
      <c r="K190" s="222">
        <f t="shared" si="126"/>
        <v>0</v>
      </c>
      <c r="L190" s="222">
        <f t="shared" si="126"/>
        <v>0</v>
      </c>
      <c r="M190" s="222">
        <f t="shared" si="126"/>
        <v>0</v>
      </c>
      <c r="N190" s="222">
        <f t="shared" si="126"/>
        <v>0</v>
      </c>
      <c r="O190" s="222">
        <f t="shared" si="126"/>
        <v>0</v>
      </c>
      <c r="P190" s="54"/>
      <c r="Q190" s="222">
        <f t="shared" ref="Q190" si="127">SUM(Q191:Q192)</f>
        <v>0</v>
      </c>
      <c r="R190" s="222">
        <f t="shared" si="117"/>
        <v>0</v>
      </c>
    </row>
    <row r="191" spans="1:18" s="53" customFormat="1" x14ac:dyDescent="0.3">
      <c r="A191" s="767"/>
      <c r="B191" s="223" t="s">
        <v>331</v>
      </c>
      <c r="C191" s="608"/>
      <c r="D191" s="608"/>
      <c r="E191" s="608"/>
      <c r="F191" s="608"/>
      <c r="G191" s="608"/>
      <c r="H191" s="608"/>
      <c r="I191" s="608"/>
      <c r="J191" s="608"/>
      <c r="K191" s="608"/>
      <c r="L191" s="608"/>
      <c r="M191" s="608"/>
      <c r="N191" s="608"/>
      <c r="O191" s="608"/>
      <c r="P191" s="54"/>
      <c r="Q191" s="608"/>
      <c r="R191" s="224">
        <f t="shared" si="117"/>
        <v>0</v>
      </c>
    </row>
    <row r="192" spans="1:18" s="53" customFormat="1" x14ac:dyDescent="0.3">
      <c r="A192" s="767"/>
      <c r="B192" s="223" t="s">
        <v>332</v>
      </c>
      <c r="C192" s="608"/>
      <c r="D192" s="608"/>
      <c r="E192" s="608"/>
      <c r="F192" s="608"/>
      <c r="G192" s="608"/>
      <c r="H192" s="608"/>
      <c r="I192" s="608"/>
      <c r="J192" s="608"/>
      <c r="K192" s="608"/>
      <c r="L192" s="608"/>
      <c r="M192" s="608"/>
      <c r="N192" s="608"/>
      <c r="O192" s="608"/>
      <c r="P192" s="54"/>
      <c r="Q192" s="608"/>
      <c r="R192" s="224">
        <f t="shared" si="117"/>
        <v>0</v>
      </c>
    </row>
    <row r="193" spans="1:18" s="53" customFormat="1" x14ac:dyDescent="0.3">
      <c r="A193" s="767"/>
      <c r="B193" s="222" t="s">
        <v>333</v>
      </c>
      <c r="C193" s="222">
        <f t="shared" ref="C193:O193" si="128">SUM(C194:C195)</f>
        <v>0</v>
      </c>
      <c r="D193" s="222">
        <f t="shared" si="128"/>
        <v>0</v>
      </c>
      <c r="E193" s="222">
        <f t="shared" si="128"/>
        <v>0</v>
      </c>
      <c r="F193" s="222">
        <f t="shared" si="128"/>
        <v>0</v>
      </c>
      <c r="G193" s="222">
        <f t="shared" si="128"/>
        <v>0</v>
      </c>
      <c r="H193" s="222">
        <f t="shared" si="128"/>
        <v>0</v>
      </c>
      <c r="I193" s="222">
        <f t="shared" si="128"/>
        <v>0</v>
      </c>
      <c r="J193" s="222">
        <f t="shared" si="128"/>
        <v>0</v>
      </c>
      <c r="K193" s="222">
        <f t="shared" si="128"/>
        <v>0</v>
      </c>
      <c r="L193" s="222">
        <f t="shared" si="128"/>
        <v>0</v>
      </c>
      <c r="M193" s="222">
        <f t="shared" si="128"/>
        <v>0</v>
      </c>
      <c r="N193" s="222">
        <f t="shared" si="128"/>
        <v>0</v>
      </c>
      <c r="O193" s="222">
        <f t="shared" si="128"/>
        <v>0</v>
      </c>
      <c r="P193" s="54"/>
      <c r="Q193" s="222">
        <f t="shared" ref="Q193" si="129">SUM(Q194:Q195)</f>
        <v>0</v>
      </c>
      <c r="R193" s="222">
        <f t="shared" si="117"/>
        <v>0</v>
      </c>
    </row>
    <row r="194" spans="1:18" s="53" customFormat="1" x14ac:dyDescent="0.3">
      <c r="A194" s="767"/>
      <c r="B194" s="223" t="s">
        <v>331</v>
      </c>
      <c r="C194" s="608"/>
      <c r="D194" s="608"/>
      <c r="E194" s="608"/>
      <c r="F194" s="608"/>
      <c r="G194" s="608"/>
      <c r="H194" s="608"/>
      <c r="I194" s="608"/>
      <c r="J194" s="608"/>
      <c r="K194" s="608"/>
      <c r="L194" s="608"/>
      <c r="M194" s="608"/>
      <c r="N194" s="608"/>
      <c r="O194" s="608"/>
      <c r="P194" s="54"/>
      <c r="Q194" s="608"/>
      <c r="R194" s="224">
        <f t="shared" si="117"/>
        <v>0</v>
      </c>
    </row>
    <row r="195" spans="1:18" s="53" customFormat="1" x14ac:dyDescent="0.3">
      <c r="A195" s="767"/>
      <c r="B195" s="223" t="s">
        <v>332</v>
      </c>
      <c r="C195" s="608"/>
      <c r="D195" s="608"/>
      <c r="E195" s="608"/>
      <c r="F195" s="608"/>
      <c r="G195" s="608"/>
      <c r="H195" s="608"/>
      <c r="I195" s="608"/>
      <c r="J195" s="608"/>
      <c r="K195" s="608"/>
      <c r="L195" s="608"/>
      <c r="M195" s="608"/>
      <c r="N195" s="608"/>
      <c r="O195" s="608"/>
      <c r="P195" s="54"/>
      <c r="Q195" s="608"/>
      <c r="R195" s="224">
        <f t="shared" si="117"/>
        <v>0</v>
      </c>
    </row>
    <row r="196" spans="1:18" s="53" customFormat="1" x14ac:dyDescent="0.3">
      <c r="A196" s="767" t="s">
        <v>345</v>
      </c>
      <c r="B196" s="222" t="s">
        <v>330</v>
      </c>
      <c r="C196" s="222">
        <f t="shared" ref="C196:O196" si="130">SUM(C197:C198)</f>
        <v>0</v>
      </c>
      <c r="D196" s="222">
        <f t="shared" si="130"/>
        <v>0</v>
      </c>
      <c r="E196" s="222">
        <f t="shared" si="130"/>
        <v>0</v>
      </c>
      <c r="F196" s="222">
        <f t="shared" si="130"/>
        <v>0</v>
      </c>
      <c r="G196" s="222">
        <f t="shared" si="130"/>
        <v>0</v>
      </c>
      <c r="H196" s="222">
        <f t="shared" si="130"/>
        <v>0</v>
      </c>
      <c r="I196" s="222">
        <f t="shared" si="130"/>
        <v>0</v>
      </c>
      <c r="J196" s="222">
        <f t="shared" si="130"/>
        <v>0</v>
      </c>
      <c r="K196" s="222">
        <f t="shared" si="130"/>
        <v>0</v>
      </c>
      <c r="L196" s="222">
        <f t="shared" si="130"/>
        <v>0</v>
      </c>
      <c r="M196" s="222">
        <f t="shared" si="130"/>
        <v>0</v>
      </c>
      <c r="N196" s="222">
        <f t="shared" si="130"/>
        <v>0</v>
      </c>
      <c r="O196" s="222">
        <f t="shared" si="130"/>
        <v>0</v>
      </c>
      <c r="P196" s="222">
        <f>SUM(P197:P198)</f>
        <v>0</v>
      </c>
      <c r="Q196" s="54"/>
      <c r="R196" s="222">
        <f t="shared" si="117"/>
        <v>0</v>
      </c>
    </row>
    <row r="197" spans="1:18" s="53" customFormat="1" x14ac:dyDescent="0.3">
      <c r="A197" s="767"/>
      <c r="B197" s="223" t="s">
        <v>331</v>
      </c>
      <c r="C197" s="608"/>
      <c r="D197" s="608"/>
      <c r="E197" s="608"/>
      <c r="F197" s="608"/>
      <c r="G197" s="608"/>
      <c r="H197" s="608"/>
      <c r="I197" s="608"/>
      <c r="J197" s="608"/>
      <c r="K197" s="608"/>
      <c r="L197" s="608"/>
      <c r="M197" s="608"/>
      <c r="N197" s="608"/>
      <c r="O197" s="608"/>
      <c r="P197" s="608"/>
      <c r="Q197" s="54"/>
      <c r="R197" s="224">
        <f t="shared" si="117"/>
        <v>0</v>
      </c>
    </row>
    <row r="198" spans="1:18" s="53" customFormat="1" x14ac:dyDescent="0.3">
      <c r="A198" s="767"/>
      <c r="B198" s="223" t="s">
        <v>332</v>
      </c>
      <c r="C198" s="608"/>
      <c r="D198" s="608"/>
      <c r="E198" s="608"/>
      <c r="F198" s="608"/>
      <c r="G198" s="608"/>
      <c r="H198" s="608"/>
      <c r="I198" s="608"/>
      <c r="J198" s="608"/>
      <c r="K198" s="608"/>
      <c r="L198" s="608"/>
      <c r="M198" s="608"/>
      <c r="N198" s="608"/>
      <c r="O198" s="608"/>
      <c r="P198" s="608"/>
      <c r="Q198" s="54"/>
      <c r="R198" s="224">
        <f t="shared" si="117"/>
        <v>0</v>
      </c>
    </row>
    <row r="199" spans="1:18" s="53" customFormat="1" x14ac:dyDescent="0.3">
      <c r="A199" s="767"/>
      <c r="B199" s="222" t="s">
        <v>333</v>
      </c>
      <c r="C199" s="222">
        <f t="shared" ref="C199:O199" si="131">SUM(C200:C201)</f>
        <v>0</v>
      </c>
      <c r="D199" s="222">
        <f t="shared" si="131"/>
        <v>0</v>
      </c>
      <c r="E199" s="222">
        <f t="shared" si="131"/>
        <v>0</v>
      </c>
      <c r="F199" s="222">
        <f t="shared" si="131"/>
        <v>0</v>
      </c>
      <c r="G199" s="222">
        <f t="shared" si="131"/>
        <v>0</v>
      </c>
      <c r="H199" s="222">
        <f t="shared" si="131"/>
        <v>0</v>
      </c>
      <c r="I199" s="222">
        <f t="shared" si="131"/>
        <v>0</v>
      </c>
      <c r="J199" s="222">
        <f t="shared" si="131"/>
        <v>0</v>
      </c>
      <c r="K199" s="222">
        <f t="shared" si="131"/>
        <v>0</v>
      </c>
      <c r="L199" s="222">
        <f t="shared" si="131"/>
        <v>0</v>
      </c>
      <c r="M199" s="222">
        <f t="shared" si="131"/>
        <v>0</v>
      </c>
      <c r="N199" s="222">
        <f t="shared" si="131"/>
        <v>0</v>
      </c>
      <c r="O199" s="222">
        <f t="shared" si="131"/>
        <v>0</v>
      </c>
      <c r="P199" s="222">
        <f>SUM(P200:P201)</f>
        <v>0</v>
      </c>
      <c r="Q199" s="54"/>
      <c r="R199" s="222">
        <f t="shared" si="117"/>
        <v>0</v>
      </c>
    </row>
    <row r="200" spans="1:18" s="53" customFormat="1" x14ac:dyDescent="0.3">
      <c r="A200" s="767"/>
      <c r="B200" s="223" t="s">
        <v>331</v>
      </c>
      <c r="C200" s="608"/>
      <c r="D200" s="608"/>
      <c r="E200" s="608"/>
      <c r="F200" s="608"/>
      <c r="G200" s="608"/>
      <c r="H200" s="608"/>
      <c r="I200" s="608"/>
      <c r="J200" s="608"/>
      <c r="K200" s="608"/>
      <c r="L200" s="608"/>
      <c r="M200" s="608"/>
      <c r="N200" s="608"/>
      <c r="O200" s="608"/>
      <c r="P200" s="608"/>
      <c r="Q200" s="54"/>
      <c r="R200" s="224">
        <f t="shared" si="117"/>
        <v>0</v>
      </c>
    </row>
    <row r="201" spans="1:18" s="53" customFormat="1" x14ac:dyDescent="0.3">
      <c r="A201" s="768"/>
      <c r="B201" s="223" t="s">
        <v>332</v>
      </c>
      <c r="C201" s="608"/>
      <c r="D201" s="608"/>
      <c r="E201" s="608"/>
      <c r="F201" s="608"/>
      <c r="G201" s="608"/>
      <c r="H201" s="608"/>
      <c r="I201" s="608"/>
      <c r="J201" s="608"/>
      <c r="K201" s="608"/>
      <c r="L201" s="608"/>
      <c r="M201" s="608"/>
      <c r="N201" s="608"/>
      <c r="O201" s="608"/>
      <c r="P201" s="608"/>
      <c r="Q201" s="54"/>
      <c r="R201" s="224">
        <f t="shared" si="117"/>
        <v>0</v>
      </c>
    </row>
    <row r="202" spans="1:18" s="53" customFormat="1" x14ac:dyDescent="0.3">
      <c r="A202" s="767" t="s">
        <v>885</v>
      </c>
      <c r="B202" s="225" t="s">
        <v>330</v>
      </c>
      <c r="C202" s="225">
        <f t="shared" ref="C202:R202" si="132">SUM(C112,C118,C124,C130,C136,C142,C148,C154,C160,C166,C172,C178,C184,C190,C196)</f>
        <v>0</v>
      </c>
      <c r="D202" s="225">
        <f t="shared" si="132"/>
        <v>0</v>
      </c>
      <c r="E202" s="225">
        <f t="shared" si="132"/>
        <v>0</v>
      </c>
      <c r="F202" s="225">
        <f t="shared" si="132"/>
        <v>0</v>
      </c>
      <c r="G202" s="225">
        <f t="shared" si="132"/>
        <v>0</v>
      </c>
      <c r="H202" s="225">
        <f t="shared" si="132"/>
        <v>0</v>
      </c>
      <c r="I202" s="225">
        <f t="shared" si="132"/>
        <v>0</v>
      </c>
      <c r="J202" s="225">
        <f t="shared" si="132"/>
        <v>0</v>
      </c>
      <c r="K202" s="225">
        <f t="shared" si="132"/>
        <v>0</v>
      </c>
      <c r="L202" s="225">
        <f t="shared" si="132"/>
        <v>0</v>
      </c>
      <c r="M202" s="225">
        <f t="shared" si="132"/>
        <v>0</v>
      </c>
      <c r="N202" s="225">
        <f t="shared" si="132"/>
        <v>0</v>
      </c>
      <c r="O202" s="225">
        <f t="shared" si="132"/>
        <v>0</v>
      </c>
      <c r="P202" s="225">
        <f t="shared" si="132"/>
        <v>0</v>
      </c>
      <c r="Q202" s="225">
        <f t="shared" si="132"/>
        <v>0</v>
      </c>
      <c r="R202" s="225">
        <f t="shared" si="132"/>
        <v>0</v>
      </c>
    </row>
    <row r="203" spans="1:18" s="53" customFormat="1" x14ac:dyDescent="0.3">
      <c r="A203" s="767"/>
      <c r="B203" s="223" t="s">
        <v>331</v>
      </c>
      <c r="C203" s="224">
        <f t="shared" ref="C203:R203" si="133">SUM(C113,C119,C125,C131,C137,C143,C149,C155,C161,C167,C173,C179,C185,C191,C197)</f>
        <v>0</v>
      </c>
      <c r="D203" s="224">
        <f t="shared" si="133"/>
        <v>0</v>
      </c>
      <c r="E203" s="224">
        <f t="shared" si="133"/>
        <v>0</v>
      </c>
      <c r="F203" s="224">
        <f t="shared" si="133"/>
        <v>0</v>
      </c>
      <c r="G203" s="224">
        <f t="shared" si="133"/>
        <v>0</v>
      </c>
      <c r="H203" s="224">
        <f t="shared" si="133"/>
        <v>0</v>
      </c>
      <c r="I203" s="224">
        <f t="shared" si="133"/>
        <v>0</v>
      </c>
      <c r="J203" s="224">
        <f t="shared" si="133"/>
        <v>0</v>
      </c>
      <c r="K203" s="224">
        <f t="shared" si="133"/>
        <v>0</v>
      </c>
      <c r="L203" s="224">
        <f t="shared" si="133"/>
        <v>0</v>
      </c>
      <c r="M203" s="224">
        <f t="shared" si="133"/>
        <v>0</v>
      </c>
      <c r="N203" s="224">
        <f t="shared" si="133"/>
        <v>0</v>
      </c>
      <c r="O203" s="224">
        <f t="shared" si="133"/>
        <v>0</v>
      </c>
      <c r="P203" s="224">
        <f t="shared" si="133"/>
        <v>0</v>
      </c>
      <c r="Q203" s="224">
        <f t="shared" si="133"/>
        <v>0</v>
      </c>
      <c r="R203" s="224">
        <f t="shared" si="133"/>
        <v>0</v>
      </c>
    </row>
    <row r="204" spans="1:18" s="53" customFormat="1" x14ac:dyDescent="0.3">
      <c r="A204" s="767"/>
      <c r="B204" s="223" t="s">
        <v>332</v>
      </c>
      <c r="C204" s="224">
        <f t="shared" ref="C204:R204" si="134">SUM(C114,C120,C126,C132,C138,C144,C150,C156,C162,C168,C174,C180,C186,C192,C198)</f>
        <v>0</v>
      </c>
      <c r="D204" s="224">
        <f t="shared" si="134"/>
        <v>0</v>
      </c>
      <c r="E204" s="224">
        <f t="shared" si="134"/>
        <v>0</v>
      </c>
      <c r="F204" s="224">
        <f t="shared" si="134"/>
        <v>0</v>
      </c>
      <c r="G204" s="224">
        <f t="shared" si="134"/>
        <v>0</v>
      </c>
      <c r="H204" s="224">
        <f t="shared" si="134"/>
        <v>0</v>
      </c>
      <c r="I204" s="224">
        <f t="shared" si="134"/>
        <v>0</v>
      </c>
      <c r="J204" s="224">
        <f t="shared" si="134"/>
        <v>0</v>
      </c>
      <c r="K204" s="224">
        <f t="shared" si="134"/>
        <v>0</v>
      </c>
      <c r="L204" s="224">
        <f t="shared" si="134"/>
        <v>0</v>
      </c>
      <c r="M204" s="224">
        <f t="shared" si="134"/>
        <v>0</v>
      </c>
      <c r="N204" s="224">
        <f t="shared" si="134"/>
        <v>0</v>
      </c>
      <c r="O204" s="224">
        <f t="shared" si="134"/>
        <v>0</v>
      </c>
      <c r="P204" s="224">
        <f t="shared" si="134"/>
        <v>0</v>
      </c>
      <c r="Q204" s="224">
        <f t="shared" si="134"/>
        <v>0</v>
      </c>
      <c r="R204" s="224">
        <f t="shared" si="134"/>
        <v>0</v>
      </c>
    </row>
    <row r="205" spans="1:18" s="53" customFormat="1" x14ac:dyDescent="0.3">
      <c r="A205" s="767"/>
      <c r="B205" s="225" t="s">
        <v>333</v>
      </c>
      <c r="C205" s="225">
        <f t="shared" ref="C205:R205" si="135">SUM(C115,C121,C127,C133,C139,C145,C151,C157,C163,C169,C175,C181,C187,C193,C199)</f>
        <v>0</v>
      </c>
      <c r="D205" s="225">
        <f t="shared" si="135"/>
        <v>0</v>
      </c>
      <c r="E205" s="225">
        <f t="shared" si="135"/>
        <v>0</v>
      </c>
      <c r="F205" s="225">
        <f t="shared" si="135"/>
        <v>0</v>
      </c>
      <c r="G205" s="225">
        <f t="shared" si="135"/>
        <v>0</v>
      </c>
      <c r="H205" s="225">
        <f t="shared" si="135"/>
        <v>0</v>
      </c>
      <c r="I205" s="225">
        <f t="shared" si="135"/>
        <v>0</v>
      </c>
      <c r="J205" s="225">
        <f t="shared" si="135"/>
        <v>0</v>
      </c>
      <c r="K205" s="225">
        <f t="shared" si="135"/>
        <v>0</v>
      </c>
      <c r="L205" s="225">
        <f t="shared" si="135"/>
        <v>0</v>
      </c>
      <c r="M205" s="225">
        <f t="shared" si="135"/>
        <v>0</v>
      </c>
      <c r="N205" s="225">
        <f t="shared" si="135"/>
        <v>0</v>
      </c>
      <c r="O205" s="225">
        <f t="shared" si="135"/>
        <v>0</v>
      </c>
      <c r="P205" s="225">
        <f t="shared" si="135"/>
        <v>0</v>
      </c>
      <c r="Q205" s="225">
        <f t="shared" si="135"/>
        <v>0</v>
      </c>
      <c r="R205" s="225">
        <f t="shared" si="135"/>
        <v>0</v>
      </c>
    </row>
    <row r="206" spans="1:18" s="53" customFormat="1" x14ac:dyDescent="0.3">
      <c r="A206" s="767"/>
      <c r="B206" s="223" t="s">
        <v>331</v>
      </c>
      <c r="C206" s="224">
        <f t="shared" ref="C206:R206" si="136">SUM(C116,C122,C128,C134,C140,C146,C152,C158,C164,C170,C176,C182,C188,C194,C200)</f>
        <v>0</v>
      </c>
      <c r="D206" s="224">
        <f t="shared" si="136"/>
        <v>0</v>
      </c>
      <c r="E206" s="224">
        <f t="shared" si="136"/>
        <v>0</v>
      </c>
      <c r="F206" s="224">
        <f t="shared" si="136"/>
        <v>0</v>
      </c>
      <c r="G206" s="224">
        <f t="shared" si="136"/>
        <v>0</v>
      </c>
      <c r="H206" s="224">
        <f t="shared" si="136"/>
        <v>0</v>
      </c>
      <c r="I206" s="224">
        <f t="shared" si="136"/>
        <v>0</v>
      </c>
      <c r="J206" s="224">
        <f t="shared" si="136"/>
        <v>0</v>
      </c>
      <c r="K206" s="224">
        <f t="shared" si="136"/>
        <v>0</v>
      </c>
      <c r="L206" s="224">
        <f t="shared" si="136"/>
        <v>0</v>
      </c>
      <c r="M206" s="224">
        <f t="shared" si="136"/>
        <v>0</v>
      </c>
      <c r="N206" s="224">
        <f t="shared" si="136"/>
        <v>0</v>
      </c>
      <c r="O206" s="224">
        <f t="shared" si="136"/>
        <v>0</v>
      </c>
      <c r="P206" s="224">
        <f t="shared" si="136"/>
        <v>0</v>
      </c>
      <c r="Q206" s="224">
        <f t="shared" si="136"/>
        <v>0</v>
      </c>
      <c r="R206" s="224">
        <f t="shared" si="136"/>
        <v>0</v>
      </c>
    </row>
    <row r="207" spans="1:18" s="53" customFormat="1" x14ac:dyDescent="0.3">
      <c r="A207" s="768"/>
      <c r="B207" s="223" t="s">
        <v>332</v>
      </c>
      <c r="C207" s="224">
        <f>SUM(C117,C123,C129,C135,C141,C147,C153,C159,C165,C171,C177,C183,C189,C195,C201)</f>
        <v>0</v>
      </c>
      <c r="D207" s="224">
        <f t="shared" ref="D207:R207" si="137">SUM(D117,D123,D129,D135,D141,D147,D153,D159,D165,D171,D177,D183,D189,D195,D201)</f>
        <v>0</v>
      </c>
      <c r="E207" s="224">
        <f t="shared" si="137"/>
        <v>0</v>
      </c>
      <c r="F207" s="224">
        <f t="shared" si="137"/>
        <v>0</v>
      </c>
      <c r="G207" s="224">
        <f t="shared" si="137"/>
        <v>0</v>
      </c>
      <c r="H207" s="224">
        <f t="shared" si="137"/>
        <v>0</v>
      </c>
      <c r="I207" s="224">
        <f t="shared" si="137"/>
        <v>0</v>
      </c>
      <c r="J207" s="224">
        <f t="shared" si="137"/>
        <v>0</v>
      </c>
      <c r="K207" s="224">
        <f t="shared" si="137"/>
        <v>0</v>
      </c>
      <c r="L207" s="224">
        <f t="shared" si="137"/>
        <v>0</v>
      </c>
      <c r="M207" s="224">
        <f t="shared" si="137"/>
        <v>0</v>
      </c>
      <c r="N207" s="224">
        <f t="shared" si="137"/>
        <v>0</v>
      </c>
      <c r="O207" s="224">
        <f t="shared" si="137"/>
        <v>0</v>
      </c>
      <c r="P207" s="224">
        <f t="shared" si="137"/>
        <v>0</v>
      </c>
      <c r="Q207" s="224">
        <f t="shared" si="137"/>
        <v>0</v>
      </c>
      <c r="R207" s="224">
        <f t="shared" si="137"/>
        <v>0</v>
      </c>
    </row>
    <row r="208" spans="1:18" s="53" customFormat="1" x14ac:dyDescent="0.3">
      <c r="A208" s="223"/>
      <c r="C208" s="223"/>
      <c r="D208" s="223"/>
      <c r="E208" s="223"/>
    </row>
    <row r="209" spans="1:18" s="231" customFormat="1" ht="18" x14ac:dyDescent="0.35">
      <c r="A209" s="609"/>
      <c r="B209" s="770" t="str">
        <f>$D$5</f>
        <v>Budget 2017</v>
      </c>
      <c r="C209" s="771"/>
      <c r="D209" s="771"/>
      <c r="E209" s="771"/>
      <c r="F209" s="771"/>
      <c r="G209" s="771"/>
      <c r="H209" s="771"/>
      <c r="I209" s="771"/>
      <c r="J209" s="771"/>
      <c r="K209" s="771"/>
      <c r="L209" s="771"/>
      <c r="M209" s="771"/>
      <c r="N209" s="771"/>
      <c r="O209" s="771"/>
      <c r="P209" s="771"/>
      <c r="Q209" s="771"/>
      <c r="R209" s="771"/>
    </row>
    <row r="210" spans="1:18" s="231" customFormat="1" ht="40.5" x14ac:dyDescent="0.3">
      <c r="A210" s="609"/>
      <c r="B210" s="219"/>
      <c r="C210" s="220" t="s">
        <v>334</v>
      </c>
      <c r="D210" s="220" t="s">
        <v>335</v>
      </c>
      <c r="E210" s="220" t="s">
        <v>651</v>
      </c>
      <c r="F210" s="220" t="s">
        <v>652</v>
      </c>
      <c r="G210" s="220" t="s">
        <v>653</v>
      </c>
      <c r="H210" s="220" t="s">
        <v>337</v>
      </c>
      <c r="I210" s="220" t="s">
        <v>338</v>
      </c>
      <c r="J210" s="220" t="s">
        <v>339</v>
      </c>
      <c r="K210" s="220" t="s">
        <v>340</v>
      </c>
      <c r="L210" s="220" t="s">
        <v>341</v>
      </c>
      <c r="M210" s="220" t="s">
        <v>342</v>
      </c>
      <c r="N210" s="220" t="s">
        <v>343</v>
      </c>
      <c r="O210" s="220" t="s">
        <v>654</v>
      </c>
      <c r="P210" s="220" t="s">
        <v>344</v>
      </c>
      <c r="Q210" s="220" t="s">
        <v>345</v>
      </c>
      <c r="R210" s="220" t="s">
        <v>885</v>
      </c>
    </row>
    <row r="211" spans="1:18" s="53" customFormat="1" x14ac:dyDescent="0.3">
      <c r="A211" s="769" t="s">
        <v>334</v>
      </c>
      <c r="B211" s="222" t="s">
        <v>330</v>
      </c>
      <c r="C211" s="54"/>
      <c r="D211" s="222">
        <f>SUM(D212:D213)</f>
        <v>0</v>
      </c>
      <c r="E211" s="222">
        <f>SUM(E212:E213)</f>
        <v>0</v>
      </c>
      <c r="F211" s="222">
        <f t="shared" ref="F211:Q211" si="138">SUM(F212:F213)</f>
        <v>0</v>
      </c>
      <c r="G211" s="222">
        <f t="shared" si="138"/>
        <v>0</v>
      </c>
      <c r="H211" s="222">
        <f t="shared" si="138"/>
        <v>0</v>
      </c>
      <c r="I211" s="222">
        <f t="shared" si="138"/>
        <v>0</v>
      </c>
      <c r="J211" s="222">
        <f t="shared" si="138"/>
        <v>0</v>
      </c>
      <c r="K211" s="222">
        <f t="shared" si="138"/>
        <v>0</v>
      </c>
      <c r="L211" s="222">
        <f t="shared" si="138"/>
        <v>0</v>
      </c>
      <c r="M211" s="222">
        <f t="shared" si="138"/>
        <v>0</v>
      </c>
      <c r="N211" s="222">
        <f t="shared" si="138"/>
        <v>0</v>
      </c>
      <c r="O211" s="222">
        <f t="shared" si="138"/>
        <v>0</v>
      </c>
      <c r="P211" s="222">
        <f t="shared" si="138"/>
        <v>0</v>
      </c>
      <c r="Q211" s="222">
        <f t="shared" si="138"/>
        <v>0</v>
      </c>
      <c r="R211" s="222">
        <f>SUM(C211:Q211)</f>
        <v>0</v>
      </c>
    </row>
    <row r="212" spans="1:18" s="53" customFormat="1" x14ac:dyDescent="0.3">
      <c r="A212" s="767"/>
      <c r="B212" s="223" t="s">
        <v>331</v>
      </c>
      <c r="C212" s="54"/>
      <c r="D212" s="608"/>
      <c r="E212" s="608"/>
      <c r="F212" s="608"/>
      <c r="G212" s="608"/>
      <c r="H212" s="608"/>
      <c r="I212" s="608"/>
      <c r="J212" s="608"/>
      <c r="K212" s="608"/>
      <c r="L212" s="608"/>
      <c r="M212" s="608"/>
      <c r="N212" s="608"/>
      <c r="O212" s="608"/>
      <c r="P212" s="608"/>
      <c r="Q212" s="608"/>
      <c r="R212" s="224">
        <f t="shared" ref="R212:R275" si="139">SUM(C212:Q212)</f>
        <v>0</v>
      </c>
    </row>
    <row r="213" spans="1:18" s="53" customFormat="1" x14ac:dyDescent="0.3">
      <c r="A213" s="767"/>
      <c r="B213" s="223" t="s">
        <v>332</v>
      </c>
      <c r="C213" s="54"/>
      <c r="D213" s="608"/>
      <c r="E213" s="608"/>
      <c r="F213" s="608"/>
      <c r="G213" s="608"/>
      <c r="H213" s="608"/>
      <c r="I213" s="608"/>
      <c r="J213" s="608"/>
      <c r="K213" s="608"/>
      <c r="L213" s="608"/>
      <c r="M213" s="608"/>
      <c r="N213" s="608"/>
      <c r="O213" s="608"/>
      <c r="P213" s="608"/>
      <c r="Q213" s="608"/>
      <c r="R213" s="224">
        <f t="shared" si="139"/>
        <v>0</v>
      </c>
    </row>
    <row r="214" spans="1:18" s="53" customFormat="1" x14ac:dyDescent="0.3">
      <c r="A214" s="767"/>
      <c r="B214" s="222" t="s">
        <v>333</v>
      </c>
      <c r="C214" s="54"/>
      <c r="D214" s="222">
        <f>SUM(D215:D216)</f>
        <v>0</v>
      </c>
      <c r="E214" s="222">
        <f>SUM(E215:E216)</f>
        <v>0</v>
      </c>
      <c r="F214" s="222">
        <f t="shared" ref="F214:Q214" si="140">SUM(F215:F216)</f>
        <v>0</v>
      </c>
      <c r="G214" s="222">
        <f t="shared" si="140"/>
        <v>0</v>
      </c>
      <c r="H214" s="222">
        <f t="shared" si="140"/>
        <v>0</v>
      </c>
      <c r="I214" s="222">
        <f t="shared" si="140"/>
        <v>0</v>
      </c>
      <c r="J214" s="222">
        <f t="shared" si="140"/>
        <v>0</v>
      </c>
      <c r="K214" s="222">
        <f t="shared" si="140"/>
        <v>0</v>
      </c>
      <c r="L214" s="222">
        <f t="shared" si="140"/>
        <v>0</v>
      </c>
      <c r="M214" s="222">
        <f t="shared" si="140"/>
        <v>0</v>
      </c>
      <c r="N214" s="222">
        <f t="shared" si="140"/>
        <v>0</v>
      </c>
      <c r="O214" s="222">
        <f t="shared" si="140"/>
        <v>0</v>
      </c>
      <c r="P214" s="222">
        <f t="shared" si="140"/>
        <v>0</v>
      </c>
      <c r="Q214" s="222">
        <f t="shared" si="140"/>
        <v>0</v>
      </c>
      <c r="R214" s="222">
        <f t="shared" si="139"/>
        <v>0</v>
      </c>
    </row>
    <row r="215" spans="1:18" s="53" customFormat="1" x14ac:dyDescent="0.3">
      <c r="A215" s="767"/>
      <c r="B215" s="223" t="s">
        <v>331</v>
      </c>
      <c r="C215" s="54"/>
      <c r="D215" s="608"/>
      <c r="E215" s="608"/>
      <c r="F215" s="608"/>
      <c r="G215" s="608"/>
      <c r="H215" s="608"/>
      <c r="I215" s="608"/>
      <c r="J215" s="608"/>
      <c r="K215" s="608"/>
      <c r="L215" s="608"/>
      <c r="M215" s="608"/>
      <c r="N215" s="608"/>
      <c r="O215" s="608"/>
      <c r="P215" s="608"/>
      <c r="Q215" s="608"/>
      <c r="R215" s="224">
        <f t="shared" si="139"/>
        <v>0</v>
      </c>
    </row>
    <row r="216" spans="1:18" s="53" customFormat="1" x14ac:dyDescent="0.3">
      <c r="A216" s="767"/>
      <c r="B216" s="223" t="s">
        <v>332</v>
      </c>
      <c r="C216" s="54"/>
      <c r="D216" s="608"/>
      <c r="E216" s="608"/>
      <c r="F216" s="608"/>
      <c r="G216" s="608"/>
      <c r="H216" s="608"/>
      <c r="I216" s="608"/>
      <c r="J216" s="608"/>
      <c r="K216" s="608"/>
      <c r="L216" s="608"/>
      <c r="M216" s="608"/>
      <c r="N216" s="608"/>
      <c r="O216" s="608"/>
      <c r="P216" s="608"/>
      <c r="Q216" s="608"/>
      <c r="R216" s="224">
        <f t="shared" si="139"/>
        <v>0</v>
      </c>
    </row>
    <row r="217" spans="1:18" s="53" customFormat="1" x14ac:dyDescent="0.3">
      <c r="A217" s="767" t="s">
        <v>335</v>
      </c>
      <c r="B217" s="222" t="s">
        <v>330</v>
      </c>
      <c r="C217" s="222">
        <f t="shared" ref="C217" si="141">SUM(C218:C219)</f>
        <v>0</v>
      </c>
      <c r="D217" s="54"/>
      <c r="E217" s="222">
        <f t="shared" ref="E217:Q217" si="142">SUM(E218:E219)</f>
        <v>0</v>
      </c>
      <c r="F217" s="222">
        <f t="shared" si="142"/>
        <v>0</v>
      </c>
      <c r="G217" s="222">
        <f t="shared" si="142"/>
        <v>0</v>
      </c>
      <c r="H217" s="222">
        <f t="shared" si="142"/>
        <v>0</v>
      </c>
      <c r="I217" s="222">
        <f t="shared" si="142"/>
        <v>0</v>
      </c>
      <c r="J217" s="222">
        <f t="shared" si="142"/>
        <v>0</v>
      </c>
      <c r="K217" s="222">
        <f t="shared" si="142"/>
        <v>0</v>
      </c>
      <c r="L217" s="222">
        <f t="shared" si="142"/>
        <v>0</v>
      </c>
      <c r="M217" s="222">
        <f t="shared" si="142"/>
        <v>0</v>
      </c>
      <c r="N217" s="222">
        <f t="shared" si="142"/>
        <v>0</v>
      </c>
      <c r="O217" s="222">
        <f t="shared" si="142"/>
        <v>0</v>
      </c>
      <c r="P217" s="222">
        <f t="shared" si="142"/>
        <v>0</v>
      </c>
      <c r="Q217" s="222">
        <f t="shared" si="142"/>
        <v>0</v>
      </c>
      <c r="R217" s="222">
        <f t="shared" si="139"/>
        <v>0</v>
      </c>
    </row>
    <row r="218" spans="1:18" s="53" customFormat="1" x14ac:dyDescent="0.3">
      <c r="A218" s="767"/>
      <c r="B218" s="223" t="s">
        <v>331</v>
      </c>
      <c r="C218" s="608"/>
      <c r="D218" s="54"/>
      <c r="E218" s="608"/>
      <c r="F218" s="608"/>
      <c r="G218" s="608"/>
      <c r="H218" s="608"/>
      <c r="I218" s="608"/>
      <c r="J218" s="608"/>
      <c r="K218" s="608"/>
      <c r="L218" s="608"/>
      <c r="M218" s="608"/>
      <c r="N218" s="608"/>
      <c r="O218" s="608"/>
      <c r="P218" s="608"/>
      <c r="Q218" s="608"/>
      <c r="R218" s="224">
        <f t="shared" si="139"/>
        <v>0</v>
      </c>
    </row>
    <row r="219" spans="1:18" s="53" customFormat="1" x14ac:dyDescent="0.3">
      <c r="A219" s="767"/>
      <c r="B219" s="223" t="s">
        <v>332</v>
      </c>
      <c r="C219" s="608"/>
      <c r="D219" s="54"/>
      <c r="E219" s="608"/>
      <c r="F219" s="608"/>
      <c r="G219" s="608"/>
      <c r="H219" s="608"/>
      <c r="I219" s="608"/>
      <c r="J219" s="608"/>
      <c r="K219" s="608"/>
      <c r="L219" s="608"/>
      <c r="M219" s="608"/>
      <c r="N219" s="608"/>
      <c r="O219" s="608"/>
      <c r="P219" s="608"/>
      <c r="Q219" s="608"/>
      <c r="R219" s="224">
        <f t="shared" si="139"/>
        <v>0</v>
      </c>
    </row>
    <row r="220" spans="1:18" s="53" customFormat="1" x14ac:dyDescent="0.3">
      <c r="A220" s="767"/>
      <c r="B220" s="222" t="s">
        <v>333</v>
      </c>
      <c r="C220" s="222">
        <f t="shared" ref="C220" si="143">SUM(C221:C222)</f>
        <v>0</v>
      </c>
      <c r="D220" s="54"/>
      <c r="E220" s="222">
        <f t="shared" ref="E220:Q220" si="144">SUM(E221:E222)</f>
        <v>0</v>
      </c>
      <c r="F220" s="222">
        <f t="shared" si="144"/>
        <v>0</v>
      </c>
      <c r="G220" s="222">
        <f t="shared" si="144"/>
        <v>0</v>
      </c>
      <c r="H220" s="222">
        <f t="shared" si="144"/>
        <v>0</v>
      </c>
      <c r="I220" s="222">
        <f t="shared" si="144"/>
        <v>0</v>
      </c>
      <c r="J220" s="222">
        <f t="shared" si="144"/>
        <v>0</v>
      </c>
      <c r="K220" s="222">
        <f t="shared" si="144"/>
        <v>0</v>
      </c>
      <c r="L220" s="222">
        <f t="shared" si="144"/>
        <v>0</v>
      </c>
      <c r="M220" s="222">
        <f t="shared" si="144"/>
        <v>0</v>
      </c>
      <c r="N220" s="222">
        <f t="shared" si="144"/>
        <v>0</v>
      </c>
      <c r="O220" s="222">
        <f t="shared" si="144"/>
        <v>0</v>
      </c>
      <c r="P220" s="222">
        <f t="shared" si="144"/>
        <v>0</v>
      </c>
      <c r="Q220" s="222">
        <f t="shared" si="144"/>
        <v>0</v>
      </c>
      <c r="R220" s="222">
        <f t="shared" si="139"/>
        <v>0</v>
      </c>
    </row>
    <row r="221" spans="1:18" s="53" customFormat="1" x14ac:dyDescent="0.3">
      <c r="A221" s="767"/>
      <c r="B221" s="223" t="s">
        <v>331</v>
      </c>
      <c r="C221" s="608"/>
      <c r="D221" s="54"/>
      <c r="E221" s="608"/>
      <c r="F221" s="608"/>
      <c r="G221" s="608"/>
      <c r="H221" s="608"/>
      <c r="I221" s="608"/>
      <c r="J221" s="608"/>
      <c r="K221" s="608"/>
      <c r="L221" s="608"/>
      <c r="M221" s="608"/>
      <c r="N221" s="608"/>
      <c r="O221" s="608"/>
      <c r="P221" s="608"/>
      <c r="Q221" s="608"/>
      <c r="R221" s="224">
        <f t="shared" si="139"/>
        <v>0</v>
      </c>
    </row>
    <row r="222" spans="1:18" s="53" customFormat="1" x14ac:dyDescent="0.3">
      <c r="A222" s="767"/>
      <c r="B222" s="223" t="s">
        <v>332</v>
      </c>
      <c r="C222" s="608"/>
      <c r="D222" s="54"/>
      <c r="E222" s="608"/>
      <c r="F222" s="608"/>
      <c r="G222" s="608"/>
      <c r="H222" s="608"/>
      <c r="I222" s="608"/>
      <c r="J222" s="608"/>
      <c r="K222" s="608"/>
      <c r="L222" s="608"/>
      <c r="M222" s="608"/>
      <c r="N222" s="608"/>
      <c r="O222" s="608"/>
      <c r="P222" s="608"/>
      <c r="Q222" s="608"/>
      <c r="R222" s="224">
        <f t="shared" si="139"/>
        <v>0</v>
      </c>
    </row>
    <row r="223" spans="1:18" s="53" customFormat="1" x14ac:dyDescent="0.3">
      <c r="A223" s="767" t="s">
        <v>655</v>
      </c>
      <c r="B223" s="222" t="s">
        <v>330</v>
      </c>
      <c r="C223" s="222">
        <f t="shared" ref="C223:D223" si="145">SUM(C224:C225)</f>
        <v>0</v>
      </c>
      <c r="D223" s="222">
        <f t="shared" si="145"/>
        <v>0</v>
      </c>
      <c r="E223" s="54"/>
      <c r="F223" s="222">
        <f t="shared" ref="F223:G223" si="146">SUM(F224:F225)</f>
        <v>0</v>
      </c>
      <c r="G223" s="222">
        <f t="shared" si="146"/>
        <v>0</v>
      </c>
      <c r="H223" s="222">
        <f>SUM(H224:H225)</f>
        <v>0</v>
      </c>
      <c r="I223" s="222">
        <f t="shared" ref="I223:Q223" si="147">SUM(I224:I225)</f>
        <v>0</v>
      </c>
      <c r="J223" s="222">
        <f t="shared" si="147"/>
        <v>0</v>
      </c>
      <c r="K223" s="222">
        <f t="shared" si="147"/>
        <v>0</v>
      </c>
      <c r="L223" s="222">
        <f t="shared" si="147"/>
        <v>0</v>
      </c>
      <c r="M223" s="222">
        <f t="shared" si="147"/>
        <v>0</v>
      </c>
      <c r="N223" s="222">
        <f t="shared" si="147"/>
        <v>0</v>
      </c>
      <c r="O223" s="222">
        <f t="shared" si="147"/>
        <v>0</v>
      </c>
      <c r="P223" s="222">
        <f t="shared" si="147"/>
        <v>0</v>
      </c>
      <c r="Q223" s="222">
        <f t="shared" si="147"/>
        <v>0</v>
      </c>
      <c r="R223" s="222">
        <f t="shared" si="139"/>
        <v>0</v>
      </c>
    </row>
    <row r="224" spans="1:18" s="53" customFormat="1" x14ac:dyDescent="0.3">
      <c r="A224" s="767"/>
      <c r="B224" s="223" t="s">
        <v>331</v>
      </c>
      <c r="C224" s="608"/>
      <c r="D224" s="608"/>
      <c r="E224" s="54"/>
      <c r="F224" s="608"/>
      <c r="G224" s="608"/>
      <c r="H224" s="608"/>
      <c r="I224" s="608"/>
      <c r="J224" s="608"/>
      <c r="K224" s="608"/>
      <c r="L224" s="608"/>
      <c r="M224" s="608"/>
      <c r="N224" s="608"/>
      <c r="O224" s="608"/>
      <c r="P224" s="608"/>
      <c r="Q224" s="608"/>
      <c r="R224" s="224">
        <f t="shared" si="139"/>
        <v>0</v>
      </c>
    </row>
    <row r="225" spans="1:18" s="53" customFormat="1" x14ac:dyDescent="0.3">
      <c r="A225" s="767"/>
      <c r="B225" s="223" t="s">
        <v>332</v>
      </c>
      <c r="C225" s="608"/>
      <c r="D225" s="608"/>
      <c r="E225" s="54"/>
      <c r="F225" s="608"/>
      <c r="G225" s="608"/>
      <c r="H225" s="608"/>
      <c r="I225" s="608"/>
      <c r="J225" s="608"/>
      <c r="K225" s="608"/>
      <c r="L225" s="608"/>
      <c r="M225" s="608"/>
      <c r="N225" s="608"/>
      <c r="O225" s="608"/>
      <c r="P225" s="608"/>
      <c r="Q225" s="608"/>
      <c r="R225" s="224">
        <f t="shared" si="139"/>
        <v>0</v>
      </c>
    </row>
    <row r="226" spans="1:18" s="53" customFormat="1" x14ac:dyDescent="0.3">
      <c r="A226" s="767"/>
      <c r="B226" s="222" t="s">
        <v>333</v>
      </c>
      <c r="C226" s="222">
        <f t="shared" ref="C226:D226" si="148">SUM(C227:C228)</f>
        <v>0</v>
      </c>
      <c r="D226" s="222">
        <f t="shared" si="148"/>
        <v>0</v>
      </c>
      <c r="E226" s="54"/>
      <c r="F226" s="222">
        <f t="shared" ref="F226:G226" si="149">SUM(F227:F228)</f>
        <v>0</v>
      </c>
      <c r="G226" s="222">
        <f t="shared" si="149"/>
        <v>0</v>
      </c>
      <c r="H226" s="222">
        <f>SUM(H227:H228)</f>
        <v>0</v>
      </c>
      <c r="I226" s="222">
        <f t="shared" ref="I226:Q226" si="150">SUM(I227:I228)</f>
        <v>0</v>
      </c>
      <c r="J226" s="222">
        <f t="shared" si="150"/>
        <v>0</v>
      </c>
      <c r="K226" s="222">
        <f t="shared" si="150"/>
        <v>0</v>
      </c>
      <c r="L226" s="222">
        <f t="shared" si="150"/>
        <v>0</v>
      </c>
      <c r="M226" s="222">
        <f t="shared" si="150"/>
        <v>0</v>
      </c>
      <c r="N226" s="222">
        <f t="shared" si="150"/>
        <v>0</v>
      </c>
      <c r="O226" s="222">
        <f t="shared" si="150"/>
        <v>0</v>
      </c>
      <c r="P226" s="222">
        <f t="shared" si="150"/>
        <v>0</v>
      </c>
      <c r="Q226" s="222">
        <f t="shared" si="150"/>
        <v>0</v>
      </c>
      <c r="R226" s="222">
        <f t="shared" si="139"/>
        <v>0</v>
      </c>
    </row>
    <row r="227" spans="1:18" s="53" customFormat="1" x14ac:dyDescent="0.3">
      <c r="A227" s="767"/>
      <c r="B227" s="223" t="s">
        <v>331</v>
      </c>
      <c r="C227" s="608"/>
      <c r="D227" s="608"/>
      <c r="E227" s="54"/>
      <c r="F227" s="608"/>
      <c r="G227" s="608"/>
      <c r="H227" s="608"/>
      <c r="I227" s="608"/>
      <c r="J227" s="608"/>
      <c r="K227" s="608"/>
      <c r="L227" s="608"/>
      <c r="M227" s="608"/>
      <c r="N227" s="608"/>
      <c r="O227" s="608"/>
      <c r="P227" s="608"/>
      <c r="Q227" s="608"/>
      <c r="R227" s="224">
        <f t="shared" si="139"/>
        <v>0</v>
      </c>
    </row>
    <row r="228" spans="1:18" s="53" customFormat="1" x14ac:dyDescent="0.3">
      <c r="A228" s="767"/>
      <c r="B228" s="223" t="s">
        <v>332</v>
      </c>
      <c r="C228" s="608"/>
      <c r="D228" s="608"/>
      <c r="E228" s="54"/>
      <c r="F228" s="608"/>
      <c r="G228" s="608"/>
      <c r="H228" s="608"/>
      <c r="I228" s="608"/>
      <c r="J228" s="608"/>
      <c r="K228" s="608"/>
      <c r="L228" s="608"/>
      <c r="M228" s="608"/>
      <c r="N228" s="608"/>
      <c r="O228" s="608"/>
      <c r="P228" s="608"/>
      <c r="Q228" s="608"/>
      <c r="R228" s="224">
        <f t="shared" si="139"/>
        <v>0</v>
      </c>
    </row>
    <row r="229" spans="1:18" s="53" customFormat="1" x14ac:dyDescent="0.3">
      <c r="A229" s="767" t="s">
        <v>336</v>
      </c>
      <c r="B229" s="222" t="s">
        <v>330</v>
      </c>
      <c r="C229" s="222">
        <f t="shared" ref="C229:E229" si="151">SUM(C230:C231)</f>
        <v>0</v>
      </c>
      <c r="D229" s="222">
        <f t="shared" si="151"/>
        <v>0</v>
      </c>
      <c r="E229" s="222">
        <f t="shared" si="151"/>
        <v>0</v>
      </c>
      <c r="F229" s="54"/>
      <c r="G229" s="222">
        <f t="shared" ref="G229" si="152">SUM(G230:G231)</f>
        <v>0</v>
      </c>
      <c r="H229" s="222">
        <f>SUM(H230:H231)</f>
        <v>0</v>
      </c>
      <c r="I229" s="222">
        <f t="shared" ref="I229:Q229" si="153">SUM(I230:I231)</f>
        <v>0</v>
      </c>
      <c r="J229" s="222">
        <f t="shared" si="153"/>
        <v>0</v>
      </c>
      <c r="K229" s="222">
        <f t="shared" si="153"/>
        <v>0</v>
      </c>
      <c r="L229" s="222">
        <f t="shared" si="153"/>
        <v>0</v>
      </c>
      <c r="M229" s="222">
        <f t="shared" si="153"/>
        <v>0</v>
      </c>
      <c r="N229" s="222">
        <f t="shared" si="153"/>
        <v>0</v>
      </c>
      <c r="O229" s="222">
        <f t="shared" si="153"/>
        <v>0</v>
      </c>
      <c r="P229" s="222">
        <f t="shared" si="153"/>
        <v>0</v>
      </c>
      <c r="Q229" s="222">
        <f t="shared" si="153"/>
        <v>0</v>
      </c>
      <c r="R229" s="222">
        <f t="shared" si="139"/>
        <v>0</v>
      </c>
    </row>
    <row r="230" spans="1:18" s="53" customFormat="1" x14ac:dyDescent="0.3">
      <c r="A230" s="767"/>
      <c r="B230" s="223" t="s">
        <v>331</v>
      </c>
      <c r="C230" s="608"/>
      <c r="D230" s="608"/>
      <c r="E230" s="608"/>
      <c r="F230" s="54"/>
      <c r="G230" s="608"/>
      <c r="H230" s="608"/>
      <c r="I230" s="608"/>
      <c r="J230" s="608"/>
      <c r="K230" s="608"/>
      <c r="L230" s="608"/>
      <c r="M230" s="608"/>
      <c r="N230" s="608"/>
      <c r="O230" s="608"/>
      <c r="P230" s="608"/>
      <c r="Q230" s="608"/>
      <c r="R230" s="224">
        <f t="shared" si="139"/>
        <v>0</v>
      </c>
    </row>
    <row r="231" spans="1:18" s="53" customFormat="1" x14ac:dyDescent="0.3">
      <c r="A231" s="767"/>
      <c r="B231" s="223" t="s">
        <v>332</v>
      </c>
      <c r="C231" s="608"/>
      <c r="D231" s="608"/>
      <c r="E231" s="608"/>
      <c r="F231" s="54"/>
      <c r="G231" s="608"/>
      <c r="H231" s="608"/>
      <c r="I231" s="608"/>
      <c r="J231" s="608"/>
      <c r="K231" s="608"/>
      <c r="L231" s="608"/>
      <c r="M231" s="608"/>
      <c r="N231" s="608"/>
      <c r="O231" s="608"/>
      <c r="P231" s="608"/>
      <c r="Q231" s="608"/>
      <c r="R231" s="224">
        <f t="shared" si="139"/>
        <v>0</v>
      </c>
    </row>
    <row r="232" spans="1:18" s="53" customFormat="1" x14ac:dyDescent="0.3">
      <c r="A232" s="767"/>
      <c r="B232" s="222" t="s">
        <v>333</v>
      </c>
      <c r="C232" s="222">
        <f t="shared" ref="C232:E232" si="154">SUM(C233:C234)</f>
        <v>0</v>
      </c>
      <c r="D232" s="222">
        <f t="shared" si="154"/>
        <v>0</v>
      </c>
      <c r="E232" s="222">
        <f t="shared" si="154"/>
        <v>0</v>
      </c>
      <c r="F232" s="54"/>
      <c r="G232" s="222">
        <f t="shared" ref="G232" si="155">SUM(G233:G234)</f>
        <v>0</v>
      </c>
      <c r="H232" s="222">
        <f>SUM(H233:H234)</f>
        <v>0</v>
      </c>
      <c r="I232" s="222">
        <f t="shared" ref="I232:Q232" si="156">SUM(I233:I234)</f>
        <v>0</v>
      </c>
      <c r="J232" s="222">
        <f t="shared" si="156"/>
        <v>0</v>
      </c>
      <c r="K232" s="222">
        <f t="shared" si="156"/>
        <v>0</v>
      </c>
      <c r="L232" s="222">
        <f t="shared" si="156"/>
        <v>0</v>
      </c>
      <c r="M232" s="222">
        <f t="shared" si="156"/>
        <v>0</v>
      </c>
      <c r="N232" s="222">
        <f t="shared" si="156"/>
        <v>0</v>
      </c>
      <c r="O232" s="222">
        <f t="shared" si="156"/>
        <v>0</v>
      </c>
      <c r="P232" s="222">
        <f t="shared" si="156"/>
        <v>0</v>
      </c>
      <c r="Q232" s="222">
        <f t="shared" si="156"/>
        <v>0</v>
      </c>
      <c r="R232" s="222">
        <f t="shared" si="139"/>
        <v>0</v>
      </c>
    </row>
    <row r="233" spans="1:18" s="53" customFormat="1" x14ac:dyDescent="0.3">
      <c r="A233" s="767"/>
      <c r="B233" s="223" t="s">
        <v>331</v>
      </c>
      <c r="C233" s="608"/>
      <c r="D233" s="608"/>
      <c r="E233" s="608"/>
      <c r="F233" s="54"/>
      <c r="G233" s="608"/>
      <c r="H233" s="608"/>
      <c r="I233" s="608"/>
      <c r="J233" s="608"/>
      <c r="K233" s="608"/>
      <c r="L233" s="608"/>
      <c r="M233" s="608"/>
      <c r="N233" s="608"/>
      <c r="O233" s="608"/>
      <c r="P233" s="608"/>
      <c r="Q233" s="608"/>
      <c r="R233" s="224">
        <f t="shared" si="139"/>
        <v>0</v>
      </c>
    </row>
    <row r="234" spans="1:18" s="53" customFormat="1" x14ac:dyDescent="0.3">
      <c r="A234" s="767"/>
      <c r="B234" s="223" t="s">
        <v>332</v>
      </c>
      <c r="C234" s="608"/>
      <c r="D234" s="608"/>
      <c r="E234" s="608"/>
      <c r="F234" s="54"/>
      <c r="G234" s="608"/>
      <c r="H234" s="608"/>
      <c r="I234" s="608"/>
      <c r="J234" s="608"/>
      <c r="K234" s="608"/>
      <c r="L234" s="608"/>
      <c r="M234" s="608"/>
      <c r="N234" s="608"/>
      <c r="O234" s="608"/>
      <c r="P234" s="608"/>
      <c r="Q234" s="608"/>
      <c r="R234" s="224">
        <f t="shared" si="139"/>
        <v>0</v>
      </c>
    </row>
    <row r="235" spans="1:18" s="53" customFormat="1" x14ac:dyDescent="0.3">
      <c r="A235" s="767" t="s">
        <v>656</v>
      </c>
      <c r="B235" s="222" t="s">
        <v>330</v>
      </c>
      <c r="C235" s="222">
        <f t="shared" ref="C235:F235" si="157">SUM(C236:C237)</f>
        <v>0</v>
      </c>
      <c r="D235" s="222">
        <f t="shared" si="157"/>
        <v>0</v>
      </c>
      <c r="E235" s="222">
        <f t="shared" si="157"/>
        <v>0</v>
      </c>
      <c r="F235" s="222">
        <f t="shared" si="157"/>
        <v>0</v>
      </c>
      <c r="G235" s="54"/>
      <c r="H235" s="222">
        <f>SUM(H236:H237)</f>
        <v>0</v>
      </c>
      <c r="I235" s="222">
        <f t="shared" ref="I235:Q235" si="158">SUM(I236:I237)</f>
        <v>0</v>
      </c>
      <c r="J235" s="222">
        <f t="shared" si="158"/>
        <v>0</v>
      </c>
      <c r="K235" s="222">
        <f t="shared" si="158"/>
        <v>0</v>
      </c>
      <c r="L235" s="222">
        <f t="shared" si="158"/>
        <v>0</v>
      </c>
      <c r="M235" s="222">
        <f t="shared" si="158"/>
        <v>0</v>
      </c>
      <c r="N235" s="222">
        <f t="shared" si="158"/>
        <v>0</v>
      </c>
      <c r="O235" s="222">
        <f t="shared" si="158"/>
        <v>0</v>
      </c>
      <c r="P235" s="222">
        <f t="shared" si="158"/>
        <v>0</v>
      </c>
      <c r="Q235" s="222">
        <f t="shared" si="158"/>
        <v>0</v>
      </c>
      <c r="R235" s="222">
        <f t="shared" si="139"/>
        <v>0</v>
      </c>
    </row>
    <row r="236" spans="1:18" s="53" customFormat="1" x14ac:dyDescent="0.3">
      <c r="A236" s="767"/>
      <c r="B236" s="223" t="s">
        <v>331</v>
      </c>
      <c r="C236" s="608"/>
      <c r="D236" s="608"/>
      <c r="E236" s="608"/>
      <c r="F236" s="608"/>
      <c r="G236" s="54"/>
      <c r="H236" s="608"/>
      <c r="I236" s="608"/>
      <c r="J236" s="608"/>
      <c r="K236" s="608"/>
      <c r="L236" s="608"/>
      <c r="M236" s="608"/>
      <c r="N236" s="608"/>
      <c r="O236" s="608"/>
      <c r="P236" s="608"/>
      <c r="Q236" s="608"/>
      <c r="R236" s="224">
        <f t="shared" si="139"/>
        <v>0</v>
      </c>
    </row>
    <row r="237" spans="1:18" s="53" customFormat="1" x14ac:dyDescent="0.3">
      <c r="A237" s="767"/>
      <c r="B237" s="223" t="s">
        <v>332</v>
      </c>
      <c r="C237" s="608"/>
      <c r="D237" s="608"/>
      <c r="E237" s="608"/>
      <c r="F237" s="608"/>
      <c r="G237" s="54"/>
      <c r="H237" s="608"/>
      <c r="I237" s="608"/>
      <c r="J237" s="608"/>
      <c r="K237" s="608"/>
      <c r="L237" s="608"/>
      <c r="M237" s="608"/>
      <c r="N237" s="608"/>
      <c r="O237" s="608"/>
      <c r="P237" s="608"/>
      <c r="Q237" s="608"/>
      <c r="R237" s="224">
        <f t="shared" si="139"/>
        <v>0</v>
      </c>
    </row>
    <row r="238" spans="1:18" s="53" customFormat="1" x14ac:dyDescent="0.3">
      <c r="A238" s="767"/>
      <c r="B238" s="222" t="s">
        <v>333</v>
      </c>
      <c r="C238" s="222">
        <f t="shared" ref="C238:F238" si="159">SUM(C239:C240)</f>
        <v>0</v>
      </c>
      <c r="D238" s="222">
        <f t="shared" si="159"/>
        <v>0</v>
      </c>
      <c r="E238" s="222">
        <f t="shared" si="159"/>
        <v>0</v>
      </c>
      <c r="F238" s="222">
        <f t="shared" si="159"/>
        <v>0</v>
      </c>
      <c r="G238" s="54"/>
      <c r="H238" s="222">
        <f>SUM(H239:H240)</f>
        <v>0</v>
      </c>
      <c r="I238" s="222">
        <f t="shared" ref="I238:Q238" si="160">SUM(I239:I240)</f>
        <v>0</v>
      </c>
      <c r="J238" s="222">
        <f t="shared" si="160"/>
        <v>0</v>
      </c>
      <c r="K238" s="222">
        <f t="shared" si="160"/>
        <v>0</v>
      </c>
      <c r="L238" s="222">
        <f t="shared" si="160"/>
        <v>0</v>
      </c>
      <c r="M238" s="222">
        <f t="shared" si="160"/>
        <v>0</v>
      </c>
      <c r="N238" s="222">
        <f t="shared" si="160"/>
        <v>0</v>
      </c>
      <c r="O238" s="222">
        <f t="shared" si="160"/>
        <v>0</v>
      </c>
      <c r="P238" s="222">
        <f t="shared" si="160"/>
        <v>0</v>
      </c>
      <c r="Q238" s="222">
        <f t="shared" si="160"/>
        <v>0</v>
      </c>
      <c r="R238" s="222">
        <f t="shared" si="139"/>
        <v>0</v>
      </c>
    </row>
    <row r="239" spans="1:18" s="53" customFormat="1" x14ac:dyDescent="0.3">
      <c r="A239" s="767"/>
      <c r="B239" s="223" t="s">
        <v>331</v>
      </c>
      <c r="C239" s="608"/>
      <c r="D239" s="608"/>
      <c r="E239" s="608"/>
      <c r="F239" s="608"/>
      <c r="G239" s="54"/>
      <c r="H239" s="608"/>
      <c r="I239" s="608"/>
      <c r="J239" s="608"/>
      <c r="K239" s="608"/>
      <c r="L239" s="608"/>
      <c r="M239" s="608"/>
      <c r="N239" s="608"/>
      <c r="O239" s="608"/>
      <c r="P239" s="608"/>
      <c r="Q239" s="608"/>
      <c r="R239" s="224">
        <f t="shared" si="139"/>
        <v>0</v>
      </c>
    </row>
    <row r="240" spans="1:18" s="53" customFormat="1" x14ac:dyDescent="0.3">
      <c r="A240" s="767"/>
      <c r="B240" s="223" t="s">
        <v>332</v>
      </c>
      <c r="C240" s="608"/>
      <c r="D240" s="608"/>
      <c r="E240" s="608"/>
      <c r="F240" s="608"/>
      <c r="G240" s="54"/>
      <c r="H240" s="608"/>
      <c r="I240" s="608"/>
      <c r="J240" s="608"/>
      <c r="K240" s="608"/>
      <c r="L240" s="608"/>
      <c r="M240" s="608"/>
      <c r="N240" s="608"/>
      <c r="O240" s="608"/>
      <c r="P240" s="608"/>
      <c r="Q240" s="608"/>
      <c r="R240" s="224">
        <f t="shared" si="139"/>
        <v>0</v>
      </c>
    </row>
    <row r="241" spans="1:18" s="53" customFormat="1" x14ac:dyDescent="0.3">
      <c r="A241" s="767" t="s">
        <v>337</v>
      </c>
      <c r="B241" s="222" t="s">
        <v>330</v>
      </c>
      <c r="C241" s="222">
        <f t="shared" ref="C241:G241" si="161">SUM(C242:C243)</f>
        <v>0</v>
      </c>
      <c r="D241" s="222">
        <f t="shared" si="161"/>
        <v>0</v>
      </c>
      <c r="E241" s="222">
        <f t="shared" si="161"/>
        <v>0</v>
      </c>
      <c r="F241" s="222">
        <f t="shared" si="161"/>
        <v>0</v>
      </c>
      <c r="G241" s="222">
        <f t="shared" si="161"/>
        <v>0</v>
      </c>
      <c r="H241" s="54"/>
      <c r="I241" s="222">
        <f t="shared" ref="I241:Q241" si="162">SUM(I242:I243)</f>
        <v>0</v>
      </c>
      <c r="J241" s="222">
        <f t="shared" si="162"/>
        <v>0</v>
      </c>
      <c r="K241" s="222">
        <f t="shared" si="162"/>
        <v>0</v>
      </c>
      <c r="L241" s="222">
        <f t="shared" si="162"/>
        <v>0</v>
      </c>
      <c r="M241" s="222">
        <f t="shared" si="162"/>
        <v>0</v>
      </c>
      <c r="N241" s="222">
        <f t="shared" si="162"/>
        <v>0</v>
      </c>
      <c r="O241" s="222">
        <f t="shared" si="162"/>
        <v>0</v>
      </c>
      <c r="P241" s="222">
        <f t="shared" si="162"/>
        <v>0</v>
      </c>
      <c r="Q241" s="222">
        <f t="shared" si="162"/>
        <v>0</v>
      </c>
      <c r="R241" s="222">
        <f t="shared" si="139"/>
        <v>0</v>
      </c>
    </row>
    <row r="242" spans="1:18" s="53" customFormat="1" x14ac:dyDescent="0.3">
      <c r="A242" s="767"/>
      <c r="B242" s="223" t="s">
        <v>331</v>
      </c>
      <c r="C242" s="608"/>
      <c r="D242" s="608"/>
      <c r="E242" s="608"/>
      <c r="F242" s="608"/>
      <c r="G242" s="608"/>
      <c r="H242" s="54"/>
      <c r="I242" s="608"/>
      <c r="J242" s="608"/>
      <c r="K242" s="608"/>
      <c r="L242" s="608"/>
      <c r="M242" s="608"/>
      <c r="N242" s="608"/>
      <c r="O242" s="608"/>
      <c r="P242" s="608"/>
      <c r="Q242" s="608"/>
      <c r="R242" s="224">
        <f t="shared" si="139"/>
        <v>0</v>
      </c>
    </row>
    <row r="243" spans="1:18" s="53" customFormat="1" x14ac:dyDescent="0.3">
      <c r="A243" s="767"/>
      <c r="B243" s="223" t="s">
        <v>332</v>
      </c>
      <c r="C243" s="608"/>
      <c r="D243" s="608"/>
      <c r="E243" s="608"/>
      <c r="F243" s="608"/>
      <c r="G243" s="608"/>
      <c r="H243" s="54"/>
      <c r="I243" s="608"/>
      <c r="J243" s="608"/>
      <c r="K243" s="608"/>
      <c r="L243" s="608"/>
      <c r="M243" s="608"/>
      <c r="N243" s="608"/>
      <c r="O243" s="608"/>
      <c r="P243" s="608"/>
      <c r="Q243" s="608"/>
      <c r="R243" s="224">
        <f t="shared" si="139"/>
        <v>0</v>
      </c>
    </row>
    <row r="244" spans="1:18" s="53" customFormat="1" x14ac:dyDescent="0.3">
      <c r="A244" s="767"/>
      <c r="B244" s="222" t="s">
        <v>333</v>
      </c>
      <c r="C244" s="222">
        <f t="shared" ref="C244:G244" si="163">SUM(C245:C246)</f>
        <v>0</v>
      </c>
      <c r="D244" s="222">
        <f t="shared" si="163"/>
        <v>0</v>
      </c>
      <c r="E244" s="222">
        <f t="shared" si="163"/>
        <v>0</v>
      </c>
      <c r="F244" s="222">
        <f t="shared" si="163"/>
        <v>0</v>
      </c>
      <c r="G244" s="222">
        <f t="shared" si="163"/>
        <v>0</v>
      </c>
      <c r="H244" s="54"/>
      <c r="I244" s="222">
        <f t="shared" ref="I244:Q244" si="164">SUM(I245:I246)</f>
        <v>0</v>
      </c>
      <c r="J244" s="222">
        <f t="shared" si="164"/>
        <v>0</v>
      </c>
      <c r="K244" s="222">
        <f t="shared" si="164"/>
        <v>0</v>
      </c>
      <c r="L244" s="222">
        <f t="shared" si="164"/>
        <v>0</v>
      </c>
      <c r="M244" s="222">
        <f t="shared" si="164"/>
        <v>0</v>
      </c>
      <c r="N244" s="222">
        <f t="shared" si="164"/>
        <v>0</v>
      </c>
      <c r="O244" s="222">
        <f t="shared" si="164"/>
        <v>0</v>
      </c>
      <c r="P244" s="222">
        <f t="shared" si="164"/>
        <v>0</v>
      </c>
      <c r="Q244" s="222">
        <f t="shared" si="164"/>
        <v>0</v>
      </c>
      <c r="R244" s="222">
        <f t="shared" si="139"/>
        <v>0</v>
      </c>
    </row>
    <row r="245" spans="1:18" s="53" customFormat="1" x14ac:dyDescent="0.3">
      <c r="A245" s="767"/>
      <c r="B245" s="223" t="s">
        <v>331</v>
      </c>
      <c r="C245" s="608"/>
      <c r="D245" s="608"/>
      <c r="E245" s="608"/>
      <c r="F245" s="608"/>
      <c r="G245" s="608"/>
      <c r="H245" s="54"/>
      <c r="I245" s="608"/>
      <c r="J245" s="608"/>
      <c r="K245" s="608"/>
      <c r="L245" s="608"/>
      <c r="M245" s="608"/>
      <c r="N245" s="608"/>
      <c r="O245" s="608"/>
      <c r="P245" s="608"/>
      <c r="Q245" s="608"/>
      <c r="R245" s="224">
        <f t="shared" si="139"/>
        <v>0</v>
      </c>
    </row>
    <row r="246" spans="1:18" s="53" customFormat="1" x14ac:dyDescent="0.3">
      <c r="A246" s="767"/>
      <c r="B246" s="223" t="s">
        <v>332</v>
      </c>
      <c r="C246" s="608"/>
      <c r="D246" s="608"/>
      <c r="E246" s="608"/>
      <c r="F246" s="608"/>
      <c r="G246" s="608"/>
      <c r="H246" s="54"/>
      <c r="I246" s="608"/>
      <c r="J246" s="608"/>
      <c r="K246" s="608"/>
      <c r="L246" s="608"/>
      <c r="M246" s="608"/>
      <c r="N246" s="608"/>
      <c r="O246" s="608"/>
      <c r="P246" s="608"/>
      <c r="Q246" s="608"/>
      <c r="R246" s="224">
        <f t="shared" si="139"/>
        <v>0</v>
      </c>
    </row>
    <row r="247" spans="1:18" s="53" customFormat="1" x14ac:dyDescent="0.3">
      <c r="A247" s="767" t="s">
        <v>338</v>
      </c>
      <c r="B247" s="222" t="s">
        <v>330</v>
      </c>
      <c r="C247" s="222">
        <f t="shared" ref="C247:H247" si="165">SUM(C248:C249)</f>
        <v>0</v>
      </c>
      <c r="D247" s="222">
        <f t="shared" si="165"/>
        <v>0</v>
      </c>
      <c r="E247" s="222">
        <f t="shared" si="165"/>
        <v>0</v>
      </c>
      <c r="F247" s="222">
        <f t="shared" si="165"/>
        <v>0</v>
      </c>
      <c r="G247" s="222">
        <f t="shared" si="165"/>
        <v>0</v>
      </c>
      <c r="H247" s="222">
        <f t="shared" si="165"/>
        <v>0</v>
      </c>
      <c r="I247" s="54"/>
      <c r="J247" s="222">
        <f t="shared" ref="J247:Q247" si="166">SUM(J248:J249)</f>
        <v>0</v>
      </c>
      <c r="K247" s="222">
        <f t="shared" si="166"/>
        <v>0</v>
      </c>
      <c r="L247" s="222">
        <f t="shared" si="166"/>
        <v>0</v>
      </c>
      <c r="M247" s="222">
        <f t="shared" si="166"/>
        <v>0</v>
      </c>
      <c r="N247" s="222">
        <f t="shared" si="166"/>
        <v>0</v>
      </c>
      <c r="O247" s="222">
        <f t="shared" si="166"/>
        <v>0</v>
      </c>
      <c r="P247" s="222">
        <f t="shared" si="166"/>
        <v>0</v>
      </c>
      <c r="Q247" s="222">
        <f t="shared" si="166"/>
        <v>0</v>
      </c>
      <c r="R247" s="222">
        <f t="shared" si="139"/>
        <v>0</v>
      </c>
    </row>
    <row r="248" spans="1:18" s="53" customFormat="1" x14ac:dyDescent="0.3">
      <c r="A248" s="767"/>
      <c r="B248" s="223" t="s">
        <v>331</v>
      </c>
      <c r="C248" s="608"/>
      <c r="D248" s="608"/>
      <c r="E248" s="608"/>
      <c r="F248" s="608"/>
      <c r="G248" s="608"/>
      <c r="H248" s="608"/>
      <c r="I248" s="54"/>
      <c r="J248" s="608"/>
      <c r="K248" s="608"/>
      <c r="L248" s="608"/>
      <c r="M248" s="608"/>
      <c r="N248" s="608"/>
      <c r="O248" s="608"/>
      <c r="P248" s="608"/>
      <c r="Q248" s="608"/>
      <c r="R248" s="224">
        <f t="shared" si="139"/>
        <v>0</v>
      </c>
    </row>
    <row r="249" spans="1:18" s="53" customFormat="1" x14ac:dyDescent="0.3">
      <c r="A249" s="767"/>
      <c r="B249" s="223" t="s">
        <v>332</v>
      </c>
      <c r="C249" s="608"/>
      <c r="D249" s="608"/>
      <c r="E249" s="608"/>
      <c r="F249" s="608"/>
      <c r="G249" s="608"/>
      <c r="H249" s="608"/>
      <c r="I249" s="54"/>
      <c r="J249" s="608"/>
      <c r="K249" s="608"/>
      <c r="L249" s="608"/>
      <c r="M249" s="608"/>
      <c r="N249" s="608"/>
      <c r="O249" s="608"/>
      <c r="P249" s="608"/>
      <c r="Q249" s="608"/>
      <c r="R249" s="224">
        <f t="shared" si="139"/>
        <v>0</v>
      </c>
    </row>
    <row r="250" spans="1:18" s="53" customFormat="1" x14ac:dyDescent="0.3">
      <c r="A250" s="767"/>
      <c r="B250" s="222" t="s">
        <v>333</v>
      </c>
      <c r="C250" s="222">
        <f t="shared" ref="C250:H250" si="167">SUM(C251:C252)</f>
        <v>0</v>
      </c>
      <c r="D250" s="222">
        <f t="shared" si="167"/>
        <v>0</v>
      </c>
      <c r="E250" s="222">
        <f t="shared" si="167"/>
        <v>0</v>
      </c>
      <c r="F250" s="222">
        <f t="shared" si="167"/>
        <v>0</v>
      </c>
      <c r="G250" s="222">
        <f t="shared" si="167"/>
        <v>0</v>
      </c>
      <c r="H250" s="222">
        <f t="shared" si="167"/>
        <v>0</v>
      </c>
      <c r="I250" s="54"/>
      <c r="J250" s="222">
        <f t="shared" ref="J250:Q250" si="168">SUM(J251:J252)</f>
        <v>0</v>
      </c>
      <c r="K250" s="222">
        <f t="shared" si="168"/>
        <v>0</v>
      </c>
      <c r="L250" s="222">
        <f t="shared" si="168"/>
        <v>0</v>
      </c>
      <c r="M250" s="222">
        <f t="shared" si="168"/>
        <v>0</v>
      </c>
      <c r="N250" s="222">
        <f t="shared" si="168"/>
        <v>0</v>
      </c>
      <c r="O250" s="222">
        <f t="shared" si="168"/>
        <v>0</v>
      </c>
      <c r="P250" s="222">
        <f t="shared" si="168"/>
        <v>0</v>
      </c>
      <c r="Q250" s="222">
        <f t="shared" si="168"/>
        <v>0</v>
      </c>
      <c r="R250" s="222">
        <f t="shared" si="139"/>
        <v>0</v>
      </c>
    </row>
    <row r="251" spans="1:18" s="53" customFormat="1" x14ac:dyDescent="0.3">
      <c r="A251" s="767"/>
      <c r="B251" s="223" t="s">
        <v>331</v>
      </c>
      <c r="C251" s="608"/>
      <c r="D251" s="608"/>
      <c r="E251" s="608"/>
      <c r="F251" s="608"/>
      <c r="G251" s="608"/>
      <c r="H251" s="608"/>
      <c r="I251" s="54"/>
      <c r="J251" s="608"/>
      <c r="K251" s="608"/>
      <c r="L251" s="608"/>
      <c r="M251" s="608"/>
      <c r="N251" s="608"/>
      <c r="O251" s="608"/>
      <c r="P251" s="608"/>
      <c r="Q251" s="608"/>
      <c r="R251" s="224">
        <f t="shared" si="139"/>
        <v>0</v>
      </c>
    </row>
    <row r="252" spans="1:18" s="53" customFormat="1" x14ac:dyDescent="0.3">
      <c r="A252" s="767"/>
      <c r="B252" s="223" t="s">
        <v>332</v>
      </c>
      <c r="C252" s="608"/>
      <c r="D252" s="608"/>
      <c r="E252" s="608"/>
      <c r="F252" s="608"/>
      <c r="G252" s="608"/>
      <c r="H252" s="608"/>
      <c r="I252" s="54"/>
      <c r="J252" s="608"/>
      <c r="K252" s="608"/>
      <c r="L252" s="608"/>
      <c r="M252" s="608"/>
      <c r="N252" s="608"/>
      <c r="O252" s="608"/>
      <c r="P252" s="608"/>
      <c r="Q252" s="608"/>
      <c r="R252" s="224">
        <f t="shared" si="139"/>
        <v>0</v>
      </c>
    </row>
    <row r="253" spans="1:18" s="53" customFormat="1" x14ac:dyDescent="0.3">
      <c r="A253" s="767" t="s">
        <v>339</v>
      </c>
      <c r="B253" s="222" t="s">
        <v>330</v>
      </c>
      <c r="C253" s="222">
        <f t="shared" ref="C253:I253" si="169">SUM(C254:C255)</f>
        <v>0</v>
      </c>
      <c r="D253" s="222">
        <f t="shared" si="169"/>
        <v>0</v>
      </c>
      <c r="E253" s="222">
        <f t="shared" si="169"/>
        <v>0</v>
      </c>
      <c r="F253" s="222">
        <f t="shared" si="169"/>
        <v>0</v>
      </c>
      <c r="G253" s="222">
        <f t="shared" si="169"/>
        <v>0</v>
      </c>
      <c r="H253" s="222">
        <f t="shared" si="169"/>
        <v>0</v>
      </c>
      <c r="I253" s="222">
        <f t="shared" si="169"/>
        <v>0</v>
      </c>
      <c r="J253" s="54"/>
      <c r="K253" s="222">
        <f t="shared" ref="K253:Q253" si="170">SUM(K254:K255)</f>
        <v>0</v>
      </c>
      <c r="L253" s="222">
        <f t="shared" si="170"/>
        <v>0</v>
      </c>
      <c r="M253" s="222">
        <f t="shared" si="170"/>
        <v>0</v>
      </c>
      <c r="N253" s="222">
        <f t="shared" si="170"/>
        <v>0</v>
      </c>
      <c r="O253" s="222">
        <f t="shared" si="170"/>
        <v>0</v>
      </c>
      <c r="P253" s="222">
        <f t="shared" si="170"/>
        <v>0</v>
      </c>
      <c r="Q253" s="222">
        <f t="shared" si="170"/>
        <v>0</v>
      </c>
      <c r="R253" s="222">
        <f t="shared" si="139"/>
        <v>0</v>
      </c>
    </row>
    <row r="254" spans="1:18" s="53" customFormat="1" x14ac:dyDescent="0.3">
      <c r="A254" s="767"/>
      <c r="B254" s="223" t="s">
        <v>331</v>
      </c>
      <c r="C254" s="608"/>
      <c r="D254" s="608"/>
      <c r="E254" s="608"/>
      <c r="F254" s="608"/>
      <c r="G254" s="608"/>
      <c r="H254" s="608"/>
      <c r="I254" s="608"/>
      <c r="J254" s="54"/>
      <c r="K254" s="608"/>
      <c r="L254" s="608"/>
      <c r="M254" s="608"/>
      <c r="N254" s="608"/>
      <c r="O254" s="608"/>
      <c r="P254" s="608"/>
      <c r="Q254" s="608"/>
      <c r="R254" s="224">
        <f t="shared" si="139"/>
        <v>0</v>
      </c>
    </row>
    <row r="255" spans="1:18" s="53" customFormat="1" x14ac:dyDescent="0.3">
      <c r="A255" s="767"/>
      <c r="B255" s="223" t="s">
        <v>332</v>
      </c>
      <c r="C255" s="608"/>
      <c r="D255" s="608"/>
      <c r="E255" s="608"/>
      <c r="F255" s="608"/>
      <c r="G255" s="608"/>
      <c r="H255" s="608"/>
      <c r="I255" s="608"/>
      <c r="J255" s="54"/>
      <c r="K255" s="608"/>
      <c r="L255" s="608"/>
      <c r="M255" s="608"/>
      <c r="N255" s="608"/>
      <c r="O255" s="608"/>
      <c r="P255" s="608"/>
      <c r="Q255" s="608"/>
      <c r="R255" s="224">
        <f t="shared" si="139"/>
        <v>0</v>
      </c>
    </row>
    <row r="256" spans="1:18" s="53" customFormat="1" x14ac:dyDescent="0.3">
      <c r="A256" s="767"/>
      <c r="B256" s="222" t="s">
        <v>333</v>
      </c>
      <c r="C256" s="222">
        <f t="shared" ref="C256:I256" si="171">SUM(C257:C258)</f>
        <v>0</v>
      </c>
      <c r="D256" s="222">
        <f t="shared" si="171"/>
        <v>0</v>
      </c>
      <c r="E256" s="222">
        <f t="shared" si="171"/>
        <v>0</v>
      </c>
      <c r="F256" s="222">
        <f t="shared" si="171"/>
        <v>0</v>
      </c>
      <c r="G256" s="222">
        <f t="shared" si="171"/>
        <v>0</v>
      </c>
      <c r="H256" s="222">
        <f t="shared" si="171"/>
        <v>0</v>
      </c>
      <c r="I256" s="222">
        <f t="shared" si="171"/>
        <v>0</v>
      </c>
      <c r="J256" s="54"/>
      <c r="K256" s="222">
        <f t="shared" ref="K256:Q256" si="172">SUM(K257:K258)</f>
        <v>0</v>
      </c>
      <c r="L256" s="222">
        <f t="shared" si="172"/>
        <v>0</v>
      </c>
      <c r="M256" s="222">
        <f t="shared" si="172"/>
        <v>0</v>
      </c>
      <c r="N256" s="222">
        <f t="shared" si="172"/>
        <v>0</v>
      </c>
      <c r="O256" s="222">
        <f t="shared" si="172"/>
        <v>0</v>
      </c>
      <c r="P256" s="222">
        <f t="shared" si="172"/>
        <v>0</v>
      </c>
      <c r="Q256" s="222">
        <f t="shared" si="172"/>
        <v>0</v>
      </c>
      <c r="R256" s="222">
        <f t="shared" si="139"/>
        <v>0</v>
      </c>
    </row>
    <row r="257" spans="1:18" s="53" customFormat="1" x14ac:dyDescent="0.3">
      <c r="A257" s="767"/>
      <c r="B257" s="223" t="s">
        <v>331</v>
      </c>
      <c r="C257" s="608"/>
      <c r="D257" s="608"/>
      <c r="E257" s="608"/>
      <c r="F257" s="608"/>
      <c r="G257" s="608"/>
      <c r="H257" s="608"/>
      <c r="I257" s="608"/>
      <c r="J257" s="54"/>
      <c r="K257" s="608"/>
      <c r="L257" s="608"/>
      <c r="M257" s="608"/>
      <c r="N257" s="608"/>
      <c r="O257" s="608"/>
      <c r="P257" s="608"/>
      <c r="Q257" s="608"/>
      <c r="R257" s="224">
        <f t="shared" si="139"/>
        <v>0</v>
      </c>
    </row>
    <row r="258" spans="1:18" s="53" customFormat="1" x14ac:dyDescent="0.3">
      <c r="A258" s="767"/>
      <c r="B258" s="223" t="s">
        <v>332</v>
      </c>
      <c r="C258" s="608"/>
      <c r="D258" s="608"/>
      <c r="E258" s="608"/>
      <c r="F258" s="608"/>
      <c r="G258" s="608"/>
      <c r="H258" s="608"/>
      <c r="I258" s="608"/>
      <c r="J258" s="54"/>
      <c r="K258" s="608"/>
      <c r="L258" s="608"/>
      <c r="M258" s="608"/>
      <c r="N258" s="608"/>
      <c r="O258" s="608"/>
      <c r="P258" s="608"/>
      <c r="Q258" s="608"/>
      <c r="R258" s="224">
        <f t="shared" si="139"/>
        <v>0</v>
      </c>
    </row>
    <row r="259" spans="1:18" s="53" customFormat="1" x14ac:dyDescent="0.3">
      <c r="A259" s="767" t="s">
        <v>340</v>
      </c>
      <c r="B259" s="222" t="s">
        <v>330</v>
      </c>
      <c r="C259" s="222">
        <f t="shared" ref="C259:J259" si="173">SUM(C260:C261)</f>
        <v>0</v>
      </c>
      <c r="D259" s="222">
        <f t="shared" si="173"/>
        <v>0</v>
      </c>
      <c r="E259" s="222">
        <f t="shared" si="173"/>
        <v>0</v>
      </c>
      <c r="F259" s="222">
        <f t="shared" si="173"/>
        <v>0</v>
      </c>
      <c r="G259" s="222">
        <f t="shared" si="173"/>
        <v>0</v>
      </c>
      <c r="H259" s="222">
        <f t="shared" si="173"/>
        <v>0</v>
      </c>
      <c r="I259" s="222">
        <f t="shared" si="173"/>
        <v>0</v>
      </c>
      <c r="J259" s="222">
        <f t="shared" si="173"/>
        <v>0</v>
      </c>
      <c r="K259" s="54"/>
      <c r="L259" s="222">
        <f t="shared" ref="L259:Q259" si="174">SUM(L260:L261)</f>
        <v>0</v>
      </c>
      <c r="M259" s="222">
        <f t="shared" si="174"/>
        <v>0</v>
      </c>
      <c r="N259" s="222">
        <f t="shared" si="174"/>
        <v>0</v>
      </c>
      <c r="O259" s="222">
        <f t="shared" si="174"/>
        <v>0</v>
      </c>
      <c r="P259" s="222">
        <f t="shared" si="174"/>
        <v>0</v>
      </c>
      <c r="Q259" s="222">
        <f t="shared" si="174"/>
        <v>0</v>
      </c>
      <c r="R259" s="222">
        <f t="shared" si="139"/>
        <v>0</v>
      </c>
    </row>
    <row r="260" spans="1:18" s="53" customFormat="1" x14ac:dyDescent="0.3">
      <c r="A260" s="767"/>
      <c r="B260" s="223" t="s">
        <v>331</v>
      </c>
      <c r="C260" s="608"/>
      <c r="D260" s="608"/>
      <c r="E260" s="608"/>
      <c r="F260" s="608"/>
      <c r="G260" s="608"/>
      <c r="H260" s="608"/>
      <c r="I260" s="608"/>
      <c r="J260" s="608"/>
      <c r="K260" s="54"/>
      <c r="L260" s="608"/>
      <c r="M260" s="608"/>
      <c r="N260" s="608"/>
      <c r="O260" s="608"/>
      <c r="P260" s="608"/>
      <c r="Q260" s="608"/>
      <c r="R260" s="224">
        <f t="shared" si="139"/>
        <v>0</v>
      </c>
    </row>
    <row r="261" spans="1:18" s="53" customFormat="1" x14ac:dyDescent="0.3">
      <c r="A261" s="767"/>
      <c r="B261" s="223" t="s">
        <v>332</v>
      </c>
      <c r="C261" s="608"/>
      <c r="D261" s="608"/>
      <c r="E261" s="608"/>
      <c r="F261" s="608"/>
      <c r="G261" s="608"/>
      <c r="H261" s="608"/>
      <c r="I261" s="608"/>
      <c r="J261" s="608"/>
      <c r="K261" s="54"/>
      <c r="L261" s="608"/>
      <c r="M261" s="608"/>
      <c r="N261" s="608"/>
      <c r="O261" s="608"/>
      <c r="P261" s="608"/>
      <c r="Q261" s="608"/>
      <c r="R261" s="224">
        <f t="shared" si="139"/>
        <v>0</v>
      </c>
    </row>
    <row r="262" spans="1:18" s="53" customFormat="1" x14ac:dyDescent="0.3">
      <c r="A262" s="767"/>
      <c r="B262" s="222" t="s">
        <v>333</v>
      </c>
      <c r="C262" s="222">
        <f t="shared" ref="C262:J262" si="175">SUM(C263:C264)</f>
        <v>0</v>
      </c>
      <c r="D262" s="222">
        <f t="shared" si="175"/>
        <v>0</v>
      </c>
      <c r="E262" s="222">
        <f t="shared" si="175"/>
        <v>0</v>
      </c>
      <c r="F262" s="222">
        <f t="shared" si="175"/>
        <v>0</v>
      </c>
      <c r="G262" s="222">
        <f t="shared" si="175"/>
        <v>0</v>
      </c>
      <c r="H262" s="222">
        <f t="shared" si="175"/>
        <v>0</v>
      </c>
      <c r="I262" s="222">
        <f t="shared" si="175"/>
        <v>0</v>
      </c>
      <c r="J262" s="222">
        <f t="shared" si="175"/>
        <v>0</v>
      </c>
      <c r="K262" s="54"/>
      <c r="L262" s="222">
        <f t="shared" ref="L262:Q262" si="176">SUM(L263:L264)</f>
        <v>0</v>
      </c>
      <c r="M262" s="222">
        <f t="shared" si="176"/>
        <v>0</v>
      </c>
      <c r="N262" s="222">
        <f t="shared" si="176"/>
        <v>0</v>
      </c>
      <c r="O262" s="222">
        <f t="shared" si="176"/>
        <v>0</v>
      </c>
      <c r="P262" s="222">
        <f t="shared" si="176"/>
        <v>0</v>
      </c>
      <c r="Q262" s="222">
        <f t="shared" si="176"/>
        <v>0</v>
      </c>
      <c r="R262" s="222">
        <f t="shared" si="139"/>
        <v>0</v>
      </c>
    </row>
    <row r="263" spans="1:18" s="53" customFormat="1" x14ac:dyDescent="0.3">
      <c r="A263" s="767"/>
      <c r="B263" s="223" t="s">
        <v>331</v>
      </c>
      <c r="C263" s="608"/>
      <c r="D263" s="608"/>
      <c r="E263" s="608"/>
      <c r="F263" s="608"/>
      <c r="G263" s="608"/>
      <c r="H263" s="608"/>
      <c r="I263" s="608"/>
      <c r="J263" s="608"/>
      <c r="K263" s="54"/>
      <c r="L263" s="608"/>
      <c r="M263" s="608"/>
      <c r="N263" s="608"/>
      <c r="O263" s="608"/>
      <c r="P263" s="608"/>
      <c r="Q263" s="608"/>
      <c r="R263" s="224">
        <f t="shared" si="139"/>
        <v>0</v>
      </c>
    </row>
    <row r="264" spans="1:18" s="53" customFormat="1" x14ac:dyDescent="0.3">
      <c r="A264" s="767"/>
      <c r="B264" s="223" t="s">
        <v>332</v>
      </c>
      <c r="C264" s="608"/>
      <c r="D264" s="608"/>
      <c r="E264" s="608"/>
      <c r="F264" s="608"/>
      <c r="G264" s="608"/>
      <c r="H264" s="608"/>
      <c r="I264" s="608"/>
      <c r="J264" s="608"/>
      <c r="K264" s="54"/>
      <c r="L264" s="608"/>
      <c r="M264" s="608"/>
      <c r="N264" s="608"/>
      <c r="O264" s="608"/>
      <c r="P264" s="608"/>
      <c r="Q264" s="608"/>
      <c r="R264" s="224">
        <f t="shared" si="139"/>
        <v>0</v>
      </c>
    </row>
    <row r="265" spans="1:18" s="53" customFormat="1" x14ac:dyDescent="0.3">
      <c r="A265" s="767" t="s">
        <v>341</v>
      </c>
      <c r="B265" s="222" t="s">
        <v>330</v>
      </c>
      <c r="C265" s="222">
        <f t="shared" ref="C265:K265" si="177">SUM(C266:C267)</f>
        <v>0</v>
      </c>
      <c r="D265" s="222">
        <f t="shared" si="177"/>
        <v>0</v>
      </c>
      <c r="E265" s="222">
        <f t="shared" si="177"/>
        <v>0</v>
      </c>
      <c r="F265" s="222">
        <f t="shared" si="177"/>
        <v>0</v>
      </c>
      <c r="G265" s="222">
        <f t="shared" si="177"/>
        <v>0</v>
      </c>
      <c r="H265" s="222">
        <f t="shared" si="177"/>
        <v>0</v>
      </c>
      <c r="I265" s="222">
        <f t="shared" si="177"/>
        <v>0</v>
      </c>
      <c r="J265" s="222">
        <f t="shared" si="177"/>
        <v>0</v>
      </c>
      <c r="K265" s="222">
        <f t="shared" si="177"/>
        <v>0</v>
      </c>
      <c r="L265" s="54"/>
      <c r="M265" s="222">
        <f t="shared" ref="M265:Q265" si="178">SUM(M266:M267)</f>
        <v>0</v>
      </c>
      <c r="N265" s="222">
        <f t="shared" si="178"/>
        <v>0</v>
      </c>
      <c r="O265" s="222">
        <f t="shared" si="178"/>
        <v>0</v>
      </c>
      <c r="P265" s="222">
        <f t="shared" si="178"/>
        <v>0</v>
      </c>
      <c r="Q265" s="222">
        <f t="shared" si="178"/>
        <v>0</v>
      </c>
      <c r="R265" s="222">
        <f t="shared" si="139"/>
        <v>0</v>
      </c>
    </row>
    <row r="266" spans="1:18" s="53" customFormat="1" x14ac:dyDescent="0.3">
      <c r="A266" s="767"/>
      <c r="B266" s="223" t="s">
        <v>331</v>
      </c>
      <c r="C266" s="608"/>
      <c r="D266" s="608"/>
      <c r="E266" s="608"/>
      <c r="F266" s="608"/>
      <c r="G266" s="608"/>
      <c r="H266" s="608"/>
      <c r="I266" s="608"/>
      <c r="J266" s="608"/>
      <c r="K266" s="608"/>
      <c r="L266" s="54"/>
      <c r="M266" s="608"/>
      <c r="N266" s="608"/>
      <c r="O266" s="608"/>
      <c r="P266" s="608"/>
      <c r="Q266" s="608"/>
      <c r="R266" s="224">
        <f t="shared" si="139"/>
        <v>0</v>
      </c>
    </row>
    <row r="267" spans="1:18" s="53" customFormat="1" x14ac:dyDescent="0.3">
      <c r="A267" s="767"/>
      <c r="B267" s="223" t="s">
        <v>332</v>
      </c>
      <c r="C267" s="608"/>
      <c r="D267" s="608"/>
      <c r="E267" s="608"/>
      <c r="F267" s="608"/>
      <c r="G267" s="608"/>
      <c r="H267" s="608"/>
      <c r="I267" s="608"/>
      <c r="J267" s="608"/>
      <c r="K267" s="608"/>
      <c r="L267" s="54"/>
      <c r="M267" s="608"/>
      <c r="N267" s="608"/>
      <c r="O267" s="608"/>
      <c r="P267" s="608"/>
      <c r="Q267" s="608"/>
      <c r="R267" s="224">
        <f t="shared" si="139"/>
        <v>0</v>
      </c>
    </row>
    <row r="268" spans="1:18" s="53" customFormat="1" x14ac:dyDescent="0.3">
      <c r="A268" s="767"/>
      <c r="B268" s="222" t="s">
        <v>333</v>
      </c>
      <c r="C268" s="222">
        <f t="shared" ref="C268:K268" si="179">SUM(C269:C270)</f>
        <v>0</v>
      </c>
      <c r="D268" s="222">
        <f t="shared" si="179"/>
        <v>0</v>
      </c>
      <c r="E268" s="222">
        <f t="shared" si="179"/>
        <v>0</v>
      </c>
      <c r="F268" s="222">
        <f t="shared" si="179"/>
        <v>0</v>
      </c>
      <c r="G268" s="222">
        <f t="shared" si="179"/>
        <v>0</v>
      </c>
      <c r="H268" s="222">
        <f t="shared" si="179"/>
        <v>0</v>
      </c>
      <c r="I268" s="222">
        <f t="shared" si="179"/>
        <v>0</v>
      </c>
      <c r="J268" s="222">
        <f t="shared" si="179"/>
        <v>0</v>
      </c>
      <c r="K268" s="222">
        <f t="shared" si="179"/>
        <v>0</v>
      </c>
      <c r="L268" s="54"/>
      <c r="M268" s="222">
        <f t="shared" ref="M268:Q268" si="180">SUM(M269:M270)</f>
        <v>0</v>
      </c>
      <c r="N268" s="222">
        <f t="shared" si="180"/>
        <v>0</v>
      </c>
      <c r="O268" s="222">
        <f t="shared" si="180"/>
        <v>0</v>
      </c>
      <c r="P268" s="222">
        <f t="shared" si="180"/>
        <v>0</v>
      </c>
      <c r="Q268" s="222">
        <f t="shared" si="180"/>
        <v>0</v>
      </c>
      <c r="R268" s="222">
        <f t="shared" si="139"/>
        <v>0</v>
      </c>
    </row>
    <row r="269" spans="1:18" s="53" customFormat="1" x14ac:dyDescent="0.3">
      <c r="A269" s="767"/>
      <c r="B269" s="223" t="s">
        <v>331</v>
      </c>
      <c r="C269" s="608"/>
      <c r="D269" s="608"/>
      <c r="E269" s="608"/>
      <c r="F269" s="608"/>
      <c r="G269" s="608"/>
      <c r="H269" s="608"/>
      <c r="I269" s="608"/>
      <c r="J269" s="608"/>
      <c r="K269" s="608"/>
      <c r="L269" s="54"/>
      <c r="M269" s="608"/>
      <c r="N269" s="608"/>
      <c r="O269" s="608"/>
      <c r="P269" s="608"/>
      <c r="Q269" s="608"/>
      <c r="R269" s="224">
        <f t="shared" si="139"/>
        <v>0</v>
      </c>
    </row>
    <row r="270" spans="1:18" s="53" customFormat="1" x14ac:dyDescent="0.3">
      <c r="A270" s="767"/>
      <c r="B270" s="223" t="s">
        <v>332</v>
      </c>
      <c r="C270" s="608"/>
      <c r="D270" s="608"/>
      <c r="E270" s="608"/>
      <c r="F270" s="608"/>
      <c r="G270" s="608"/>
      <c r="H270" s="608"/>
      <c r="I270" s="608"/>
      <c r="J270" s="608"/>
      <c r="K270" s="608"/>
      <c r="L270" s="54"/>
      <c r="M270" s="608"/>
      <c r="N270" s="608"/>
      <c r="O270" s="608"/>
      <c r="P270" s="608"/>
      <c r="Q270" s="608"/>
      <c r="R270" s="224">
        <f t="shared" si="139"/>
        <v>0</v>
      </c>
    </row>
    <row r="271" spans="1:18" s="53" customFormat="1" x14ac:dyDescent="0.3">
      <c r="A271" s="767" t="s">
        <v>342</v>
      </c>
      <c r="B271" s="222" t="s">
        <v>330</v>
      </c>
      <c r="C271" s="222">
        <f t="shared" ref="C271:L271" si="181">SUM(C272:C273)</f>
        <v>0</v>
      </c>
      <c r="D271" s="222">
        <f t="shared" si="181"/>
        <v>0</v>
      </c>
      <c r="E271" s="222">
        <f t="shared" si="181"/>
        <v>0</v>
      </c>
      <c r="F271" s="222">
        <f t="shared" si="181"/>
        <v>0</v>
      </c>
      <c r="G271" s="222">
        <f t="shared" si="181"/>
        <v>0</v>
      </c>
      <c r="H271" s="222">
        <f t="shared" si="181"/>
        <v>0</v>
      </c>
      <c r="I271" s="222">
        <f t="shared" si="181"/>
        <v>0</v>
      </c>
      <c r="J271" s="222">
        <f t="shared" si="181"/>
        <v>0</v>
      </c>
      <c r="K271" s="222">
        <f t="shared" si="181"/>
        <v>0</v>
      </c>
      <c r="L271" s="222">
        <f t="shared" si="181"/>
        <v>0</v>
      </c>
      <c r="M271" s="54"/>
      <c r="N271" s="222">
        <f t="shared" ref="N271:Q271" si="182">SUM(N272:N273)</f>
        <v>0</v>
      </c>
      <c r="O271" s="222">
        <f t="shared" si="182"/>
        <v>0</v>
      </c>
      <c r="P271" s="222">
        <f t="shared" si="182"/>
        <v>0</v>
      </c>
      <c r="Q271" s="222">
        <f t="shared" si="182"/>
        <v>0</v>
      </c>
      <c r="R271" s="222">
        <f t="shared" si="139"/>
        <v>0</v>
      </c>
    </row>
    <row r="272" spans="1:18" s="53" customFormat="1" x14ac:dyDescent="0.3">
      <c r="A272" s="767"/>
      <c r="B272" s="223" t="s">
        <v>331</v>
      </c>
      <c r="C272" s="608"/>
      <c r="D272" s="608"/>
      <c r="E272" s="608"/>
      <c r="F272" s="608"/>
      <c r="G272" s="608"/>
      <c r="H272" s="608"/>
      <c r="I272" s="608"/>
      <c r="J272" s="608"/>
      <c r="K272" s="608"/>
      <c r="L272" s="608"/>
      <c r="M272" s="54"/>
      <c r="N272" s="608"/>
      <c r="O272" s="608"/>
      <c r="P272" s="608"/>
      <c r="Q272" s="608"/>
      <c r="R272" s="224">
        <f t="shared" si="139"/>
        <v>0</v>
      </c>
    </row>
    <row r="273" spans="1:18" s="53" customFormat="1" x14ac:dyDescent="0.3">
      <c r="A273" s="767"/>
      <c r="B273" s="223" t="s">
        <v>332</v>
      </c>
      <c r="C273" s="608"/>
      <c r="D273" s="608"/>
      <c r="E273" s="608"/>
      <c r="F273" s="608"/>
      <c r="G273" s="608"/>
      <c r="H273" s="608"/>
      <c r="I273" s="608"/>
      <c r="J273" s="608"/>
      <c r="K273" s="608"/>
      <c r="L273" s="608"/>
      <c r="M273" s="54"/>
      <c r="N273" s="608"/>
      <c r="O273" s="608"/>
      <c r="P273" s="608"/>
      <c r="Q273" s="608"/>
      <c r="R273" s="224">
        <f t="shared" si="139"/>
        <v>0</v>
      </c>
    </row>
    <row r="274" spans="1:18" s="53" customFormat="1" x14ac:dyDescent="0.3">
      <c r="A274" s="767"/>
      <c r="B274" s="222" t="s">
        <v>333</v>
      </c>
      <c r="C274" s="222">
        <f t="shared" ref="C274:L274" si="183">SUM(C275:C276)</f>
        <v>0</v>
      </c>
      <c r="D274" s="222">
        <f t="shared" si="183"/>
        <v>0</v>
      </c>
      <c r="E274" s="222">
        <f t="shared" si="183"/>
        <v>0</v>
      </c>
      <c r="F274" s="222">
        <f t="shared" si="183"/>
        <v>0</v>
      </c>
      <c r="G274" s="222">
        <f t="shared" si="183"/>
        <v>0</v>
      </c>
      <c r="H274" s="222">
        <f t="shared" si="183"/>
        <v>0</v>
      </c>
      <c r="I274" s="222">
        <f t="shared" si="183"/>
        <v>0</v>
      </c>
      <c r="J274" s="222">
        <f t="shared" si="183"/>
        <v>0</v>
      </c>
      <c r="K274" s="222">
        <f t="shared" si="183"/>
        <v>0</v>
      </c>
      <c r="L274" s="222">
        <f t="shared" si="183"/>
        <v>0</v>
      </c>
      <c r="M274" s="54"/>
      <c r="N274" s="222">
        <f t="shared" ref="N274:Q274" si="184">SUM(N275:N276)</f>
        <v>0</v>
      </c>
      <c r="O274" s="222">
        <f t="shared" si="184"/>
        <v>0</v>
      </c>
      <c r="P274" s="222">
        <f t="shared" si="184"/>
        <v>0</v>
      </c>
      <c r="Q274" s="222">
        <f t="shared" si="184"/>
        <v>0</v>
      </c>
      <c r="R274" s="222">
        <f t="shared" si="139"/>
        <v>0</v>
      </c>
    </row>
    <row r="275" spans="1:18" s="53" customFormat="1" x14ac:dyDescent="0.3">
      <c r="A275" s="767"/>
      <c r="B275" s="223" t="s">
        <v>331</v>
      </c>
      <c r="C275" s="608"/>
      <c r="D275" s="608"/>
      <c r="E275" s="608"/>
      <c r="F275" s="608"/>
      <c r="G275" s="608"/>
      <c r="H275" s="608"/>
      <c r="I275" s="608"/>
      <c r="J275" s="608"/>
      <c r="K275" s="608"/>
      <c r="L275" s="608"/>
      <c r="M275" s="54"/>
      <c r="N275" s="608"/>
      <c r="O275" s="608"/>
      <c r="P275" s="608"/>
      <c r="Q275" s="608"/>
      <c r="R275" s="224">
        <f t="shared" si="139"/>
        <v>0</v>
      </c>
    </row>
    <row r="276" spans="1:18" s="53" customFormat="1" x14ac:dyDescent="0.3">
      <c r="A276" s="767"/>
      <c r="B276" s="223" t="s">
        <v>332</v>
      </c>
      <c r="C276" s="608"/>
      <c r="D276" s="608"/>
      <c r="E276" s="608"/>
      <c r="F276" s="608"/>
      <c r="G276" s="608"/>
      <c r="H276" s="608"/>
      <c r="I276" s="608"/>
      <c r="J276" s="608"/>
      <c r="K276" s="608"/>
      <c r="L276" s="608"/>
      <c r="M276" s="54"/>
      <c r="N276" s="608"/>
      <c r="O276" s="608"/>
      <c r="P276" s="608"/>
      <c r="Q276" s="608"/>
      <c r="R276" s="224">
        <f t="shared" ref="R276:R300" si="185">SUM(C276:Q276)</f>
        <v>0</v>
      </c>
    </row>
    <row r="277" spans="1:18" s="53" customFormat="1" x14ac:dyDescent="0.3">
      <c r="A277" s="767" t="s">
        <v>343</v>
      </c>
      <c r="B277" s="222" t="s">
        <v>330</v>
      </c>
      <c r="C277" s="222">
        <f t="shared" ref="C277:M277" si="186">SUM(C278:C279)</f>
        <v>0</v>
      </c>
      <c r="D277" s="222">
        <f t="shared" si="186"/>
        <v>0</v>
      </c>
      <c r="E277" s="222">
        <f t="shared" si="186"/>
        <v>0</v>
      </c>
      <c r="F277" s="222">
        <f t="shared" si="186"/>
        <v>0</v>
      </c>
      <c r="G277" s="222">
        <f t="shared" si="186"/>
        <v>0</v>
      </c>
      <c r="H277" s="222">
        <f t="shared" si="186"/>
        <v>0</v>
      </c>
      <c r="I277" s="222">
        <f t="shared" si="186"/>
        <v>0</v>
      </c>
      <c r="J277" s="222">
        <f t="shared" si="186"/>
        <v>0</v>
      </c>
      <c r="K277" s="222">
        <f t="shared" si="186"/>
        <v>0</v>
      </c>
      <c r="L277" s="222">
        <f t="shared" si="186"/>
        <v>0</v>
      </c>
      <c r="M277" s="222">
        <f t="shared" si="186"/>
        <v>0</v>
      </c>
      <c r="N277" s="54"/>
      <c r="O277" s="222">
        <f t="shared" ref="O277:Q277" si="187">SUM(O278:O279)</f>
        <v>0</v>
      </c>
      <c r="P277" s="222">
        <f t="shared" si="187"/>
        <v>0</v>
      </c>
      <c r="Q277" s="222">
        <f t="shared" si="187"/>
        <v>0</v>
      </c>
      <c r="R277" s="222">
        <f t="shared" si="185"/>
        <v>0</v>
      </c>
    </row>
    <row r="278" spans="1:18" s="53" customFormat="1" x14ac:dyDescent="0.3">
      <c r="A278" s="767"/>
      <c r="B278" s="223" t="s">
        <v>331</v>
      </c>
      <c r="C278" s="608"/>
      <c r="D278" s="608"/>
      <c r="E278" s="608"/>
      <c r="F278" s="608"/>
      <c r="G278" s="608"/>
      <c r="H278" s="608"/>
      <c r="I278" s="608"/>
      <c r="J278" s="608"/>
      <c r="K278" s="608"/>
      <c r="L278" s="608"/>
      <c r="M278" s="608"/>
      <c r="N278" s="54"/>
      <c r="O278" s="608"/>
      <c r="P278" s="608"/>
      <c r="Q278" s="608"/>
      <c r="R278" s="224">
        <f t="shared" si="185"/>
        <v>0</v>
      </c>
    </row>
    <row r="279" spans="1:18" s="53" customFormat="1" x14ac:dyDescent="0.3">
      <c r="A279" s="767"/>
      <c r="B279" s="223" t="s">
        <v>332</v>
      </c>
      <c r="C279" s="608"/>
      <c r="D279" s="608"/>
      <c r="E279" s="608"/>
      <c r="F279" s="608"/>
      <c r="G279" s="608"/>
      <c r="H279" s="608"/>
      <c r="I279" s="608"/>
      <c r="J279" s="608"/>
      <c r="K279" s="608"/>
      <c r="L279" s="608"/>
      <c r="M279" s="608"/>
      <c r="N279" s="54"/>
      <c r="O279" s="608"/>
      <c r="P279" s="608"/>
      <c r="Q279" s="608"/>
      <c r="R279" s="224">
        <f t="shared" si="185"/>
        <v>0</v>
      </c>
    </row>
    <row r="280" spans="1:18" s="53" customFormat="1" x14ac:dyDescent="0.3">
      <c r="A280" s="767"/>
      <c r="B280" s="222" t="s">
        <v>333</v>
      </c>
      <c r="C280" s="222">
        <f t="shared" ref="C280:M280" si="188">SUM(C281:C282)</f>
        <v>0</v>
      </c>
      <c r="D280" s="222">
        <f t="shared" si="188"/>
        <v>0</v>
      </c>
      <c r="E280" s="222">
        <f t="shared" si="188"/>
        <v>0</v>
      </c>
      <c r="F280" s="222">
        <f t="shared" si="188"/>
        <v>0</v>
      </c>
      <c r="G280" s="222">
        <f t="shared" si="188"/>
        <v>0</v>
      </c>
      <c r="H280" s="222">
        <f t="shared" si="188"/>
        <v>0</v>
      </c>
      <c r="I280" s="222">
        <f t="shared" si="188"/>
        <v>0</v>
      </c>
      <c r="J280" s="222">
        <f t="shared" si="188"/>
        <v>0</v>
      </c>
      <c r="K280" s="222">
        <f t="shared" si="188"/>
        <v>0</v>
      </c>
      <c r="L280" s="222">
        <f t="shared" si="188"/>
        <v>0</v>
      </c>
      <c r="M280" s="222">
        <f t="shared" si="188"/>
        <v>0</v>
      </c>
      <c r="N280" s="54"/>
      <c r="O280" s="222">
        <f t="shared" ref="O280:Q280" si="189">SUM(O281:O282)</f>
        <v>0</v>
      </c>
      <c r="P280" s="222">
        <f t="shared" si="189"/>
        <v>0</v>
      </c>
      <c r="Q280" s="222">
        <f t="shared" si="189"/>
        <v>0</v>
      </c>
      <c r="R280" s="222">
        <f t="shared" si="185"/>
        <v>0</v>
      </c>
    </row>
    <row r="281" spans="1:18" s="53" customFormat="1" x14ac:dyDescent="0.3">
      <c r="A281" s="767"/>
      <c r="B281" s="223" t="s">
        <v>331</v>
      </c>
      <c r="C281" s="608"/>
      <c r="D281" s="608"/>
      <c r="E281" s="608"/>
      <c r="F281" s="608"/>
      <c r="G281" s="608"/>
      <c r="H281" s="608"/>
      <c r="I281" s="608"/>
      <c r="J281" s="608"/>
      <c r="K281" s="608"/>
      <c r="L281" s="608"/>
      <c r="M281" s="608"/>
      <c r="N281" s="54"/>
      <c r="O281" s="608"/>
      <c r="P281" s="608"/>
      <c r="Q281" s="608"/>
      <c r="R281" s="224">
        <f t="shared" si="185"/>
        <v>0</v>
      </c>
    </row>
    <row r="282" spans="1:18" s="53" customFormat="1" x14ac:dyDescent="0.3">
      <c r="A282" s="767"/>
      <c r="B282" s="223" t="s">
        <v>332</v>
      </c>
      <c r="C282" s="608"/>
      <c r="D282" s="608"/>
      <c r="E282" s="608"/>
      <c r="F282" s="608"/>
      <c r="G282" s="608"/>
      <c r="H282" s="608"/>
      <c r="I282" s="608"/>
      <c r="J282" s="608"/>
      <c r="K282" s="608"/>
      <c r="L282" s="608"/>
      <c r="M282" s="608"/>
      <c r="N282" s="54"/>
      <c r="O282" s="608"/>
      <c r="P282" s="608"/>
      <c r="Q282" s="608"/>
      <c r="R282" s="224">
        <f t="shared" si="185"/>
        <v>0</v>
      </c>
    </row>
    <row r="283" spans="1:18" s="53" customFormat="1" x14ac:dyDescent="0.3">
      <c r="A283" s="767" t="s">
        <v>654</v>
      </c>
      <c r="B283" s="222" t="s">
        <v>330</v>
      </c>
      <c r="C283" s="222">
        <f t="shared" ref="C283:N283" si="190">SUM(C284:C285)</f>
        <v>0</v>
      </c>
      <c r="D283" s="222">
        <f t="shared" si="190"/>
        <v>0</v>
      </c>
      <c r="E283" s="222">
        <f t="shared" si="190"/>
        <v>0</v>
      </c>
      <c r="F283" s="222">
        <f t="shared" si="190"/>
        <v>0</v>
      </c>
      <c r="G283" s="222">
        <f t="shared" si="190"/>
        <v>0</v>
      </c>
      <c r="H283" s="222">
        <f t="shared" si="190"/>
        <v>0</v>
      </c>
      <c r="I283" s="222">
        <f t="shared" si="190"/>
        <v>0</v>
      </c>
      <c r="J283" s="222">
        <f t="shared" si="190"/>
        <v>0</v>
      </c>
      <c r="K283" s="222">
        <f t="shared" si="190"/>
        <v>0</v>
      </c>
      <c r="L283" s="222">
        <f t="shared" si="190"/>
        <v>0</v>
      </c>
      <c r="M283" s="222">
        <f t="shared" si="190"/>
        <v>0</v>
      </c>
      <c r="N283" s="222">
        <f t="shared" si="190"/>
        <v>0</v>
      </c>
      <c r="O283" s="54"/>
      <c r="P283" s="222">
        <f t="shared" ref="P283:Q283" si="191">SUM(P284:P285)</f>
        <v>0</v>
      </c>
      <c r="Q283" s="222">
        <f t="shared" si="191"/>
        <v>0</v>
      </c>
      <c r="R283" s="222">
        <f t="shared" si="185"/>
        <v>0</v>
      </c>
    </row>
    <row r="284" spans="1:18" s="53" customFormat="1" x14ac:dyDescent="0.3">
      <c r="A284" s="767"/>
      <c r="B284" s="223" t="s">
        <v>331</v>
      </c>
      <c r="C284" s="608"/>
      <c r="D284" s="608"/>
      <c r="E284" s="608"/>
      <c r="F284" s="608"/>
      <c r="G284" s="608"/>
      <c r="H284" s="608"/>
      <c r="I284" s="608"/>
      <c r="J284" s="608"/>
      <c r="K284" s="608"/>
      <c r="L284" s="608"/>
      <c r="M284" s="608"/>
      <c r="N284" s="608"/>
      <c r="O284" s="54"/>
      <c r="P284" s="608"/>
      <c r="Q284" s="608"/>
      <c r="R284" s="224">
        <f t="shared" si="185"/>
        <v>0</v>
      </c>
    </row>
    <row r="285" spans="1:18" s="53" customFormat="1" x14ac:dyDescent="0.3">
      <c r="A285" s="767"/>
      <c r="B285" s="223" t="s">
        <v>332</v>
      </c>
      <c r="C285" s="608"/>
      <c r="D285" s="608"/>
      <c r="E285" s="608"/>
      <c r="F285" s="608"/>
      <c r="G285" s="608"/>
      <c r="H285" s="608"/>
      <c r="I285" s="608"/>
      <c r="J285" s="608"/>
      <c r="K285" s="608"/>
      <c r="L285" s="608"/>
      <c r="M285" s="608"/>
      <c r="N285" s="608"/>
      <c r="O285" s="54"/>
      <c r="P285" s="608"/>
      <c r="Q285" s="608"/>
      <c r="R285" s="224">
        <f t="shared" si="185"/>
        <v>0</v>
      </c>
    </row>
    <row r="286" spans="1:18" s="53" customFormat="1" x14ac:dyDescent="0.3">
      <c r="A286" s="767"/>
      <c r="B286" s="222" t="s">
        <v>333</v>
      </c>
      <c r="C286" s="222">
        <f t="shared" ref="C286:N286" si="192">SUM(C287:C288)</f>
        <v>0</v>
      </c>
      <c r="D286" s="222">
        <f t="shared" si="192"/>
        <v>0</v>
      </c>
      <c r="E286" s="222">
        <f t="shared" si="192"/>
        <v>0</v>
      </c>
      <c r="F286" s="222">
        <f t="shared" si="192"/>
        <v>0</v>
      </c>
      <c r="G286" s="222">
        <f t="shared" si="192"/>
        <v>0</v>
      </c>
      <c r="H286" s="222">
        <f t="shared" si="192"/>
        <v>0</v>
      </c>
      <c r="I286" s="222">
        <f t="shared" si="192"/>
        <v>0</v>
      </c>
      <c r="J286" s="222">
        <f t="shared" si="192"/>
        <v>0</v>
      </c>
      <c r="K286" s="222">
        <f t="shared" si="192"/>
        <v>0</v>
      </c>
      <c r="L286" s="222">
        <f t="shared" si="192"/>
        <v>0</v>
      </c>
      <c r="M286" s="222">
        <f t="shared" si="192"/>
        <v>0</v>
      </c>
      <c r="N286" s="222">
        <f t="shared" si="192"/>
        <v>0</v>
      </c>
      <c r="O286" s="54"/>
      <c r="P286" s="222">
        <f t="shared" ref="P286:Q286" si="193">SUM(P287:P288)</f>
        <v>0</v>
      </c>
      <c r="Q286" s="222">
        <f t="shared" si="193"/>
        <v>0</v>
      </c>
      <c r="R286" s="222">
        <f t="shared" si="185"/>
        <v>0</v>
      </c>
    </row>
    <row r="287" spans="1:18" s="53" customFormat="1" x14ac:dyDescent="0.3">
      <c r="A287" s="767"/>
      <c r="B287" s="223" t="s">
        <v>331</v>
      </c>
      <c r="C287" s="608"/>
      <c r="D287" s="608"/>
      <c r="E287" s="608"/>
      <c r="F287" s="608"/>
      <c r="G287" s="608"/>
      <c r="H287" s="608"/>
      <c r="I287" s="608"/>
      <c r="J287" s="608"/>
      <c r="K287" s="608"/>
      <c r="L287" s="608"/>
      <c r="M287" s="608"/>
      <c r="N287" s="608"/>
      <c r="O287" s="54"/>
      <c r="P287" s="608"/>
      <c r="Q287" s="608"/>
      <c r="R287" s="224">
        <f t="shared" si="185"/>
        <v>0</v>
      </c>
    </row>
    <row r="288" spans="1:18" s="53" customFormat="1" x14ac:dyDescent="0.3">
      <c r="A288" s="767"/>
      <c r="B288" s="223" t="s">
        <v>332</v>
      </c>
      <c r="C288" s="608"/>
      <c r="D288" s="608"/>
      <c r="E288" s="608"/>
      <c r="F288" s="608"/>
      <c r="G288" s="608"/>
      <c r="H288" s="608"/>
      <c r="I288" s="608"/>
      <c r="J288" s="608"/>
      <c r="K288" s="608"/>
      <c r="L288" s="608"/>
      <c r="M288" s="608"/>
      <c r="N288" s="608"/>
      <c r="O288" s="54"/>
      <c r="P288" s="608"/>
      <c r="Q288" s="608"/>
      <c r="R288" s="224">
        <f t="shared" si="185"/>
        <v>0</v>
      </c>
    </row>
    <row r="289" spans="1:18" s="53" customFormat="1" x14ac:dyDescent="0.3">
      <c r="A289" s="767" t="s">
        <v>344</v>
      </c>
      <c r="B289" s="222" t="s">
        <v>330</v>
      </c>
      <c r="C289" s="222">
        <f t="shared" ref="C289:O289" si="194">SUM(C290:C291)</f>
        <v>0</v>
      </c>
      <c r="D289" s="222">
        <f t="shared" si="194"/>
        <v>0</v>
      </c>
      <c r="E289" s="222">
        <f t="shared" si="194"/>
        <v>0</v>
      </c>
      <c r="F289" s="222">
        <f t="shared" si="194"/>
        <v>0</v>
      </c>
      <c r="G289" s="222">
        <f t="shared" si="194"/>
        <v>0</v>
      </c>
      <c r="H289" s="222">
        <f t="shared" si="194"/>
        <v>0</v>
      </c>
      <c r="I289" s="222">
        <f t="shared" si="194"/>
        <v>0</v>
      </c>
      <c r="J289" s="222">
        <f t="shared" si="194"/>
        <v>0</v>
      </c>
      <c r="K289" s="222">
        <f t="shared" si="194"/>
        <v>0</v>
      </c>
      <c r="L289" s="222">
        <f t="shared" si="194"/>
        <v>0</v>
      </c>
      <c r="M289" s="222">
        <f t="shared" si="194"/>
        <v>0</v>
      </c>
      <c r="N289" s="222">
        <f t="shared" si="194"/>
        <v>0</v>
      </c>
      <c r="O289" s="222">
        <f t="shared" si="194"/>
        <v>0</v>
      </c>
      <c r="P289" s="54"/>
      <c r="Q289" s="222">
        <f t="shared" ref="Q289" si="195">SUM(Q290:Q291)</f>
        <v>0</v>
      </c>
      <c r="R289" s="222">
        <f t="shared" si="185"/>
        <v>0</v>
      </c>
    </row>
    <row r="290" spans="1:18" s="53" customFormat="1" x14ac:dyDescent="0.3">
      <c r="A290" s="767"/>
      <c r="B290" s="223" t="s">
        <v>331</v>
      </c>
      <c r="C290" s="608"/>
      <c r="D290" s="608"/>
      <c r="E290" s="608"/>
      <c r="F290" s="608"/>
      <c r="G290" s="608"/>
      <c r="H290" s="608"/>
      <c r="I290" s="608"/>
      <c r="J290" s="608"/>
      <c r="K290" s="608"/>
      <c r="L290" s="608"/>
      <c r="M290" s="608"/>
      <c r="N290" s="608"/>
      <c r="O290" s="608"/>
      <c r="P290" s="54"/>
      <c r="Q290" s="608"/>
      <c r="R290" s="224">
        <f t="shared" si="185"/>
        <v>0</v>
      </c>
    </row>
    <row r="291" spans="1:18" s="53" customFormat="1" x14ac:dyDescent="0.3">
      <c r="A291" s="767"/>
      <c r="B291" s="223" t="s">
        <v>332</v>
      </c>
      <c r="C291" s="608"/>
      <c r="D291" s="608"/>
      <c r="E291" s="608"/>
      <c r="F291" s="608"/>
      <c r="G291" s="608"/>
      <c r="H291" s="608"/>
      <c r="I291" s="608"/>
      <c r="J291" s="608"/>
      <c r="K291" s="608"/>
      <c r="L291" s="608"/>
      <c r="M291" s="608"/>
      <c r="N291" s="608"/>
      <c r="O291" s="608"/>
      <c r="P291" s="54"/>
      <c r="Q291" s="608"/>
      <c r="R291" s="224">
        <f t="shared" si="185"/>
        <v>0</v>
      </c>
    </row>
    <row r="292" spans="1:18" s="53" customFormat="1" x14ac:dyDescent="0.3">
      <c r="A292" s="767"/>
      <c r="B292" s="222" t="s">
        <v>333</v>
      </c>
      <c r="C292" s="222">
        <f t="shared" ref="C292:O292" si="196">SUM(C293:C294)</f>
        <v>0</v>
      </c>
      <c r="D292" s="222">
        <f t="shared" si="196"/>
        <v>0</v>
      </c>
      <c r="E292" s="222">
        <f t="shared" si="196"/>
        <v>0</v>
      </c>
      <c r="F292" s="222">
        <f t="shared" si="196"/>
        <v>0</v>
      </c>
      <c r="G292" s="222">
        <f t="shared" si="196"/>
        <v>0</v>
      </c>
      <c r="H292" s="222">
        <f t="shared" si="196"/>
        <v>0</v>
      </c>
      <c r="I292" s="222">
        <f t="shared" si="196"/>
        <v>0</v>
      </c>
      <c r="J292" s="222">
        <f t="shared" si="196"/>
        <v>0</v>
      </c>
      <c r="K292" s="222">
        <f t="shared" si="196"/>
        <v>0</v>
      </c>
      <c r="L292" s="222">
        <f t="shared" si="196"/>
        <v>0</v>
      </c>
      <c r="M292" s="222">
        <f t="shared" si="196"/>
        <v>0</v>
      </c>
      <c r="N292" s="222">
        <f t="shared" si="196"/>
        <v>0</v>
      </c>
      <c r="O292" s="222">
        <f t="shared" si="196"/>
        <v>0</v>
      </c>
      <c r="P292" s="54"/>
      <c r="Q292" s="222">
        <f t="shared" ref="Q292" si="197">SUM(Q293:Q294)</f>
        <v>0</v>
      </c>
      <c r="R292" s="222">
        <f t="shared" si="185"/>
        <v>0</v>
      </c>
    </row>
    <row r="293" spans="1:18" s="53" customFormat="1" x14ac:dyDescent="0.3">
      <c r="A293" s="767"/>
      <c r="B293" s="223" t="s">
        <v>331</v>
      </c>
      <c r="C293" s="608"/>
      <c r="D293" s="608"/>
      <c r="E293" s="608"/>
      <c r="F293" s="608"/>
      <c r="G293" s="608"/>
      <c r="H293" s="608"/>
      <c r="I293" s="608"/>
      <c r="J293" s="608"/>
      <c r="K293" s="608"/>
      <c r="L293" s="608"/>
      <c r="M293" s="608"/>
      <c r="N293" s="608"/>
      <c r="O293" s="608"/>
      <c r="P293" s="54"/>
      <c r="Q293" s="608"/>
      <c r="R293" s="224">
        <f t="shared" si="185"/>
        <v>0</v>
      </c>
    </row>
    <row r="294" spans="1:18" s="53" customFormat="1" x14ac:dyDescent="0.3">
      <c r="A294" s="767"/>
      <c r="B294" s="223" t="s">
        <v>332</v>
      </c>
      <c r="C294" s="608"/>
      <c r="D294" s="608"/>
      <c r="E294" s="608"/>
      <c r="F294" s="608"/>
      <c r="G294" s="608"/>
      <c r="H294" s="608"/>
      <c r="I294" s="608"/>
      <c r="J294" s="608"/>
      <c r="K294" s="608"/>
      <c r="L294" s="608"/>
      <c r="M294" s="608"/>
      <c r="N294" s="608"/>
      <c r="O294" s="608"/>
      <c r="P294" s="54"/>
      <c r="Q294" s="608"/>
      <c r="R294" s="224">
        <f t="shared" si="185"/>
        <v>0</v>
      </c>
    </row>
    <row r="295" spans="1:18" s="53" customFormat="1" x14ac:dyDescent="0.3">
      <c r="A295" s="767" t="s">
        <v>345</v>
      </c>
      <c r="B295" s="222" t="s">
        <v>330</v>
      </c>
      <c r="C295" s="222">
        <f t="shared" ref="C295:O295" si="198">SUM(C296:C297)</f>
        <v>0</v>
      </c>
      <c r="D295" s="222">
        <f t="shared" si="198"/>
        <v>0</v>
      </c>
      <c r="E295" s="222">
        <f t="shared" si="198"/>
        <v>0</v>
      </c>
      <c r="F295" s="222">
        <f t="shared" si="198"/>
        <v>0</v>
      </c>
      <c r="G295" s="222">
        <f t="shared" si="198"/>
        <v>0</v>
      </c>
      <c r="H295" s="222">
        <f t="shared" si="198"/>
        <v>0</v>
      </c>
      <c r="I295" s="222">
        <f t="shared" si="198"/>
        <v>0</v>
      </c>
      <c r="J295" s="222">
        <f t="shared" si="198"/>
        <v>0</v>
      </c>
      <c r="K295" s="222">
        <f t="shared" si="198"/>
        <v>0</v>
      </c>
      <c r="L295" s="222">
        <f t="shared" si="198"/>
        <v>0</v>
      </c>
      <c r="M295" s="222">
        <f t="shared" si="198"/>
        <v>0</v>
      </c>
      <c r="N295" s="222">
        <f t="shared" si="198"/>
        <v>0</v>
      </c>
      <c r="O295" s="222">
        <f t="shared" si="198"/>
        <v>0</v>
      </c>
      <c r="P295" s="222">
        <f>SUM(P296:P297)</f>
        <v>0</v>
      </c>
      <c r="Q295" s="54"/>
      <c r="R295" s="222">
        <f t="shared" si="185"/>
        <v>0</v>
      </c>
    </row>
    <row r="296" spans="1:18" s="53" customFormat="1" x14ac:dyDescent="0.3">
      <c r="A296" s="767"/>
      <c r="B296" s="223" t="s">
        <v>331</v>
      </c>
      <c r="C296" s="608"/>
      <c r="D296" s="608"/>
      <c r="E296" s="608"/>
      <c r="F296" s="608"/>
      <c r="G296" s="608"/>
      <c r="H296" s="608"/>
      <c r="I296" s="608"/>
      <c r="J296" s="608"/>
      <c r="K296" s="608"/>
      <c r="L296" s="608"/>
      <c r="M296" s="608"/>
      <c r="N296" s="608"/>
      <c r="O296" s="608"/>
      <c r="P296" s="608"/>
      <c r="Q296" s="54"/>
      <c r="R296" s="224">
        <f t="shared" si="185"/>
        <v>0</v>
      </c>
    </row>
    <row r="297" spans="1:18" s="53" customFormat="1" x14ac:dyDescent="0.3">
      <c r="A297" s="767"/>
      <c r="B297" s="223" t="s">
        <v>332</v>
      </c>
      <c r="C297" s="608"/>
      <c r="D297" s="608"/>
      <c r="E297" s="608"/>
      <c r="F297" s="608"/>
      <c r="G297" s="608"/>
      <c r="H297" s="608"/>
      <c r="I297" s="608"/>
      <c r="J297" s="608"/>
      <c r="K297" s="608"/>
      <c r="L297" s="608"/>
      <c r="M297" s="608"/>
      <c r="N297" s="608"/>
      <c r="O297" s="608"/>
      <c r="P297" s="608"/>
      <c r="Q297" s="54"/>
      <c r="R297" s="224">
        <f t="shared" si="185"/>
        <v>0</v>
      </c>
    </row>
    <row r="298" spans="1:18" s="53" customFormat="1" x14ac:dyDescent="0.3">
      <c r="A298" s="767"/>
      <c r="B298" s="222" t="s">
        <v>333</v>
      </c>
      <c r="C298" s="222">
        <f t="shared" ref="C298:O298" si="199">SUM(C299:C300)</f>
        <v>0</v>
      </c>
      <c r="D298" s="222">
        <f t="shared" si="199"/>
        <v>0</v>
      </c>
      <c r="E298" s="222">
        <f t="shared" si="199"/>
        <v>0</v>
      </c>
      <c r="F298" s="222">
        <f t="shared" si="199"/>
        <v>0</v>
      </c>
      <c r="G298" s="222">
        <f t="shared" si="199"/>
        <v>0</v>
      </c>
      <c r="H298" s="222">
        <f t="shared" si="199"/>
        <v>0</v>
      </c>
      <c r="I298" s="222">
        <f t="shared" si="199"/>
        <v>0</v>
      </c>
      <c r="J298" s="222">
        <f t="shared" si="199"/>
        <v>0</v>
      </c>
      <c r="K298" s="222">
        <f t="shared" si="199"/>
        <v>0</v>
      </c>
      <c r="L298" s="222">
        <f t="shared" si="199"/>
        <v>0</v>
      </c>
      <c r="M298" s="222">
        <f t="shared" si="199"/>
        <v>0</v>
      </c>
      <c r="N298" s="222">
        <f t="shared" si="199"/>
        <v>0</v>
      </c>
      <c r="O298" s="222">
        <f t="shared" si="199"/>
        <v>0</v>
      </c>
      <c r="P298" s="222">
        <f>SUM(P299:P300)</f>
        <v>0</v>
      </c>
      <c r="Q298" s="54"/>
      <c r="R298" s="222">
        <f t="shared" si="185"/>
        <v>0</v>
      </c>
    </row>
    <row r="299" spans="1:18" s="53" customFormat="1" x14ac:dyDescent="0.3">
      <c r="A299" s="767"/>
      <c r="B299" s="223" t="s">
        <v>331</v>
      </c>
      <c r="C299" s="608"/>
      <c r="D299" s="608"/>
      <c r="E299" s="608"/>
      <c r="F299" s="608"/>
      <c r="G299" s="608"/>
      <c r="H299" s="608"/>
      <c r="I299" s="608"/>
      <c r="J299" s="608"/>
      <c r="K299" s="608"/>
      <c r="L299" s="608"/>
      <c r="M299" s="608"/>
      <c r="N299" s="608"/>
      <c r="O299" s="608"/>
      <c r="P299" s="608"/>
      <c r="Q299" s="54"/>
      <c r="R299" s="224">
        <f t="shared" si="185"/>
        <v>0</v>
      </c>
    </row>
    <row r="300" spans="1:18" s="53" customFormat="1" x14ac:dyDescent="0.3">
      <c r="A300" s="768"/>
      <c r="B300" s="223" t="s">
        <v>332</v>
      </c>
      <c r="C300" s="608"/>
      <c r="D300" s="608"/>
      <c r="E300" s="608"/>
      <c r="F300" s="608"/>
      <c r="G300" s="608"/>
      <c r="H300" s="608"/>
      <c r="I300" s="608"/>
      <c r="J300" s="608"/>
      <c r="K300" s="608"/>
      <c r="L300" s="608"/>
      <c r="M300" s="608"/>
      <c r="N300" s="608"/>
      <c r="O300" s="608"/>
      <c r="P300" s="608"/>
      <c r="Q300" s="54"/>
      <c r="R300" s="224">
        <f t="shared" si="185"/>
        <v>0</v>
      </c>
    </row>
    <row r="301" spans="1:18" s="53" customFormat="1" x14ac:dyDescent="0.3">
      <c r="A301" s="767" t="s">
        <v>885</v>
      </c>
      <c r="B301" s="225" t="s">
        <v>330</v>
      </c>
      <c r="C301" s="225">
        <f t="shared" ref="C301:R301" si="200">SUM(C211,C217,C223,C229,C235,C241,C247,C253,C259,C265,C271,C277,C283,C289,C295)</f>
        <v>0</v>
      </c>
      <c r="D301" s="225">
        <f t="shared" si="200"/>
        <v>0</v>
      </c>
      <c r="E301" s="225">
        <f t="shared" si="200"/>
        <v>0</v>
      </c>
      <c r="F301" s="225">
        <f t="shared" si="200"/>
        <v>0</v>
      </c>
      <c r="G301" s="225">
        <f t="shared" si="200"/>
        <v>0</v>
      </c>
      <c r="H301" s="225">
        <f t="shared" si="200"/>
        <v>0</v>
      </c>
      <c r="I301" s="225">
        <f t="shared" si="200"/>
        <v>0</v>
      </c>
      <c r="J301" s="225">
        <f t="shared" si="200"/>
        <v>0</v>
      </c>
      <c r="K301" s="225">
        <f t="shared" si="200"/>
        <v>0</v>
      </c>
      <c r="L301" s="225">
        <f t="shared" si="200"/>
        <v>0</v>
      </c>
      <c r="M301" s="225">
        <f t="shared" si="200"/>
        <v>0</v>
      </c>
      <c r="N301" s="225">
        <f t="shared" si="200"/>
        <v>0</v>
      </c>
      <c r="O301" s="225">
        <f t="shared" si="200"/>
        <v>0</v>
      </c>
      <c r="P301" s="225">
        <f t="shared" si="200"/>
        <v>0</v>
      </c>
      <c r="Q301" s="225">
        <f t="shared" si="200"/>
        <v>0</v>
      </c>
      <c r="R301" s="225">
        <f t="shared" si="200"/>
        <v>0</v>
      </c>
    </row>
    <row r="302" spans="1:18" s="53" customFormat="1" x14ac:dyDescent="0.3">
      <c r="A302" s="767"/>
      <c r="B302" s="223" t="s">
        <v>331</v>
      </c>
      <c r="C302" s="224">
        <f t="shared" ref="C302:R302" si="201">SUM(C212,C218,C224,C230,C236,C242,C248,C254,C260,C266,C272,C278,C284,C290,C296)</f>
        <v>0</v>
      </c>
      <c r="D302" s="224">
        <f t="shared" si="201"/>
        <v>0</v>
      </c>
      <c r="E302" s="224">
        <f t="shared" si="201"/>
        <v>0</v>
      </c>
      <c r="F302" s="224">
        <f t="shared" si="201"/>
        <v>0</v>
      </c>
      <c r="G302" s="224">
        <f t="shared" si="201"/>
        <v>0</v>
      </c>
      <c r="H302" s="224">
        <f t="shared" si="201"/>
        <v>0</v>
      </c>
      <c r="I302" s="224">
        <f t="shared" si="201"/>
        <v>0</v>
      </c>
      <c r="J302" s="224">
        <f t="shared" si="201"/>
        <v>0</v>
      </c>
      <c r="K302" s="224">
        <f t="shared" si="201"/>
        <v>0</v>
      </c>
      <c r="L302" s="224">
        <f t="shared" si="201"/>
        <v>0</v>
      </c>
      <c r="M302" s="224">
        <f t="shared" si="201"/>
        <v>0</v>
      </c>
      <c r="N302" s="224">
        <f t="shared" si="201"/>
        <v>0</v>
      </c>
      <c r="O302" s="224">
        <f t="shared" si="201"/>
        <v>0</v>
      </c>
      <c r="P302" s="224">
        <f t="shared" si="201"/>
        <v>0</v>
      </c>
      <c r="Q302" s="224">
        <f t="shared" si="201"/>
        <v>0</v>
      </c>
      <c r="R302" s="224">
        <f t="shared" si="201"/>
        <v>0</v>
      </c>
    </row>
    <row r="303" spans="1:18" s="53" customFormat="1" x14ac:dyDescent="0.3">
      <c r="A303" s="767"/>
      <c r="B303" s="223" t="s">
        <v>332</v>
      </c>
      <c r="C303" s="224">
        <f t="shared" ref="C303:R303" si="202">SUM(C213,C219,C225,C231,C237,C243,C249,C255,C261,C267,C273,C279,C285,C291,C297)</f>
        <v>0</v>
      </c>
      <c r="D303" s="224">
        <f t="shared" si="202"/>
        <v>0</v>
      </c>
      <c r="E303" s="224">
        <f t="shared" si="202"/>
        <v>0</v>
      </c>
      <c r="F303" s="224">
        <f t="shared" si="202"/>
        <v>0</v>
      </c>
      <c r="G303" s="224">
        <f t="shared" si="202"/>
        <v>0</v>
      </c>
      <c r="H303" s="224">
        <f t="shared" si="202"/>
        <v>0</v>
      </c>
      <c r="I303" s="224">
        <f t="shared" si="202"/>
        <v>0</v>
      </c>
      <c r="J303" s="224">
        <f t="shared" si="202"/>
        <v>0</v>
      </c>
      <c r="K303" s="224">
        <f t="shared" si="202"/>
        <v>0</v>
      </c>
      <c r="L303" s="224">
        <f t="shared" si="202"/>
        <v>0</v>
      </c>
      <c r="M303" s="224">
        <f t="shared" si="202"/>
        <v>0</v>
      </c>
      <c r="N303" s="224">
        <f t="shared" si="202"/>
        <v>0</v>
      </c>
      <c r="O303" s="224">
        <f t="shared" si="202"/>
        <v>0</v>
      </c>
      <c r="P303" s="224">
        <f t="shared" si="202"/>
        <v>0</v>
      </c>
      <c r="Q303" s="224">
        <f t="shared" si="202"/>
        <v>0</v>
      </c>
      <c r="R303" s="224">
        <f t="shared" si="202"/>
        <v>0</v>
      </c>
    </row>
    <row r="304" spans="1:18" s="53" customFormat="1" x14ac:dyDescent="0.3">
      <c r="A304" s="767"/>
      <c r="B304" s="225" t="s">
        <v>333</v>
      </c>
      <c r="C304" s="225">
        <f t="shared" ref="C304:R304" si="203">SUM(C214,C220,C226,C232,C238,C244,C250,C256,C262,C268,C274,C280,C286,C292,C298)</f>
        <v>0</v>
      </c>
      <c r="D304" s="225">
        <f t="shared" si="203"/>
        <v>0</v>
      </c>
      <c r="E304" s="225">
        <f t="shared" si="203"/>
        <v>0</v>
      </c>
      <c r="F304" s="225">
        <f t="shared" si="203"/>
        <v>0</v>
      </c>
      <c r="G304" s="225">
        <f t="shared" si="203"/>
        <v>0</v>
      </c>
      <c r="H304" s="225">
        <f t="shared" si="203"/>
        <v>0</v>
      </c>
      <c r="I304" s="225">
        <f t="shared" si="203"/>
        <v>0</v>
      </c>
      <c r="J304" s="225">
        <f t="shared" si="203"/>
        <v>0</v>
      </c>
      <c r="K304" s="225">
        <f t="shared" si="203"/>
        <v>0</v>
      </c>
      <c r="L304" s="225">
        <f t="shared" si="203"/>
        <v>0</v>
      </c>
      <c r="M304" s="225">
        <f t="shared" si="203"/>
        <v>0</v>
      </c>
      <c r="N304" s="225">
        <f t="shared" si="203"/>
        <v>0</v>
      </c>
      <c r="O304" s="225">
        <f t="shared" si="203"/>
        <v>0</v>
      </c>
      <c r="P304" s="225">
        <f t="shared" si="203"/>
        <v>0</v>
      </c>
      <c r="Q304" s="225">
        <f t="shared" si="203"/>
        <v>0</v>
      </c>
      <c r="R304" s="225">
        <f t="shared" si="203"/>
        <v>0</v>
      </c>
    </row>
    <row r="305" spans="1:18" s="53" customFormat="1" x14ac:dyDescent="0.3">
      <c r="A305" s="767"/>
      <c r="B305" s="223" t="s">
        <v>331</v>
      </c>
      <c r="C305" s="224">
        <f t="shared" ref="C305:R305" si="204">SUM(C215,C221,C227,C233,C239,C245,C251,C257,C263,C269,C275,C281,C287,C293,C299)</f>
        <v>0</v>
      </c>
      <c r="D305" s="224">
        <f t="shared" si="204"/>
        <v>0</v>
      </c>
      <c r="E305" s="224">
        <f t="shared" si="204"/>
        <v>0</v>
      </c>
      <c r="F305" s="224">
        <f t="shared" si="204"/>
        <v>0</v>
      </c>
      <c r="G305" s="224">
        <f t="shared" si="204"/>
        <v>0</v>
      </c>
      <c r="H305" s="224">
        <f t="shared" si="204"/>
        <v>0</v>
      </c>
      <c r="I305" s="224">
        <f t="shared" si="204"/>
        <v>0</v>
      </c>
      <c r="J305" s="224">
        <f t="shared" si="204"/>
        <v>0</v>
      </c>
      <c r="K305" s="224">
        <f t="shared" si="204"/>
        <v>0</v>
      </c>
      <c r="L305" s="224">
        <f t="shared" si="204"/>
        <v>0</v>
      </c>
      <c r="M305" s="224">
        <f t="shared" si="204"/>
        <v>0</v>
      </c>
      <c r="N305" s="224">
        <f t="shared" si="204"/>
        <v>0</v>
      </c>
      <c r="O305" s="224">
        <f t="shared" si="204"/>
        <v>0</v>
      </c>
      <c r="P305" s="224">
        <f t="shared" si="204"/>
        <v>0</v>
      </c>
      <c r="Q305" s="224">
        <f t="shared" si="204"/>
        <v>0</v>
      </c>
      <c r="R305" s="224">
        <f t="shared" si="204"/>
        <v>0</v>
      </c>
    </row>
    <row r="306" spans="1:18" s="53" customFormat="1" x14ac:dyDescent="0.3">
      <c r="A306" s="768"/>
      <c r="B306" s="223" t="s">
        <v>332</v>
      </c>
      <c r="C306" s="224">
        <f>SUM(C216,C222,C228,C234,C240,C246,C252,C258,C264,C270,C276,C282,C288,C294,C300)</f>
        <v>0</v>
      </c>
      <c r="D306" s="224">
        <f t="shared" ref="D306:R306" si="205">SUM(D216,D222,D228,D234,D240,D246,D252,D258,D264,D270,D276,D282,D288,D294,D300)</f>
        <v>0</v>
      </c>
      <c r="E306" s="224">
        <f t="shared" si="205"/>
        <v>0</v>
      </c>
      <c r="F306" s="224">
        <f t="shared" si="205"/>
        <v>0</v>
      </c>
      <c r="G306" s="224">
        <f t="shared" si="205"/>
        <v>0</v>
      </c>
      <c r="H306" s="224">
        <f t="shared" si="205"/>
        <v>0</v>
      </c>
      <c r="I306" s="224">
        <f t="shared" si="205"/>
        <v>0</v>
      </c>
      <c r="J306" s="224">
        <f t="shared" si="205"/>
        <v>0</v>
      </c>
      <c r="K306" s="224">
        <f t="shared" si="205"/>
        <v>0</v>
      </c>
      <c r="L306" s="224">
        <f t="shared" si="205"/>
        <v>0</v>
      </c>
      <c r="M306" s="224">
        <f t="shared" si="205"/>
        <v>0</v>
      </c>
      <c r="N306" s="224">
        <f t="shared" si="205"/>
        <v>0</v>
      </c>
      <c r="O306" s="224">
        <f t="shared" si="205"/>
        <v>0</v>
      </c>
      <c r="P306" s="224">
        <f t="shared" si="205"/>
        <v>0</v>
      </c>
      <c r="Q306" s="224">
        <f t="shared" si="205"/>
        <v>0</v>
      </c>
      <c r="R306" s="224">
        <f t="shared" si="205"/>
        <v>0</v>
      </c>
    </row>
    <row r="307" spans="1:18" s="53" customFormat="1" x14ac:dyDescent="0.3">
      <c r="A307" s="223"/>
      <c r="C307" s="223"/>
      <c r="D307" s="223"/>
      <c r="E307" s="223"/>
    </row>
    <row r="308" spans="1:18" s="231" customFormat="1" ht="18" x14ac:dyDescent="0.35">
      <c r="A308" s="609"/>
      <c r="B308" s="770" t="str">
        <f>$E$5</f>
        <v>Budget 2019</v>
      </c>
      <c r="C308" s="771"/>
      <c r="D308" s="771"/>
      <c r="E308" s="771"/>
      <c r="F308" s="771"/>
      <c r="G308" s="771"/>
      <c r="H308" s="771"/>
      <c r="I308" s="771"/>
      <c r="J308" s="771"/>
      <c r="K308" s="771"/>
      <c r="L308" s="771"/>
      <c r="M308" s="771"/>
      <c r="N308" s="771"/>
      <c r="O308" s="771"/>
      <c r="P308" s="771"/>
      <c r="Q308" s="771"/>
      <c r="R308" s="771"/>
    </row>
    <row r="309" spans="1:18" s="231" customFormat="1" ht="40.5" x14ac:dyDescent="0.3">
      <c r="A309" s="609"/>
      <c r="B309" s="219"/>
      <c r="C309" s="220" t="s">
        <v>334</v>
      </c>
      <c r="D309" s="220" t="s">
        <v>335</v>
      </c>
      <c r="E309" s="220" t="s">
        <v>651</v>
      </c>
      <c r="F309" s="220" t="s">
        <v>652</v>
      </c>
      <c r="G309" s="220" t="s">
        <v>653</v>
      </c>
      <c r="H309" s="220" t="s">
        <v>337</v>
      </c>
      <c r="I309" s="220" t="s">
        <v>338</v>
      </c>
      <c r="J309" s="220" t="s">
        <v>339</v>
      </c>
      <c r="K309" s="220" t="s">
        <v>340</v>
      </c>
      <c r="L309" s="220" t="s">
        <v>341</v>
      </c>
      <c r="M309" s="220" t="s">
        <v>342</v>
      </c>
      <c r="N309" s="220" t="s">
        <v>343</v>
      </c>
      <c r="O309" s="220" t="s">
        <v>654</v>
      </c>
      <c r="P309" s="220" t="s">
        <v>344</v>
      </c>
      <c r="Q309" s="220" t="s">
        <v>345</v>
      </c>
      <c r="R309" s="220" t="s">
        <v>885</v>
      </c>
    </row>
    <row r="310" spans="1:18" s="53" customFormat="1" x14ac:dyDescent="0.3">
      <c r="A310" s="769" t="s">
        <v>334</v>
      </c>
      <c r="B310" s="222" t="s">
        <v>330</v>
      </c>
      <c r="C310" s="54"/>
      <c r="D310" s="222">
        <f>SUM(D311:D312)</f>
        <v>0</v>
      </c>
      <c r="E310" s="222">
        <f>SUM(E311:E312)</f>
        <v>0</v>
      </c>
      <c r="F310" s="222">
        <f t="shared" ref="F310:Q310" si="206">SUM(F311:F312)</f>
        <v>0</v>
      </c>
      <c r="G310" s="222">
        <f t="shared" si="206"/>
        <v>0</v>
      </c>
      <c r="H310" s="222">
        <f t="shared" si="206"/>
        <v>0</v>
      </c>
      <c r="I310" s="222">
        <f t="shared" si="206"/>
        <v>0</v>
      </c>
      <c r="J310" s="222">
        <f t="shared" si="206"/>
        <v>0</v>
      </c>
      <c r="K310" s="222">
        <f t="shared" si="206"/>
        <v>0</v>
      </c>
      <c r="L310" s="222">
        <f t="shared" si="206"/>
        <v>0</v>
      </c>
      <c r="M310" s="222">
        <f t="shared" si="206"/>
        <v>0</v>
      </c>
      <c r="N310" s="222">
        <f t="shared" si="206"/>
        <v>0</v>
      </c>
      <c r="O310" s="222">
        <f t="shared" si="206"/>
        <v>0</v>
      </c>
      <c r="P310" s="222">
        <f t="shared" si="206"/>
        <v>0</v>
      </c>
      <c r="Q310" s="222">
        <f t="shared" si="206"/>
        <v>0</v>
      </c>
      <c r="R310" s="222">
        <f>SUM(C310:Q310)</f>
        <v>0</v>
      </c>
    </row>
    <row r="311" spans="1:18" s="53" customFormat="1" x14ac:dyDescent="0.3">
      <c r="A311" s="767"/>
      <c r="B311" s="223" t="s">
        <v>331</v>
      </c>
      <c r="C311" s="54"/>
      <c r="D311" s="608"/>
      <c r="E311" s="608"/>
      <c r="F311" s="608"/>
      <c r="G311" s="608"/>
      <c r="H311" s="608"/>
      <c r="I311" s="608"/>
      <c r="J311" s="608"/>
      <c r="K311" s="608"/>
      <c r="L311" s="608"/>
      <c r="M311" s="608"/>
      <c r="N311" s="608"/>
      <c r="O311" s="608"/>
      <c r="P311" s="608"/>
      <c r="Q311" s="608"/>
      <c r="R311" s="224">
        <f t="shared" ref="R311:R374" si="207">SUM(C311:Q311)</f>
        <v>0</v>
      </c>
    </row>
    <row r="312" spans="1:18" s="53" customFormat="1" x14ac:dyDescent="0.3">
      <c r="A312" s="767"/>
      <c r="B312" s="223" t="s">
        <v>332</v>
      </c>
      <c r="C312" s="54"/>
      <c r="D312" s="608"/>
      <c r="E312" s="608"/>
      <c r="F312" s="608"/>
      <c r="G312" s="608"/>
      <c r="H312" s="608"/>
      <c r="I312" s="608"/>
      <c r="J312" s="608"/>
      <c r="K312" s="608"/>
      <c r="L312" s="608"/>
      <c r="M312" s="608"/>
      <c r="N312" s="608"/>
      <c r="O312" s="608"/>
      <c r="P312" s="608"/>
      <c r="Q312" s="608"/>
      <c r="R312" s="224">
        <f t="shared" si="207"/>
        <v>0</v>
      </c>
    </row>
    <row r="313" spans="1:18" s="53" customFormat="1" x14ac:dyDescent="0.3">
      <c r="A313" s="767"/>
      <c r="B313" s="222" t="s">
        <v>333</v>
      </c>
      <c r="C313" s="54"/>
      <c r="D313" s="222">
        <f>SUM(D314:D315)</f>
        <v>0</v>
      </c>
      <c r="E313" s="222">
        <f>SUM(E314:E315)</f>
        <v>0</v>
      </c>
      <c r="F313" s="222">
        <f t="shared" ref="F313:Q313" si="208">SUM(F314:F315)</f>
        <v>0</v>
      </c>
      <c r="G313" s="222">
        <f t="shared" si="208"/>
        <v>0</v>
      </c>
      <c r="H313" s="222">
        <f t="shared" si="208"/>
        <v>0</v>
      </c>
      <c r="I313" s="222">
        <f t="shared" si="208"/>
        <v>0</v>
      </c>
      <c r="J313" s="222">
        <f t="shared" si="208"/>
        <v>0</v>
      </c>
      <c r="K313" s="222">
        <f t="shared" si="208"/>
        <v>0</v>
      </c>
      <c r="L313" s="222">
        <f t="shared" si="208"/>
        <v>0</v>
      </c>
      <c r="M313" s="222">
        <f t="shared" si="208"/>
        <v>0</v>
      </c>
      <c r="N313" s="222">
        <f t="shared" si="208"/>
        <v>0</v>
      </c>
      <c r="O313" s="222">
        <f t="shared" si="208"/>
        <v>0</v>
      </c>
      <c r="P313" s="222">
        <f t="shared" si="208"/>
        <v>0</v>
      </c>
      <c r="Q313" s="222">
        <f t="shared" si="208"/>
        <v>0</v>
      </c>
      <c r="R313" s="222">
        <f t="shared" si="207"/>
        <v>0</v>
      </c>
    </row>
    <row r="314" spans="1:18" s="53" customFormat="1" x14ac:dyDescent="0.3">
      <c r="A314" s="767"/>
      <c r="B314" s="223" t="s">
        <v>331</v>
      </c>
      <c r="C314" s="54"/>
      <c r="D314" s="608"/>
      <c r="E314" s="608"/>
      <c r="F314" s="608"/>
      <c r="G314" s="608"/>
      <c r="H314" s="608"/>
      <c r="I314" s="608"/>
      <c r="J314" s="608"/>
      <c r="K314" s="608"/>
      <c r="L314" s="608"/>
      <c r="M314" s="608"/>
      <c r="N314" s="608"/>
      <c r="O314" s="608"/>
      <c r="P314" s="608"/>
      <c r="Q314" s="608"/>
      <c r="R314" s="224">
        <f t="shared" si="207"/>
        <v>0</v>
      </c>
    </row>
    <row r="315" spans="1:18" s="53" customFormat="1" x14ac:dyDescent="0.3">
      <c r="A315" s="767"/>
      <c r="B315" s="223" t="s">
        <v>332</v>
      </c>
      <c r="C315" s="54"/>
      <c r="D315" s="608"/>
      <c r="E315" s="608"/>
      <c r="F315" s="608"/>
      <c r="G315" s="608"/>
      <c r="H315" s="608"/>
      <c r="I315" s="608"/>
      <c r="J315" s="608"/>
      <c r="K315" s="608"/>
      <c r="L315" s="608"/>
      <c r="M315" s="608"/>
      <c r="N315" s="608"/>
      <c r="O315" s="608"/>
      <c r="P315" s="608"/>
      <c r="Q315" s="608"/>
      <c r="R315" s="224">
        <f t="shared" si="207"/>
        <v>0</v>
      </c>
    </row>
    <row r="316" spans="1:18" s="53" customFormat="1" x14ac:dyDescent="0.3">
      <c r="A316" s="767" t="s">
        <v>335</v>
      </c>
      <c r="B316" s="222" t="s">
        <v>330</v>
      </c>
      <c r="C316" s="222">
        <f t="shared" ref="C316" si="209">SUM(C317:C318)</f>
        <v>0</v>
      </c>
      <c r="D316" s="54"/>
      <c r="E316" s="222">
        <f t="shared" ref="E316:Q316" si="210">SUM(E317:E318)</f>
        <v>0</v>
      </c>
      <c r="F316" s="222">
        <f t="shared" si="210"/>
        <v>0</v>
      </c>
      <c r="G316" s="222">
        <f t="shared" si="210"/>
        <v>0</v>
      </c>
      <c r="H316" s="222">
        <f t="shared" si="210"/>
        <v>0</v>
      </c>
      <c r="I316" s="222">
        <f t="shared" si="210"/>
        <v>0</v>
      </c>
      <c r="J316" s="222">
        <f t="shared" si="210"/>
        <v>0</v>
      </c>
      <c r="K316" s="222">
        <f t="shared" si="210"/>
        <v>0</v>
      </c>
      <c r="L316" s="222">
        <f t="shared" si="210"/>
        <v>0</v>
      </c>
      <c r="M316" s="222">
        <f t="shared" si="210"/>
        <v>0</v>
      </c>
      <c r="N316" s="222">
        <f t="shared" si="210"/>
        <v>0</v>
      </c>
      <c r="O316" s="222">
        <f t="shared" si="210"/>
        <v>0</v>
      </c>
      <c r="P316" s="222">
        <f t="shared" si="210"/>
        <v>0</v>
      </c>
      <c r="Q316" s="222">
        <f t="shared" si="210"/>
        <v>0</v>
      </c>
      <c r="R316" s="222">
        <f t="shared" si="207"/>
        <v>0</v>
      </c>
    </row>
    <row r="317" spans="1:18" s="53" customFormat="1" x14ac:dyDescent="0.3">
      <c r="A317" s="767"/>
      <c r="B317" s="223" t="s">
        <v>331</v>
      </c>
      <c r="C317" s="608"/>
      <c r="D317" s="54"/>
      <c r="E317" s="608"/>
      <c r="F317" s="608"/>
      <c r="G317" s="608"/>
      <c r="H317" s="608"/>
      <c r="I317" s="608"/>
      <c r="J317" s="608"/>
      <c r="K317" s="608"/>
      <c r="L317" s="608"/>
      <c r="M317" s="608"/>
      <c r="N317" s="608"/>
      <c r="O317" s="608"/>
      <c r="P317" s="608"/>
      <c r="Q317" s="608"/>
      <c r="R317" s="224">
        <f t="shared" si="207"/>
        <v>0</v>
      </c>
    </row>
    <row r="318" spans="1:18" s="53" customFormat="1" x14ac:dyDescent="0.3">
      <c r="A318" s="767"/>
      <c r="B318" s="223" t="s">
        <v>332</v>
      </c>
      <c r="C318" s="608"/>
      <c r="D318" s="54"/>
      <c r="E318" s="608"/>
      <c r="F318" s="608"/>
      <c r="G318" s="608"/>
      <c r="H318" s="608"/>
      <c r="I318" s="608"/>
      <c r="J318" s="608"/>
      <c r="K318" s="608"/>
      <c r="L318" s="608"/>
      <c r="M318" s="608"/>
      <c r="N318" s="608"/>
      <c r="O318" s="608"/>
      <c r="P318" s="608"/>
      <c r="Q318" s="608"/>
      <c r="R318" s="224">
        <f t="shared" si="207"/>
        <v>0</v>
      </c>
    </row>
    <row r="319" spans="1:18" s="53" customFormat="1" x14ac:dyDescent="0.3">
      <c r="A319" s="767"/>
      <c r="B319" s="222" t="s">
        <v>333</v>
      </c>
      <c r="C319" s="222">
        <f t="shared" ref="C319" si="211">SUM(C320:C321)</f>
        <v>0</v>
      </c>
      <c r="D319" s="54"/>
      <c r="E319" s="222">
        <f t="shared" ref="E319:Q319" si="212">SUM(E320:E321)</f>
        <v>0</v>
      </c>
      <c r="F319" s="222">
        <f t="shared" si="212"/>
        <v>0</v>
      </c>
      <c r="G319" s="222">
        <f t="shared" si="212"/>
        <v>0</v>
      </c>
      <c r="H319" s="222">
        <f t="shared" si="212"/>
        <v>0</v>
      </c>
      <c r="I319" s="222">
        <f t="shared" si="212"/>
        <v>0</v>
      </c>
      <c r="J319" s="222">
        <f t="shared" si="212"/>
        <v>0</v>
      </c>
      <c r="K319" s="222">
        <f t="shared" si="212"/>
        <v>0</v>
      </c>
      <c r="L319" s="222">
        <f t="shared" si="212"/>
        <v>0</v>
      </c>
      <c r="M319" s="222">
        <f t="shared" si="212"/>
        <v>0</v>
      </c>
      <c r="N319" s="222">
        <f t="shared" si="212"/>
        <v>0</v>
      </c>
      <c r="O319" s="222">
        <f t="shared" si="212"/>
        <v>0</v>
      </c>
      <c r="P319" s="222">
        <f t="shared" si="212"/>
        <v>0</v>
      </c>
      <c r="Q319" s="222">
        <f t="shared" si="212"/>
        <v>0</v>
      </c>
      <c r="R319" s="222">
        <f t="shared" si="207"/>
        <v>0</v>
      </c>
    </row>
    <row r="320" spans="1:18" s="53" customFormat="1" x14ac:dyDescent="0.3">
      <c r="A320" s="767"/>
      <c r="B320" s="223" t="s">
        <v>331</v>
      </c>
      <c r="C320" s="608"/>
      <c r="D320" s="54"/>
      <c r="E320" s="608"/>
      <c r="F320" s="608"/>
      <c r="G320" s="608"/>
      <c r="H320" s="608"/>
      <c r="I320" s="608"/>
      <c r="J320" s="608"/>
      <c r="K320" s="608"/>
      <c r="L320" s="608"/>
      <c r="M320" s="608"/>
      <c r="N320" s="608"/>
      <c r="O320" s="608"/>
      <c r="P320" s="608"/>
      <c r="Q320" s="608"/>
      <c r="R320" s="224">
        <f t="shared" si="207"/>
        <v>0</v>
      </c>
    </row>
    <row r="321" spans="1:18" s="53" customFormat="1" x14ac:dyDescent="0.3">
      <c r="A321" s="767"/>
      <c r="B321" s="223" t="s">
        <v>332</v>
      </c>
      <c r="C321" s="608"/>
      <c r="D321" s="54"/>
      <c r="E321" s="608"/>
      <c r="F321" s="608"/>
      <c r="G321" s="608"/>
      <c r="H321" s="608"/>
      <c r="I321" s="608"/>
      <c r="J321" s="608"/>
      <c r="K321" s="608"/>
      <c r="L321" s="608"/>
      <c r="M321" s="608"/>
      <c r="N321" s="608"/>
      <c r="O321" s="608"/>
      <c r="P321" s="608"/>
      <c r="Q321" s="608"/>
      <c r="R321" s="224">
        <f t="shared" si="207"/>
        <v>0</v>
      </c>
    </row>
    <row r="322" spans="1:18" s="53" customFormat="1" x14ac:dyDescent="0.3">
      <c r="A322" s="767" t="s">
        <v>655</v>
      </c>
      <c r="B322" s="222" t="s">
        <v>330</v>
      </c>
      <c r="C322" s="222">
        <f t="shared" ref="C322:D322" si="213">SUM(C323:C324)</f>
        <v>0</v>
      </c>
      <c r="D322" s="222">
        <f t="shared" si="213"/>
        <v>0</v>
      </c>
      <c r="E322" s="54"/>
      <c r="F322" s="222">
        <f t="shared" ref="F322:G322" si="214">SUM(F323:F324)</f>
        <v>0</v>
      </c>
      <c r="G322" s="222">
        <f t="shared" si="214"/>
        <v>0</v>
      </c>
      <c r="H322" s="222">
        <f>SUM(H323:H324)</f>
        <v>0</v>
      </c>
      <c r="I322" s="222">
        <f t="shared" ref="I322:Q322" si="215">SUM(I323:I324)</f>
        <v>0</v>
      </c>
      <c r="J322" s="222">
        <f t="shared" si="215"/>
        <v>0</v>
      </c>
      <c r="K322" s="222">
        <f t="shared" si="215"/>
        <v>0</v>
      </c>
      <c r="L322" s="222">
        <f t="shared" si="215"/>
        <v>0</v>
      </c>
      <c r="M322" s="222">
        <f t="shared" si="215"/>
        <v>0</v>
      </c>
      <c r="N322" s="222">
        <f t="shared" si="215"/>
        <v>0</v>
      </c>
      <c r="O322" s="222">
        <f t="shared" si="215"/>
        <v>0</v>
      </c>
      <c r="P322" s="222">
        <f t="shared" si="215"/>
        <v>0</v>
      </c>
      <c r="Q322" s="222">
        <f t="shared" si="215"/>
        <v>0</v>
      </c>
      <c r="R322" s="222">
        <f t="shared" si="207"/>
        <v>0</v>
      </c>
    </row>
    <row r="323" spans="1:18" s="53" customFormat="1" x14ac:dyDescent="0.3">
      <c r="A323" s="767"/>
      <c r="B323" s="223" t="s">
        <v>331</v>
      </c>
      <c r="C323" s="608"/>
      <c r="D323" s="608"/>
      <c r="E323" s="54"/>
      <c r="F323" s="608"/>
      <c r="G323" s="608"/>
      <c r="H323" s="608"/>
      <c r="I323" s="608"/>
      <c r="J323" s="608"/>
      <c r="K323" s="608"/>
      <c r="L323" s="608"/>
      <c r="M323" s="608"/>
      <c r="N323" s="608"/>
      <c r="O323" s="608"/>
      <c r="P323" s="608"/>
      <c r="Q323" s="608"/>
      <c r="R323" s="224">
        <f t="shared" si="207"/>
        <v>0</v>
      </c>
    </row>
    <row r="324" spans="1:18" s="53" customFormat="1" x14ac:dyDescent="0.3">
      <c r="A324" s="767"/>
      <c r="B324" s="223" t="s">
        <v>332</v>
      </c>
      <c r="C324" s="608"/>
      <c r="D324" s="608"/>
      <c r="E324" s="54"/>
      <c r="F324" s="608"/>
      <c r="G324" s="608"/>
      <c r="H324" s="608"/>
      <c r="I324" s="608"/>
      <c r="J324" s="608"/>
      <c r="K324" s="608"/>
      <c r="L324" s="608"/>
      <c r="M324" s="608"/>
      <c r="N324" s="608"/>
      <c r="O324" s="608"/>
      <c r="P324" s="608"/>
      <c r="Q324" s="608"/>
      <c r="R324" s="224">
        <f t="shared" si="207"/>
        <v>0</v>
      </c>
    </row>
    <row r="325" spans="1:18" s="53" customFormat="1" x14ac:dyDescent="0.3">
      <c r="A325" s="767"/>
      <c r="B325" s="222" t="s">
        <v>333</v>
      </c>
      <c r="C325" s="222">
        <f t="shared" ref="C325:D325" si="216">SUM(C326:C327)</f>
        <v>0</v>
      </c>
      <c r="D325" s="222">
        <f t="shared" si="216"/>
        <v>0</v>
      </c>
      <c r="E325" s="54"/>
      <c r="F325" s="222">
        <f t="shared" ref="F325:G325" si="217">SUM(F326:F327)</f>
        <v>0</v>
      </c>
      <c r="G325" s="222">
        <f t="shared" si="217"/>
        <v>0</v>
      </c>
      <c r="H325" s="222">
        <f>SUM(H326:H327)</f>
        <v>0</v>
      </c>
      <c r="I325" s="222">
        <f t="shared" ref="I325:Q325" si="218">SUM(I326:I327)</f>
        <v>0</v>
      </c>
      <c r="J325" s="222">
        <f t="shared" si="218"/>
        <v>0</v>
      </c>
      <c r="K325" s="222">
        <f t="shared" si="218"/>
        <v>0</v>
      </c>
      <c r="L325" s="222">
        <f t="shared" si="218"/>
        <v>0</v>
      </c>
      <c r="M325" s="222">
        <f t="shared" si="218"/>
        <v>0</v>
      </c>
      <c r="N325" s="222">
        <f t="shared" si="218"/>
        <v>0</v>
      </c>
      <c r="O325" s="222">
        <f t="shared" si="218"/>
        <v>0</v>
      </c>
      <c r="P325" s="222">
        <f t="shared" si="218"/>
        <v>0</v>
      </c>
      <c r="Q325" s="222">
        <f t="shared" si="218"/>
        <v>0</v>
      </c>
      <c r="R325" s="222">
        <f t="shared" si="207"/>
        <v>0</v>
      </c>
    </row>
    <row r="326" spans="1:18" s="53" customFormat="1" x14ac:dyDescent="0.3">
      <c r="A326" s="767"/>
      <c r="B326" s="223" t="s">
        <v>331</v>
      </c>
      <c r="C326" s="608"/>
      <c r="D326" s="608"/>
      <c r="E326" s="54"/>
      <c r="F326" s="608"/>
      <c r="G326" s="608"/>
      <c r="H326" s="608"/>
      <c r="I326" s="608"/>
      <c r="J326" s="608"/>
      <c r="K326" s="608"/>
      <c r="L326" s="608"/>
      <c r="M326" s="608"/>
      <c r="N326" s="608"/>
      <c r="O326" s="608"/>
      <c r="P326" s="608"/>
      <c r="Q326" s="608"/>
      <c r="R326" s="224">
        <f t="shared" si="207"/>
        <v>0</v>
      </c>
    </row>
    <row r="327" spans="1:18" s="53" customFormat="1" x14ac:dyDescent="0.3">
      <c r="A327" s="767"/>
      <c r="B327" s="223" t="s">
        <v>332</v>
      </c>
      <c r="C327" s="608"/>
      <c r="D327" s="608"/>
      <c r="E327" s="54"/>
      <c r="F327" s="608"/>
      <c r="G327" s="608"/>
      <c r="H327" s="608"/>
      <c r="I327" s="608"/>
      <c r="J327" s="608"/>
      <c r="K327" s="608"/>
      <c r="L327" s="608"/>
      <c r="M327" s="608"/>
      <c r="N327" s="608"/>
      <c r="O327" s="608"/>
      <c r="P327" s="608"/>
      <c r="Q327" s="608"/>
      <c r="R327" s="224">
        <f t="shared" si="207"/>
        <v>0</v>
      </c>
    </row>
    <row r="328" spans="1:18" s="53" customFormat="1" x14ac:dyDescent="0.3">
      <c r="A328" s="767" t="s">
        <v>336</v>
      </c>
      <c r="B328" s="222" t="s">
        <v>330</v>
      </c>
      <c r="C328" s="222">
        <f t="shared" ref="C328:E328" si="219">SUM(C329:C330)</f>
        <v>0</v>
      </c>
      <c r="D328" s="222">
        <f t="shared" si="219"/>
        <v>0</v>
      </c>
      <c r="E328" s="222">
        <f t="shared" si="219"/>
        <v>0</v>
      </c>
      <c r="F328" s="54"/>
      <c r="G328" s="222">
        <f t="shared" ref="G328" si="220">SUM(G329:G330)</f>
        <v>0</v>
      </c>
      <c r="H328" s="222">
        <f>SUM(H329:H330)</f>
        <v>0</v>
      </c>
      <c r="I328" s="222">
        <f t="shared" ref="I328:Q328" si="221">SUM(I329:I330)</f>
        <v>0</v>
      </c>
      <c r="J328" s="222">
        <f t="shared" si="221"/>
        <v>0</v>
      </c>
      <c r="K328" s="222">
        <f t="shared" si="221"/>
        <v>0</v>
      </c>
      <c r="L328" s="222">
        <f t="shared" si="221"/>
        <v>0</v>
      </c>
      <c r="M328" s="222">
        <f t="shared" si="221"/>
        <v>0</v>
      </c>
      <c r="N328" s="222">
        <f t="shared" si="221"/>
        <v>0</v>
      </c>
      <c r="O328" s="222">
        <f t="shared" si="221"/>
        <v>0</v>
      </c>
      <c r="P328" s="222">
        <f t="shared" si="221"/>
        <v>0</v>
      </c>
      <c r="Q328" s="222">
        <f t="shared" si="221"/>
        <v>0</v>
      </c>
      <c r="R328" s="222">
        <f t="shared" si="207"/>
        <v>0</v>
      </c>
    </row>
    <row r="329" spans="1:18" s="53" customFormat="1" x14ac:dyDescent="0.3">
      <c r="A329" s="767"/>
      <c r="B329" s="223" t="s">
        <v>331</v>
      </c>
      <c r="C329" s="608"/>
      <c r="D329" s="608"/>
      <c r="E329" s="608"/>
      <c r="F329" s="54"/>
      <c r="G329" s="608"/>
      <c r="H329" s="608"/>
      <c r="I329" s="608"/>
      <c r="J329" s="608"/>
      <c r="K329" s="608"/>
      <c r="L329" s="608"/>
      <c r="M329" s="608"/>
      <c r="N329" s="608"/>
      <c r="O329" s="608"/>
      <c r="P329" s="608"/>
      <c r="Q329" s="608"/>
      <c r="R329" s="224">
        <f t="shared" si="207"/>
        <v>0</v>
      </c>
    </row>
    <row r="330" spans="1:18" s="53" customFormat="1" x14ac:dyDescent="0.3">
      <c r="A330" s="767"/>
      <c r="B330" s="223" t="s">
        <v>332</v>
      </c>
      <c r="C330" s="608"/>
      <c r="D330" s="608"/>
      <c r="E330" s="608"/>
      <c r="F330" s="54"/>
      <c r="G330" s="608"/>
      <c r="H330" s="608"/>
      <c r="I330" s="608"/>
      <c r="J330" s="608"/>
      <c r="K330" s="608"/>
      <c r="L330" s="608"/>
      <c r="M330" s="608"/>
      <c r="N330" s="608"/>
      <c r="O330" s="608"/>
      <c r="P330" s="608"/>
      <c r="Q330" s="608"/>
      <c r="R330" s="224">
        <f t="shared" si="207"/>
        <v>0</v>
      </c>
    </row>
    <row r="331" spans="1:18" s="53" customFormat="1" x14ac:dyDescent="0.3">
      <c r="A331" s="767"/>
      <c r="B331" s="222" t="s">
        <v>333</v>
      </c>
      <c r="C331" s="222">
        <f t="shared" ref="C331:E331" si="222">SUM(C332:C333)</f>
        <v>0</v>
      </c>
      <c r="D331" s="222">
        <f t="shared" si="222"/>
        <v>0</v>
      </c>
      <c r="E331" s="222">
        <f t="shared" si="222"/>
        <v>0</v>
      </c>
      <c r="F331" s="54"/>
      <c r="G331" s="222">
        <f t="shared" ref="G331" si="223">SUM(G332:G333)</f>
        <v>0</v>
      </c>
      <c r="H331" s="222">
        <f>SUM(H332:H333)</f>
        <v>0</v>
      </c>
      <c r="I331" s="222">
        <f t="shared" ref="I331:Q331" si="224">SUM(I332:I333)</f>
        <v>0</v>
      </c>
      <c r="J331" s="222">
        <f t="shared" si="224"/>
        <v>0</v>
      </c>
      <c r="K331" s="222">
        <f t="shared" si="224"/>
        <v>0</v>
      </c>
      <c r="L331" s="222">
        <f t="shared" si="224"/>
        <v>0</v>
      </c>
      <c r="M331" s="222">
        <f t="shared" si="224"/>
        <v>0</v>
      </c>
      <c r="N331" s="222">
        <f t="shared" si="224"/>
        <v>0</v>
      </c>
      <c r="O331" s="222">
        <f t="shared" si="224"/>
        <v>0</v>
      </c>
      <c r="P331" s="222">
        <f t="shared" si="224"/>
        <v>0</v>
      </c>
      <c r="Q331" s="222">
        <f t="shared" si="224"/>
        <v>0</v>
      </c>
      <c r="R331" s="222">
        <f t="shared" si="207"/>
        <v>0</v>
      </c>
    </row>
    <row r="332" spans="1:18" s="53" customFormat="1" x14ac:dyDescent="0.3">
      <c r="A332" s="767"/>
      <c r="B332" s="223" t="s">
        <v>331</v>
      </c>
      <c r="C332" s="608"/>
      <c r="D332" s="608"/>
      <c r="E332" s="608"/>
      <c r="F332" s="54"/>
      <c r="G332" s="608"/>
      <c r="H332" s="608"/>
      <c r="I332" s="608"/>
      <c r="J332" s="608"/>
      <c r="K332" s="608"/>
      <c r="L332" s="608"/>
      <c r="M332" s="608"/>
      <c r="N332" s="608"/>
      <c r="O332" s="608"/>
      <c r="P332" s="608"/>
      <c r="Q332" s="608"/>
      <c r="R332" s="224">
        <f t="shared" si="207"/>
        <v>0</v>
      </c>
    </row>
    <row r="333" spans="1:18" s="53" customFormat="1" x14ac:dyDescent="0.3">
      <c r="A333" s="767"/>
      <c r="B333" s="223" t="s">
        <v>332</v>
      </c>
      <c r="C333" s="608"/>
      <c r="D333" s="608"/>
      <c r="E333" s="608"/>
      <c r="F333" s="54"/>
      <c r="G333" s="608"/>
      <c r="H333" s="608"/>
      <c r="I333" s="608"/>
      <c r="J333" s="608"/>
      <c r="K333" s="608"/>
      <c r="L333" s="608"/>
      <c r="M333" s="608"/>
      <c r="N333" s="608"/>
      <c r="O333" s="608"/>
      <c r="P333" s="608"/>
      <c r="Q333" s="608"/>
      <c r="R333" s="224">
        <f t="shared" si="207"/>
        <v>0</v>
      </c>
    </row>
    <row r="334" spans="1:18" s="53" customFormat="1" x14ac:dyDescent="0.3">
      <c r="A334" s="767" t="s">
        <v>656</v>
      </c>
      <c r="B334" s="222" t="s">
        <v>330</v>
      </c>
      <c r="C334" s="222">
        <f t="shared" ref="C334:F334" si="225">SUM(C335:C336)</f>
        <v>0</v>
      </c>
      <c r="D334" s="222">
        <f t="shared" si="225"/>
        <v>0</v>
      </c>
      <c r="E334" s="222">
        <f t="shared" si="225"/>
        <v>0</v>
      </c>
      <c r="F334" s="222">
        <f t="shared" si="225"/>
        <v>0</v>
      </c>
      <c r="G334" s="54"/>
      <c r="H334" s="222">
        <f>SUM(H335:H336)</f>
        <v>0</v>
      </c>
      <c r="I334" s="222">
        <f t="shared" ref="I334:Q334" si="226">SUM(I335:I336)</f>
        <v>0</v>
      </c>
      <c r="J334" s="222">
        <f t="shared" si="226"/>
        <v>0</v>
      </c>
      <c r="K334" s="222">
        <f t="shared" si="226"/>
        <v>0</v>
      </c>
      <c r="L334" s="222">
        <f t="shared" si="226"/>
        <v>0</v>
      </c>
      <c r="M334" s="222">
        <f t="shared" si="226"/>
        <v>0</v>
      </c>
      <c r="N334" s="222">
        <f t="shared" si="226"/>
        <v>0</v>
      </c>
      <c r="O334" s="222">
        <f t="shared" si="226"/>
        <v>0</v>
      </c>
      <c r="P334" s="222">
        <f t="shared" si="226"/>
        <v>0</v>
      </c>
      <c r="Q334" s="222">
        <f t="shared" si="226"/>
        <v>0</v>
      </c>
      <c r="R334" s="222">
        <f t="shared" si="207"/>
        <v>0</v>
      </c>
    </row>
    <row r="335" spans="1:18" s="53" customFormat="1" x14ac:dyDescent="0.3">
      <c r="A335" s="767"/>
      <c r="B335" s="223" t="s">
        <v>331</v>
      </c>
      <c r="C335" s="608"/>
      <c r="D335" s="608"/>
      <c r="E335" s="608"/>
      <c r="F335" s="608"/>
      <c r="G335" s="54"/>
      <c r="H335" s="608"/>
      <c r="I335" s="608"/>
      <c r="J335" s="608"/>
      <c r="K335" s="608"/>
      <c r="L335" s="608"/>
      <c r="M335" s="608"/>
      <c r="N335" s="608"/>
      <c r="O335" s="608"/>
      <c r="P335" s="608"/>
      <c r="Q335" s="608"/>
      <c r="R335" s="224">
        <f t="shared" si="207"/>
        <v>0</v>
      </c>
    </row>
    <row r="336" spans="1:18" s="53" customFormat="1" x14ac:dyDescent="0.3">
      <c r="A336" s="767"/>
      <c r="B336" s="223" t="s">
        <v>332</v>
      </c>
      <c r="C336" s="608"/>
      <c r="D336" s="608"/>
      <c r="E336" s="608"/>
      <c r="F336" s="608"/>
      <c r="G336" s="54"/>
      <c r="H336" s="608"/>
      <c r="I336" s="608"/>
      <c r="J336" s="608"/>
      <c r="K336" s="608"/>
      <c r="L336" s="608"/>
      <c r="M336" s="608"/>
      <c r="N336" s="608"/>
      <c r="O336" s="608"/>
      <c r="P336" s="608"/>
      <c r="Q336" s="608"/>
      <c r="R336" s="224">
        <f t="shared" si="207"/>
        <v>0</v>
      </c>
    </row>
    <row r="337" spans="1:18" s="53" customFormat="1" x14ac:dyDescent="0.3">
      <c r="A337" s="767"/>
      <c r="B337" s="222" t="s">
        <v>333</v>
      </c>
      <c r="C337" s="222">
        <f t="shared" ref="C337:F337" si="227">SUM(C338:C339)</f>
        <v>0</v>
      </c>
      <c r="D337" s="222">
        <f t="shared" si="227"/>
        <v>0</v>
      </c>
      <c r="E337" s="222">
        <f t="shared" si="227"/>
        <v>0</v>
      </c>
      <c r="F337" s="222">
        <f t="shared" si="227"/>
        <v>0</v>
      </c>
      <c r="G337" s="54"/>
      <c r="H337" s="222">
        <f>SUM(H338:H339)</f>
        <v>0</v>
      </c>
      <c r="I337" s="222">
        <f t="shared" ref="I337:Q337" si="228">SUM(I338:I339)</f>
        <v>0</v>
      </c>
      <c r="J337" s="222">
        <f t="shared" si="228"/>
        <v>0</v>
      </c>
      <c r="K337" s="222">
        <f t="shared" si="228"/>
        <v>0</v>
      </c>
      <c r="L337" s="222">
        <f t="shared" si="228"/>
        <v>0</v>
      </c>
      <c r="M337" s="222">
        <f t="shared" si="228"/>
        <v>0</v>
      </c>
      <c r="N337" s="222">
        <f t="shared" si="228"/>
        <v>0</v>
      </c>
      <c r="O337" s="222">
        <f t="shared" si="228"/>
        <v>0</v>
      </c>
      <c r="P337" s="222">
        <f t="shared" si="228"/>
        <v>0</v>
      </c>
      <c r="Q337" s="222">
        <f t="shared" si="228"/>
        <v>0</v>
      </c>
      <c r="R337" s="222">
        <f t="shared" si="207"/>
        <v>0</v>
      </c>
    </row>
    <row r="338" spans="1:18" s="53" customFormat="1" x14ac:dyDescent="0.3">
      <c r="A338" s="767"/>
      <c r="B338" s="223" t="s">
        <v>331</v>
      </c>
      <c r="C338" s="608"/>
      <c r="D338" s="608"/>
      <c r="E338" s="608"/>
      <c r="F338" s="608"/>
      <c r="G338" s="54"/>
      <c r="H338" s="608"/>
      <c r="I338" s="608"/>
      <c r="J338" s="608"/>
      <c r="K338" s="608"/>
      <c r="L338" s="608"/>
      <c r="M338" s="608"/>
      <c r="N338" s="608"/>
      <c r="O338" s="608"/>
      <c r="P338" s="608"/>
      <c r="Q338" s="608"/>
      <c r="R338" s="224">
        <f t="shared" si="207"/>
        <v>0</v>
      </c>
    </row>
    <row r="339" spans="1:18" s="53" customFormat="1" x14ac:dyDescent="0.3">
      <c r="A339" s="767"/>
      <c r="B339" s="223" t="s">
        <v>332</v>
      </c>
      <c r="C339" s="608"/>
      <c r="D339" s="608"/>
      <c r="E339" s="608"/>
      <c r="F339" s="608"/>
      <c r="G339" s="54"/>
      <c r="H339" s="608"/>
      <c r="I339" s="608"/>
      <c r="J339" s="608"/>
      <c r="K339" s="608"/>
      <c r="L339" s="608"/>
      <c r="M339" s="608"/>
      <c r="N339" s="608"/>
      <c r="O339" s="608"/>
      <c r="P339" s="608"/>
      <c r="Q339" s="608"/>
      <c r="R339" s="224">
        <f t="shared" si="207"/>
        <v>0</v>
      </c>
    </row>
    <row r="340" spans="1:18" s="53" customFormat="1" x14ac:dyDescent="0.3">
      <c r="A340" s="767" t="s">
        <v>337</v>
      </c>
      <c r="B340" s="222" t="s">
        <v>330</v>
      </c>
      <c r="C340" s="222">
        <f t="shared" ref="C340:G340" si="229">SUM(C341:C342)</f>
        <v>0</v>
      </c>
      <c r="D340" s="222">
        <f t="shared" si="229"/>
        <v>0</v>
      </c>
      <c r="E340" s="222">
        <f t="shared" si="229"/>
        <v>0</v>
      </c>
      <c r="F340" s="222">
        <f t="shared" si="229"/>
        <v>0</v>
      </c>
      <c r="G340" s="222">
        <f t="shared" si="229"/>
        <v>0</v>
      </c>
      <c r="H340" s="54"/>
      <c r="I340" s="222">
        <f t="shared" ref="I340:Q340" si="230">SUM(I341:I342)</f>
        <v>0</v>
      </c>
      <c r="J340" s="222">
        <f t="shared" si="230"/>
        <v>0</v>
      </c>
      <c r="K340" s="222">
        <f t="shared" si="230"/>
        <v>0</v>
      </c>
      <c r="L340" s="222">
        <f t="shared" si="230"/>
        <v>0</v>
      </c>
      <c r="M340" s="222">
        <f t="shared" si="230"/>
        <v>0</v>
      </c>
      <c r="N340" s="222">
        <f t="shared" si="230"/>
        <v>0</v>
      </c>
      <c r="O340" s="222">
        <f t="shared" si="230"/>
        <v>0</v>
      </c>
      <c r="P340" s="222">
        <f t="shared" si="230"/>
        <v>0</v>
      </c>
      <c r="Q340" s="222">
        <f t="shared" si="230"/>
        <v>0</v>
      </c>
      <c r="R340" s="222">
        <f t="shared" si="207"/>
        <v>0</v>
      </c>
    </row>
    <row r="341" spans="1:18" s="53" customFormat="1" x14ac:dyDescent="0.3">
      <c r="A341" s="767"/>
      <c r="B341" s="223" t="s">
        <v>331</v>
      </c>
      <c r="C341" s="608"/>
      <c r="D341" s="608"/>
      <c r="E341" s="608"/>
      <c r="F341" s="608"/>
      <c r="G341" s="608"/>
      <c r="H341" s="54"/>
      <c r="I341" s="608"/>
      <c r="J341" s="608"/>
      <c r="K341" s="608"/>
      <c r="L341" s="608"/>
      <c r="M341" s="608"/>
      <c r="N341" s="608"/>
      <c r="O341" s="608"/>
      <c r="P341" s="608"/>
      <c r="Q341" s="608"/>
      <c r="R341" s="224">
        <f t="shared" si="207"/>
        <v>0</v>
      </c>
    </row>
    <row r="342" spans="1:18" s="53" customFormat="1" x14ac:dyDescent="0.3">
      <c r="A342" s="767"/>
      <c r="B342" s="223" t="s">
        <v>332</v>
      </c>
      <c r="C342" s="608"/>
      <c r="D342" s="608"/>
      <c r="E342" s="608"/>
      <c r="F342" s="608"/>
      <c r="G342" s="608"/>
      <c r="H342" s="54"/>
      <c r="I342" s="608"/>
      <c r="J342" s="608"/>
      <c r="K342" s="608"/>
      <c r="L342" s="608"/>
      <c r="M342" s="608"/>
      <c r="N342" s="608"/>
      <c r="O342" s="608"/>
      <c r="P342" s="608"/>
      <c r="Q342" s="608"/>
      <c r="R342" s="224">
        <f t="shared" si="207"/>
        <v>0</v>
      </c>
    </row>
    <row r="343" spans="1:18" s="53" customFormat="1" x14ac:dyDescent="0.3">
      <c r="A343" s="767"/>
      <c r="B343" s="222" t="s">
        <v>333</v>
      </c>
      <c r="C343" s="222">
        <f t="shared" ref="C343:G343" si="231">SUM(C344:C345)</f>
        <v>0</v>
      </c>
      <c r="D343" s="222">
        <f t="shared" si="231"/>
        <v>0</v>
      </c>
      <c r="E343" s="222">
        <f t="shared" si="231"/>
        <v>0</v>
      </c>
      <c r="F343" s="222">
        <f t="shared" si="231"/>
        <v>0</v>
      </c>
      <c r="G343" s="222">
        <f t="shared" si="231"/>
        <v>0</v>
      </c>
      <c r="H343" s="54"/>
      <c r="I343" s="222">
        <f t="shared" ref="I343:Q343" si="232">SUM(I344:I345)</f>
        <v>0</v>
      </c>
      <c r="J343" s="222">
        <f t="shared" si="232"/>
        <v>0</v>
      </c>
      <c r="K343" s="222">
        <f t="shared" si="232"/>
        <v>0</v>
      </c>
      <c r="L343" s="222">
        <f t="shared" si="232"/>
        <v>0</v>
      </c>
      <c r="M343" s="222">
        <f t="shared" si="232"/>
        <v>0</v>
      </c>
      <c r="N343" s="222">
        <f t="shared" si="232"/>
        <v>0</v>
      </c>
      <c r="O343" s="222">
        <f t="shared" si="232"/>
        <v>0</v>
      </c>
      <c r="P343" s="222">
        <f t="shared" si="232"/>
        <v>0</v>
      </c>
      <c r="Q343" s="222">
        <f t="shared" si="232"/>
        <v>0</v>
      </c>
      <c r="R343" s="222">
        <f t="shared" si="207"/>
        <v>0</v>
      </c>
    </row>
    <row r="344" spans="1:18" s="53" customFormat="1" x14ac:dyDescent="0.3">
      <c r="A344" s="767"/>
      <c r="B344" s="223" t="s">
        <v>331</v>
      </c>
      <c r="C344" s="608"/>
      <c r="D344" s="608"/>
      <c r="E344" s="608"/>
      <c r="F344" s="608"/>
      <c r="G344" s="608"/>
      <c r="H344" s="54"/>
      <c r="I344" s="608"/>
      <c r="J344" s="608"/>
      <c r="K344" s="608"/>
      <c r="L344" s="608"/>
      <c r="M344" s="608"/>
      <c r="N344" s="608"/>
      <c r="O344" s="608"/>
      <c r="P344" s="608"/>
      <c r="Q344" s="608"/>
      <c r="R344" s="224">
        <f t="shared" si="207"/>
        <v>0</v>
      </c>
    </row>
    <row r="345" spans="1:18" s="53" customFormat="1" x14ac:dyDescent="0.3">
      <c r="A345" s="767"/>
      <c r="B345" s="223" t="s">
        <v>332</v>
      </c>
      <c r="C345" s="608"/>
      <c r="D345" s="608"/>
      <c r="E345" s="608"/>
      <c r="F345" s="608"/>
      <c r="G345" s="608"/>
      <c r="H345" s="54"/>
      <c r="I345" s="608"/>
      <c r="J345" s="608"/>
      <c r="K345" s="608"/>
      <c r="L345" s="608"/>
      <c r="M345" s="608"/>
      <c r="N345" s="608"/>
      <c r="O345" s="608"/>
      <c r="P345" s="608"/>
      <c r="Q345" s="608"/>
      <c r="R345" s="224">
        <f t="shared" si="207"/>
        <v>0</v>
      </c>
    </row>
    <row r="346" spans="1:18" s="53" customFormat="1" x14ac:dyDescent="0.3">
      <c r="A346" s="767" t="s">
        <v>338</v>
      </c>
      <c r="B346" s="222" t="s">
        <v>330</v>
      </c>
      <c r="C346" s="222">
        <f t="shared" ref="C346:H346" si="233">SUM(C347:C348)</f>
        <v>0</v>
      </c>
      <c r="D346" s="222">
        <f t="shared" si="233"/>
        <v>0</v>
      </c>
      <c r="E346" s="222">
        <f t="shared" si="233"/>
        <v>0</v>
      </c>
      <c r="F346" s="222">
        <f t="shared" si="233"/>
        <v>0</v>
      </c>
      <c r="G346" s="222">
        <f t="shared" si="233"/>
        <v>0</v>
      </c>
      <c r="H346" s="222">
        <f t="shared" si="233"/>
        <v>0</v>
      </c>
      <c r="I346" s="54"/>
      <c r="J346" s="222">
        <f t="shared" ref="J346:Q346" si="234">SUM(J347:J348)</f>
        <v>0</v>
      </c>
      <c r="K346" s="222">
        <f t="shared" si="234"/>
        <v>0</v>
      </c>
      <c r="L346" s="222">
        <f t="shared" si="234"/>
        <v>0</v>
      </c>
      <c r="M346" s="222">
        <f t="shared" si="234"/>
        <v>0</v>
      </c>
      <c r="N346" s="222">
        <f t="shared" si="234"/>
        <v>0</v>
      </c>
      <c r="O346" s="222">
        <f t="shared" si="234"/>
        <v>0</v>
      </c>
      <c r="P346" s="222">
        <f t="shared" si="234"/>
        <v>0</v>
      </c>
      <c r="Q346" s="222">
        <f t="shared" si="234"/>
        <v>0</v>
      </c>
      <c r="R346" s="222">
        <f t="shared" si="207"/>
        <v>0</v>
      </c>
    </row>
    <row r="347" spans="1:18" s="53" customFormat="1" x14ac:dyDescent="0.3">
      <c r="A347" s="767"/>
      <c r="B347" s="223" t="s">
        <v>331</v>
      </c>
      <c r="C347" s="608"/>
      <c r="D347" s="608"/>
      <c r="E347" s="608"/>
      <c r="F347" s="608"/>
      <c r="G347" s="608"/>
      <c r="H347" s="608"/>
      <c r="I347" s="54"/>
      <c r="J347" s="608"/>
      <c r="K347" s="608"/>
      <c r="L347" s="608"/>
      <c r="M347" s="608"/>
      <c r="N347" s="608"/>
      <c r="O347" s="608"/>
      <c r="P347" s="608"/>
      <c r="Q347" s="608"/>
      <c r="R347" s="224">
        <f t="shared" si="207"/>
        <v>0</v>
      </c>
    </row>
    <row r="348" spans="1:18" s="53" customFormat="1" x14ac:dyDescent="0.3">
      <c r="A348" s="767"/>
      <c r="B348" s="223" t="s">
        <v>332</v>
      </c>
      <c r="C348" s="608"/>
      <c r="D348" s="608"/>
      <c r="E348" s="608"/>
      <c r="F348" s="608"/>
      <c r="G348" s="608"/>
      <c r="H348" s="608"/>
      <c r="I348" s="54"/>
      <c r="J348" s="608"/>
      <c r="K348" s="608"/>
      <c r="L348" s="608"/>
      <c r="M348" s="608"/>
      <c r="N348" s="608"/>
      <c r="O348" s="608"/>
      <c r="P348" s="608"/>
      <c r="Q348" s="608"/>
      <c r="R348" s="224">
        <f t="shared" si="207"/>
        <v>0</v>
      </c>
    </row>
    <row r="349" spans="1:18" s="53" customFormat="1" x14ac:dyDescent="0.3">
      <c r="A349" s="767"/>
      <c r="B349" s="222" t="s">
        <v>333</v>
      </c>
      <c r="C349" s="222">
        <f t="shared" ref="C349:H349" si="235">SUM(C350:C351)</f>
        <v>0</v>
      </c>
      <c r="D349" s="222">
        <f t="shared" si="235"/>
        <v>0</v>
      </c>
      <c r="E349" s="222">
        <f t="shared" si="235"/>
        <v>0</v>
      </c>
      <c r="F349" s="222">
        <f t="shared" si="235"/>
        <v>0</v>
      </c>
      <c r="G349" s="222">
        <f t="shared" si="235"/>
        <v>0</v>
      </c>
      <c r="H349" s="222">
        <f t="shared" si="235"/>
        <v>0</v>
      </c>
      <c r="I349" s="54"/>
      <c r="J349" s="222">
        <f t="shared" ref="J349:Q349" si="236">SUM(J350:J351)</f>
        <v>0</v>
      </c>
      <c r="K349" s="222">
        <f t="shared" si="236"/>
        <v>0</v>
      </c>
      <c r="L349" s="222">
        <f t="shared" si="236"/>
        <v>0</v>
      </c>
      <c r="M349" s="222">
        <f t="shared" si="236"/>
        <v>0</v>
      </c>
      <c r="N349" s="222">
        <f t="shared" si="236"/>
        <v>0</v>
      </c>
      <c r="O349" s="222">
        <f t="shared" si="236"/>
        <v>0</v>
      </c>
      <c r="P349" s="222">
        <f t="shared" si="236"/>
        <v>0</v>
      </c>
      <c r="Q349" s="222">
        <f t="shared" si="236"/>
        <v>0</v>
      </c>
      <c r="R349" s="222">
        <f t="shared" si="207"/>
        <v>0</v>
      </c>
    </row>
    <row r="350" spans="1:18" s="53" customFormat="1" x14ac:dyDescent="0.3">
      <c r="A350" s="767"/>
      <c r="B350" s="223" t="s">
        <v>331</v>
      </c>
      <c r="C350" s="608"/>
      <c r="D350" s="608"/>
      <c r="E350" s="608"/>
      <c r="F350" s="608"/>
      <c r="G350" s="608"/>
      <c r="H350" s="608"/>
      <c r="I350" s="54"/>
      <c r="J350" s="608"/>
      <c r="K350" s="608"/>
      <c r="L350" s="608"/>
      <c r="M350" s="608"/>
      <c r="N350" s="608"/>
      <c r="O350" s="608"/>
      <c r="P350" s="608"/>
      <c r="Q350" s="608"/>
      <c r="R350" s="224">
        <f t="shared" si="207"/>
        <v>0</v>
      </c>
    </row>
    <row r="351" spans="1:18" s="53" customFormat="1" x14ac:dyDescent="0.3">
      <c r="A351" s="767"/>
      <c r="B351" s="223" t="s">
        <v>332</v>
      </c>
      <c r="C351" s="608"/>
      <c r="D351" s="608"/>
      <c r="E351" s="608"/>
      <c r="F351" s="608"/>
      <c r="G351" s="608"/>
      <c r="H351" s="608"/>
      <c r="I351" s="54"/>
      <c r="J351" s="608"/>
      <c r="K351" s="608"/>
      <c r="L351" s="608"/>
      <c r="M351" s="608"/>
      <c r="N351" s="608"/>
      <c r="O351" s="608"/>
      <c r="P351" s="608"/>
      <c r="Q351" s="608"/>
      <c r="R351" s="224">
        <f t="shared" si="207"/>
        <v>0</v>
      </c>
    </row>
    <row r="352" spans="1:18" s="53" customFormat="1" x14ac:dyDescent="0.3">
      <c r="A352" s="767" t="s">
        <v>339</v>
      </c>
      <c r="B352" s="222" t="s">
        <v>330</v>
      </c>
      <c r="C352" s="222">
        <f t="shared" ref="C352:I352" si="237">SUM(C353:C354)</f>
        <v>0</v>
      </c>
      <c r="D352" s="222">
        <f t="shared" si="237"/>
        <v>0</v>
      </c>
      <c r="E352" s="222">
        <f t="shared" si="237"/>
        <v>0</v>
      </c>
      <c r="F352" s="222">
        <f t="shared" si="237"/>
        <v>0</v>
      </c>
      <c r="G352" s="222">
        <f t="shared" si="237"/>
        <v>0</v>
      </c>
      <c r="H352" s="222">
        <f t="shared" si="237"/>
        <v>0</v>
      </c>
      <c r="I352" s="222">
        <f t="shared" si="237"/>
        <v>0</v>
      </c>
      <c r="J352" s="54"/>
      <c r="K352" s="222">
        <f t="shared" ref="K352:Q352" si="238">SUM(K353:K354)</f>
        <v>0</v>
      </c>
      <c r="L352" s="222">
        <f t="shared" si="238"/>
        <v>0</v>
      </c>
      <c r="M352" s="222">
        <f t="shared" si="238"/>
        <v>0</v>
      </c>
      <c r="N352" s="222">
        <f t="shared" si="238"/>
        <v>0</v>
      </c>
      <c r="O352" s="222">
        <f t="shared" si="238"/>
        <v>0</v>
      </c>
      <c r="P352" s="222">
        <f t="shared" si="238"/>
        <v>0</v>
      </c>
      <c r="Q352" s="222">
        <f t="shared" si="238"/>
        <v>0</v>
      </c>
      <c r="R352" s="222">
        <f t="shared" si="207"/>
        <v>0</v>
      </c>
    </row>
    <row r="353" spans="1:18" s="53" customFormat="1" x14ac:dyDescent="0.3">
      <c r="A353" s="767"/>
      <c r="B353" s="223" t="s">
        <v>331</v>
      </c>
      <c r="C353" s="608"/>
      <c r="D353" s="608"/>
      <c r="E353" s="608"/>
      <c r="F353" s="608"/>
      <c r="G353" s="608"/>
      <c r="H353" s="608"/>
      <c r="I353" s="608"/>
      <c r="J353" s="54"/>
      <c r="K353" s="608"/>
      <c r="L353" s="608"/>
      <c r="M353" s="608"/>
      <c r="N353" s="608"/>
      <c r="O353" s="608"/>
      <c r="P353" s="608"/>
      <c r="Q353" s="608"/>
      <c r="R353" s="224">
        <f t="shared" si="207"/>
        <v>0</v>
      </c>
    </row>
    <row r="354" spans="1:18" s="53" customFormat="1" x14ac:dyDescent="0.3">
      <c r="A354" s="767"/>
      <c r="B354" s="223" t="s">
        <v>332</v>
      </c>
      <c r="C354" s="608"/>
      <c r="D354" s="608"/>
      <c r="E354" s="608"/>
      <c r="F354" s="608"/>
      <c r="G354" s="608"/>
      <c r="H354" s="608"/>
      <c r="I354" s="608"/>
      <c r="J354" s="54"/>
      <c r="K354" s="608"/>
      <c r="L354" s="608"/>
      <c r="M354" s="608"/>
      <c r="N354" s="608"/>
      <c r="O354" s="608"/>
      <c r="P354" s="608"/>
      <c r="Q354" s="608"/>
      <c r="R354" s="224">
        <f t="shared" si="207"/>
        <v>0</v>
      </c>
    </row>
    <row r="355" spans="1:18" s="53" customFormat="1" x14ac:dyDescent="0.3">
      <c r="A355" s="767"/>
      <c r="B355" s="222" t="s">
        <v>333</v>
      </c>
      <c r="C355" s="222">
        <f t="shared" ref="C355:I355" si="239">SUM(C356:C357)</f>
        <v>0</v>
      </c>
      <c r="D355" s="222">
        <f t="shared" si="239"/>
        <v>0</v>
      </c>
      <c r="E355" s="222">
        <f t="shared" si="239"/>
        <v>0</v>
      </c>
      <c r="F355" s="222">
        <f t="shared" si="239"/>
        <v>0</v>
      </c>
      <c r="G355" s="222">
        <f t="shared" si="239"/>
        <v>0</v>
      </c>
      <c r="H355" s="222">
        <f t="shared" si="239"/>
        <v>0</v>
      </c>
      <c r="I355" s="222">
        <f t="shared" si="239"/>
        <v>0</v>
      </c>
      <c r="J355" s="54"/>
      <c r="K355" s="222">
        <f t="shared" ref="K355:Q355" si="240">SUM(K356:K357)</f>
        <v>0</v>
      </c>
      <c r="L355" s="222">
        <f t="shared" si="240"/>
        <v>0</v>
      </c>
      <c r="M355" s="222">
        <f t="shared" si="240"/>
        <v>0</v>
      </c>
      <c r="N355" s="222">
        <f t="shared" si="240"/>
        <v>0</v>
      </c>
      <c r="O355" s="222">
        <f t="shared" si="240"/>
        <v>0</v>
      </c>
      <c r="P355" s="222">
        <f t="shared" si="240"/>
        <v>0</v>
      </c>
      <c r="Q355" s="222">
        <f t="shared" si="240"/>
        <v>0</v>
      </c>
      <c r="R355" s="222">
        <f t="shared" si="207"/>
        <v>0</v>
      </c>
    </row>
    <row r="356" spans="1:18" s="53" customFormat="1" x14ac:dyDescent="0.3">
      <c r="A356" s="767"/>
      <c r="B356" s="223" t="s">
        <v>331</v>
      </c>
      <c r="C356" s="608"/>
      <c r="D356" s="608"/>
      <c r="E356" s="608"/>
      <c r="F356" s="608"/>
      <c r="G356" s="608"/>
      <c r="H356" s="608"/>
      <c r="I356" s="608"/>
      <c r="J356" s="54"/>
      <c r="K356" s="608"/>
      <c r="L356" s="608"/>
      <c r="M356" s="608"/>
      <c r="N356" s="608"/>
      <c r="O356" s="608"/>
      <c r="P356" s="608"/>
      <c r="Q356" s="608"/>
      <c r="R356" s="224">
        <f t="shared" si="207"/>
        <v>0</v>
      </c>
    </row>
    <row r="357" spans="1:18" s="53" customFormat="1" x14ac:dyDescent="0.3">
      <c r="A357" s="767"/>
      <c r="B357" s="223" t="s">
        <v>332</v>
      </c>
      <c r="C357" s="608"/>
      <c r="D357" s="608"/>
      <c r="E357" s="608"/>
      <c r="F357" s="608"/>
      <c r="G357" s="608"/>
      <c r="H357" s="608"/>
      <c r="I357" s="608"/>
      <c r="J357" s="54"/>
      <c r="K357" s="608"/>
      <c r="L357" s="608"/>
      <c r="M357" s="608"/>
      <c r="N357" s="608"/>
      <c r="O357" s="608"/>
      <c r="P357" s="608"/>
      <c r="Q357" s="608"/>
      <c r="R357" s="224">
        <f t="shared" si="207"/>
        <v>0</v>
      </c>
    </row>
    <row r="358" spans="1:18" s="53" customFormat="1" x14ac:dyDescent="0.3">
      <c r="A358" s="767" t="s">
        <v>340</v>
      </c>
      <c r="B358" s="222" t="s">
        <v>330</v>
      </c>
      <c r="C358" s="222">
        <f t="shared" ref="C358:J358" si="241">SUM(C359:C360)</f>
        <v>0</v>
      </c>
      <c r="D358" s="222">
        <f t="shared" si="241"/>
        <v>0</v>
      </c>
      <c r="E358" s="222">
        <f t="shared" si="241"/>
        <v>0</v>
      </c>
      <c r="F358" s="222">
        <f t="shared" si="241"/>
        <v>0</v>
      </c>
      <c r="G358" s="222">
        <f t="shared" si="241"/>
        <v>0</v>
      </c>
      <c r="H358" s="222">
        <f t="shared" si="241"/>
        <v>0</v>
      </c>
      <c r="I358" s="222">
        <f t="shared" si="241"/>
        <v>0</v>
      </c>
      <c r="J358" s="222">
        <f t="shared" si="241"/>
        <v>0</v>
      </c>
      <c r="K358" s="54"/>
      <c r="L358" s="222">
        <f t="shared" ref="L358:Q358" si="242">SUM(L359:L360)</f>
        <v>0</v>
      </c>
      <c r="M358" s="222">
        <f t="shared" si="242"/>
        <v>0</v>
      </c>
      <c r="N358" s="222">
        <f t="shared" si="242"/>
        <v>0</v>
      </c>
      <c r="O358" s="222">
        <f t="shared" si="242"/>
        <v>0</v>
      </c>
      <c r="P358" s="222">
        <f t="shared" si="242"/>
        <v>0</v>
      </c>
      <c r="Q358" s="222">
        <f t="shared" si="242"/>
        <v>0</v>
      </c>
      <c r="R358" s="222">
        <f t="shared" si="207"/>
        <v>0</v>
      </c>
    </row>
    <row r="359" spans="1:18" s="53" customFormat="1" x14ac:dyDescent="0.3">
      <c r="A359" s="767"/>
      <c r="B359" s="223" t="s">
        <v>331</v>
      </c>
      <c r="C359" s="608"/>
      <c r="D359" s="608"/>
      <c r="E359" s="608"/>
      <c r="F359" s="608"/>
      <c r="G359" s="608"/>
      <c r="H359" s="608"/>
      <c r="I359" s="608"/>
      <c r="J359" s="608"/>
      <c r="K359" s="54"/>
      <c r="L359" s="608"/>
      <c r="M359" s="608"/>
      <c r="N359" s="608"/>
      <c r="O359" s="608"/>
      <c r="P359" s="608"/>
      <c r="Q359" s="608"/>
      <c r="R359" s="224">
        <f t="shared" si="207"/>
        <v>0</v>
      </c>
    </row>
    <row r="360" spans="1:18" s="53" customFormat="1" x14ac:dyDescent="0.3">
      <c r="A360" s="767"/>
      <c r="B360" s="223" t="s">
        <v>332</v>
      </c>
      <c r="C360" s="608"/>
      <c r="D360" s="608"/>
      <c r="E360" s="608"/>
      <c r="F360" s="608"/>
      <c r="G360" s="608"/>
      <c r="H360" s="608"/>
      <c r="I360" s="608"/>
      <c r="J360" s="608"/>
      <c r="K360" s="54"/>
      <c r="L360" s="608"/>
      <c r="M360" s="608"/>
      <c r="N360" s="608"/>
      <c r="O360" s="608"/>
      <c r="P360" s="608"/>
      <c r="Q360" s="608"/>
      <c r="R360" s="224">
        <f t="shared" si="207"/>
        <v>0</v>
      </c>
    </row>
    <row r="361" spans="1:18" s="53" customFormat="1" x14ac:dyDescent="0.3">
      <c r="A361" s="767"/>
      <c r="B361" s="222" t="s">
        <v>333</v>
      </c>
      <c r="C361" s="222">
        <f t="shared" ref="C361:J361" si="243">SUM(C362:C363)</f>
        <v>0</v>
      </c>
      <c r="D361" s="222">
        <f t="shared" si="243"/>
        <v>0</v>
      </c>
      <c r="E361" s="222">
        <f t="shared" si="243"/>
        <v>0</v>
      </c>
      <c r="F361" s="222">
        <f t="shared" si="243"/>
        <v>0</v>
      </c>
      <c r="G361" s="222">
        <f t="shared" si="243"/>
        <v>0</v>
      </c>
      <c r="H361" s="222">
        <f t="shared" si="243"/>
        <v>0</v>
      </c>
      <c r="I361" s="222">
        <f t="shared" si="243"/>
        <v>0</v>
      </c>
      <c r="J361" s="222">
        <f t="shared" si="243"/>
        <v>0</v>
      </c>
      <c r="K361" s="54"/>
      <c r="L361" s="222">
        <f t="shared" ref="L361:Q361" si="244">SUM(L362:L363)</f>
        <v>0</v>
      </c>
      <c r="M361" s="222">
        <f t="shared" si="244"/>
        <v>0</v>
      </c>
      <c r="N361" s="222">
        <f t="shared" si="244"/>
        <v>0</v>
      </c>
      <c r="O361" s="222">
        <f t="shared" si="244"/>
        <v>0</v>
      </c>
      <c r="P361" s="222">
        <f t="shared" si="244"/>
        <v>0</v>
      </c>
      <c r="Q361" s="222">
        <f t="shared" si="244"/>
        <v>0</v>
      </c>
      <c r="R361" s="222">
        <f t="shared" si="207"/>
        <v>0</v>
      </c>
    </row>
    <row r="362" spans="1:18" s="53" customFormat="1" x14ac:dyDescent="0.3">
      <c r="A362" s="767"/>
      <c r="B362" s="223" t="s">
        <v>331</v>
      </c>
      <c r="C362" s="608"/>
      <c r="D362" s="608"/>
      <c r="E362" s="608"/>
      <c r="F362" s="608"/>
      <c r="G362" s="608"/>
      <c r="H362" s="608"/>
      <c r="I362" s="608"/>
      <c r="J362" s="608"/>
      <c r="K362" s="54"/>
      <c r="L362" s="608"/>
      <c r="M362" s="608"/>
      <c r="N362" s="608"/>
      <c r="O362" s="608"/>
      <c r="P362" s="608"/>
      <c r="Q362" s="608"/>
      <c r="R362" s="224">
        <f t="shared" si="207"/>
        <v>0</v>
      </c>
    </row>
    <row r="363" spans="1:18" s="53" customFormat="1" x14ac:dyDescent="0.3">
      <c r="A363" s="767"/>
      <c r="B363" s="223" t="s">
        <v>332</v>
      </c>
      <c r="C363" s="608"/>
      <c r="D363" s="608"/>
      <c r="E363" s="608"/>
      <c r="F363" s="608"/>
      <c r="G363" s="608"/>
      <c r="H363" s="608"/>
      <c r="I363" s="608"/>
      <c r="J363" s="608"/>
      <c r="K363" s="54"/>
      <c r="L363" s="608"/>
      <c r="M363" s="608"/>
      <c r="N363" s="608"/>
      <c r="O363" s="608"/>
      <c r="P363" s="608"/>
      <c r="Q363" s="608"/>
      <c r="R363" s="224">
        <f t="shared" si="207"/>
        <v>0</v>
      </c>
    </row>
    <row r="364" spans="1:18" s="53" customFormat="1" x14ac:dyDescent="0.3">
      <c r="A364" s="767" t="s">
        <v>341</v>
      </c>
      <c r="B364" s="222" t="s">
        <v>330</v>
      </c>
      <c r="C364" s="222">
        <f t="shared" ref="C364:K364" si="245">SUM(C365:C366)</f>
        <v>0</v>
      </c>
      <c r="D364" s="222">
        <f t="shared" si="245"/>
        <v>0</v>
      </c>
      <c r="E364" s="222">
        <f t="shared" si="245"/>
        <v>0</v>
      </c>
      <c r="F364" s="222">
        <f t="shared" si="245"/>
        <v>0</v>
      </c>
      <c r="G364" s="222">
        <f t="shared" si="245"/>
        <v>0</v>
      </c>
      <c r="H364" s="222">
        <f t="shared" si="245"/>
        <v>0</v>
      </c>
      <c r="I364" s="222">
        <f t="shared" si="245"/>
        <v>0</v>
      </c>
      <c r="J364" s="222">
        <f t="shared" si="245"/>
        <v>0</v>
      </c>
      <c r="K364" s="222">
        <f t="shared" si="245"/>
        <v>0</v>
      </c>
      <c r="L364" s="54"/>
      <c r="M364" s="222">
        <f t="shared" ref="M364:Q364" si="246">SUM(M365:M366)</f>
        <v>0</v>
      </c>
      <c r="N364" s="222">
        <f t="shared" si="246"/>
        <v>0</v>
      </c>
      <c r="O364" s="222">
        <f t="shared" si="246"/>
        <v>0</v>
      </c>
      <c r="P364" s="222">
        <f t="shared" si="246"/>
        <v>0</v>
      </c>
      <c r="Q364" s="222">
        <f t="shared" si="246"/>
        <v>0</v>
      </c>
      <c r="R364" s="222">
        <f t="shared" si="207"/>
        <v>0</v>
      </c>
    </row>
    <row r="365" spans="1:18" s="53" customFormat="1" x14ac:dyDescent="0.3">
      <c r="A365" s="767"/>
      <c r="B365" s="223" t="s">
        <v>331</v>
      </c>
      <c r="C365" s="608"/>
      <c r="D365" s="608"/>
      <c r="E365" s="608"/>
      <c r="F365" s="608"/>
      <c r="G365" s="608"/>
      <c r="H365" s="608"/>
      <c r="I365" s="608"/>
      <c r="J365" s="608"/>
      <c r="K365" s="608"/>
      <c r="L365" s="54"/>
      <c r="M365" s="608"/>
      <c r="N365" s="608"/>
      <c r="O365" s="608"/>
      <c r="P365" s="608"/>
      <c r="Q365" s="608"/>
      <c r="R365" s="224">
        <f t="shared" si="207"/>
        <v>0</v>
      </c>
    </row>
    <row r="366" spans="1:18" s="53" customFormat="1" x14ac:dyDescent="0.3">
      <c r="A366" s="767"/>
      <c r="B366" s="223" t="s">
        <v>332</v>
      </c>
      <c r="C366" s="608"/>
      <c r="D366" s="608"/>
      <c r="E366" s="608"/>
      <c r="F366" s="608"/>
      <c r="G366" s="608"/>
      <c r="H366" s="608"/>
      <c r="I366" s="608"/>
      <c r="J366" s="608"/>
      <c r="K366" s="608"/>
      <c r="L366" s="54"/>
      <c r="M366" s="608"/>
      <c r="N366" s="608"/>
      <c r="O366" s="608"/>
      <c r="P366" s="608"/>
      <c r="Q366" s="608"/>
      <c r="R366" s="224">
        <f t="shared" si="207"/>
        <v>0</v>
      </c>
    </row>
    <row r="367" spans="1:18" s="53" customFormat="1" x14ac:dyDescent="0.3">
      <c r="A367" s="767"/>
      <c r="B367" s="222" t="s">
        <v>333</v>
      </c>
      <c r="C367" s="222">
        <f t="shared" ref="C367:K367" si="247">SUM(C368:C369)</f>
        <v>0</v>
      </c>
      <c r="D367" s="222">
        <f t="shared" si="247"/>
        <v>0</v>
      </c>
      <c r="E367" s="222">
        <f t="shared" si="247"/>
        <v>0</v>
      </c>
      <c r="F367" s="222">
        <f t="shared" si="247"/>
        <v>0</v>
      </c>
      <c r="G367" s="222">
        <f t="shared" si="247"/>
        <v>0</v>
      </c>
      <c r="H367" s="222">
        <f t="shared" si="247"/>
        <v>0</v>
      </c>
      <c r="I367" s="222">
        <f t="shared" si="247"/>
        <v>0</v>
      </c>
      <c r="J367" s="222">
        <f t="shared" si="247"/>
        <v>0</v>
      </c>
      <c r="K367" s="222">
        <f t="shared" si="247"/>
        <v>0</v>
      </c>
      <c r="L367" s="54"/>
      <c r="M367" s="222">
        <f t="shared" ref="M367:Q367" si="248">SUM(M368:M369)</f>
        <v>0</v>
      </c>
      <c r="N367" s="222">
        <f t="shared" si="248"/>
        <v>0</v>
      </c>
      <c r="O367" s="222">
        <f t="shared" si="248"/>
        <v>0</v>
      </c>
      <c r="P367" s="222">
        <f t="shared" si="248"/>
        <v>0</v>
      </c>
      <c r="Q367" s="222">
        <f t="shared" si="248"/>
        <v>0</v>
      </c>
      <c r="R367" s="222">
        <f t="shared" si="207"/>
        <v>0</v>
      </c>
    </row>
    <row r="368" spans="1:18" s="53" customFormat="1" x14ac:dyDescent="0.3">
      <c r="A368" s="767"/>
      <c r="B368" s="223" t="s">
        <v>331</v>
      </c>
      <c r="C368" s="608"/>
      <c r="D368" s="608"/>
      <c r="E368" s="608"/>
      <c r="F368" s="608"/>
      <c r="G368" s="608"/>
      <c r="H368" s="608"/>
      <c r="I368" s="608"/>
      <c r="J368" s="608"/>
      <c r="K368" s="608"/>
      <c r="L368" s="54"/>
      <c r="M368" s="608"/>
      <c r="N368" s="608"/>
      <c r="O368" s="608"/>
      <c r="P368" s="608"/>
      <c r="Q368" s="608"/>
      <c r="R368" s="224">
        <f t="shared" si="207"/>
        <v>0</v>
      </c>
    </row>
    <row r="369" spans="1:18" s="53" customFormat="1" x14ac:dyDescent="0.3">
      <c r="A369" s="767"/>
      <c r="B369" s="223" t="s">
        <v>332</v>
      </c>
      <c r="C369" s="608"/>
      <c r="D369" s="608"/>
      <c r="E369" s="608"/>
      <c r="F369" s="608"/>
      <c r="G369" s="608"/>
      <c r="H369" s="608"/>
      <c r="I369" s="608"/>
      <c r="J369" s="608"/>
      <c r="K369" s="608"/>
      <c r="L369" s="54"/>
      <c r="M369" s="608"/>
      <c r="N369" s="608"/>
      <c r="O369" s="608"/>
      <c r="P369" s="608"/>
      <c r="Q369" s="608"/>
      <c r="R369" s="224">
        <f t="shared" si="207"/>
        <v>0</v>
      </c>
    </row>
    <row r="370" spans="1:18" s="53" customFormat="1" x14ac:dyDescent="0.3">
      <c r="A370" s="767" t="s">
        <v>342</v>
      </c>
      <c r="B370" s="222" t="s">
        <v>330</v>
      </c>
      <c r="C370" s="222">
        <f t="shared" ref="C370:L370" si="249">SUM(C371:C372)</f>
        <v>0</v>
      </c>
      <c r="D370" s="222">
        <f t="shared" si="249"/>
        <v>0</v>
      </c>
      <c r="E370" s="222">
        <f t="shared" si="249"/>
        <v>0</v>
      </c>
      <c r="F370" s="222">
        <f t="shared" si="249"/>
        <v>0</v>
      </c>
      <c r="G370" s="222">
        <f t="shared" si="249"/>
        <v>0</v>
      </c>
      <c r="H370" s="222">
        <f t="shared" si="249"/>
        <v>0</v>
      </c>
      <c r="I370" s="222">
        <f t="shared" si="249"/>
        <v>0</v>
      </c>
      <c r="J370" s="222">
        <f t="shared" si="249"/>
        <v>0</v>
      </c>
      <c r="K370" s="222">
        <f t="shared" si="249"/>
        <v>0</v>
      </c>
      <c r="L370" s="222">
        <f t="shared" si="249"/>
        <v>0</v>
      </c>
      <c r="M370" s="54"/>
      <c r="N370" s="222">
        <f t="shared" ref="N370:Q370" si="250">SUM(N371:N372)</f>
        <v>0</v>
      </c>
      <c r="O370" s="222">
        <f t="shared" si="250"/>
        <v>0</v>
      </c>
      <c r="P370" s="222">
        <f t="shared" si="250"/>
        <v>0</v>
      </c>
      <c r="Q370" s="222">
        <f t="shared" si="250"/>
        <v>0</v>
      </c>
      <c r="R370" s="222">
        <f t="shared" si="207"/>
        <v>0</v>
      </c>
    </row>
    <row r="371" spans="1:18" s="53" customFormat="1" x14ac:dyDescent="0.3">
      <c r="A371" s="767"/>
      <c r="B371" s="223" t="s">
        <v>331</v>
      </c>
      <c r="C371" s="608"/>
      <c r="D371" s="608"/>
      <c r="E371" s="608"/>
      <c r="F371" s="608"/>
      <c r="G371" s="608"/>
      <c r="H371" s="608"/>
      <c r="I371" s="608"/>
      <c r="J371" s="608"/>
      <c r="K371" s="608"/>
      <c r="L371" s="608"/>
      <c r="M371" s="54"/>
      <c r="N371" s="608"/>
      <c r="O371" s="608"/>
      <c r="P371" s="608"/>
      <c r="Q371" s="608"/>
      <c r="R371" s="224">
        <f t="shared" si="207"/>
        <v>0</v>
      </c>
    </row>
    <row r="372" spans="1:18" s="53" customFormat="1" x14ac:dyDescent="0.3">
      <c r="A372" s="767"/>
      <c r="B372" s="223" t="s">
        <v>332</v>
      </c>
      <c r="C372" s="608"/>
      <c r="D372" s="608"/>
      <c r="E372" s="608"/>
      <c r="F372" s="608"/>
      <c r="G372" s="608"/>
      <c r="H372" s="608"/>
      <c r="I372" s="608"/>
      <c r="J372" s="608"/>
      <c r="K372" s="608"/>
      <c r="L372" s="608"/>
      <c r="M372" s="54"/>
      <c r="N372" s="608"/>
      <c r="O372" s="608"/>
      <c r="P372" s="608"/>
      <c r="Q372" s="608"/>
      <c r="R372" s="224">
        <f t="shared" si="207"/>
        <v>0</v>
      </c>
    </row>
    <row r="373" spans="1:18" s="53" customFormat="1" x14ac:dyDescent="0.3">
      <c r="A373" s="767"/>
      <c r="B373" s="222" t="s">
        <v>333</v>
      </c>
      <c r="C373" s="222">
        <f t="shared" ref="C373:L373" si="251">SUM(C374:C375)</f>
        <v>0</v>
      </c>
      <c r="D373" s="222">
        <f t="shared" si="251"/>
        <v>0</v>
      </c>
      <c r="E373" s="222">
        <f t="shared" si="251"/>
        <v>0</v>
      </c>
      <c r="F373" s="222">
        <f t="shared" si="251"/>
        <v>0</v>
      </c>
      <c r="G373" s="222">
        <f t="shared" si="251"/>
        <v>0</v>
      </c>
      <c r="H373" s="222">
        <f t="shared" si="251"/>
        <v>0</v>
      </c>
      <c r="I373" s="222">
        <f t="shared" si="251"/>
        <v>0</v>
      </c>
      <c r="J373" s="222">
        <f t="shared" si="251"/>
        <v>0</v>
      </c>
      <c r="K373" s="222">
        <f t="shared" si="251"/>
        <v>0</v>
      </c>
      <c r="L373" s="222">
        <f t="shared" si="251"/>
        <v>0</v>
      </c>
      <c r="M373" s="54"/>
      <c r="N373" s="222">
        <f t="shared" ref="N373:Q373" si="252">SUM(N374:N375)</f>
        <v>0</v>
      </c>
      <c r="O373" s="222">
        <f t="shared" si="252"/>
        <v>0</v>
      </c>
      <c r="P373" s="222">
        <f t="shared" si="252"/>
        <v>0</v>
      </c>
      <c r="Q373" s="222">
        <f t="shared" si="252"/>
        <v>0</v>
      </c>
      <c r="R373" s="222">
        <f t="shared" si="207"/>
        <v>0</v>
      </c>
    </row>
    <row r="374" spans="1:18" s="53" customFormat="1" x14ac:dyDescent="0.3">
      <c r="A374" s="767"/>
      <c r="B374" s="223" t="s">
        <v>331</v>
      </c>
      <c r="C374" s="608"/>
      <c r="D374" s="608"/>
      <c r="E374" s="608"/>
      <c r="F374" s="608"/>
      <c r="G374" s="608"/>
      <c r="H374" s="608"/>
      <c r="I374" s="608"/>
      <c r="J374" s="608"/>
      <c r="K374" s="608"/>
      <c r="L374" s="608"/>
      <c r="M374" s="54"/>
      <c r="N374" s="608"/>
      <c r="O374" s="608"/>
      <c r="P374" s="608"/>
      <c r="Q374" s="608"/>
      <c r="R374" s="224">
        <f t="shared" si="207"/>
        <v>0</v>
      </c>
    </row>
    <row r="375" spans="1:18" s="53" customFormat="1" x14ac:dyDescent="0.3">
      <c r="A375" s="767"/>
      <c r="B375" s="223" t="s">
        <v>332</v>
      </c>
      <c r="C375" s="608"/>
      <c r="D375" s="608"/>
      <c r="E375" s="608"/>
      <c r="F375" s="608"/>
      <c r="G375" s="608"/>
      <c r="H375" s="608"/>
      <c r="I375" s="608"/>
      <c r="J375" s="608"/>
      <c r="K375" s="608"/>
      <c r="L375" s="608"/>
      <c r="M375" s="54"/>
      <c r="N375" s="608"/>
      <c r="O375" s="608"/>
      <c r="P375" s="608"/>
      <c r="Q375" s="608"/>
      <c r="R375" s="224">
        <f t="shared" ref="R375:R399" si="253">SUM(C375:Q375)</f>
        <v>0</v>
      </c>
    </row>
    <row r="376" spans="1:18" s="53" customFormat="1" x14ac:dyDescent="0.3">
      <c r="A376" s="767" t="s">
        <v>343</v>
      </c>
      <c r="B376" s="222" t="s">
        <v>330</v>
      </c>
      <c r="C376" s="222">
        <f t="shared" ref="C376:M376" si="254">SUM(C377:C378)</f>
        <v>0</v>
      </c>
      <c r="D376" s="222">
        <f t="shared" si="254"/>
        <v>0</v>
      </c>
      <c r="E376" s="222">
        <f t="shared" si="254"/>
        <v>0</v>
      </c>
      <c r="F376" s="222">
        <f t="shared" si="254"/>
        <v>0</v>
      </c>
      <c r="G376" s="222">
        <f t="shared" si="254"/>
        <v>0</v>
      </c>
      <c r="H376" s="222">
        <f t="shared" si="254"/>
        <v>0</v>
      </c>
      <c r="I376" s="222">
        <f t="shared" si="254"/>
        <v>0</v>
      </c>
      <c r="J376" s="222">
        <f t="shared" si="254"/>
        <v>0</v>
      </c>
      <c r="K376" s="222">
        <f t="shared" si="254"/>
        <v>0</v>
      </c>
      <c r="L376" s="222">
        <f t="shared" si="254"/>
        <v>0</v>
      </c>
      <c r="M376" s="222">
        <f t="shared" si="254"/>
        <v>0</v>
      </c>
      <c r="N376" s="54"/>
      <c r="O376" s="222">
        <f t="shared" ref="O376:Q376" si="255">SUM(O377:O378)</f>
        <v>0</v>
      </c>
      <c r="P376" s="222">
        <f t="shared" si="255"/>
        <v>0</v>
      </c>
      <c r="Q376" s="222">
        <f t="shared" si="255"/>
        <v>0</v>
      </c>
      <c r="R376" s="222">
        <f t="shared" si="253"/>
        <v>0</v>
      </c>
    </row>
    <row r="377" spans="1:18" s="53" customFormat="1" x14ac:dyDescent="0.3">
      <c r="A377" s="767"/>
      <c r="B377" s="223" t="s">
        <v>331</v>
      </c>
      <c r="C377" s="608"/>
      <c r="D377" s="608"/>
      <c r="E377" s="608"/>
      <c r="F377" s="608"/>
      <c r="G377" s="608"/>
      <c r="H377" s="608"/>
      <c r="I377" s="608"/>
      <c r="J377" s="608"/>
      <c r="K377" s="608"/>
      <c r="L377" s="608"/>
      <c r="M377" s="608"/>
      <c r="N377" s="54"/>
      <c r="O377" s="608"/>
      <c r="P377" s="608"/>
      <c r="Q377" s="608"/>
      <c r="R377" s="224">
        <f t="shared" si="253"/>
        <v>0</v>
      </c>
    </row>
    <row r="378" spans="1:18" s="53" customFormat="1" x14ac:dyDescent="0.3">
      <c r="A378" s="767"/>
      <c r="B378" s="223" t="s">
        <v>332</v>
      </c>
      <c r="C378" s="608"/>
      <c r="D378" s="608"/>
      <c r="E378" s="608"/>
      <c r="F378" s="608"/>
      <c r="G378" s="608"/>
      <c r="H378" s="608"/>
      <c r="I378" s="608"/>
      <c r="J378" s="608"/>
      <c r="K378" s="608"/>
      <c r="L378" s="608"/>
      <c r="M378" s="608"/>
      <c r="N378" s="54"/>
      <c r="O378" s="608"/>
      <c r="P378" s="608"/>
      <c r="Q378" s="608"/>
      <c r="R378" s="224">
        <f t="shared" si="253"/>
        <v>0</v>
      </c>
    </row>
    <row r="379" spans="1:18" s="53" customFormat="1" x14ac:dyDescent="0.3">
      <c r="A379" s="767"/>
      <c r="B379" s="222" t="s">
        <v>333</v>
      </c>
      <c r="C379" s="222">
        <f t="shared" ref="C379:M379" si="256">SUM(C380:C381)</f>
        <v>0</v>
      </c>
      <c r="D379" s="222">
        <f t="shared" si="256"/>
        <v>0</v>
      </c>
      <c r="E379" s="222">
        <f t="shared" si="256"/>
        <v>0</v>
      </c>
      <c r="F379" s="222">
        <f t="shared" si="256"/>
        <v>0</v>
      </c>
      <c r="G379" s="222">
        <f t="shared" si="256"/>
        <v>0</v>
      </c>
      <c r="H379" s="222">
        <f t="shared" si="256"/>
        <v>0</v>
      </c>
      <c r="I379" s="222">
        <f t="shared" si="256"/>
        <v>0</v>
      </c>
      <c r="J379" s="222">
        <f t="shared" si="256"/>
        <v>0</v>
      </c>
      <c r="K379" s="222">
        <f t="shared" si="256"/>
        <v>0</v>
      </c>
      <c r="L379" s="222">
        <f t="shared" si="256"/>
        <v>0</v>
      </c>
      <c r="M379" s="222">
        <f t="shared" si="256"/>
        <v>0</v>
      </c>
      <c r="N379" s="54"/>
      <c r="O379" s="222">
        <f t="shared" ref="O379:Q379" si="257">SUM(O380:O381)</f>
        <v>0</v>
      </c>
      <c r="P379" s="222">
        <f t="shared" si="257"/>
        <v>0</v>
      </c>
      <c r="Q379" s="222">
        <f t="shared" si="257"/>
        <v>0</v>
      </c>
      <c r="R379" s="222">
        <f t="shared" si="253"/>
        <v>0</v>
      </c>
    </row>
    <row r="380" spans="1:18" s="53" customFormat="1" x14ac:dyDescent="0.3">
      <c r="A380" s="767"/>
      <c r="B380" s="223" t="s">
        <v>331</v>
      </c>
      <c r="C380" s="608"/>
      <c r="D380" s="608"/>
      <c r="E380" s="608"/>
      <c r="F380" s="608"/>
      <c r="G380" s="608"/>
      <c r="H380" s="608"/>
      <c r="I380" s="608"/>
      <c r="J380" s="608"/>
      <c r="K380" s="608"/>
      <c r="L380" s="608"/>
      <c r="M380" s="608"/>
      <c r="N380" s="54"/>
      <c r="O380" s="608"/>
      <c r="P380" s="608"/>
      <c r="Q380" s="608"/>
      <c r="R380" s="224">
        <f t="shared" si="253"/>
        <v>0</v>
      </c>
    </row>
    <row r="381" spans="1:18" s="53" customFormat="1" x14ac:dyDescent="0.3">
      <c r="A381" s="767"/>
      <c r="B381" s="223" t="s">
        <v>332</v>
      </c>
      <c r="C381" s="608"/>
      <c r="D381" s="608"/>
      <c r="E381" s="608"/>
      <c r="F381" s="608"/>
      <c r="G381" s="608"/>
      <c r="H381" s="608"/>
      <c r="I381" s="608"/>
      <c r="J381" s="608"/>
      <c r="K381" s="608"/>
      <c r="L381" s="608"/>
      <c r="M381" s="608"/>
      <c r="N381" s="54"/>
      <c r="O381" s="608"/>
      <c r="P381" s="608"/>
      <c r="Q381" s="608"/>
      <c r="R381" s="224">
        <f t="shared" si="253"/>
        <v>0</v>
      </c>
    </row>
    <row r="382" spans="1:18" s="53" customFormat="1" x14ac:dyDescent="0.3">
      <c r="A382" s="767" t="s">
        <v>654</v>
      </c>
      <c r="B382" s="222" t="s">
        <v>330</v>
      </c>
      <c r="C382" s="222">
        <f t="shared" ref="C382:N382" si="258">SUM(C383:C384)</f>
        <v>0</v>
      </c>
      <c r="D382" s="222">
        <f t="shared" si="258"/>
        <v>0</v>
      </c>
      <c r="E382" s="222">
        <f t="shared" si="258"/>
        <v>0</v>
      </c>
      <c r="F382" s="222">
        <f t="shared" si="258"/>
        <v>0</v>
      </c>
      <c r="G382" s="222">
        <f t="shared" si="258"/>
        <v>0</v>
      </c>
      <c r="H382" s="222">
        <f t="shared" si="258"/>
        <v>0</v>
      </c>
      <c r="I382" s="222">
        <f t="shared" si="258"/>
        <v>0</v>
      </c>
      <c r="J382" s="222">
        <f t="shared" si="258"/>
        <v>0</v>
      </c>
      <c r="K382" s="222">
        <f t="shared" si="258"/>
        <v>0</v>
      </c>
      <c r="L382" s="222">
        <f t="shared" si="258"/>
        <v>0</v>
      </c>
      <c r="M382" s="222">
        <f t="shared" si="258"/>
        <v>0</v>
      </c>
      <c r="N382" s="222">
        <f t="shared" si="258"/>
        <v>0</v>
      </c>
      <c r="O382" s="54"/>
      <c r="P382" s="222">
        <f t="shared" ref="P382:Q382" si="259">SUM(P383:P384)</f>
        <v>0</v>
      </c>
      <c r="Q382" s="222">
        <f t="shared" si="259"/>
        <v>0</v>
      </c>
      <c r="R382" s="222">
        <f t="shared" si="253"/>
        <v>0</v>
      </c>
    </row>
    <row r="383" spans="1:18" s="53" customFormat="1" x14ac:dyDescent="0.3">
      <c r="A383" s="767"/>
      <c r="B383" s="223" t="s">
        <v>331</v>
      </c>
      <c r="C383" s="608"/>
      <c r="D383" s="608"/>
      <c r="E383" s="608"/>
      <c r="F383" s="608"/>
      <c r="G383" s="608"/>
      <c r="H383" s="608"/>
      <c r="I383" s="608"/>
      <c r="J383" s="608"/>
      <c r="K383" s="608"/>
      <c r="L383" s="608"/>
      <c r="M383" s="608"/>
      <c r="N383" s="608"/>
      <c r="O383" s="54"/>
      <c r="P383" s="608"/>
      <c r="Q383" s="608"/>
      <c r="R383" s="224">
        <f t="shared" si="253"/>
        <v>0</v>
      </c>
    </row>
    <row r="384" spans="1:18" s="53" customFormat="1" x14ac:dyDescent="0.3">
      <c r="A384" s="767"/>
      <c r="B384" s="223" t="s">
        <v>332</v>
      </c>
      <c r="C384" s="608"/>
      <c r="D384" s="608"/>
      <c r="E384" s="608"/>
      <c r="F384" s="608"/>
      <c r="G384" s="608"/>
      <c r="H384" s="608"/>
      <c r="I384" s="608"/>
      <c r="J384" s="608"/>
      <c r="K384" s="608"/>
      <c r="L384" s="608"/>
      <c r="M384" s="608"/>
      <c r="N384" s="608"/>
      <c r="O384" s="54"/>
      <c r="P384" s="608"/>
      <c r="Q384" s="608"/>
      <c r="R384" s="224">
        <f t="shared" si="253"/>
        <v>0</v>
      </c>
    </row>
    <row r="385" spans="1:18" s="53" customFormat="1" x14ac:dyDescent="0.3">
      <c r="A385" s="767"/>
      <c r="B385" s="222" t="s">
        <v>333</v>
      </c>
      <c r="C385" s="222">
        <f t="shared" ref="C385:N385" si="260">SUM(C386:C387)</f>
        <v>0</v>
      </c>
      <c r="D385" s="222">
        <f t="shared" si="260"/>
        <v>0</v>
      </c>
      <c r="E385" s="222">
        <f t="shared" si="260"/>
        <v>0</v>
      </c>
      <c r="F385" s="222">
        <f t="shared" si="260"/>
        <v>0</v>
      </c>
      <c r="G385" s="222">
        <f t="shared" si="260"/>
        <v>0</v>
      </c>
      <c r="H385" s="222">
        <f t="shared" si="260"/>
        <v>0</v>
      </c>
      <c r="I385" s="222">
        <f t="shared" si="260"/>
        <v>0</v>
      </c>
      <c r="J385" s="222">
        <f t="shared" si="260"/>
        <v>0</v>
      </c>
      <c r="K385" s="222">
        <f t="shared" si="260"/>
        <v>0</v>
      </c>
      <c r="L385" s="222">
        <f t="shared" si="260"/>
        <v>0</v>
      </c>
      <c r="M385" s="222">
        <f t="shared" si="260"/>
        <v>0</v>
      </c>
      <c r="N385" s="222">
        <f t="shared" si="260"/>
        <v>0</v>
      </c>
      <c r="O385" s="54"/>
      <c r="P385" s="222">
        <f t="shared" ref="P385:Q385" si="261">SUM(P386:P387)</f>
        <v>0</v>
      </c>
      <c r="Q385" s="222">
        <f t="shared" si="261"/>
        <v>0</v>
      </c>
      <c r="R385" s="222">
        <f t="shared" si="253"/>
        <v>0</v>
      </c>
    </row>
    <row r="386" spans="1:18" s="53" customFormat="1" x14ac:dyDescent="0.3">
      <c r="A386" s="767"/>
      <c r="B386" s="223" t="s">
        <v>331</v>
      </c>
      <c r="C386" s="608"/>
      <c r="D386" s="608"/>
      <c r="E386" s="608"/>
      <c r="F386" s="608"/>
      <c r="G386" s="608"/>
      <c r="H386" s="608"/>
      <c r="I386" s="608"/>
      <c r="J386" s="608"/>
      <c r="K386" s="608"/>
      <c r="L386" s="608"/>
      <c r="M386" s="608"/>
      <c r="N386" s="608"/>
      <c r="O386" s="54"/>
      <c r="P386" s="608"/>
      <c r="Q386" s="608"/>
      <c r="R386" s="224">
        <f t="shared" si="253"/>
        <v>0</v>
      </c>
    </row>
    <row r="387" spans="1:18" s="53" customFormat="1" x14ac:dyDescent="0.3">
      <c r="A387" s="767"/>
      <c r="B387" s="223" t="s">
        <v>332</v>
      </c>
      <c r="C387" s="608"/>
      <c r="D387" s="608"/>
      <c r="E387" s="608"/>
      <c r="F387" s="608"/>
      <c r="G387" s="608"/>
      <c r="H387" s="608"/>
      <c r="I387" s="608"/>
      <c r="J387" s="608"/>
      <c r="K387" s="608"/>
      <c r="L387" s="608"/>
      <c r="M387" s="608"/>
      <c r="N387" s="608"/>
      <c r="O387" s="54"/>
      <c r="P387" s="608"/>
      <c r="Q387" s="608"/>
      <c r="R387" s="224">
        <f t="shared" si="253"/>
        <v>0</v>
      </c>
    </row>
    <row r="388" spans="1:18" s="53" customFormat="1" x14ac:dyDescent="0.3">
      <c r="A388" s="767" t="s">
        <v>344</v>
      </c>
      <c r="B388" s="222" t="s">
        <v>330</v>
      </c>
      <c r="C388" s="222">
        <f t="shared" ref="C388:O388" si="262">SUM(C389:C390)</f>
        <v>0</v>
      </c>
      <c r="D388" s="222">
        <f t="shared" si="262"/>
        <v>0</v>
      </c>
      <c r="E388" s="222">
        <f t="shared" si="262"/>
        <v>0</v>
      </c>
      <c r="F388" s="222">
        <f t="shared" si="262"/>
        <v>0</v>
      </c>
      <c r="G388" s="222">
        <f t="shared" si="262"/>
        <v>0</v>
      </c>
      <c r="H388" s="222">
        <f t="shared" si="262"/>
        <v>0</v>
      </c>
      <c r="I388" s="222">
        <f t="shared" si="262"/>
        <v>0</v>
      </c>
      <c r="J388" s="222">
        <f t="shared" si="262"/>
        <v>0</v>
      </c>
      <c r="K388" s="222">
        <f t="shared" si="262"/>
        <v>0</v>
      </c>
      <c r="L388" s="222">
        <f t="shared" si="262"/>
        <v>0</v>
      </c>
      <c r="M388" s="222">
        <f t="shared" si="262"/>
        <v>0</v>
      </c>
      <c r="N388" s="222">
        <f t="shared" si="262"/>
        <v>0</v>
      </c>
      <c r="O388" s="222">
        <f t="shared" si="262"/>
        <v>0</v>
      </c>
      <c r="P388" s="54"/>
      <c r="Q388" s="222">
        <f t="shared" ref="Q388" si="263">SUM(Q389:Q390)</f>
        <v>0</v>
      </c>
      <c r="R388" s="222">
        <f t="shared" si="253"/>
        <v>0</v>
      </c>
    </row>
    <row r="389" spans="1:18" s="53" customFormat="1" x14ac:dyDescent="0.3">
      <c r="A389" s="767"/>
      <c r="B389" s="223" t="s">
        <v>331</v>
      </c>
      <c r="C389" s="608"/>
      <c r="D389" s="608"/>
      <c r="E389" s="608"/>
      <c r="F389" s="608"/>
      <c r="G389" s="608"/>
      <c r="H389" s="608"/>
      <c r="I389" s="608"/>
      <c r="J389" s="608"/>
      <c r="K389" s="608"/>
      <c r="L389" s="608"/>
      <c r="M389" s="608"/>
      <c r="N389" s="608"/>
      <c r="O389" s="608"/>
      <c r="P389" s="54"/>
      <c r="Q389" s="608"/>
      <c r="R389" s="224">
        <f t="shared" si="253"/>
        <v>0</v>
      </c>
    </row>
    <row r="390" spans="1:18" s="53" customFormat="1" x14ac:dyDescent="0.3">
      <c r="A390" s="767"/>
      <c r="B390" s="223" t="s">
        <v>332</v>
      </c>
      <c r="C390" s="608"/>
      <c r="D390" s="608"/>
      <c r="E390" s="608"/>
      <c r="F390" s="608"/>
      <c r="G390" s="608"/>
      <c r="H390" s="608"/>
      <c r="I390" s="608"/>
      <c r="J390" s="608"/>
      <c r="K390" s="608"/>
      <c r="L390" s="608"/>
      <c r="M390" s="608"/>
      <c r="N390" s="608"/>
      <c r="O390" s="608"/>
      <c r="P390" s="54"/>
      <c r="Q390" s="608"/>
      <c r="R390" s="224">
        <f t="shared" si="253"/>
        <v>0</v>
      </c>
    </row>
    <row r="391" spans="1:18" s="53" customFormat="1" x14ac:dyDescent="0.3">
      <c r="A391" s="767"/>
      <c r="B391" s="222" t="s">
        <v>333</v>
      </c>
      <c r="C391" s="222">
        <f t="shared" ref="C391:O391" si="264">SUM(C392:C393)</f>
        <v>0</v>
      </c>
      <c r="D391" s="222">
        <f t="shared" si="264"/>
        <v>0</v>
      </c>
      <c r="E391" s="222">
        <f t="shared" si="264"/>
        <v>0</v>
      </c>
      <c r="F391" s="222">
        <f t="shared" si="264"/>
        <v>0</v>
      </c>
      <c r="G391" s="222">
        <f t="shared" si="264"/>
        <v>0</v>
      </c>
      <c r="H391" s="222">
        <f t="shared" si="264"/>
        <v>0</v>
      </c>
      <c r="I391" s="222">
        <f t="shared" si="264"/>
        <v>0</v>
      </c>
      <c r="J391" s="222">
        <f t="shared" si="264"/>
        <v>0</v>
      </c>
      <c r="K391" s="222">
        <f t="shared" si="264"/>
        <v>0</v>
      </c>
      <c r="L391" s="222">
        <f t="shared" si="264"/>
        <v>0</v>
      </c>
      <c r="M391" s="222">
        <f t="shared" si="264"/>
        <v>0</v>
      </c>
      <c r="N391" s="222">
        <f t="shared" si="264"/>
        <v>0</v>
      </c>
      <c r="O391" s="222">
        <f t="shared" si="264"/>
        <v>0</v>
      </c>
      <c r="P391" s="54"/>
      <c r="Q391" s="222">
        <f t="shared" ref="Q391" si="265">SUM(Q392:Q393)</f>
        <v>0</v>
      </c>
      <c r="R391" s="222">
        <f t="shared" si="253"/>
        <v>0</v>
      </c>
    </row>
    <row r="392" spans="1:18" s="53" customFormat="1" x14ac:dyDescent="0.3">
      <c r="A392" s="767"/>
      <c r="B392" s="223" t="s">
        <v>331</v>
      </c>
      <c r="C392" s="608"/>
      <c r="D392" s="608"/>
      <c r="E392" s="608"/>
      <c r="F392" s="608"/>
      <c r="G392" s="608"/>
      <c r="H392" s="608"/>
      <c r="I392" s="608"/>
      <c r="J392" s="608"/>
      <c r="K392" s="608"/>
      <c r="L392" s="608"/>
      <c r="M392" s="608"/>
      <c r="N392" s="608"/>
      <c r="O392" s="608"/>
      <c r="P392" s="54"/>
      <c r="Q392" s="608"/>
      <c r="R392" s="224">
        <f t="shared" si="253"/>
        <v>0</v>
      </c>
    </row>
    <row r="393" spans="1:18" s="53" customFormat="1" x14ac:dyDescent="0.3">
      <c r="A393" s="767"/>
      <c r="B393" s="223" t="s">
        <v>332</v>
      </c>
      <c r="C393" s="608"/>
      <c r="D393" s="608"/>
      <c r="E393" s="608"/>
      <c r="F393" s="608"/>
      <c r="G393" s="608"/>
      <c r="H393" s="608"/>
      <c r="I393" s="608"/>
      <c r="J393" s="608"/>
      <c r="K393" s="608"/>
      <c r="L393" s="608"/>
      <c r="M393" s="608"/>
      <c r="N393" s="608"/>
      <c r="O393" s="608"/>
      <c r="P393" s="54"/>
      <c r="Q393" s="608"/>
      <c r="R393" s="224">
        <f t="shared" si="253"/>
        <v>0</v>
      </c>
    </row>
    <row r="394" spans="1:18" s="53" customFormat="1" x14ac:dyDescent="0.3">
      <c r="A394" s="767" t="s">
        <v>345</v>
      </c>
      <c r="B394" s="222" t="s">
        <v>330</v>
      </c>
      <c r="C394" s="222">
        <f t="shared" ref="C394:O394" si="266">SUM(C395:C396)</f>
        <v>0</v>
      </c>
      <c r="D394" s="222">
        <f t="shared" si="266"/>
        <v>0</v>
      </c>
      <c r="E394" s="222">
        <f t="shared" si="266"/>
        <v>0</v>
      </c>
      <c r="F394" s="222">
        <f t="shared" si="266"/>
        <v>0</v>
      </c>
      <c r="G394" s="222">
        <f t="shared" si="266"/>
        <v>0</v>
      </c>
      <c r="H394" s="222">
        <f t="shared" si="266"/>
        <v>0</v>
      </c>
      <c r="I394" s="222">
        <f t="shared" si="266"/>
        <v>0</v>
      </c>
      <c r="J394" s="222">
        <f t="shared" si="266"/>
        <v>0</v>
      </c>
      <c r="K394" s="222">
        <f t="shared" si="266"/>
        <v>0</v>
      </c>
      <c r="L394" s="222">
        <f t="shared" si="266"/>
        <v>0</v>
      </c>
      <c r="M394" s="222">
        <f t="shared" si="266"/>
        <v>0</v>
      </c>
      <c r="N394" s="222">
        <f t="shared" si="266"/>
        <v>0</v>
      </c>
      <c r="O394" s="222">
        <f t="shared" si="266"/>
        <v>0</v>
      </c>
      <c r="P394" s="222">
        <f>SUM(P395:P396)</f>
        <v>0</v>
      </c>
      <c r="Q394" s="54"/>
      <c r="R394" s="222">
        <f t="shared" si="253"/>
        <v>0</v>
      </c>
    </row>
    <row r="395" spans="1:18" s="53" customFormat="1" x14ac:dyDescent="0.3">
      <c r="A395" s="767"/>
      <c r="B395" s="223" t="s">
        <v>331</v>
      </c>
      <c r="C395" s="608"/>
      <c r="D395" s="608"/>
      <c r="E395" s="608"/>
      <c r="F395" s="608"/>
      <c r="G395" s="608"/>
      <c r="H395" s="608"/>
      <c r="I395" s="608"/>
      <c r="J395" s="608"/>
      <c r="K395" s="608"/>
      <c r="L395" s="608"/>
      <c r="M395" s="608"/>
      <c r="N395" s="608"/>
      <c r="O395" s="608"/>
      <c r="P395" s="608"/>
      <c r="Q395" s="54"/>
      <c r="R395" s="224">
        <f t="shared" si="253"/>
        <v>0</v>
      </c>
    </row>
    <row r="396" spans="1:18" s="53" customFormat="1" x14ac:dyDescent="0.3">
      <c r="A396" s="767"/>
      <c r="B396" s="223" t="s">
        <v>332</v>
      </c>
      <c r="C396" s="608"/>
      <c r="D396" s="608"/>
      <c r="E396" s="608"/>
      <c r="F396" s="608"/>
      <c r="G396" s="608"/>
      <c r="H396" s="608"/>
      <c r="I396" s="608"/>
      <c r="J396" s="608"/>
      <c r="K396" s="608"/>
      <c r="L396" s="608"/>
      <c r="M396" s="608"/>
      <c r="N396" s="608"/>
      <c r="O396" s="608"/>
      <c r="P396" s="608"/>
      <c r="Q396" s="54"/>
      <c r="R396" s="224">
        <f t="shared" si="253"/>
        <v>0</v>
      </c>
    </row>
    <row r="397" spans="1:18" s="53" customFormat="1" x14ac:dyDescent="0.3">
      <c r="A397" s="767"/>
      <c r="B397" s="222" t="s">
        <v>333</v>
      </c>
      <c r="C397" s="222">
        <f t="shared" ref="C397:O397" si="267">SUM(C398:C399)</f>
        <v>0</v>
      </c>
      <c r="D397" s="222">
        <f t="shared" si="267"/>
        <v>0</v>
      </c>
      <c r="E397" s="222">
        <f t="shared" si="267"/>
        <v>0</v>
      </c>
      <c r="F397" s="222">
        <f t="shared" si="267"/>
        <v>0</v>
      </c>
      <c r="G397" s="222">
        <f t="shared" si="267"/>
        <v>0</v>
      </c>
      <c r="H397" s="222">
        <f t="shared" si="267"/>
        <v>0</v>
      </c>
      <c r="I397" s="222">
        <f t="shared" si="267"/>
        <v>0</v>
      </c>
      <c r="J397" s="222">
        <f t="shared" si="267"/>
        <v>0</v>
      </c>
      <c r="K397" s="222">
        <f t="shared" si="267"/>
        <v>0</v>
      </c>
      <c r="L397" s="222">
        <f t="shared" si="267"/>
        <v>0</v>
      </c>
      <c r="M397" s="222">
        <f t="shared" si="267"/>
        <v>0</v>
      </c>
      <c r="N397" s="222">
        <f t="shared" si="267"/>
        <v>0</v>
      </c>
      <c r="O397" s="222">
        <f t="shared" si="267"/>
        <v>0</v>
      </c>
      <c r="P397" s="222">
        <f>SUM(P398:P399)</f>
        <v>0</v>
      </c>
      <c r="Q397" s="54"/>
      <c r="R397" s="222">
        <f t="shared" si="253"/>
        <v>0</v>
      </c>
    </row>
    <row r="398" spans="1:18" s="53" customFormat="1" x14ac:dyDescent="0.3">
      <c r="A398" s="767"/>
      <c r="B398" s="223" t="s">
        <v>331</v>
      </c>
      <c r="C398" s="608"/>
      <c r="D398" s="608"/>
      <c r="E398" s="608"/>
      <c r="F398" s="608"/>
      <c r="G398" s="608"/>
      <c r="H398" s="608"/>
      <c r="I398" s="608"/>
      <c r="J398" s="608"/>
      <c r="K398" s="608"/>
      <c r="L398" s="608"/>
      <c r="M398" s="608"/>
      <c r="N398" s="608"/>
      <c r="O398" s="608"/>
      <c r="P398" s="608"/>
      <c r="Q398" s="54"/>
      <c r="R398" s="224">
        <f t="shared" si="253"/>
        <v>0</v>
      </c>
    </row>
    <row r="399" spans="1:18" s="53" customFormat="1" x14ac:dyDescent="0.3">
      <c r="A399" s="768"/>
      <c r="B399" s="223" t="s">
        <v>332</v>
      </c>
      <c r="C399" s="608"/>
      <c r="D399" s="608"/>
      <c r="E399" s="608"/>
      <c r="F399" s="608"/>
      <c r="G399" s="608"/>
      <c r="H399" s="608"/>
      <c r="I399" s="608"/>
      <c r="J399" s="608"/>
      <c r="K399" s="608"/>
      <c r="L399" s="608"/>
      <c r="M399" s="608"/>
      <c r="N399" s="608"/>
      <c r="O399" s="608"/>
      <c r="P399" s="608"/>
      <c r="Q399" s="54"/>
      <c r="R399" s="224">
        <f t="shared" si="253"/>
        <v>0</v>
      </c>
    </row>
    <row r="400" spans="1:18" s="53" customFormat="1" x14ac:dyDescent="0.3">
      <c r="A400" s="767" t="s">
        <v>885</v>
      </c>
      <c r="B400" s="225" t="s">
        <v>330</v>
      </c>
      <c r="C400" s="225">
        <f t="shared" ref="C400:R400" si="268">SUM(C310,C316,C322,C328,C334,C340,C346,C352,C358,C364,C370,C376,C382,C388,C394)</f>
        <v>0</v>
      </c>
      <c r="D400" s="225">
        <f t="shared" si="268"/>
        <v>0</v>
      </c>
      <c r="E400" s="225">
        <f t="shared" si="268"/>
        <v>0</v>
      </c>
      <c r="F400" s="225">
        <f t="shared" si="268"/>
        <v>0</v>
      </c>
      <c r="G400" s="225">
        <f t="shared" si="268"/>
        <v>0</v>
      </c>
      <c r="H400" s="225">
        <f t="shared" si="268"/>
        <v>0</v>
      </c>
      <c r="I400" s="225">
        <f t="shared" si="268"/>
        <v>0</v>
      </c>
      <c r="J400" s="225">
        <f t="shared" si="268"/>
        <v>0</v>
      </c>
      <c r="K400" s="225">
        <f t="shared" si="268"/>
        <v>0</v>
      </c>
      <c r="L400" s="225">
        <f t="shared" si="268"/>
        <v>0</v>
      </c>
      <c r="M400" s="225">
        <f t="shared" si="268"/>
        <v>0</v>
      </c>
      <c r="N400" s="225">
        <f t="shared" si="268"/>
        <v>0</v>
      </c>
      <c r="O400" s="225">
        <f t="shared" si="268"/>
        <v>0</v>
      </c>
      <c r="P400" s="225">
        <f t="shared" si="268"/>
        <v>0</v>
      </c>
      <c r="Q400" s="225">
        <f t="shared" si="268"/>
        <v>0</v>
      </c>
      <c r="R400" s="225">
        <f t="shared" si="268"/>
        <v>0</v>
      </c>
    </row>
    <row r="401" spans="1:18" s="53" customFormat="1" x14ac:dyDescent="0.3">
      <c r="A401" s="767"/>
      <c r="B401" s="223" t="s">
        <v>331</v>
      </c>
      <c r="C401" s="224">
        <f t="shared" ref="C401:R401" si="269">SUM(C311,C317,C323,C329,C335,C341,C347,C353,C359,C365,C371,C377,C383,C389,C395)</f>
        <v>0</v>
      </c>
      <c r="D401" s="224">
        <f t="shared" si="269"/>
        <v>0</v>
      </c>
      <c r="E401" s="224">
        <f t="shared" si="269"/>
        <v>0</v>
      </c>
      <c r="F401" s="224">
        <f t="shared" si="269"/>
        <v>0</v>
      </c>
      <c r="G401" s="224">
        <f t="shared" si="269"/>
        <v>0</v>
      </c>
      <c r="H401" s="224">
        <f t="shared" si="269"/>
        <v>0</v>
      </c>
      <c r="I401" s="224">
        <f t="shared" si="269"/>
        <v>0</v>
      </c>
      <c r="J401" s="224">
        <f t="shared" si="269"/>
        <v>0</v>
      </c>
      <c r="K401" s="224">
        <f t="shared" si="269"/>
        <v>0</v>
      </c>
      <c r="L401" s="224">
        <f t="shared" si="269"/>
        <v>0</v>
      </c>
      <c r="M401" s="224">
        <f t="shared" si="269"/>
        <v>0</v>
      </c>
      <c r="N401" s="224">
        <f t="shared" si="269"/>
        <v>0</v>
      </c>
      <c r="O401" s="224">
        <f t="shared" si="269"/>
        <v>0</v>
      </c>
      <c r="P401" s="224">
        <f t="shared" si="269"/>
        <v>0</v>
      </c>
      <c r="Q401" s="224">
        <f t="shared" si="269"/>
        <v>0</v>
      </c>
      <c r="R401" s="224">
        <f t="shared" si="269"/>
        <v>0</v>
      </c>
    </row>
    <row r="402" spans="1:18" s="53" customFormat="1" x14ac:dyDescent="0.3">
      <c r="A402" s="767"/>
      <c r="B402" s="223" t="s">
        <v>332</v>
      </c>
      <c r="C402" s="224">
        <f t="shared" ref="C402:R402" si="270">SUM(C312,C318,C324,C330,C336,C342,C348,C354,C360,C366,C372,C378,C384,C390,C396)</f>
        <v>0</v>
      </c>
      <c r="D402" s="224">
        <f t="shared" si="270"/>
        <v>0</v>
      </c>
      <c r="E402" s="224">
        <f t="shared" si="270"/>
        <v>0</v>
      </c>
      <c r="F402" s="224">
        <f t="shared" si="270"/>
        <v>0</v>
      </c>
      <c r="G402" s="224">
        <f t="shared" si="270"/>
        <v>0</v>
      </c>
      <c r="H402" s="224">
        <f t="shared" si="270"/>
        <v>0</v>
      </c>
      <c r="I402" s="224">
        <f t="shared" si="270"/>
        <v>0</v>
      </c>
      <c r="J402" s="224">
        <f t="shared" si="270"/>
        <v>0</v>
      </c>
      <c r="K402" s="224">
        <f t="shared" si="270"/>
        <v>0</v>
      </c>
      <c r="L402" s="224">
        <f t="shared" si="270"/>
        <v>0</v>
      </c>
      <c r="M402" s="224">
        <f t="shared" si="270"/>
        <v>0</v>
      </c>
      <c r="N402" s="224">
        <f t="shared" si="270"/>
        <v>0</v>
      </c>
      <c r="O402" s="224">
        <f t="shared" si="270"/>
        <v>0</v>
      </c>
      <c r="P402" s="224">
        <f t="shared" si="270"/>
        <v>0</v>
      </c>
      <c r="Q402" s="224">
        <f t="shared" si="270"/>
        <v>0</v>
      </c>
      <c r="R402" s="224">
        <f t="shared" si="270"/>
        <v>0</v>
      </c>
    </row>
    <row r="403" spans="1:18" s="53" customFormat="1" x14ac:dyDescent="0.3">
      <c r="A403" s="767"/>
      <c r="B403" s="225" t="s">
        <v>333</v>
      </c>
      <c r="C403" s="225">
        <f t="shared" ref="C403:R403" si="271">SUM(C313,C319,C325,C331,C337,C343,C349,C355,C361,C367,C373,C379,C385,C391,C397)</f>
        <v>0</v>
      </c>
      <c r="D403" s="225">
        <f t="shared" si="271"/>
        <v>0</v>
      </c>
      <c r="E403" s="225">
        <f t="shared" si="271"/>
        <v>0</v>
      </c>
      <c r="F403" s="225">
        <f t="shared" si="271"/>
        <v>0</v>
      </c>
      <c r="G403" s="225">
        <f t="shared" si="271"/>
        <v>0</v>
      </c>
      <c r="H403" s="225">
        <f t="shared" si="271"/>
        <v>0</v>
      </c>
      <c r="I403" s="225">
        <f t="shared" si="271"/>
        <v>0</v>
      </c>
      <c r="J403" s="225">
        <f t="shared" si="271"/>
        <v>0</v>
      </c>
      <c r="K403" s="225">
        <f t="shared" si="271"/>
        <v>0</v>
      </c>
      <c r="L403" s="225">
        <f t="shared" si="271"/>
        <v>0</v>
      </c>
      <c r="M403" s="225">
        <f t="shared" si="271"/>
        <v>0</v>
      </c>
      <c r="N403" s="225">
        <f t="shared" si="271"/>
        <v>0</v>
      </c>
      <c r="O403" s="225">
        <f t="shared" si="271"/>
        <v>0</v>
      </c>
      <c r="P403" s="225">
        <f t="shared" si="271"/>
        <v>0</v>
      </c>
      <c r="Q403" s="225">
        <f t="shared" si="271"/>
        <v>0</v>
      </c>
      <c r="R403" s="225">
        <f t="shared" si="271"/>
        <v>0</v>
      </c>
    </row>
    <row r="404" spans="1:18" s="53" customFormat="1" x14ac:dyDescent="0.3">
      <c r="A404" s="767"/>
      <c r="B404" s="223" t="s">
        <v>331</v>
      </c>
      <c r="C404" s="224">
        <f t="shared" ref="C404:R404" si="272">SUM(C314,C320,C326,C332,C338,C344,C350,C356,C362,C368,C374,C380,C386,C392,C398)</f>
        <v>0</v>
      </c>
      <c r="D404" s="224">
        <f t="shared" si="272"/>
        <v>0</v>
      </c>
      <c r="E404" s="224">
        <f t="shared" si="272"/>
        <v>0</v>
      </c>
      <c r="F404" s="224">
        <f t="shared" si="272"/>
        <v>0</v>
      </c>
      <c r="G404" s="224">
        <f t="shared" si="272"/>
        <v>0</v>
      </c>
      <c r="H404" s="224">
        <f t="shared" si="272"/>
        <v>0</v>
      </c>
      <c r="I404" s="224">
        <f t="shared" si="272"/>
        <v>0</v>
      </c>
      <c r="J404" s="224">
        <f t="shared" si="272"/>
        <v>0</v>
      </c>
      <c r="K404" s="224">
        <f t="shared" si="272"/>
        <v>0</v>
      </c>
      <c r="L404" s="224">
        <f t="shared" si="272"/>
        <v>0</v>
      </c>
      <c r="M404" s="224">
        <f t="shared" si="272"/>
        <v>0</v>
      </c>
      <c r="N404" s="224">
        <f t="shared" si="272"/>
        <v>0</v>
      </c>
      <c r="O404" s="224">
        <f t="shared" si="272"/>
        <v>0</v>
      </c>
      <c r="P404" s="224">
        <f t="shared" si="272"/>
        <v>0</v>
      </c>
      <c r="Q404" s="224">
        <f t="shared" si="272"/>
        <v>0</v>
      </c>
      <c r="R404" s="224">
        <f t="shared" si="272"/>
        <v>0</v>
      </c>
    </row>
    <row r="405" spans="1:18" s="53" customFormat="1" x14ac:dyDescent="0.3">
      <c r="A405" s="768"/>
      <c r="B405" s="223" t="s">
        <v>332</v>
      </c>
      <c r="C405" s="224">
        <f>SUM(C315,C321,C327,C333,C339,C345,C351,C357,C363,C369,C375,C381,C387,C393,C399)</f>
        <v>0</v>
      </c>
      <c r="D405" s="224">
        <f t="shared" ref="D405:R405" si="273">SUM(D315,D321,D327,D333,D339,D345,D351,D357,D363,D369,D375,D381,D387,D393,D399)</f>
        <v>0</v>
      </c>
      <c r="E405" s="224">
        <f t="shared" si="273"/>
        <v>0</v>
      </c>
      <c r="F405" s="224">
        <f t="shared" si="273"/>
        <v>0</v>
      </c>
      <c r="G405" s="224">
        <f t="shared" si="273"/>
        <v>0</v>
      </c>
      <c r="H405" s="224">
        <f t="shared" si="273"/>
        <v>0</v>
      </c>
      <c r="I405" s="224">
        <f t="shared" si="273"/>
        <v>0</v>
      </c>
      <c r="J405" s="224">
        <f t="shared" si="273"/>
        <v>0</v>
      </c>
      <c r="K405" s="224">
        <f t="shared" si="273"/>
        <v>0</v>
      </c>
      <c r="L405" s="224">
        <f t="shared" si="273"/>
        <v>0</v>
      </c>
      <c r="M405" s="224">
        <f t="shared" si="273"/>
        <v>0</v>
      </c>
      <c r="N405" s="224">
        <f t="shared" si="273"/>
        <v>0</v>
      </c>
      <c r="O405" s="224">
        <f t="shared" si="273"/>
        <v>0</v>
      </c>
      <c r="P405" s="224">
        <f t="shared" si="273"/>
        <v>0</v>
      </c>
      <c r="Q405" s="224">
        <f t="shared" si="273"/>
        <v>0</v>
      </c>
      <c r="R405" s="224">
        <f t="shared" si="273"/>
        <v>0</v>
      </c>
    </row>
    <row r="406" spans="1:18" s="53" customFormat="1" x14ac:dyDescent="0.3">
      <c r="A406" s="223"/>
      <c r="C406" s="223"/>
      <c r="D406" s="223"/>
      <c r="E406" s="223"/>
    </row>
    <row r="407" spans="1:18" s="231" customFormat="1" ht="18" x14ac:dyDescent="0.35">
      <c r="A407" s="609"/>
      <c r="B407" s="770" t="str">
        <f>$F$5</f>
        <v>Budget 2020</v>
      </c>
      <c r="C407" s="771"/>
      <c r="D407" s="771"/>
      <c r="E407" s="771"/>
      <c r="F407" s="771"/>
      <c r="G407" s="771"/>
      <c r="H407" s="771"/>
      <c r="I407" s="771"/>
      <c r="J407" s="771"/>
      <c r="K407" s="771"/>
      <c r="L407" s="771"/>
      <c r="M407" s="771"/>
      <c r="N407" s="771"/>
      <c r="O407" s="771"/>
      <c r="P407" s="771"/>
      <c r="Q407" s="771"/>
      <c r="R407" s="771"/>
    </row>
    <row r="408" spans="1:18" s="231" customFormat="1" ht="40.5" x14ac:dyDescent="0.3">
      <c r="A408" s="609"/>
      <c r="B408" s="219"/>
      <c r="C408" s="220" t="s">
        <v>334</v>
      </c>
      <c r="D408" s="220" t="s">
        <v>335</v>
      </c>
      <c r="E408" s="220" t="s">
        <v>651</v>
      </c>
      <c r="F408" s="220" t="s">
        <v>652</v>
      </c>
      <c r="G408" s="220" t="s">
        <v>653</v>
      </c>
      <c r="H408" s="220" t="s">
        <v>337</v>
      </c>
      <c r="I408" s="220" t="s">
        <v>338</v>
      </c>
      <c r="J408" s="220" t="s">
        <v>339</v>
      </c>
      <c r="K408" s="220" t="s">
        <v>340</v>
      </c>
      <c r="L408" s="220" t="s">
        <v>341</v>
      </c>
      <c r="M408" s="220" t="s">
        <v>342</v>
      </c>
      <c r="N408" s="220" t="s">
        <v>343</v>
      </c>
      <c r="O408" s="220" t="s">
        <v>654</v>
      </c>
      <c r="P408" s="220" t="s">
        <v>344</v>
      </c>
      <c r="Q408" s="220" t="s">
        <v>345</v>
      </c>
      <c r="R408" s="220" t="s">
        <v>885</v>
      </c>
    </row>
    <row r="409" spans="1:18" s="53" customFormat="1" x14ac:dyDescent="0.3">
      <c r="A409" s="769" t="s">
        <v>334</v>
      </c>
      <c r="B409" s="222" t="s">
        <v>330</v>
      </c>
      <c r="C409" s="54"/>
      <c r="D409" s="222">
        <f>SUM(D410:D411)</f>
        <v>0</v>
      </c>
      <c r="E409" s="222">
        <f>SUM(E410:E411)</f>
        <v>0</v>
      </c>
      <c r="F409" s="222">
        <f t="shared" ref="F409:Q409" si="274">SUM(F410:F411)</f>
        <v>0</v>
      </c>
      <c r="G409" s="222">
        <f t="shared" si="274"/>
        <v>0</v>
      </c>
      <c r="H409" s="222">
        <f t="shared" si="274"/>
        <v>0</v>
      </c>
      <c r="I409" s="222">
        <f t="shared" si="274"/>
        <v>0</v>
      </c>
      <c r="J409" s="222">
        <f t="shared" si="274"/>
        <v>0</v>
      </c>
      <c r="K409" s="222">
        <f t="shared" si="274"/>
        <v>0</v>
      </c>
      <c r="L409" s="222">
        <f t="shared" si="274"/>
        <v>0</v>
      </c>
      <c r="M409" s="222">
        <f t="shared" si="274"/>
        <v>0</v>
      </c>
      <c r="N409" s="222">
        <f t="shared" si="274"/>
        <v>0</v>
      </c>
      <c r="O409" s="222">
        <f t="shared" si="274"/>
        <v>0</v>
      </c>
      <c r="P409" s="222">
        <f t="shared" si="274"/>
        <v>0</v>
      </c>
      <c r="Q409" s="222">
        <f t="shared" si="274"/>
        <v>0</v>
      </c>
      <c r="R409" s="222">
        <f>SUM(C409:Q409)</f>
        <v>0</v>
      </c>
    </row>
    <row r="410" spans="1:18" s="53" customFormat="1" x14ac:dyDescent="0.3">
      <c r="A410" s="767"/>
      <c r="B410" s="223" t="s">
        <v>331</v>
      </c>
      <c r="C410" s="54"/>
      <c r="D410" s="608"/>
      <c r="E410" s="608"/>
      <c r="F410" s="608"/>
      <c r="G410" s="608"/>
      <c r="H410" s="608"/>
      <c r="I410" s="608"/>
      <c r="J410" s="608"/>
      <c r="K410" s="608"/>
      <c r="L410" s="608"/>
      <c r="M410" s="608"/>
      <c r="N410" s="608"/>
      <c r="O410" s="608"/>
      <c r="P410" s="608"/>
      <c r="Q410" s="608"/>
      <c r="R410" s="224">
        <f t="shared" ref="R410:R473" si="275">SUM(C410:Q410)</f>
        <v>0</v>
      </c>
    </row>
    <row r="411" spans="1:18" s="53" customFormat="1" x14ac:dyDescent="0.3">
      <c r="A411" s="767"/>
      <c r="B411" s="223" t="s">
        <v>332</v>
      </c>
      <c r="C411" s="54"/>
      <c r="D411" s="608"/>
      <c r="E411" s="608"/>
      <c r="F411" s="608"/>
      <c r="G411" s="608"/>
      <c r="H411" s="608"/>
      <c r="I411" s="608"/>
      <c r="J411" s="608"/>
      <c r="K411" s="608"/>
      <c r="L411" s="608"/>
      <c r="M411" s="608"/>
      <c r="N411" s="608"/>
      <c r="O411" s="608"/>
      <c r="P411" s="608"/>
      <c r="Q411" s="608"/>
      <c r="R411" s="224">
        <f t="shared" si="275"/>
        <v>0</v>
      </c>
    </row>
    <row r="412" spans="1:18" s="53" customFormat="1" x14ac:dyDescent="0.3">
      <c r="A412" s="767"/>
      <c r="B412" s="222" t="s">
        <v>333</v>
      </c>
      <c r="C412" s="54"/>
      <c r="D412" s="222">
        <f>SUM(D413:D414)</f>
        <v>0</v>
      </c>
      <c r="E412" s="222">
        <f>SUM(E413:E414)</f>
        <v>0</v>
      </c>
      <c r="F412" s="222">
        <f t="shared" ref="F412:Q412" si="276">SUM(F413:F414)</f>
        <v>0</v>
      </c>
      <c r="G412" s="222">
        <f t="shared" si="276"/>
        <v>0</v>
      </c>
      <c r="H412" s="222">
        <f t="shared" si="276"/>
        <v>0</v>
      </c>
      <c r="I412" s="222">
        <f t="shared" si="276"/>
        <v>0</v>
      </c>
      <c r="J412" s="222">
        <f t="shared" si="276"/>
        <v>0</v>
      </c>
      <c r="K412" s="222">
        <f t="shared" si="276"/>
        <v>0</v>
      </c>
      <c r="L412" s="222">
        <f t="shared" si="276"/>
        <v>0</v>
      </c>
      <c r="M412" s="222">
        <f t="shared" si="276"/>
        <v>0</v>
      </c>
      <c r="N412" s="222">
        <f t="shared" si="276"/>
        <v>0</v>
      </c>
      <c r="O412" s="222">
        <f t="shared" si="276"/>
        <v>0</v>
      </c>
      <c r="P412" s="222">
        <f t="shared" si="276"/>
        <v>0</v>
      </c>
      <c r="Q412" s="222">
        <f t="shared" si="276"/>
        <v>0</v>
      </c>
      <c r="R412" s="222">
        <f t="shared" si="275"/>
        <v>0</v>
      </c>
    </row>
    <row r="413" spans="1:18" s="53" customFormat="1" x14ac:dyDescent="0.3">
      <c r="A413" s="767"/>
      <c r="B413" s="223" t="s">
        <v>331</v>
      </c>
      <c r="C413" s="54"/>
      <c r="D413" s="608"/>
      <c r="E413" s="608"/>
      <c r="F413" s="608"/>
      <c r="G413" s="608"/>
      <c r="H413" s="608"/>
      <c r="I413" s="608"/>
      <c r="J413" s="608"/>
      <c r="K413" s="608"/>
      <c r="L413" s="608"/>
      <c r="M413" s="608"/>
      <c r="N413" s="608"/>
      <c r="O413" s="608"/>
      <c r="P413" s="608"/>
      <c r="Q413" s="608"/>
      <c r="R413" s="224">
        <f t="shared" si="275"/>
        <v>0</v>
      </c>
    </row>
    <row r="414" spans="1:18" s="53" customFormat="1" x14ac:dyDescent="0.3">
      <c r="A414" s="767"/>
      <c r="B414" s="223" t="s">
        <v>332</v>
      </c>
      <c r="C414" s="54"/>
      <c r="D414" s="608"/>
      <c r="E414" s="608"/>
      <c r="F414" s="608"/>
      <c r="G414" s="608"/>
      <c r="H414" s="608"/>
      <c r="I414" s="608"/>
      <c r="J414" s="608"/>
      <c r="K414" s="608"/>
      <c r="L414" s="608"/>
      <c r="M414" s="608"/>
      <c r="N414" s="608"/>
      <c r="O414" s="608"/>
      <c r="P414" s="608"/>
      <c r="Q414" s="608"/>
      <c r="R414" s="224">
        <f t="shared" si="275"/>
        <v>0</v>
      </c>
    </row>
    <row r="415" spans="1:18" s="53" customFormat="1" x14ac:dyDescent="0.3">
      <c r="A415" s="767" t="s">
        <v>335</v>
      </c>
      <c r="B415" s="222" t="s">
        <v>330</v>
      </c>
      <c r="C415" s="222">
        <f t="shared" ref="C415" si="277">SUM(C416:C417)</f>
        <v>0</v>
      </c>
      <c r="D415" s="54"/>
      <c r="E415" s="222">
        <f t="shared" ref="E415:Q415" si="278">SUM(E416:E417)</f>
        <v>0</v>
      </c>
      <c r="F415" s="222">
        <f t="shared" si="278"/>
        <v>0</v>
      </c>
      <c r="G415" s="222">
        <f t="shared" si="278"/>
        <v>0</v>
      </c>
      <c r="H415" s="222">
        <f t="shared" si="278"/>
        <v>0</v>
      </c>
      <c r="I415" s="222">
        <f t="shared" si="278"/>
        <v>0</v>
      </c>
      <c r="J415" s="222">
        <f t="shared" si="278"/>
        <v>0</v>
      </c>
      <c r="K415" s="222">
        <f t="shared" si="278"/>
        <v>0</v>
      </c>
      <c r="L415" s="222">
        <f t="shared" si="278"/>
        <v>0</v>
      </c>
      <c r="M415" s="222">
        <f t="shared" si="278"/>
        <v>0</v>
      </c>
      <c r="N415" s="222">
        <f t="shared" si="278"/>
        <v>0</v>
      </c>
      <c r="O415" s="222">
        <f t="shared" si="278"/>
        <v>0</v>
      </c>
      <c r="P415" s="222">
        <f t="shared" si="278"/>
        <v>0</v>
      </c>
      <c r="Q415" s="222">
        <f t="shared" si="278"/>
        <v>0</v>
      </c>
      <c r="R415" s="222">
        <f t="shared" si="275"/>
        <v>0</v>
      </c>
    </row>
    <row r="416" spans="1:18" s="53" customFormat="1" x14ac:dyDescent="0.3">
      <c r="A416" s="767"/>
      <c r="B416" s="223" t="s">
        <v>331</v>
      </c>
      <c r="C416" s="608"/>
      <c r="D416" s="54"/>
      <c r="E416" s="608"/>
      <c r="F416" s="608"/>
      <c r="G416" s="608"/>
      <c r="H416" s="608"/>
      <c r="I416" s="608"/>
      <c r="J416" s="608"/>
      <c r="K416" s="608"/>
      <c r="L416" s="608"/>
      <c r="M416" s="608"/>
      <c r="N416" s="608"/>
      <c r="O416" s="608"/>
      <c r="P416" s="608"/>
      <c r="Q416" s="608"/>
      <c r="R416" s="224">
        <f t="shared" si="275"/>
        <v>0</v>
      </c>
    </row>
    <row r="417" spans="1:18" s="53" customFormat="1" x14ac:dyDescent="0.3">
      <c r="A417" s="767"/>
      <c r="B417" s="223" t="s">
        <v>332</v>
      </c>
      <c r="C417" s="608"/>
      <c r="D417" s="54"/>
      <c r="E417" s="608"/>
      <c r="F417" s="608"/>
      <c r="G417" s="608"/>
      <c r="H417" s="608"/>
      <c r="I417" s="608"/>
      <c r="J417" s="608"/>
      <c r="K417" s="608"/>
      <c r="L417" s="608"/>
      <c r="M417" s="608"/>
      <c r="N417" s="608"/>
      <c r="O417" s="608"/>
      <c r="P417" s="608"/>
      <c r="Q417" s="608"/>
      <c r="R417" s="224">
        <f t="shared" si="275"/>
        <v>0</v>
      </c>
    </row>
    <row r="418" spans="1:18" s="53" customFormat="1" x14ac:dyDescent="0.3">
      <c r="A418" s="767"/>
      <c r="B418" s="222" t="s">
        <v>333</v>
      </c>
      <c r="C418" s="222">
        <f t="shared" ref="C418" si="279">SUM(C419:C420)</f>
        <v>0</v>
      </c>
      <c r="D418" s="54"/>
      <c r="E418" s="222">
        <f t="shared" ref="E418:Q418" si="280">SUM(E419:E420)</f>
        <v>0</v>
      </c>
      <c r="F418" s="222">
        <f t="shared" si="280"/>
        <v>0</v>
      </c>
      <c r="G418" s="222">
        <f t="shared" si="280"/>
        <v>0</v>
      </c>
      <c r="H418" s="222">
        <f t="shared" si="280"/>
        <v>0</v>
      </c>
      <c r="I418" s="222">
        <f t="shared" si="280"/>
        <v>0</v>
      </c>
      <c r="J418" s="222">
        <f t="shared" si="280"/>
        <v>0</v>
      </c>
      <c r="K418" s="222">
        <f t="shared" si="280"/>
        <v>0</v>
      </c>
      <c r="L418" s="222">
        <f t="shared" si="280"/>
        <v>0</v>
      </c>
      <c r="M418" s="222">
        <f t="shared" si="280"/>
        <v>0</v>
      </c>
      <c r="N418" s="222">
        <f t="shared" si="280"/>
        <v>0</v>
      </c>
      <c r="O418" s="222">
        <f t="shared" si="280"/>
        <v>0</v>
      </c>
      <c r="P418" s="222">
        <f t="shared" si="280"/>
        <v>0</v>
      </c>
      <c r="Q418" s="222">
        <f t="shared" si="280"/>
        <v>0</v>
      </c>
      <c r="R418" s="222">
        <f t="shared" si="275"/>
        <v>0</v>
      </c>
    </row>
    <row r="419" spans="1:18" s="53" customFormat="1" x14ac:dyDescent="0.3">
      <c r="A419" s="767"/>
      <c r="B419" s="223" t="s">
        <v>331</v>
      </c>
      <c r="C419" s="608"/>
      <c r="D419" s="54"/>
      <c r="E419" s="608"/>
      <c r="F419" s="608"/>
      <c r="G419" s="608"/>
      <c r="H419" s="608"/>
      <c r="I419" s="608"/>
      <c r="J419" s="608"/>
      <c r="K419" s="608"/>
      <c r="L419" s="608"/>
      <c r="M419" s="608"/>
      <c r="N419" s="608"/>
      <c r="O419" s="608"/>
      <c r="P419" s="608"/>
      <c r="Q419" s="608"/>
      <c r="R419" s="224">
        <f t="shared" si="275"/>
        <v>0</v>
      </c>
    </row>
    <row r="420" spans="1:18" s="53" customFormat="1" x14ac:dyDescent="0.3">
      <c r="A420" s="767"/>
      <c r="B420" s="223" t="s">
        <v>332</v>
      </c>
      <c r="C420" s="608"/>
      <c r="D420" s="54"/>
      <c r="E420" s="608"/>
      <c r="F420" s="608"/>
      <c r="G420" s="608"/>
      <c r="H420" s="608"/>
      <c r="I420" s="608"/>
      <c r="J420" s="608"/>
      <c r="K420" s="608"/>
      <c r="L420" s="608"/>
      <c r="M420" s="608"/>
      <c r="N420" s="608"/>
      <c r="O420" s="608"/>
      <c r="P420" s="608"/>
      <c r="Q420" s="608"/>
      <c r="R420" s="224">
        <f t="shared" si="275"/>
        <v>0</v>
      </c>
    </row>
    <row r="421" spans="1:18" s="53" customFormat="1" x14ac:dyDescent="0.3">
      <c r="A421" s="767" t="s">
        <v>655</v>
      </c>
      <c r="B421" s="222" t="s">
        <v>330</v>
      </c>
      <c r="C421" s="222">
        <f t="shared" ref="C421:D421" si="281">SUM(C422:C423)</f>
        <v>0</v>
      </c>
      <c r="D421" s="222">
        <f t="shared" si="281"/>
        <v>0</v>
      </c>
      <c r="E421" s="54"/>
      <c r="F421" s="222">
        <f t="shared" ref="F421:G421" si="282">SUM(F422:F423)</f>
        <v>0</v>
      </c>
      <c r="G421" s="222">
        <f t="shared" si="282"/>
        <v>0</v>
      </c>
      <c r="H421" s="222">
        <f>SUM(H422:H423)</f>
        <v>0</v>
      </c>
      <c r="I421" s="222">
        <f t="shared" ref="I421:Q421" si="283">SUM(I422:I423)</f>
        <v>0</v>
      </c>
      <c r="J421" s="222">
        <f t="shared" si="283"/>
        <v>0</v>
      </c>
      <c r="K421" s="222">
        <f t="shared" si="283"/>
        <v>0</v>
      </c>
      <c r="L421" s="222">
        <f t="shared" si="283"/>
        <v>0</v>
      </c>
      <c r="M421" s="222">
        <f t="shared" si="283"/>
        <v>0</v>
      </c>
      <c r="N421" s="222">
        <f t="shared" si="283"/>
        <v>0</v>
      </c>
      <c r="O421" s="222">
        <f t="shared" si="283"/>
        <v>0</v>
      </c>
      <c r="P421" s="222">
        <f t="shared" si="283"/>
        <v>0</v>
      </c>
      <c r="Q421" s="222">
        <f t="shared" si="283"/>
        <v>0</v>
      </c>
      <c r="R421" s="222">
        <f t="shared" si="275"/>
        <v>0</v>
      </c>
    </row>
    <row r="422" spans="1:18" s="53" customFormat="1" x14ac:dyDescent="0.3">
      <c r="A422" s="767"/>
      <c r="B422" s="223" t="s">
        <v>331</v>
      </c>
      <c r="C422" s="608"/>
      <c r="D422" s="608"/>
      <c r="E422" s="54"/>
      <c r="F422" s="608"/>
      <c r="G422" s="608"/>
      <c r="H422" s="608"/>
      <c r="I422" s="608"/>
      <c r="J422" s="608"/>
      <c r="K422" s="608"/>
      <c r="L422" s="608"/>
      <c r="M422" s="608"/>
      <c r="N422" s="608"/>
      <c r="O422" s="608"/>
      <c r="P422" s="608"/>
      <c r="Q422" s="608"/>
      <c r="R422" s="224">
        <f t="shared" si="275"/>
        <v>0</v>
      </c>
    </row>
    <row r="423" spans="1:18" s="53" customFormat="1" x14ac:dyDescent="0.3">
      <c r="A423" s="767"/>
      <c r="B423" s="223" t="s">
        <v>332</v>
      </c>
      <c r="C423" s="608"/>
      <c r="D423" s="608"/>
      <c r="E423" s="54"/>
      <c r="F423" s="608"/>
      <c r="G423" s="608"/>
      <c r="H423" s="608"/>
      <c r="I423" s="608"/>
      <c r="J423" s="608"/>
      <c r="K423" s="608"/>
      <c r="L423" s="608"/>
      <c r="M423" s="608"/>
      <c r="N423" s="608"/>
      <c r="O423" s="608"/>
      <c r="P423" s="608"/>
      <c r="Q423" s="608"/>
      <c r="R423" s="224">
        <f t="shared" si="275"/>
        <v>0</v>
      </c>
    </row>
    <row r="424" spans="1:18" s="53" customFormat="1" x14ac:dyDescent="0.3">
      <c r="A424" s="767"/>
      <c r="B424" s="222" t="s">
        <v>333</v>
      </c>
      <c r="C424" s="222">
        <f t="shared" ref="C424:D424" si="284">SUM(C425:C426)</f>
        <v>0</v>
      </c>
      <c r="D424" s="222">
        <f t="shared" si="284"/>
        <v>0</v>
      </c>
      <c r="E424" s="54"/>
      <c r="F424" s="222">
        <f t="shared" ref="F424:G424" si="285">SUM(F425:F426)</f>
        <v>0</v>
      </c>
      <c r="G424" s="222">
        <f t="shared" si="285"/>
        <v>0</v>
      </c>
      <c r="H424" s="222">
        <f>SUM(H425:H426)</f>
        <v>0</v>
      </c>
      <c r="I424" s="222">
        <f t="shared" ref="I424:Q424" si="286">SUM(I425:I426)</f>
        <v>0</v>
      </c>
      <c r="J424" s="222">
        <f t="shared" si="286"/>
        <v>0</v>
      </c>
      <c r="K424" s="222">
        <f t="shared" si="286"/>
        <v>0</v>
      </c>
      <c r="L424" s="222">
        <f t="shared" si="286"/>
        <v>0</v>
      </c>
      <c r="M424" s="222">
        <f t="shared" si="286"/>
        <v>0</v>
      </c>
      <c r="N424" s="222">
        <f t="shared" si="286"/>
        <v>0</v>
      </c>
      <c r="O424" s="222">
        <f t="shared" si="286"/>
        <v>0</v>
      </c>
      <c r="P424" s="222">
        <f t="shared" si="286"/>
        <v>0</v>
      </c>
      <c r="Q424" s="222">
        <f t="shared" si="286"/>
        <v>0</v>
      </c>
      <c r="R424" s="222">
        <f t="shared" si="275"/>
        <v>0</v>
      </c>
    </row>
    <row r="425" spans="1:18" s="53" customFormat="1" x14ac:dyDescent="0.3">
      <c r="A425" s="767"/>
      <c r="B425" s="223" t="s">
        <v>331</v>
      </c>
      <c r="C425" s="608"/>
      <c r="D425" s="608"/>
      <c r="E425" s="54"/>
      <c r="F425" s="608"/>
      <c r="G425" s="608"/>
      <c r="H425" s="608"/>
      <c r="I425" s="608"/>
      <c r="J425" s="608"/>
      <c r="K425" s="608"/>
      <c r="L425" s="608"/>
      <c r="M425" s="608"/>
      <c r="N425" s="608"/>
      <c r="O425" s="608"/>
      <c r="P425" s="608"/>
      <c r="Q425" s="608"/>
      <c r="R425" s="224">
        <f t="shared" si="275"/>
        <v>0</v>
      </c>
    </row>
    <row r="426" spans="1:18" s="53" customFormat="1" x14ac:dyDescent="0.3">
      <c r="A426" s="767"/>
      <c r="B426" s="223" t="s">
        <v>332</v>
      </c>
      <c r="C426" s="608"/>
      <c r="D426" s="608"/>
      <c r="E426" s="54"/>
      <c r="F426" s="608"/>
      <c r="G426" s="608"/>
      <c r="H426" s="608"/>
      <c r="I426" s="608"/>
      <c r="J426" s="608"/>
      <c r="K426" s="608"/>
      <c r="L426" s="608"/>
      <c r="M426" s="608"/>
      <c r="N426" s="608"/>
      <c r="O426" s="608"/>
      <c r="P426" s="608"/>
      <c r="Q426" s="608"/>
      <c r="R426" s="224">
        <f t="shared" si="275"/>
        <v>0</v>
      </c>
    </row>
    <row r="427" spans="1:18" s="53" customFormat="1" x14ac:dyDescent="0.3">
      <c r="A427" s="767" t="s">
        <v>336</v>
      </c>
      <c r="B427" s="222" t="s">
        <v>330</v>
      </c>
      <c r="C427" s="222">
        <f t="shared" ref="C427:E427" si="287">SUM(C428:C429)</f>
        <v>0</v>
      </c>
      <c r="D427" s="222">
        <f t="shared" si="287"/>
        <v>0</v>
      </c>
      <c r="E427" s="222">
        <f t="shared" si="287"/>
        <v>0</v>
      </c>
      <c r="F427" s="54"/>
      <c r="G427" s="222">
        <f t="shared" ref="G427" si="288">SUM(G428:G429)</f>
        <v>0</v>
      </c>
      <c r="H427" s="222">
        <f>SUM(H428:H429)</f>
        <v>0</v>
      </c>
      <c r="I427" s="222">
        <f t="shared" ref="I427:Q427" si="289">SUM(I428:I429)</f>
        <v>0</v>
      </c>
      <c r="J427" s="222">
        <f t="shared" si="289"/>
        <v>0</v>
      </c>
      <c r="K427" s="222">
        <f t="shared" si="289"/>
        <v>0</v>
      </c>
      <c r="L427" s="222">
        <f t="shared" si="289"/>
        <v>0</v>
      </c>
      <c r="M427" s="222">
        <f t="shared" si="289"/>
        <v>0</v>
      </c>
      <c r="N427" s="222">
        <f t="shared" si="289"/>
        <v>0</v>
      </c>
      <c r="O427" s="222">
        <f t="shared" si="289"/>
        <v>0</v>
      </c>
      <c r="P427" s="222">
        <f t="shared" si="289"/>
        <v>0</v>
      </c>
      <c r="Q427" s="222">
        <f t="shared" si="289"/>
        <v>0</v>
      </c>
      <c r="R427" s="222">
        <f t="shared" si="275"/>
        <v>0</v>
      </c>
    </row>
    <row r="428" spans="1:18" s="53" customFormat="1" x14ac:dyDescent="0.3">
      <c r="A428" s="767"/>
      <c r="B428" s="223" t="s">
        <v>331</v>
      </c>
      <c r="C428" s="608"/>
      <c r="D428" s="608"/>
      <c r="E428" s="608"/>
      <c r="F428" s="54"/>
      <c r="G428" s="608"/>
      <c r="H428" s="608"/>
      <c r="I428" s="608"/>
      <c r="J428" s="608"/>
      <c r="K428" s="608"/>
      <c r="L428" s="608"/>
      <c r="M428" s="608"/>
      <c r="N428" s="608"/>
      <c r="O428" s="608"/>
      <c r="P428" s="608"/>
      <c r="Q428" s="608"/>
      <c r="R428" s="224">
        <f t="shared" si="275"/>
        <v>0</v>
      </c>
    </row>
    <row r="429" spans="1:18" s="53" customFormat="1" x14ac:dyDescent="0.3">
      <c r="A429" s="767"/>
      <c r="B429" s="223" t="s">
        <v>332</v>
      </c>
      <c r="C429" s="608"/>
      <c r="D429" s="608"/>
      <c r="E429" s="608"/>
      <c r="F429" s="54"/>
      <c r="G429" s="608"/>
      <c r="H429" s="608"/>
      <c r="I429" s="608"/>
      <c r="J429" s="608"/>
      <c r="K429" s="608"/>
      <c r="L429" s="608"/>
      <c r="M429" s="608"/>
      <c r="N429" s="608"/>
      <c r="O429" s="608"/>
      <c r="P429" s="608"/>
      <c r="Q429" s="608"/>
      <c r="R429" s="224">
        <f t="shared" si="275"/>
        <v>0</v>
      </c>
    </row>
    <row r="430" spans="1:18" s="53" customFormat="1" x14ac:dyDescent="0.3">
      <c r="A430" s="767"/>
      <c r="B430" s="222" t="s">
        <v>333</v>
      </c>
      <c r="C430" s="222">
        <f t="shared" ref="C430:E430" si="290">SUM(C431:C432)</f>
        <v>0</v>
      </c>
      <c r="D430" s="222">
        <f t="shared" si="290"/>
        <v>0</v>
      </c>
      <c r="E430" s="222">
        <f t="shared" si="290"/>
        <v>0</v>
      </c>
      <c r="F430" s="54"/>
      <c r="G430" s="222">
        <f t="shared" ref="G430" si="291">SUM(G431:G432)</f>
        <v>0</v>
      </c>
      <c r="H430" s="222">
        <f>SUM(H431:H432)</f>
        <v>0</v>
      </c>
      <c r="I430" s="222">
        <f t="shared" ref="I430:Q430" si="292">SUM(I431:I432)</f>
        <v>0</v>
      </c>
      <c r="J430" s="222">
        <f t="shared" si="292"/>
        <v>0</v>
      </c>
      <c r="K430" s="222">
        <f t="shared" si="292"/>
        <v>0</v>
      </c>
      <c r="L430" s="222">
        <f t="shared" si="292"/>
        <v>0</v>
      </c>
      <c r="M430" s="222">
        <f t="shared" si="292"/>
        <v>0</v>
      </c>
      <c r="N430" s="222">
        <f t="shared" si="292"/>
        <v>0</v>
      </c>
      <c r="O430" s="222">
        <f t="shared" si="292"/>
        <v>0</v>
      </c>
      <c r="P430" s="222">
        <f t="shared" si="292"/>
        <v>0</v>
      </c>
      <c r="Q430" s="222">
        <f t="shared" si="292"/>
        <v>0</v>
      </c>
      <c r="R430" s="222">
        <f t="shared" si="275"/>
        <v>0</v>
      </c>
    </row>
    <row r="431" spans="1:18" s="53" customFormat="1" x14ac:dyDescent="0.3">
      <c r="A431" s="767"/>
      <c r="B431" s="223" t="s">
        <v>331</v>
      </c>
      <c r="C431" s="608"/>
      <c r="D431" s="608"/>
      <c r="E431" s="608"/>
      <c r="F431" s="54"/>
      <c r="G431" s="608"/>
      <c r="H431" s="608"/>
      <c r="I431" s="608"/>
      <c r="J431" s="608"/>
      <c r="K431" s="608"/>
      <c r="L431" s="608"/>
      <c r="M431" s="608"/>
      <c r="N431" s="608"/>
      <c r="O431" s="608"/>
      <c r="P431" s="608"/>
      <c r="Q431" s="608"/>
      <c r="R431" s="224">
        <f t="shared" si="275"/>
        <v>0</v>
      </c>
    </row>
    <row r="432" spans="1:18" s="53" customFormat="1" x14ac:dyDescent="0.3">
      <c r="A432" s="767"/>
      <c r="B432" s="223" t="s">
        <v>332</v>
      </c>
      <c r="C432" s="608"/>
      <c r="D432" s="608"/>
      <c r="E432" s="608"/>
      <c r="F432" s="54"/>
      <c r="G432" s="608"/>
      <c r="H432" s="608"/>
      <c r="I432" s="608"/>
      <c r="J432" s="608"/>
      <c r="K432" s="608"/>
      <c r="L432" s="608"/>
      <c r="M432" s="608"/>
      <c r="N432" s="608"/>
      <c r="O432" s="608"/>
      <c r="P432" s="608"/>
      <c r="Q432" s="608"/>
      <c r="R432" s="224">
        <f t="shared" si="275"/>
        <v>0</v>
      </c>
    </row>
    <row r="433" spans="1:18" s="53" customFormat="1" x14ac:dyDescent="0.3">
      <c r="A433" s="767" t="s">
        <v>656</v>
      </c>
      <c r="B433" s="222" t="s">
        <v>330</v>
      </c>
      <c r="C433" s="222">
        <f t="shared" ref="C433:F433" si="293">SUM(C434:C435)</f>
        <v>0</v>
      </c>
      <c r="D433" s="222">
        <f t="shared" si="293"/>
        <v>0</v>
      </c>
      <c r="E433" s="222">
        <f t="shared" si="293"/>
        <v>0</v>
      </c>
      <c r="F433" s="222">
        <f t="shared" si="293"/>
        <v>0</v>
      </c>
      <c r="G433" s="54"/>
      <c r="H433" s="222">
        <f>SUM(H434:H435)</f>
        <v>0</v>
      </c>
      <c r="I433" s="222">
        <f t="shared" ref="I433:Q433" si="294">SUM(I434:I435)</f>
        <v>0</v>
      </c>
      <c r="J433" s="222">
        <f t="shared" si="294"/>
        <v>0</v>
      </c>
      <c r="K433" s="222">
        <f t="shared" si="294"/>
        <v>0</v>
      </c>
      <c r="L433" s="222">
        <f t="shared" si="294"/>
        <v>0</v>
      </c>
      <c r="M433" s="222">
        <f t="shared" si="294"/>
        <v>0</v>
      </c>
      <c r="N433" s="222">
        <f t="shared" si="294"/>
        <v>0</v>
      </c>
      <c r="O433" s="222">
        <f t="shared" si="294"/>
        <v>0</v>
      </c>
      <c r="P433" s="222">
        <f t="shared" si="294"/>
        <v>0</v>
      </c>
      <c r="Q433" s="222">
        <f t="shared" si="294"/>
        <v>0</v>
      </c>
      <c r="R433" s="222">
        <f t="shared" si="275"/>
        <v>0</v>
      </c>
    </row>
    <row r="434" spans="1:18" s="53" customFormat="1" x14ac:dyDescent="0.3">
      <c r="A434" s="767"/>
      <c r="B434" s="223" t="s">
        <v>331</v>
      </c>
      <c r="C434" s="608"/>
      <c r="D434" s="608"/>
      <c r="E434" s="608"/>
      <c r="F434" s="608"/>
      <c r="G434" s="54"/>
      <c r="H434" s="608"/>
      <c r="I434" s="608"/>
      <c r="J434" s="608"/>
      <c r="K434" s="608"/>
      <c r="L434" s="608"/>
      <c r="M434" s="608"/>
      <c r="N434" s="608"/>
      <c r="O434" s="608"/>
      <c r="P434" s="608"/>
      <c r="Q434" s="608"/>
      <c r="R434" s="224">
        <f t="shared" si="275"/>
        <v>0</v>
      </c>
    </row>
    <row r="435" spans="1:18" s="53" customFormat="1" x14ac:dyDescent="0.3">
      <c r="A435" s="767"/>
      <c r="B435" s="223" t="s">
        <v>332</v>
      </c>
      <c r="C435" s="608"/>
      <c r="D435" s="608"/>
      <c r="E435" s="608"/>
      <c r="F435" s="608"/>
      <c r="G435" s="54"/>
      <c r="H435" s="608"/>
      <c r="I435" s="608"/>
      <c r="J435" s="608"/>
      <c r="K435" s="608"/>
      <c r="L435" s="608"/>
      <c r="M435" s="608"/>
      <c r="N435" s="608"/>
      <c r="O435" s="608"/>
      <c r="P435" s="608"/>
      <c r="Q435" s="608"/>
      <c r="R435" s="224">
        <f t="shared" si="275"/>
        <v>0</v>
      </c>
    </row>
    <row r="436" spans="1:18" s="53" customFormat="1" x14ac:dyDescent="0.3">
      <c r="A436" s="767"/>
      <c r="B436" s="222" t="s">
        <v>333</v>
      </c>
      <c r="C436" s="222">
        <f t="shared" ref="C436:F436" si="295">SUM(C437:C438)</f>
        <v>0</v>
      </c>
      <c r="D436" s="222">
        <f t="shared" si="295"/>
        <v>0</v>
      </c>
      <c r="E436" s="222">
        <f t="shared" si="295"/>
        <v>0</v>
      </c>
      <c r="F436" s="222">
        <f t="shared" si="295"/>
        <v>0</v>
      </c>
      <c r="G436" s="54"/>
      <c r="H436" s="222">
        <f>SUM(H437:H438)</f>
        <v>0</v>
      </c>
      <c r="I436" s="222">
        <f t="shared" ref="I436:Q436" si="296">SUM(I437:I438)</f>
        <v>0</v>
      </c>
      <c r="J436" s="222">
        <f t="shared" si="296"/>
        <v>0</v>
      </c>
      <c r="K436" s="222">
        <f t="shared" si="296"/>
        <v>0</v>
      </c>
      <c r="L436" s="222">
        <f t="shared" si="296"/>
        <v>0</v>
      </c>
      <c r="M436" s="222">
        <f t="shared" si="296"/>
        <v>0</v>
      </c>
      <c r="N436" s="222">
        <f t="shared" si="296"/>
        <v>0</v>
      </c>
      <c r="O436" s="222">
        <f t="shared" si="296"/>
        <v>0</v>
      </c>
      <c r="P436" s="222">
        <f t="shared" si="296"/>
        <v>0</v>
      </c>
      <c r="Q436" s="222">
        <f t="shared" si="296"/>
        <v>0</v>
      </c>
      <c r="R436" s="222">
        <f t="shared" si="275"/>
        <v>0</v>
      </c>
    </row>
    <row r="437" spans="1:18" s="53" customFormat="1" x14ac:dyDescent="0.3">
      <c r="A437" s="767"/>
      <c r="B437" s="223" t="s">
        <v>331</v>
      </c>
      <c r="C437" s="608"/>
      <c r="D437" s="608"/>
      <c r="E437" s="608"/>
      <c r="F437" s="608"/>
      <c r="G437" s="54"/>
      <c r="H437" s="608"/>
      <c r="I437" s="608"/>
      <c r="J437" s="608"/>
      <c r="K437" s="608"/>
      <c r="L437" s="608"/>
      <c r="M437" s="608"/>
      <c r="N437" s="608"/>
      <c r="O437" s="608"/>
      <c r="P437" s="608"/>
      <c r="Q437" s="608"/>
      <c r="R437" s="224">
        <f t="shared" si="275"/>
        <v>0</v>
      </c>
    </row>
    <row r="438" spans="1:18" s="53" customFormat="1" x14ac:dyDescent="0.3">
      <c r="A438" s="767"/>
      <c r="B438" s="223" t="s">
        <v>332</v>
      </c>
      <c r="C438" s="608"/>
      <c r="D438" s="608"/>
      <c r="E438" s="608"/>
      <c r="F438" s="608"/>
      <c r="G438" s="54"/>
      <c r="H438" s="608"/>
      <c r="I438" s="608"/>
      <c r="J438" s="608"/>
      <c r="K438" s="608"/>
      <c r="L438" s="608"/>
      <c r="M438" s="608"/>
      <c r="N438" s="608"/>
      <c r="O438" s="608"/>
      <c r="P438" s="608"/>
      <c r="Q438" s="608"/>
      <c r="R438" s="224">
        <f t="shared" si="275"/>
        <v>0</v>
      </c>
    </row>
    <row r="439" spans="1:18" s="53" customFormat="1" x14ac:dyDescent="0.3">
      <c r="A439" s="767" t="s">
        <v>337</v>
      </c>
      <c r="B439" s="222" t="s">
        <v>330</v>
      </c>
      <c r="C439" s="222">
        <f t="shared" ref="C439:G439" si="297">SUM(C440:C441)</f>
        <v>0</v>
      </c>
      <c r="D439" s="222">
        <f t="shared" si="297"/>
        <v>0</v>
      </c>
      <c r="E439" s="222">
        <f t="shared" si="297"/>
        <v>0</v>
      </c>
      <c r="F439" s="222">
        <f t="shared" si="297"/>
        <v>0</v>
      </c>
      <c r="G439" s="222">
        <f t="shared" si="297"/>
        <v>0</v>
      </c>
      <c r="H439" s="54"/>
      <c r="I439" s="222">
        <f t="shared" ref="I439:Q439" si="298">SUM(I440:I441)</f>
        <v>0</v>
      </c>
      <c r="J439" s="222">
        <f t="shared" si="298"/>
        <v>0</v>
      </c>
      <c r="K439" s="222">
        <f t="shared" si="298"/>
        <v>0</v>
      </c>
      <c r="L439" s="222">
        <f t="shared" si="298"/>
        <v>0</v>
      </c>
      <c r="M439" s="222">
        <f t="shared" si="298"/>
        <v>0</v>
      </c>
      <c r="N439" s="222">
        <f t="shared" si="298"/>
        <v>0</v>
      </c>
      <c r="O439" s="222">
        <f t="shared" si="298"/>
        <v>0</v>
      </c>
      <c r="P439" s="222">
        <f t="shared" si="298"/>
        <v>0</v>
      </c>
      <c r="Q439" s="222">
        <f t="shared" si="298"/>
        <v>0</v>
      </c>
      <c r="R439" s="222">
        <f t="shared" si="275"/>
        <v>0</v>
      </c>
    </row>
    <row r="440" spans="1:18" s="53" customFormat="1" x14ac:dyDescent="0.3">
      <c r="A440" s="767"/>
      <c r="B440" s="223" t="s">
        <v>331</v>
      </c>
      <c r="C440" s="608"/>
      <c r="D440" s="608"/>
      <c r="E440" s="608"/>
      <c r="F440" s="608"/>
      <c r="G440" s="608"/>
      <c r="H440" s="54"/>
      <c r="I440" s="608"/>
      <c r="J440" s="608"/>
      <c r="K440" s="608"/>
      <c r="L440" s="608"/>
      <c r="M440" s="608"/>
      <c r="N440" s="608"/>
      <c r="O440" s="608"/>
      <c r="P440" s="608"/>
      <c r="Q440" s="608"/>
      <c r="R440" s="224">
        <f t="shared" si="275"/>
        <v>0</v>
      </c>
    </row>
    <row r="441" spans="1:18" s="53" customFormat="1" x14ac:dyDescent="0.3">
      <c r="A441" s="767"/>
      <c r="B441" s="223" t="s">
        <v>332</v>
      </c>
      <c r="C441" s="608"/>
      <c r="D441" s="608"/>
      <c r="E441" s="608"/>
      <c r="F441" s="608"/>
      <c r="G441" s="608"/>
      <c r="H441" s="54"/>
      <c r="I441" s="608"/>
      <c r="J441" s="608"/>
      <c r="K441" s="608"/>
      <c r="L441" s="608"/>
      <c r="M441" s="608"/>
      <c r="N441" s="608"/>
      <c r="O441" s="608"/>
      <c r="P441" s="608"/>
      <c r="Q441" s="608"/>
      <c r="R441" s="224">
        <f t="shared" si="275"/>
        <v>0</v>
      </c>
    </row>
    <row r="442" spans="1:18" s="53" customFormat="1" x14ac:dyDescent="0.3">
      <c r="A442" s="767"/>
      <c r="B442" s="222" t="s">
        <v>333</v>
      </c>
      <c r="C442" s="222">
        <f t="shared" ref="C442:G442" si="299">SUM(C443:C444)</f>
        <v>0</v>
      </c>
      <c r="D442" s="222">
        <f t="shared" si="299"/>
        <v>0</v>
      </c>
      <c r="E442" s="222">
        <f t="shared" si="299"/>
        <v>0</v>
      </c>
      <c r="F442" s="222">
        <f t="shared" si="299"/>
        <v>0</v>
      </c>
      <c r="G442" s="222">
        <f t="shared" si="299"/>
        <v>0</v>
      </c>
      <c r="H442" s="54"/>
      <c r="I442" s="222">
        <f t="shared" ref="I442:Q442" si="300">SUM(I443:I444)</f>
        <v>0</v>
      </c>
      <c r="J442" s="222">
        <f t="shared" si="300"/>
        <v>0</v>
      </c>
      <c r="K442" s="222">
        <f t="shared" si="300"/>
        <v>0</v>
      </c>
      <c r="L442" s="222">
        <f t="shared" si="300"/>
        <v>0</v>
      </c>
      <c r="M442" s="222">
        <f t="shared" si="300"/>
        <v>0</v>
      </c>
      <c r="N442" s="222">
        <f t="shared" si="300"/>
        <v>0</v>
      </c>
      <c r="O442" s="222">
        <f t="shared" si="300"/>
        <v>0</v>
      </c>
      <c r="P442" s="222">
        <f t="shared" si="300"/>
        <v>0</v>
      </c>
      <c r="Q442" s="222">
        <f t="shared" si="300"/>
        <v>0</v>
      </c>
      <c r="R442" s="222">
        <f t="shared" si="275"/>
        <v>0</v>
      </c>
    </row>
    <row r="443" spans="1:18" s="53" customFormat="1" x14ac:dyDescent="0.3">
      <c r="A443" s="767"/>
      <c r="B443" s="223" t="s">
        <v>331</v>
      </c>
      <c r="C443" s="608"/>
      <c r="D443" s="608"/>
      <c r="E443" s="608"/>
      <c r="F443" s="608"/>
      <c r="G443" s="608"/>
      <c r="H443" s="54"/>
      <c r="I443" s="608"/>
      <c r="J443" s="608"/>
      <c r="K443" s="608"/>
      <c r="L443" s="608"/>
      <c r="M443" s="608"/>
      <c r="N443" s="608"/>
      <c r="O443" s="608"/>
      <c r="P443" s="608"/>
      <c r="Q443" s="608"/>
      <c r="R443" s="224">
        <f t="shared" si="275"/>
        <v>0</v>
      </c>
    </row>
    <row r="444" spans="1:18" s="53" customFormat="1" x14ac:dyDescent="0.3">
      <c r="A444" s="767"/>
      <c r="B444" s="223" t="s">
        <v>332</v>
      </c>
      <c r="C444" s="608"/>
      <c r="D444" s="608"/>
      <c r="E444" s="608"/>
      <c r="F444" s="608"/>
      <c r="G444" s="608"/>
      <c r="H444" s="54"/>
      <c r="I444" s="608"/>
      <c r="J444" s="608"/>
      <c r="K444" s="608"/>
      <c r="L444" s="608"/>
      <c r="M444" s="608"/>
      <c r="N444" s="608"/>
      <c r="O444" s="608"/>
      <c r="P444" s="608"/>
      <c r="Q444" s="608"/>
      <c r="R444" s="224">
        <f t="shared" si="275"/>
        <v>0</v>
      </c>
    </row>
    <row r="445" spans="1:18" s="53" customFormat="1" x14ac:dyDescent="0.3">
      <c r="A445" s="767" t="s">
        <v>338</v>
      </c>
      <c r="B445" s="222" t="s">
        <v>330</v>
      </c>
      <c r="C445" s="222">
        <f t="shared" ref="C445:H445" si="301">SUM(C446:C447)</f>
        <v>0</v>
      </c>
      <c r="D445" s="222">
        <f t="shared" si="301"/>
        <v>0</v>
      </c>
      <c r="E445" s="222">
        <f t="shared" si="301"/>
        <v>0</v>
      </c>
      <c r="F445" s="222">
        <f t="shared" si="301"/>
        <v>0</v>
      </c>
      <c r="G445" s="222">
        <f t="shared" si="301"/>
        <v>0</v>
      </c>
      <c r="H445" s="222">
        <f t="shared" si="301"/>
        <v>0</v>
      </c>
      <c r="I445" s="54"/>
      <c r="J445" s="222">
        <f t="shared" ref="J445:Q445" si="302">SUM(J446:J447)</f>
        <v>0</v>
      </c>
      <c r="K445" s="222">
        <f t="shared" si="302"/>
        <v>0</v>
      </c>
      <c r="L445" s="222">
        <f t="shared" si="302"/>
        <v>0</v>
      </c>
      <c r="M445" s="222">
        <f t="shared" si="302"/>
        <v>0</v>
      </c>
      <c r="N445" s="222">
        <f t="shared" si="302"/>
        <v>0</v>
      </c>
      <c r="O445" s="222">
        <f t="shared" si="302"/>
        <v>0</v>
      </c>
      <c r="P445" s="222">
        <f t="shared" si="302"/>
        <v>0</v>
      </c>
      <c r="Q445" s="222">
        <f t="shared" si="302"/>
        <v>0</v>
      </c>
      <c r="R445" s="222">
        <f t="shared" si="275"/>
        <v>0</v>
      </c>
    </row>
    <row r="446" spans="1:18" s="53" customFormat="1" x14ac:dyDescent="0.3">
      <c r="A446" s="767"/>
      <c r="B446" s="223" t="s">
        <v>331</v>
      </c>
      <c r="C446" s="608"/>
      <c r="D446" s="608"/>
      <c r="E446" s="608"/>
      <c r="F446" s="608"/>
      <c r="G446" s="608"/>
      <c r="H446" s="608"/>
      <c r="I446" s="54"/>
      <c r="J446" s="608"/>
      <c r="K446" s="608"/>
      <c r="L446" s="608"/>
      <c r="M446" s="608"/>
      <c r="N446" s="608"/>
      <c r="O446" s="608"/>
      <c r="P446" s="608"/>
      <c r="Q446" s="608"/>
      <c r="R446" s="224">
        <f t="shared" si="275"/>
        <v>0</v>
      </c>
    </row>
    <row r="447" spans="1:18" s="53" customFormat="1" x14ac:dyDescent="0.3">
      <c r="A447" s="767"/>
      <c r="B447" s="223" t="s">
        <v>332</v>
      </c>
      <c r="C447" s="608"/>
      <c r="D447" s="608"/>
      <c r="E447" s="608"/>
      <c r="F447" s="608"/>
      <c r="G447" s="608"/>
      <c r="H447" s="608"/>
      <c r="I447" s="54"/>
      <c r="J447" s="608"/>
      <c r="K447" s="608"/>
      <c r="L447" s="608"/>
      <c r="M447" s="608"/>
      <c r="N447" s="608"/>
      <c r="O447" s="608"/>
      <c r="P447" s="608"/>
      <c r="Q447" s="608"/>
      <c r="R447" s="224">
        <f t="shared" si="275"/>
        <v>0</v>
      </c>
    </row>
    <row r="448" spans="1:18" s="53" customFormat="1" x14ac:dyDescent="0.3">
      <c r="A448" s="767"/>
      <c r="B448" s="222" t="s">
        <v>333</v>
      </c>
      <c r="C448" s="222">
        <f t="shared" ref="C448:H448" si="303">SUM(C449:C450)</f>
        <v>0</v>
      </c>
      <c r="D448" s="222">
        <f t="shared" si="303"/>
        <v>0</v>
      </c>
      <c r="E448" s="222">
        <f t="shared" si="303"/>
        <v>0</v>
      </c>
      <c r="F448" s="222">
        <f t="shared" si="303"/>
        <v>0</v>
      </c>
      <c r="G448" s="222">
        <f t="shared" si="303"/>
        <v>0</v>
      </c>
      <c r="H448" s="222">
        <f t="shared" si="303"/>
        <v>0</v>
      </c>
      <c r="I448" s="54"/>
      <c r="J448" s="222">
        <f t="shared" ref="J448:Q448" si="304">SUM(J449:J450)</f>
        <v>0</v>
      </c>
      <c r="K448" s="222">
        <f t="shared" si="304"/>
        <v>0</v>
      </c>
      <c r="L448" s="222">
        <f t="shared" si="304"/>
        <v>0</v>
      </c>
      <c r="M448" s="222">
        <f t="shared" si="304"/>
        <v>0</v>
      </c>
      <c r="N448" s="222">
        <f t="shared" si="304"/>
        <v>0</v>
      </c>
      <c r="O448" s="222">
        <f t="shared" si="304"/>
        <v>0</v>
      </c>
      <c r="P448" s="222">
        <f t="shared" si="304"/>
        <v>0</v>
      </c>
      <c r="Q448" s="222">
        <f t="shared" si="304"/>
        <v>0</v>
      </c>
      <c r="R448" s="222">
        <f t="shared" si="275"/>
        <v>0</v>
      </c>
    </row>
    <row r="449" spans="1:18" s="53" customFormat="1" x14ac:dyDescent="0.3">
      <c r="A449" s="767"/>
      <c r="B449" s="223" t="s">
        <v>331</v>
      </c>
      <c r="C449" s="608"/>
      <c r="D449" s="608"/>
      <c r="E449" s="608"/>
      <c r="F449" s="608"/>
      <c r="G449" s="608"/>
      <c r="H449" s="608"/>
      <c r="I449" s="54"/>
      <c r="J449" s="608"/>
      <c r="K449" s="608"/>
      <c r="L449" s="608"/>
      <c r="M449" s="608"/>
      <c r="N449" s="608"/>
      <c r="O449" s="608"/>
      <c r="P449" s="608"/>
      <c r="Q449" s="608"/>
      <c r="R449" s="224">
        <f t="shared" si="275"/>
        <v>0</v>
      </c>
    </row>
    <row r="450" spans="1:18" s="53" customFormat="1" x14ac:dyDescent="0.3">
      <c r="A450" s="767"/>
      <c r="B450" s="223" t="s">
        <v>332</v>
      </c>
      <c r="C450" s="608"/>
      <c r="D450" s="608"/>
      <c r="E450" s="608"/>
      <c r="F450" s="608"/>
      <c r="G450" s="608"/>
      <c r="H450" s="608"/>
      <c r="I450" s="54"/>
      <c r="J450" s="608"/>
      <c r="K450" s="608"/>
      <c r="L450" s="608"/>
      <c r="M450" s="608"/>
      <c r="N450" s="608"/>
      <c r="O450" s="608"/>
      <c r="P450" s="608"/>
      <c r="Q450" s="608"/>
      <c r="R450" s="224">
        <f t="shared" si="275"/>
        <v>0</v>
      </c>
    </row>
    <row r="451" spans="1:18" s="53" customFormat="1" x14ac:dyDescent="0.3">
      <c r="A451" s="767" t="s">
        <v>339</v>
      </c>
      <c r="B451" s="222" t="s">
        <v>330</v>
      </c>
      <c r="C451" s="222">
        <f t="shared" ref="C451:I451" si="305">SUM(C452:C453)</f>
        <v>0</v>
      </c>
      <c r="D451" s="222">
        <f t="shared" si="305"/>
        <v>0</v>
      </c>
      <c r="E451" s="222">
        <f t="shared" si="305"/>
        <v>0</v>
      </c>
      <c r="F451" s="222">
        <f t="shared" si="305"/>
        <v>0</v>
      </c>
      <c r="G451" s="222">
        <f t="shared" si="305"/>
        <v>0</v>
      </c>
      <c r="H451" s="222">
        <f t="shared" si="305"/>
        <v>0</v>
      </c>
      <c r="I451" s="222">
        <f t="shared" si="305"/>
        <v>0</v>
      </c>
      <c r="J451" s="54"/>
      <c r="K451" s="222">
        <f t="shared" ref="K451:Q451" si="306">SUM(K452:K453)</f>
        <v>0</v>
      </c>
      <c r="L451" s="222">
        <f t="shared" si="306"/>
        <v>0</v>
      </c>
      <c r="M451" s="222">
        <f t="shared" si="306"/>
        <v>0</v>
      </c>
      <c r="N451" s="222">
        <f t="shared" si="306"/>
        <v>0</v>
      </c>
      <c r="O451" s="222">
        <f t="shared" si="306"/>
        <v>0</v>
      </c>
      <c r="P451" s="222">
        <f t="shared" si="306"/>
        <v>0</v>
      </c>
      <c r="Q451" s="222">
        <f t="shared" si="306"/>
        <v>0</v>
      </c>
      <c r="R451" s="222">
        <f t="shared" si="275"/>
        <v>0</v>
      </c>
    </row>
    <row r="452" spans="1:18" s="53" customFormat="1" x14ac:dyDescent="0.3">
      <c r="A452" s="767"/>
      <c r="B452" s="223" t="s">
        <v>331</v>
      </c>
      <c r="C452" s="608"/>
      <c r="D452" s="608"/>
      <c r="E452" s="608"/>
      <c r="F452" s="608"/>
      <c r="G452" s="608"/>
      <c r="H452" s="608"/>
      <c r="I452" s="608"/>
      <c r="J452" s="54"/>
      <c r="K452" s="608"/>
      <c r="L452" s="608"/>
      <c r="M452" s="608"/>
      <c r="N452" s="608"/>
      <c r="O452" s="608"/>
      <c r="P452" s="608"/>
      <c r="Q452" s="608"/>
      <c r="R452" s="224">
        <f t="shared" si="275"/>
        <v>0</v>
      </c>
    </row>
    <row r="453" spans="1:18" s="53" customFormat="1" x14ac:dyDescent="0.3">
      <c r="A453" s="767"/>
      <c r="B453" s="223" t="s">
        <v>332</v>
      </c>
      <c r="C453" s="608"/>
      <c r="D453" s="608"/>
      <c r="E453" s="608"/>
      <c r="F453" s="608"/>
      <c r="G453" s="608"/>
      <c r="H453" s="608"/>
      <c r="I453" s="608"/>
      <c r="J453" s="54"/>
      <c r="K453" s="608"/>
      <c r="L453" s="608"/>
      <c r="M453" s="608"/>
      <c r="N453" s="608"/>
      <c r="O453" s="608"/>
      <c r="P453" s="608"/>
      <c r="Q453" s="608"/>
      <c r="R453" s="224">
        <f t="shared" si="275"/>
        <v>0</v>
      </c>
    </row>
    <row r="454" spans="1:18" s="53" customFormat="1" x14ac:dyDescent="0.3">
      <c r="A454" s="767"/>
      <c r="B454" s="222" t="s">
        <v>333</v>
      </c>
      <c r="C454" s="222">
        <f t="shared" ref="C454:I454" si="307">SUM(C455:C456)</f>
        <v>0</v>
      </c>
      <c r="D454" s="222">
        <f t="shared" si="307"/>
        <v>0</v>
      </c>
      <c r="E454" s="222">
        <f t="shared" si="307"/>
        <v>0</v>
      </c>
      <c r="F454" s="222">
        <f t="shared" si="307"/>
        <v>0</v>
      </c>
      <c r="G454" s="222">
        <f t="shared" si="307"/>
        <v>0</v>
      </c>
      <c r="H454" s="222">
        <f t="shared" si="307"/>
        <v>0</v>
      </c>
      <c r="I454" s="222">
        <f t="shared" si="307"/>
        <v>0</v>
      </c>
      <c r="J454" s="54"/>
      <c r="K454" s="222">
        <f t="shared" ref="K454:Q454" si="308">SUM(K455:K456)</f>
        <v>0</v>
      </c>
      <c r="L454" s="222">
        <f t="shared" si="308"/>
        <v>0</v>
      </c>
      <c r="M454" s="222">
        <f t="shared" si="308"/>
        <v>0</v>
      </c>
      <c r="N454" s="222">
        <f t="shared" si="308"/>
        <v>0</v>
      </c>
      <c r="O454" s="222">
        <f t="shared" si="308"/>
        <v>0</v>
      </c>
      <c r="P454" s="222">
        <f t="shared" si="308"/>
        <v>0</v>
      </c>
      <c r="Q454" s="222">
        <f t="shared" si="308"/>
        <v>0</v>
      </c>
      <c r="R454" s="222">
        <f t="shared" si="275"/>
        <v>0</v>
      </c>
    </row>
    <row r="455" spans="1:18" s="53" customFormat="1" x14ac:dyDescent="0.3">
      <c r="A455" s="767"/>
      <c r="B455" s="223" t="s">
        <v>331</v>
      </c>
      <c r="C455" s="608"/>
      <c r="D455" s="608"/>
      <c r="E455" s="608"/>
      <c r="F455" s="608"/>
      <c r="G455" s="608"/>
      <c r="H455" s="608"/>
      <c r="I455" s="608"/>
      <c r="J455" s="54"/>
      <c r="K455" s="608"/>
      <c r="L455" s="608"/>
      <c r="M455" s="608"/>
      <c r="N455" s="608"/>
      <c r="O455" s="608"/>
      <c r="P455" s="608"/>
      <c r="Q455" s="608"/>
      <c r="R455" s="224">
        <f t="shared" si="275"/>
        <v>0</v>
      </c>
    </row>
    <row r="456" spans="1:18" s="53" customFormat="1" x14ac:dyDescent="0.3">
      <c r="A456" s="767"/>
      <c r="B456" s="223" t="s">
        <v>332</v>
      </c>
      <c r="C456" s="608"/>
      <c r="D456" s="608"/>
      <c r="E456" s="608"/>
      <c r="F456" s="608"/>
      <c r="G456" s="608"/>
      <c r="H456" s="608"/>
      <c r="I456" s="608"/>
      <c r="J456" s="54"/>
      <c r="K456" s="608"/>
      <c r="L456" s="608"/>
      <c r="M456" s="608"/>
      <c r="N456" s="608"/>
      <c r="O456" s="608"/>
      <c r="P456" s="608"/>
      <c r="Q456" s="608"/>
      <c r="R456" s="224">
        <f t="shared" si="275"/>
        <v>0</v>
      </c>
    </row>
    <row r="457" spans="1:18" s="53" customFormat="1" x14ac:dyDescent="0.3">
      <c r="A457" s="767" t="s">
        <v>340</v>
      </c>
      <c r="B457" s="222" t="s">
        <v>330</v>
      </c>
      <c r="C457" s="222">
        <f t="shared" ref="C457:J457" si="309">SUM(C458:C459)</f>
        <v>0</v>
      </c>
      <c r="D457" s="222">
        <f t="shared" si="309"/>
        <v>0</v>
      </c>
      <c r="E457" s="222">
        <f t="shared" si="309"/>
        <v>0</v>
      </c>
      <c r="F457" s="222">
        <f t="shared" si="309"/>
        <v>0</v>
      </c>
      <c r="G457" s="222">
        <f t="shared" si="309"/>
        <v>0</v>
      </c>
      <c r="H457" s="222">
        <f t="shared" si="309"/>
        <v>0</v>
      </c>
      <c r="I457" s="222">
        <f t="shared" si="309"/>
        <v>0</v>
      </c>
      <c r="J457" s="222">
        <f t="shared" si="309"/>
        <v>0</v>
      </c>
      <c r="K457" s="54"/>
      <c r="L457" s="222">
        <f t="shared" ref="L457:Q457" si="310">SUM(L458:L459)</f>
        <v>0</v>
      </c>
      <c r="M457" s="222">
        <f t="shared" si="310"/>
        <v>0</v>
      </c>
      <c r="N457" s="222">
        <f t="shared" si="310"/>
        <v>0</v>
      </c>
      <c r="O457" s="222">
        <f t="shared" si="310"/>
        <v>0</v>
      </c>
      <c r="P457" s="222">
        <f t="shared" si="310"/>
        <v>0</v>
      </c>
      <c r="Q457" s="222">
        <f t="shared" si="310"/>
        <v>0</v>
      </c>
      <c r="R457" s="222">
        <f t="shared" si="275"/>
        <v>0</v>
      </c>
    </row>
    <row r="458" spans="1:18" s="53" customFormat="1" x14ac:dyDescent="0.3">
      <c r="A458" s="767"/>
      <c r="B458" s="223" t="s">
        <v>331</v>
      </c>
      <c r="C458" s="608"/>
      <c r="D458" s="608"/>
      <c r="E458" s="608"/>
      <c r="F458" s="608"/>
      <c r="G458" s="608"/>
      <c r="H458" s="608"/>
      <c r="I458" s="608"/>
      <c r="J458" s="608"/>
      <c r="K458" s="54"/>
      <c r="L458" s="608"/>
      <c r="M458" s="608"/>
      <c r="N458" s="608"/>
      <c r="O458" s="608"/>
      <c r="P458" s="608"/>
      <c r="Q458" s="608"/>
      <c r="R458" s="224">
        <f t="shared" si="275"/>
        <v>0</v>
      </c>
    </row>
    <row r="459" spans="1:18" s="53" customFormat="1" x14ac:dyDescent="0.3">
      <c r="A459" s="767"/>
      <c r="B459" s="223" t="s">
        <v>332</v>
      </c>
      <c r="C459" s="608"/>
      <c r="D459" s="608"/>
      <c r="E459" s="608"/>
      <c r="F459" s="608"/>
      <c r="G459" s="608"/>
      <c r="H459" s="608"/>
      <c r="I459" s="608"/>
      <c r="J459" s="608"/>
      <c r="K459" s="54"/>
      <c r="L459" s="608"/>
      <c r="M459" s="608"/>
      <c r="N459" s="608"/>
      <c r="O459" s="608"/>
      <c r="P459" s="608"/>
      <c r="Q459" s="608"/>
      <c r="R459" s="224">
        <f t="shared" si="275"/>
        <v>0</v>
      </c>
    </row>
    <row r="460" spans="1:18" s="53" customFormat="1" x14ac:dyDescent="0.3">
      <c r="A460" s="767"/>
      <c r="B460" s="222" t="s">
        <v>333</v>
      </c>
      <c r="C460" s="222">
        <f t="shared" ref="C460:J460" si="311">SUM(C461:C462)</f>
        <v>0</v>
      </c>
      <c r="D460" s="222">
        <f t="shared" si="311"/>
        <v>0</v>
      </c>
      <c r="E460" s="222">
        <f t="shared" si="311"/>
        <v>0</v>
      </c>
      <c r="F460" s="222">
        <f t="shared" si="311"/>
        <v>0</v>
      </c>
      <c r="G460" s="222">
        <f t="shared" si="311"/>
        <v>0</v>
      </c>
      <c r="H460" s="222">
        <f t="shared" si="311"/>
        <v>0</v>
      </c>
      <c r="I460" s="222">
        <f t="shared" si="311"/>
        <v>0</v>
      </c>
      <c r="J460" s="222">
        <f t="shared" si="311"/>
        <v>0</v>
      </c>
      <c r="K460" s="54"/>
      <c r="L460" s="222">
        <f t="shared" ref="L460:Q460" si="312">SUM(L461:L462)</f>
        <v>0</v>
      </c>
      <c r="M460" s="222">
        <f t="shared" si="312"/>
        <v>0</v>
      </c>
      <c r="N460" s="222">
        <f t="shared" si="312"/>
        <v>0</v>
      </c>
      <c r="O460" s="222">
        <f t="shared" si="312"/>
        <v>0</v>
      </c>
      <c r="P460" s="222">
        <f t="shared" si="312"/>
        <v>0</v>
      </c>
      <c r="Q460" s="222">
        <f t="shared" si="312"/>
        <v>0</v>
      </c>
      <c r="R460" s="222">
        <f t="shared" si="275"/>
        <v>0</v>
      </c>
    </row>
    <row r="461" spans="1:18" s="53" customFormat="1" x14ac:dyDescent="0.3">
      <c r="A461" s="767"/>
      <c r="B461" s="223" t="s">
        <v>331</v>
      </c>
      <c r="C461" s="608"/>
      <c r="D461" s="608"/>
      <c r="E461" s="608"/>
      <c r="F461" s="608"/>
      <c r="G461" s="608"/>
      <c r="H461" s="608"/>
      <c r="I461" s="608"/>
      <c r="J461" s="608"/>
      <c r="K461" s="54"/>
      <c r="L461" s="608"/>
      <c r="M461" s="608"/>
      <c r="N461" s="608"/>
      <c r="O461" s="608"/>
      <c r="P461" s="608"/>
      <c r="Q461" s="608"/>
      <c r="R461" s="224">
        <f t="shared" si="275"/>
        <v>0</v>
      </c>
    </row>
    <row r="462" spans="1:18" s="53" customFormat="1" x14ac:dyDescent="0.3">
      <c r="A462" s="767"/>
      <c r="B462" s="223" t="s">
        <v>332</v>
      </c>
      <c r="C462" s="608"/>
      <c r="D462" s="608"/>
      <c r="E462" s="608"/>
      <c r="F462" s="608"/>
      <c r="G462" s="608"/>
      <c r="H462" s="608"/>
      <c r="I462" s="608"/>
      <c r="J462" s="608"/>
      <c r="K462" s="54"/>
      <c r="L462" s="608"/>
      <c r="M462" s="608"/>
      <c r="N462" s="608"/>
      <c r="O462" s="608"/>
      <c r="P462" s="608"/>
      <c r="Q462" s="608"/>
      <c r="R462" s="224">
        <f t="shared" si="275"/>
        <v>0</v>
      </c>
    </row>
    <row r="463" spans="1:18" s="53" customFormat="1" x14ac:dyDescent="0.3">
      <c r="A463" s="767" t="s">
        <v>341</v>
      </c>
      <c r="B463" s="222" t="s">
        <v>330</v>
      </c>
      <c r="C463" s="222">
        <f t="shared" ref="C463:K463" si="313">SUM(C464:C465)</f>
        <v>0</v>
      </c>
      <c r="D463" s="222">
        <f t="shared" si="313"/>
        <v>0</v>
      </c>
      <c r="E463" s="222">
        <f t="shared" si="313"/>
        <v>0</v>
      </c>
      <c r="F463" s="222">
        <f t="shared" si="313"/>
        <v>0</v>
      </c>
      <c r="G463" s="222">
        <f t="shared" si="313"/>
        <v>0</v>
      </c>
      <c r="H463" s="222">
        <f t="shared" si="313"/>
        <v>0</v>
      </c>
      <c r="I463" s="222">
        <f t="shared" si="313"/>
        <v>0</v>
      </c>
      <c r="J463" s="222">
        <f t="shared" si="313"/>
        <v>0</v>
      </c>
      <c r="K463" s="222">
        <f t="shared" si="313"/>
        <v>0</v>
      </c>
      <c r="L463" s="54"/>
      <c r="M463" s="222">
        <f t="shared" ref="M463:Q463" si="314">SUM(M464:M465)</f>
        <v>0</v>
      </c>
      <c r="N463" s="222">
        <f t="shared" si="314"/>
        <v>0</v>
      </c>
      <c r="O463" s="222">
        <f t="shared" si="314"/>
        <v>0</v>
      </c>
      <c r="P463" s="222">
        <f t="shared" si="314"/>
        <v>0</v>
      </c>
      <c r="Q463" s="222">
        <f t="shared" si="314"/>
        <v>0</v>
      </c>
      <c r="R463" s="222">
        <f t="shared" si="275"/>
        <v>0</v>
      </c>
    </row>
    <row r="464" spans="1:18" s="53" customFormat="1" x14ac:dyDescent="0.3">
      <c r="A464" s="767"/>
      <c r="B464" s="223" t="s">
        <v>331</v>
      </c>
      <c r="C464" s="608"/>
      <c r="D464" s="608"/>
      <c r="E464" s="608"/>
      <c r="F464" s="608"/>
      <c r="G464" s="608"/>
      <c r="H464" s="608"/>
      <c r="I464" s="608"/>
      <c r="J464" s="608"/>
      <c r="K464" s="608"/>
      <c r="L464" s="54"/>
      <c r="M464" s="608"/>
      <c r="N464" s="608"/>
      <c r="O464" s="608"/>
      <c r="P464" s="608"/>
      <c r="Q464" s="608"/>
      <c r="R464" s="224">
        <f t="shared" si="275"/>
        <v>0</v>
      </c>
    </row>
    <row r="465" spans="1:18" s="53" customFormat="1" x14ac:dyDescent="0.3">
      <c r="A465" s="767"/>
      <c r="B465" s="223" t="s">
        <v>332</v>
      </c>
      <c r="C465" s="608"/>
      <c r="D465" s="608"/>
      <c r="E465" s="608"/>
      <c r="F465" s="608"/>
      <c r="G465" s="608"/>
      <c r="H465" s="608"/>
      <c r="I465" s="608"/>
      <c r="J465" s="608"/>
      <c r="K465" s="608"/>
      <c r="L465" s="54"/>
      <c r="M465" s="608"/>
      <c r="N465" s="608"/>
      <c r="O465" s="608"/>
      <c r="P465" s="608"/>
      <c r="Q465" s="608"/>
      <c r="R465" s="224">
        <f t="shared" si="275"/>
        <v>0</v>
      </c>
    </row>
    <row r="466" spans="1:18" s="53" customFormat="1" x14ac:dyDescent="0.3">
      <c r="A466" s="767"/>
      <c r="B466" s="222" t="s">
        <v>333</v>
      </c>
      <c r="C466" s="222">
        <f t="shared" ref="C466:K466" si="315">SUM(C467:C468)</f>
        <v>0</v>
      </c>
      <c r="D466" s="222">
        <f t="shared" si="315"/>
        <v>0</v>
      </c>
      <c r="E466" s="222">
        <f t="shared" si="315"/>
        <v>0</v>
      </c>
      <c r="F466" s="222">
        <f t="shared" si="315"/>
        <v>0</v>
      </c>
      <c r="G466" s="222">
        <f t="shared" si="315"/>
        <v>0</v>
      </c>
      <c r="H466" s="222">
        <f t="shared" si="315"/>
        <v>0</v>
      </c>
      <c r="I466" s="222">
        <f t="shared" si="315"/>
        <v>0</v>
      </c>
      <c r="J466" s="222">
        <f t="shared" si="315"/>
        <v>0</v>
      </c>
      <c r="K466" s="222">
        <f t="shared" si="315"/>
        <v>0</v>
      </c>
      <c r="L466" s="54"/>
      <c r="M466" s="222">
        <f t="shared" ref="M466:Q466" si="316">SUM(M467:M468)</f>
        <v>0</v>
      </c>
      <c r="N466" s="222">
        <f t="shared" si="316"/>
        <v>0</v>
      </c>
      <c r="O466" s="222">
        <f t="shared" si="316"/>
        <v>0</v>
      </c>
      <c r="P466" s="222">
        <f t="shared" si="316"/>
        <v>0</v>
      </c>
      <c r="Q466" s="222">
        <f t="shared" si="316"/>
        <v>0</v>
      </c>
      <c r="R466" s="222">
        <f t="shared" si="275"/>
        <v>0</v>
      </c>
    </row>
    <row r="467" spans="1:18" s="53" customFormat="1" x14ac:dyDescent="0.3">
      <c r="A467" s="767"/>
      <c r="B467" s="223" t="s">
        <v>331</v>
      </c>
      <c r="C467" s="608"/>
      <c r="D467" s="608"/>
      <c r="E467" s="608"/>
      <c r="F467" s="608"/>
      <c r="G467" s="608"/>
      <c r="H467" s="608"/>
      <c r="I467" s="608"/>
      <c r="J467" s="608"/>
      <c r="K467" s="608"/>
      <c r="L467" s="54"/>
      <c r="M467" s="608"/>
      <c r="N467" s="608"/>
      <c r="O467" s="608"/>
      <c r="P467" s="608"/>
      <c r="Q467" s="608"/>
      <c r="R467" s="224">
        <f t="shared" si="275"/>
        <v>0</v>
      </c>
    </row>
    <row r="468" spans="1:18" s="53" customFormat="1" x14ac:dyDescent="0.3">
      <c r="A468" s="767"/>
      <c r="B468" s="223" t="s">
        <v>332</v>
      </c>
      <c r="C468" s="608"/>
      <c r="D468" s="608"/>
      <c r="E468" s="608"/>
      <c r="F468" s="608"/>
      <c r="G468" s="608"/>
      <c r="H468" s="608"/>
      <c r="I468" s="608"/>
      <c r="J468" s="608"/>
      <c r="K468" s="608"/>
      <c r="L468" s="54"/>
      <c r="M468" s="608"/>
      <c r="N468" s="608"/>
      <c r="O468" s="608"/>
      <c r="P468" s="608"/>
      <c r="Q468" s="608"/>
      <c r="R468" s="224">
        <f t="shared" si="275"/>
        <v>0</v>
      </c>
    </row>
    <row r="469" spans="1:18" s="53" customFormat="1" x14ac:dyDescent="0.3">
      <c r="A469" s="767" t="s">
        <v>342</v>
      </c>
      <c r="B469" s="222" t="s">
        <v>330</v>
      </c>
      <c r="C469" s="222">
        <f t="shared" ref="C469:L469" si="317">SUM(C470:C471)</f>
        <v>0</v>
      </c>
      <c r="D469" s="222">
        <f t="shared" si="317"/>
        <v>0</v>
      </c>
      <c r="E469" s="222">
        <f t="shared" si="317"/>
        <v>0</v>
      </c>
      <c r="F469" s="222">
        <f t="shared" si="317"/>
        <v>0</v>
      </c>
      <c r="G469" s="222">
        <f t="shared" si="317"/>
        <v>0</v>
      </c>
      <c r="H469" s="222">
        <f t="shared" si="317"/>
        <v>0</v>
      </c>
      <c r="I469" s="222">
        <f t="shared" si="317"/>
        <v>0</v>
      </c>
      <c r="J469" s="222">
        <f t="shared" si="317"/>
        <v>0</v>
      </c>
      <c r="K469" s="222">
        <f t="shared" si="317"/>
        <v>0</v>
      </c>
      <c r="L469" s="222">
        <f t="shared" si="317"/>
        <v>0</v>
      </c>
      <c r="M469" s="54"/>
      <c r="N469" s="222">
        <f t="shared" ref="N469:Q469" si="318">SUM(N470:N471)</f>
        <v>0</v>
      </c>
      <c r="O469" s="222">
        <f t="shared" si="318"/>
        <v>0</v>
      </c>
      <c r="P469" s="222">
        <f t="shared" si="318"/>
        <v>0</v>
      </c>
      <c r="Q469" s="222">
        <f t="shared" si="318"/>
        <v>0</v>
      </c>
      <c r="R469" s="222">
        <f t="shared" si="275"/>
        <v>0</v>
      </c>
    </row>
    <row r="470" spans="1:18" s="53" customFormat="1" x14ac:dyDescent="0.3">
      <c r="A470" s="767"/>
      <c r="B470" s="223" t="s">
        <v>331</v>
      </c>
      <c r="C470" s="608"/>
      <c r="D470" s="608"/>
      <c r="E470" s="608"/>
      <c r="F470" s="608"/>
      <c r="G470" s="608"/>
      <c r="H470" s="608"/>
      <c r="I470" s="608"/>
      <c r="J470" s="608"/>
      <c r="K470" s="608"/>
      <c r="L470" s="608"/>
      <c r="M470" s="54"/>
      <c r="N470" s="608"/>
      <c r="O470" s="608"/>
      <c r="P470" s="608"/>
      <c r="Q470" s="608"/>
      <c r="R470" s="224">
        <f t="shared" si="275"/>
        <v>0</v>
      </c>
    </row>
    <row r="471" spans="1:18" s="53" customFormat="1" x14ac:dyDescent="0.3">
      <c r="A471" s="767"/>
      <c r="B471" s="223" t="s">
        <v>332</v>
      </c>
      <c r="C471" s="608"/>
      <c r="D471" s="608"/>
      <c r="E471" s="608"/>
      <c r="F471" s="608"/>
      <c r="G471" s="608"/>
      <c r="H471" s="608"/>
      <c r="I471" s="608"/>
      <c r="J471" s="608"/>
      <c r="K471" s="608"/>
      <c r="L471" s="608"/>
      <c r="M471" s="54"/>
      <c r="N471" s="608"/>
      <c r="O471" s="608"/>
      <c r="P471" s="608"/>
      <c r="Q471" s="608"/>
      <c r="R471" s="224">
        <f t="shared" si="275"/>
        <v>0</v>
      </c>
    </row>
    <row r="472" spans="1:18" s="53" customFormat="1" x14ac:dyDescent="0.3">
      <c r="A472" s="767"/>
      <c r="B472" s="222" t="s">
        <v>333</v>
      </c>
      <c r="C472" s="222">
        <f t="shared" ref="C472:L472" si="319">SUM(C473:C474)</f>
        <v>0</v>
      </c>
      <c r="D472" s="222">
        <f t="shared" si="319"/>
        <v>0</v>
      </c>
      <c r="E472" s="222">
        <f t="shared" si="319"/>
        <v>0</v>
      </c>
      <c r="F472" s="222">
        <f t="shared" si="319"/>
        <v>0</v>
      </c>
      <c r="G472" s="222">
        <f t="shared" si="319"/>
        <v>0</v>
      </c>
      <c r="H472" s="222">
        <f t="shared" si="319"/>
        <v>0</v>
      </c>
      <c r="I472" s="222">
        <f t="shared" si="319"/>
        <v>0</v>
      </c>
      <c r="J472" s="222">
        <f t="shared" si="319"/>
        <v>0</v>
      </c>
      <c r="K472" s="222">
        <f t="shared" si="319"/>
        <v>0</v>
      </c>
      <c r="L472" s="222">
        <f t="shared" si="319"/>
        <v>0</v>
      </c>
      <c r="M472" s="54"/>
      <c r="N472" s="222">
        <f t="shared" ref="N472:Q472" si="320">SUM(N473:N474)</f>
        <v>0</v>
      </c>
      <c r="O472" s="222">
        <f t="shared" si="320"/>
        <v>0</v>
      </c>
      <c r="P472" s="222">
        <f t="shared" si="320"/>
        <v>0</v>
      </c>
      <c r="Q472" s="222">
        <f t="shared" si="320"/>
        <v>0</v>
      </c>
      <c r="R472" s="222">
        <f t="shared" si="275"/>
        <v>0</v>
      </c>
    </row>
    <row r="473" spans="1:18" s="53" customFormat="1" x14ac:dyDescent="0.3">
      <c r="A473" s="767"/>
      <c r="B473" s="223" t="s">
        <v>331</v>
      </c>
      <c r="C473" s="608"/>
      <c r="D473" s="608"/>
      <c r="E473" s="608"/>
      <c r="F473" s="608"/>
      <c r="G473" s="608"/>
      <c r="H473" s="608"/>
      <c r="I473" s="608"/>
      <c r="J473" s="608"/>
      <c r="K473" s="608"/>
      <c r="L473" s="608"/>
      <c r="M473" s="54"/>
      <c r="N473" s="608"/>
      <c r="O473" s="608"/>
      <c r="P473" s="608"/>
      <c r="Q473" s="608"/>
      <c r="R473" s="224">
        <f t="shared" si="275"/>
        <v>0</v>
      </c>
    </row>
    <row r="474" spans="1:18" s="53" customFormat="1" x14ac:dyDescent="0.3">
      <c r="A474" s="767"/>
      <c r="B474" s="223" t="s">
        <v>332</v>
      </c>
      <c r="C474" s="608"/>
      <c r="D474" s="608"/>
      <c r="E474" s="608"/>
      <c r="F474" s="608"/>
      <c r="G474" s="608"/>
      <c r="H474" s="608"/>
      <c r="I474" s="608"/>
      <c r="J474" s="608"/>
      <c r="K474" s="608"/>
      <c r="L474" s="608"/>
      <c r="M474" s="54"/>
      <c r="N474" s="608"/>
      <c r="O474" s="608"/>
      <c r="P474" s="608"/>
      <c r="Q474" s="608"/>
      <c r="R474" s="224">
        <f t="shared" ref="R474:R498" si="321">SUM(C474:Q474)</f>
        <v>0</v>
      </c>
    </row>
    <row r="475" spans="1:18" s="53" customFormat="1" x14ac:dyDescent="0.3">
      <c r="A475" s="767" t="s">
        <v>343</v>
      </c>
      <c r="B475" s="222" t="s">
        <v>330</v>
      </c>
      <c r="C475" s="222">
        <f t="shared" ref="C475:M475" si="322">SUM(C476:C477)</f>
        <v>0</v>
      </c>
      <c r="D475" s="222">
        <f t="shared" si="322"/>
        <v>0</v>
      </c>
      <c r="E475" s="222">
        <f t="shared" si="322"/>
        <v>0</v>
      </c>
      <c r="F475" s="222">
        <f t="shared" si="322"/>
        <v>0</v>
      </c>
      <c r="G475" s="222">
        <f t="shared" si="322"/>
        <v>0</v>
      </c>
      <c r="H475" s="222">
        <f t="shared" si="322"/>
        <v>0</v>
      </c>
      <c r="I475" s="222">
        <f t="shared" si="322"/>
        <v>0</v>
      </c>
      <c r="J475" s="222">
        <f t="shared" si="322"/>
        <v>0</v>
      </c>
      <c r="K475" s="222">
        <f t="shared" si="322"/>
        <v>0</v>
      </c>
      <c r="L475" s="222">
        <f t="shared" si="322"/>
        <v>0</v>
      </c>
      <c r="M475" s="222">
        <f t="shared" si="322"/>
        <v>0</v>
      </c>
      <c r="N475" s="54"/>
      <c r="O475" s="222">
        <f t="shared" ref="O475:Q475" si="323">SUM(O476:O477)</f>
        <v>0</v>
      </c>
      <c r="P475" s="222">
        <f t="shared" si="323"/>
        <v>0</v>
      </c>
      <c r="Q475" s="222">
        <f t="shared" si="323"/>
        <v>0</v>
      </c>
      <c r="R475" s="222">
        <f t="shared" si="321"/>
        <v>0</v>
      </c>
    </row>
    <row r="476" spans="1:18" s="53" customFormat="1" x14ac:dyDescent="0.3">
      <c r="A476" s="767"/>
      <c r="B476" s="223" t="s">
        <v>331</v>
      </c>
      <c r="C476" s="608"/>
      <c r="D476" s="608"/>
      <c r="E476" s="608"/>
      <c r="F476" s="608"/>
      <c r="G476" s="608"/>
      <c r="H476" s="608"/>
      <c r="I476" s="608"/>
      <c r="J476" s="608"/>
      <c r="K476" s="608"/>
      <c r="L476" s="608"/>
      <c r="M476" s="608"/>
      <c r="N476" s="54"/>
      <c r="O476" s="608"/>
      <c r="P476" s="608"/>
      <c r="Q476" s="608"/>
      <c r="R476" s="224">
        <f t="shared" si="321"/>
        <v>0</v>
      </c>
    </row>
    <row r="477" spans="1:18" s="53" customFormat="1" x14ac:dyDescent="0.3">
      <c r="A477" s="767"/>
      <c r="B477" s="223" t="s">
        <v>332</v>
      </c>
      <c r="C477" s="608"/>
      <c r="D477" s="608"/>
      <c r="E477" s="608"/>
      <c r="F477" s="608"/>
      <c r="G477" s="608"/>
      <c r="H477" s="608"/>
      <c r="I477" s="608"/>
      <c r="J477" s="608"/>
      <c r="K477" s="608"/>
      <c r="L477" s="608"/>
      <c r="M477" s="608"/>
      <c r="N477" s="54"/>
      <c r="O477" s="608"/>
      <c r="P477" s="608"/>
      <c r="Q477" s="608"/>
      <c r="R477" s="224">
        <f t="shared" si="321"/>
        <v>0</v>
      </c>
    </row>
    <row r="478" spans="1:18" s="53" customFormat="1" x14ac:dyDescent="0.3">
      <c r="A478" s="767"/>
      <c r="B478" s="222" t="s">
        <v>333</v>
      </c>
      <c r="C478" s="222">
        <f t="shared" ref="C478:M478" si="324">SUM(C479:C480)</f>
        <v>0</v>
      </c>
      <c r="D478" s="222">
        <f t="shared" si="324"/>
        <v>0</v>
      </c>
      <c r="E478" s="222">
        <f t="shared" si="324"/>
        <v>0</v>
      </c>
      <c r="F478" s="222">
        <f t="shared" si="324"/>
        <v>0</v>
      </c>
      <c r="G478" s="222">
        <f t="shared" si="324"/>
        <v>0</v>
      </c>
      <c r="H478" s="222">
        <f t="shared" si="324"/>
        <v>0</v>
      </c>
      <c r="I478" s="222">
        <f t="shared" si="324"/>
        <v>0</v>
      </c>
      <c r="J478" s="222">
        <f t="shared" si="324"/>
        <v>0</v>
      </c>
      <c r="K478" s="222">
        <f t="shared" si="324"/>
        <v>0</v>
      </c>
      <c r="L478" s="222">
        <f t="shared" si="324"/>
        <v>0</v>
      </c>
      <c r="M478" s="222">
        <f t="shared" si="324"/>
        <v>0</v>
      </c>
      <c r="N478" s="54"/>
      <c r="O478" s="222">
        <f t="shared" ref="O478:Q478" si="325">SUM(O479:O480)</f>
        <v>0</v>
      </c>
      <c r="P478" s="222">
        <f t="shared" si="325"/>
        <v>0</v>
      </c>
      <c r="Q478" s="222">
        <f t="shared" si="325"/>
        <v>0</v>
      </c>
      <c r="R478" s="222">
        <f t="shared" si="321"/>
        <v>0</v>
      </c>
    </row>
    <row r="479" spans="1:18" s="53" customFormat="1" x14ac:dyDescent="0.3">
      <c r="A479" s="767"/>
      <c r="B479" s="223" t="s">
        <v>331</v>
      </c>
      <c r="C479" s="608"/>
      <c r="D479" s="608"/>
      <c r="E479" s="608"/>
      <c r="F479" s="608"/>
      <c r="G479" s="608"/>
      <c r="H479" s="608"/>
      <c r="I479" s="608"/>
      <c r="J479" s="608"/>
      <c r="K479" s="608"/>
      <c r="L479" s="608"/>
      <c r="M479" s="608"/>
      <c r="N479" s="54"/>
      <c r="O479" s="608"/>
      <c r="P479" s="608"/>
      <c r="Q479" s="608"/>
      <c r="R479" s="224">
        <f t="shared" si="321"/>
        <v>0</v>
      </c>
    </row>
    <row r="480" spans="1:18" s="53" customFormat="1" x14ac:dyDescent="0.3">
      <c r="A480" s="767"/>
      <c r="B480" s="223" t="s">
        <v>332</v>
      </c>
      <c r="C480" s="608"/>
      <c r="D480" s="608"/>
      <c r="E480" s="608"/>
      <c r="F480" s="608"/>
      <c r="G480" s="608"/>
      <c r="H480" s="608"/>
      <c r="I480" s="608"/>
      <c r="J480" s="608"/>
      <c r="K480" s="608"/>
      <c r="L480" s="608"/>
      <c r="M480" s="608"/>
      <c r="N480" s="54"/>
      <c r="O480" s="608"/>
      <c r="P480" s="608"/>
      <c r="Q480" s="608"/>
      <c r="R480" s="224">
        <f t="shared" si="321"/>
        <v>0</v>
      </c>
    </row>
    <row r="481" spans="1:18" s="53" customFormat="1" x14ac:dyDescent="0.3">
      <c r="A481" s="767" t="s">
        <v>654</v>
      </c>
      <c r="B481" s="222" t="s">
        <v>330</v>
      </c>
      <c r="C481" s="222">
        <f t="shared" ref="C481:N481" si="326">SUM(C482:C483)</f>
        <v>0</v>
      </c>
      <c r="D481" s="222">
        <f t="shared" si="326"/>
        <v>0</v>
      </c>
      <c r="E481" s="222">
        <f t="shared" si="326"/>
        <v>0</v>
      </c>
      <c r="F481" s="222">
        <f t="shared" si="326"/>
        <v>0</v>
      </c>
      <c r="G481" s="222">
        <f t="shared" si="326"/>
        <v>0</v>
      </c>
      <c r="H481" s="222">
        <f t="shared" si="326"/>
        <v>0</v>
      </c>
      <c r="I481" s="222">
        <f t="shared" si="326"/>
        <v>0</v>
      </c>
      <c r="J481" s="222">
        <f t="shared" si="326"/>
        <v>0</v>
      </c>
      <c r="K481" s="222">
        <f t="shared" si="326"/>
        <v>0</v>
      </c>
      <c r="L481" s="222">
        <f t="shared" si="326"/>
        <v>0</v>
      </c>
      <c r="M481" s="222">
        <f t="shared" si="326"/>
        <v>0</v>
      </c>
      <c r="N481" s="222">
        <f t="shared" si="326"/>
        <v>0</v>
      </c>
      <c r="O481" s="54"/>
      <c r="P481" s="222">
        <f t="shared" ref="P481:Q481" si="327">SUM(P482:P483)</f>
        <v>0</v>
      </c>
      <c r="Q481" s="222">
        <f t="shared" si="327"/>
        <v>0</v>
      </c>
      <c r="R481" s="222">
        <f t="shared" si="321"/>
        <v>0</v>
      </c>
    </row>
    <row r="482" spans="1:18" s="53" customFormat="1" x14ac:dyDescent="0.3">
      <c r="A482" s="767"/>
      <c r="B482" s="223" t="s">
        <v>331</v>
      </c>
      <c r="C482" s="608"/>
      <c r="D482" s="608"/>
      <c r="E482" s="608"/>
      <c r="F482" s="608"/>
      <c r="G482" s="608"/>
      <c r="H482" s="608"/>
      <c r="I482" s="608"/>
      <c r="J482" s="608"/>
      <c r="K482" s="608"/>
      <c r="L482" s="608"/>
      <c r="M482" s="608"/>
      <c r="N482" s="608"/>
      <c r="O482" s="54"/>
      <c r="P482" s="608"/>
      <c r="Q482" s="608"/>
      <c r="R482" s="224">
        <f t="shared" si="321"/>
        <v>0</v>
      </c>
    </row>
    <row r="483" spans="1:18" s="53" customFormat="1" x14ac:dyDescent="0.3">
      <c r="A483" s="767"/>
      <c r="B483" s="223" t="s">
        <v>332</v>
      </c>
      <c r="C483" s="608"/>
      <c r="D483" s="608"/>
      <c r="E483" s="608"/>
      <c r="F483" s="608"/>
      <c r="G483" s="608"/>
      <c r="H483" s="608"/>
      <c r="I483" s="608"/>
      <c r="J483" s="608"/>
      <c r="K483" s="608"/>
      <c r="L483" s="608"/>
      <c r="M483" s="608"/>
      <c r="N483" s="608"/>
      <c r="O483" s="54"/>
      <c r="P483" s="608"/>
      <c r="Q483" s="608"/>
      <c r="R483" s="224">
        <f t="shared" si="321"/>
        <v>0</v>
      </c>
    </row>
    <row r="484" spans="1:18" s="53" customFormat="1" x14ac:dyDescent="0.3">
      <c r="A484" s="767"/>
      <c r="B484" s="222" t="s">
        <v>333</v>
      </c>
      <c r="C484" s="222">
        <f t="shared" ref="C484:N484" si="328">SUM(C485:C486)</f>
        <v>0</v>
      </c>
      <c r="D484" s="222">
        <f t="shared" si="328"/>
        <v>0</v>
      </c>
      <c r="E484" s="222">
        <f t="shared" si="328"/>
        <v>0</v>
      </c>
      <c r="F484" s="222">
        <f t="shared" si="328"/>
        <v>0</v>
      </c>
      <c r="G484" s="222">
        <f t="shared" si="328"/>
        <v>0</v>
      </c>
      <c r="H484" s="222">
        <f t="shared" si="328"/>
        <v>0</v>
      </c>
      <c r="I484" s="222">
        <f t="shared" si="328"/>
        <v>0</v>
      </c>
      <c r="J484" s="222">
        <f t="shared" si="328"/>
        <v>0</v>
      </c>
      <c r="K484" s="222">
        <f t="shared" si="328"/>
        <v>0</v>
      </c>
      <c r="L484" s="222">
        <f t="shared" si="328"/>
        <v>0</v>
      </c>
      <c r="M484" s="222">
        <f t="shared" si="328"/>
        <v>0</v>
      </c>
      <c r="N484" s="222">
        <f t="shared" si="328"/>
        <v>0</v>
      </c>
      <c r="O484" s="54"/>
      <c r="P484" s="222">
        <f t="shared" ref="P484:Q484" si="329">SUM(P485:P486)</f>
        <v>0</v>
      </c>
      <c r="Q484" s="222">
        <f t="shared" si="329"/>
        <v>0</v>
      </c>
      <c r="R484" s="222">
        <f t="shared" si="321"/>
        <v>0</v>
      </c>
    </row>
    <row r="485" spans="1:18" s="53" customFormat="1" x14ac:dyDescent="0.3">
      <c r="A485" s="767"/>
      <c r="B485" s="223" t="s">
        <v>331</v>
      </c>
      <c r="C485" s="608"/>
      <c r="D485" s="608"/>
      <c r="E485" s="608"/>
      <c r="F485" s="608"/>
      <c r="G485" s="608"/>
      <c r="H485" s="608"/>
      <c r="I485" s="608"/>
      <c r="J485" s="608"/>
      <c r="K485" s="608"/>
      <c r="L485" s="608"/>
      <c r="M485" s="608"/>
      <c r="N485" s="608"/>
      <c r="O485" s="54"/>
      <c r="P485" s="608"/>
      <c r="Q485" s="608"/>
      <c r="R485" s="224">
        <f t="shared" si="321"/>
        <v>0</v>
      </c>
    </row>
    <row r="486" spans="1:18" s="53" customFormat="1" x14ac:dyDescent="0.3">
      <c r="A486" s="767"/>
      <c r="B486" s="223" t="s">
        <v>332</v>
      </c>
      <c r="C486" s="608"/>
      <c r="D486" s="608"/>
      <c r="E486" s="608"/>
      <c r="F486" s="608"/>
      <c r="G486" s="608"/>
      <c r="H486" s="608"/>
      <c r="I486" s="608"/>
      <c r="J486" s="608"/>
      <c r="K486" s="608"/>
      <c r="L486" s="608"/>
      <c r="M486" s="608"/>
      <c r="N486" s="608"/>
      <c r="O486" s="54"/>
      <c r="P486" s="608"/>
      <c r="Q486" s="608"/>
      <c r="R486" s="224">
        <f t="shared" si="321"/>
        <v>0</v>
      </c>
    </row>
    <row r="487" spans="1:18" s="53" customFormat="1" x14ac:dyDescent="0.3">
      <c r="A487" s="767" t="s">
        <v>344</v>
      </c>
      <c r="B487" s="222" t="s">
        <v>330</v>
      </c>
      <c r="C487" s="222">
        <f t="shared" ref="C487:O487" si="330">SUM(C488:C489)</f>
        <v>0</v>
      </c>
      <c r="D487" s="222">
        <f t="shared" si="330"/>
        <v>0</v>
      </c>
      <c r="E487" s="222">
        <f t="shared" si="330"/>
        <v>0</v>
      </c>
      <c r="F487" s="222">
        <f t="shared" si="330"/>
        <v>0</v>
      </c>
      <c r="G487" s="222">
        <f t="shared" si="330"/>
        <v>0</v>
      </c>
      <c r="H487" s="222">
        <f t="shared" si="330"/>
        <v>0</v>
      </c>
      <c r="I487" s="222">
        <f t="shared" si="330"/>
        <v>0</v>
      </c>
      <c r="J487" s="222">
        <f t="shared" si="330"/>
        <v>0</v>
      </c>
      <c r="K487" s="222">
        <f t="shared" si="330"/>
        <v>0</v>
      </c>
      <c r="L487" s="222">
        <f t="shared" si="330"/>
        <v>0</v>
      </c>
      <c r="M487" s="222">
        <f t="shared" si="330"/>
        <v>0</v>
      </c>
      <c r="N487" s="222">
        <f t="shared" si="330"/>
        <v>0</v>
      </c>
      <c r="O487" s="222">
        <f t="shared" si="330"/>
        <v>0</v>
      </c>
      <c r="P487" s="54"/>
      <c r="Q487" s="222">
        <f t="shared" ref="Q487" si="331">SUM(Q488:Q489)</f>
        <v>0</v>
      </c>
      <c r="R487" s="222">
        <f t="shared" si="321"/>
        <v>0</v>
      </c>
    </row>
    <row r="488" spans="1:18" s="53" customFormat="1" x14ac:dyDescent="0.3">
      <c r="A488" s="767"/>
      <c r="B488" s="223" t="s">
        <v>331</v>
      </c>
      <c r="C488" s="608"/>
      <c r="D488" s="608"/>
      <c r="E488" s="608"/>
      <c r="F488" s="608"/>
      <c r="G488" s="608"/>
      <c r="H488" s="608"/>
      <c r="I488" s="608"/>
      <c r="J488" s="608"/>
      <c r="K488" s="608"/>
      <c r="L488" s="608"/>
      <c r="M488" s="608"/>
      <c r="N488" s="608"/>
      <c r="O488" s="608"/>
      <c r="P488" s="54"/>
      <c r="Q488" s="608"/>
      <c r="R488" s="224">
        <f t="shared" si="321"/>
        <v>0</v>
      </c>
    </row>
    <row r="489" spans="1:18" s="53" customFormat="1" x14ac:dyDescent="0.3">
      <c r="A489" s="767"/>
      <c r="B489" s="223" t="s">
        <v>332</v>
      </c>
      <c r="C489" s="608"/>
      <c r="D489" s="608"/>
      <c r="E489" s="608"/>
      <c r="F489" s="608"/>
      <c r="G489" s="608"/>
      <c r="H489" s="608"/>
      <c r="I489" s="608"/>
      <c r="J489" s="608"/>
      <c r="K489" s="608"/>
      <c r="L489" s="608"/>
      <c r="M489" s="608"/>
      <c r="N489" s="608"/>
      <c r="O489" s="608"/>
      <c r="P489" s="54"/>
      <c r="Q489" s="608"/>
      <c r="R489" s="224">
        <f t="shared" si="321"/>
        <v>0</v>
      </c>
    </row>
    <row r="490" spans="1:18" s="53" customFormat="1" x14ac:dyDescent="0.3">
      <c r="A490" s="767"/>
      <c r="B490" s="222" t="s">
        <v>333</v>
      </c>
      <c r="C490" s="222">
        <f t="shared" ref="C490:O490" si="332">SUM(C491:C492)</f>
        <v>0</v>
      </c>
      <c r="D490" s="222">
        <f t="shared" si="332"/>
        <v>0</v>
      </c>
      <c r="E490" s="222">
        <f t="shared" si="332"/>
        <v>0</v>
      </c>
      <c r="F490" s="222">
        <f t="shared" si="332"/>
        <v>0</v>
      </c>
      <c r="G490" s="222">
        <f t="shared" si="332"/>
        <v>0</v>
      </c>
      <c r="H490" s="222">
        <f t="shared" si="332"/>
        <v>0</v>
      </c>
      <c r="I490" s="222">
        <f t="shared" si="332"/>
        <v>0</v>
      </c>
      <c r="J490" s="222">
        <f t="shared" si="332"/>
        <v>0</v>
      </c>
      <c r="K490" s="222">
        <f t="shared" si="332"/>
        <v>0</v>
      </c>
      <c r="L490" s="222">
        <f t="shared" si="332"/>
        <v>0</v>
      </c>
      <c r="M490" s="222">
        <f t="shared" si="332"/>
        <v>0</v>
      </c>
      <c r="N490" s="222">
        <f t="shared" si="332"/>
        <v>0</v>
      </c>
      <c r="O490" s="222">
        <f t="shared" si="332"/>
        <v>0</v>
      </c>
      <c r="P490" s="54"/>
      <c r="Q490" s="222">
        <f t="shared" ref="Q490" si="333">SUM(Q491:Q492)</f>
        <v>0</v>
      </c>
      <c r="R490" s="222">
        <f t="shared" si="321"/>
        <v>0</v>
      </c>
    </row>
    <row r="491" spans="1:18" s="53" customFormat="1" x14ac:dyDescent="0.3">
      <c r="A491" s="767"/>
      <c r="B491" s="223" t="s">
        <v>331</v>
      </c>
      <c r="C491" s="608"/>
      <c r="D491" s="608"/>
      <c r="E491" s="608"/>
      <c r="F491" s="608"/>
      <c r="G491" s="608"/>
      <c r="H491" s="608"/>
      <c r="I491" s="608"/>
      <c r="J491" s="608"/>
      <c r="K491" s="608"/>
      <c r="L491" s="608"/>
      <c r="M491" s="608"/>
      <c r="N491" s="608"/>
      <c r="O491" s="608"/>
      <c r="P491" s="54"/>
      <c r="Q491" s="608"/>
      <c r="R491" s="224">
        <f t="shared" si="321"/>
        <v>0</v>
      </c>
    </row>
    <row r="492" spans="1:18" s="53" customFormat="1" x14ac:dyDescent="0.3">
      <c r="A492" s="767"/>
      <c r="B492" s="223" t="s">
        <v>332</v>
      </c>
      <c r="C492" s="608"/>
      <c r="D492" s="608"/>
      <c r="E492" s="608"/>
      <c r="F492" s="608"/>
      <c r="G492" s="608"/>
      <c r="H492" s="608"/>
      <c r="I492" s="608"/>
      <c r="J492" s="608"/>
      <c r="K492" s="608"/>
      <c r="L492" s="608"/>
      <c r="M492" s="608"/>
      <c r="N492" s="608"/>
      <c r="O492" s="608"/>
      <c r="P492" s="54"/>
      <c r="Q492" s="608"/>
      <c r="R492" s="224">
        <f t="shared" si="321"/>
        <v>0</v>
      </c>
    </row>
    <row r="493" spans="1:18" s="53" customFormat="1" x14ac:dyDescent="0.3">
      <c r="A493" s="767" t="s">
        <v>345</v>
      </c>
      <c r="B493" s="222" t="s">
        <v>330</v>
      </c>
      <c r="C493" s="222">
        <f t="shared" ref="C493:O493" si="334">SUM(C494:C495)</f>
        <v>0</v>
      </c>
      <c r="D493" s="222">
        <f t="shared" si="334"/>
        <v>0</v>
      </c>
      <c r="E493" s="222">
        <f t="shared" si="334"/>
        <v>0</v>
      </c>
      <c r="F493" s="222">
        <f t="shared" si="334"/>
        <v>0</v>
      </c>
      <c r="G493" s="222">
        <f t="shared" si="334"/>
        <v>0</v>
      </c>
      <c r="H493" s="222">
        <f t="shared" si="334"/>
        <v>0</v>
      </c>
      <c r="I493" s="222">
        <f t="shared" si="334"/>
        <v>0</v>
      </c>
      <c r="J493" s="222">
        <f t="shared" si="334"/>
        <v>0</v>
      </c>
      <c r="K493" s="222">
        <f t="shared" si="334"/>
        <v>0</v>
      </c>
      <c r="L493" s="222">
        <f t="shared" si="334"/>
        <v>0</v>
      </c>
      <c r="M493" s="222">
        <f t="shared" si="334"/>
        <v>0</v>
      </c>
      <c r="N493" s="222">
        <f t="shared" si="334"/>
        <v>0</v>
      </c>
      <c r="O493" s="222">
        <f t="shared" si="334"/>
        <v>0</v>
      </c>
      <c r="P493" s="222">
        <f>SUM(P494:P495)</f>
        <v>0</v>
      </c>
      <c r="Q493" s="54"/>
      <c r="R493" s="222">
        <f t="shared" si="321"/>
        <v>0</v>
      </c>
    </row>
    <row r="494" spans="1:18" s="53" customFormat="1" x14ac:dyDescent="0.3">
      <c r="A494" s="767"/>
      <c r="B494" s="223" t="s">
        <v>331</v>
      </c>
      <c r="C494" s="608"/>
      <c r="D494" s="608"/>
      <c r="E494" s="608"/>
      <c r="F494" s="608"/>
      <c r="G494" s="608"/>
      <c r="H494" s="608"/>
      <c r="I494" s="608"/>
      <c r="J494" s="608"/>
      <c r="K494" s="608"/>
      <c r="L494" s="608"/>
      <c r="M494" s="608"/>
      <c r="N494" s="608"/>
      <c r="O494" s="608"/>
      <c r="P494" s="608"/>
      <c r="Q494" s="54"/>
      <c r="R494" s="224">
        <f t="shared" si="321"/>
        <v>0</v>
      </c>
    </row>
    <row r="495" spans="1:18" s="53" customFormat="1" x14ac:dyDescent="0.3">
      <c r="A495" s="767"/>
      <c r="B495" s="223" t="s">
        <v>332</v>
      </c>
      <c r="C495" s="608"/>
      <c r="D495" s="608"/>
      <c r="E495" s="608"/>
      <c r="F495" s="608"/>
      <c r="G495" s="608"/>
      <c r="H495" s="608"/>
      <c r="I495" s="608"/>
      <c r="J495" s="608"/>
      <c r="K495" s="608"/>
      <c r="L495" s="608"/>
      <c r="M495" s="608"/>
      <c r="N495" s="608"/>
      <c r="O495" s="608"/>
      <c r="P495" s="608"/>
      <c r="Q495" s="54"/>
      <c r="R495" s="224">
        <f t="shared" si="321"/>
        <v>0</v>
      </c>
    </row>
    <row r="496" spans="1:18" s="53" customFormat="1" x14ac:dyDescent="0.3">
      <c r="A496" s="767"/>
      <c r="B496" s="222" t="s">
        <v>333</v>
      </c>
      <c r="C496" s="222">
        <f t="shared" ref="C496:O496" si="335">SUM(C497:C498)</f>
        <v>0</v>
      </c>
      <c r="D496" s="222">
        <f t="shared" si="335"/>
        <v>0</v>
      </c>
      <c r="E496" s="222">
        <f t="shared" si="335"/>
        <v>0</v>
      </c>
      <c r="F496" s="222">
        <f t="shared" si="335"/>
        <v>0</v>
      </c>
      <c r="G496" s="222">
        <f t="shared" si="335"/>
        <v>0</v>
      </c>
      <c r="H496" s="222">
        <f t="shared" si="335"/>
        <v>0</v>
      </c>
      <c r="I496" s="222">
        <f t="shared" si="335"/>
        <v>0</v>
      </c>
      <c r="J496" s="222">
        <f t="shared" si="335"/>
        <v>0</v>
      </c>
      <c r="K496" s="222">
        <f t="shared" si="335"/>
        <v>0</v>
      </c>
      <c r="L496" s="222">
        <f t="shared" si="335"/>
        <v>0</v>
      </c>
      <c r="M496" s="222">
        <f t="shared" si="335"/>
        <v>0</v>
      </c>
      <c r="N496" s="222">
        <f t="shared" si="335"/>
        <v>0</v>
      </c>
      <c r="O496" s="222">
        <f t="shared" si="335"/>
        <v>0</v>
      </c>
      <c r="P496" s="222">
        <f>SUM(P497:P498)</f>
        <v>0</v>
      </c>
      <c r="Q496" s="54"/>
      <c r="R496" s="222">
        <f t="shared" si="321"/>
        <v>0</v>
      </c>
    </row>
    <row r="497" spans="1:18" s="53" customFormat="1" x14ac:dyDescent="0.3">
      <c r="A497" s="767"/>
      <c r="B497" s="223" t="s">
        <v>331</v>
      </c>
      <c r="C497" s="608"/>
      <c r="D497" s="608"/>
      <c r="E497" s="608"/>
      <c r="F497" s="608"/>
      <c r="G497" s="608"/>
      <c r="H497" s="608"/>
      <c r="I497" s="608"/>
      <c r="J497" s="608"/>
      <c r="K497" s="608"/>
      <c r="L497" s="608"/>
      <c r="M497" s="608"/>
      <c r="N497" s="608"/>
      <c r="O497" s="608"/>
      <c r="P497" s="608"/>
      <c r="Q497" s="54"/>
      <c r="R497" s="224">
        <f t="shared" si="321"/>
        <v>0</v>
      </c>
    </row>
    <row r="498" spans="1:18" s="53" customFormat="1" x14ac:dyDescent="0.3">
      <c r="A498" s="768"/>
      <c r="B498" s="223" t="s">
        <v>332</v>
      </c>
      <c r="C498" s="608"/>
      <c r="D498" s="608"/>
      <c r="E498" s="608"/>
      <c r="F498" s="608"/>
      <c r="G498" s="608"/>
      <c r="H498" s="608"/>
      <c r="I498" s="608"/>
      <c r="J498" s="608"/>
      <c r="K498" s="608"/>
      <c r="L498" s="608"/>
      <c r="M498" s="608"/>
      <c r="N498" s="608"/>
      <c r="O498" s="608"/>
      <c r="P498" s="608"/>
      <c r="Q498" s="54"/>
      <c r="R498" s="224">
        <f t="shared" si="321"/>
        <v>0</v>
      </c>
    </row>
    <row r="499" spans="1:18" s="53" customFormat="1" x14ac:dyDescent="0.3">
      <c r="A499" s="767" t="s">
        <v>885</v>
      </c>
      <c r="B499" s="225" t="s">
        <v>330</v>
      </c>
      <c r="C499" s="225">
        <f t="shared" ref="C499:R499" si="336">SUM(C409,C415,C421,C427,C433,C439,C445,C451,C457,C463,C469,C475,C481,C487,C493)</f>
        <v>0</v>
      </c>
      <c r="D499" s="225">
        <f t="shared" si="336"/>
        <v>0</v>
      </c>
      <c r="E499" s="225">
        <f t="shared" si="336"/>
        <v>0</v>
      </c>
      <c r="F499" s="225">
        <f t="shared" si="336"/>
        <v>0</v>
      </c>
      <c r="G499" s="225">
        <f t="shared" si="336"/>
        <v>0</v>
      </c>
      <c r="H499" s="225">
        <f t="shared" si="336"/>
        <v>0</v>
      </c>
      <c r="I499" s="225">
        <f t="shared" si="336"/>
        <v>0</v>
      </c>
      <c r="J499" s="225">
        <f t="shared" si="336"/>
        <v>0</v>
      </c>
      <c r="K499" s="225">
        <f t="shared" si="336"/>
        <v>0</v>
      </c>
      <c r="L499" s="225">
        <f t="shared" si="336"/>
        <v>0</v>
      </c>
      <c r="M499" s="225">
        <f t="shared" si="336"/>
        <v>0</v>
      </c>
      <c r="N499" s="225">
        <f t="shared" si="336"/>
        <v>0</v>
      </c>
      <c r="O499" s="225">
        <f t="shared" si="336"/>
        <v>0</v>
      </c>
      <c r="P499" s="225">
        <f t="shared" si="336"/>
        <v>0</v>
      </c>
      <c r="Q499" s="225">
        <f t="shared" si="336"/>
        <v>0</v>
      </c>
      <c r="R499" s="225">
        <f t="shared" si="336"/>
        <v>0</v>
      </c>
    </row>
    <row r="500" spans="1:18" s="53" customFormat="1" x14ac:dyDescent="0.3">
      <c r="A500" s="767"/>
      <c r="B500" s="223" t="s">
        <v>331</v>
      </c>
      <c r="C500" s="224">
        <f t="shared" ref="C500:R500" si="337">SUM(C410,C416,C422,C428,C434,C440,C446,C452,C458,C464,C470,C476,C482,C488,C494)</f>
        <v>0</v>
      </c>
      <c r="D500" s="224">
        <f t="shared" si="337"/>
        <v>0</v>
      </c>
      <c r="E500" s="224">
        <f t="shared" si="337"/>
        <v>0</v>
      </c>
      <c r="F500" s="224">
        <f t="shared" si="337"/>
        <v>0</v>
      </c>
      <c r="G500" s="224">
        <f t="shared" si="337"/>
        <v>0</v>
      </c>
      <c r="H500" s="224">
        <f t="shared" si="337"/>
        <v>0</v>
      </c>
      <c r="I500" s="224">
        <f t="shared" si="337"/>
        <v>0</v>
      </c>
      <c r="J500" s="224">
        <f t="shared" si="337"/>
        <v>0</v>
      </c>
      <c r="K500" s="224">
        <f t="shared" si="337"/>
        <v>0</v>
      </c>
      <c r="L500" s="224">
        <f t="shared" si="337"/>
        <v>0</v>
      </c>
      <c r="M500" s="224">
        <f t="shared" si="337"/>
        <v>0</v>
      </c>
      <c r="N500" s="224">
        <f t="shared" si="337"/>
        <v>0</v>
      </c>
      <c r="O500" s="224">
        <f t="shared" si="337"/>
        <v>0</v>
      </c>
      <c r="P500" s="224">
        <f t="shared" si="337"/>
        <v>0</v>
      </c>
      <c r="Q500" s="224">
        <f t="shared" si="337"/>
        <v>0</v>
      </c>
      <c r="R500" s="224">
        <f t="shared" si="337"/>
        <v>0</v>
      </c>
    </row>
    <row r="501" spans="1:18" s="53" customFormat="1" x14ac:dyDescent="0.3">
      <c r="A501" s="767"/>
      <c r="B501" s="223" t="s">
        <v>332</v>
      </c>
      <c r="C501" s="224">
        <f t="shared" ref="C501:R501" si="338">SUM(C411,C417,C423,C429,C435,C441,C447,C453,C459,C465,C471,C477,C483,C489,C495)</f>
        <v>0</v>
      </c>
      <c r="D501" s="224">
        <f t="shared" si="338"/>
        <v>0</v>
      </c>
      <c r="E501" s="224">
        <f t="shared" si="338"/>
        <v>0</v>
      </c>
      <c r="F501" s="224">
        <f t="shared" si="338"/>
        <v>0</v>
      </c>
      <c r="G501" s="224">
        <f t="shared" si="338"/>
        <v>0</v>
      </c>
      <c r="H501" s="224">
        <f t="shared" si="338"/>
        <v>0</v>
      </c>
      <c r="I501" s="224">
        <f t="shared" si="338"/>
        <v>0</v>
      </c>
      <c r="J501" s="224">
        <f t="shared" si="338"/>
        <v>0</v>
      </c>
      <c r="K501" s="224">
        <f t="shared" si="338"/>
        <v>0</v>
      </c>
      <c r="L501" s="224">
        <f t="shared" si="338"/>
        <v>0</v>
      </c>
      <c r="M501" s="224">
        <f t="shared" si="338"/>
        <v>0</v>
      </c>
      <c r="N501" s="224">
        <f t="shared" si="338"/>
        <v>0</v>
      </c>
      <c r="O501" s="224">
        <f t="shared" si="338"/>
        <v>0</v>
      </c>
      <c r="P501" s="224">
        <f t="shared" si="338"/>
        <v>0</v>
      </c>
      <c r="Q501" s="224">
        <f t="shared" si="338"/>
        <v>0</v>
      </c>
      <c r="R501" s="224">
        <f t="shared" si="338"/>
        <v>0</v>
      </c>
    </row>
    <row r="502" spans="1:18" s="53" customFormat="1" x14ac:dyDescent="0.3">
      <c r="A502" s="767"/>
      <c r="B502" s="225" t="s">
        <v>333</v>
      </c>
      <c r="C502" s="225">
        <f t="shared" ref="C502:R502" si="339">SUM(C412,C418,C424,C430,C436,C442,C448,C454,C460,C466,C472,C478,C484,C490,C496)</f>
        <v>0</v>
      </c>
      <c r="D502" s="225">
        <f t="shared" si="339"/>
        <v>0</v>
      </c>
      <c r="E502" s="225">
        <f t="shared" si="339"/>
        <v>0</v>
      </c>
      <c r="F502" s="225">
        <f t="shared" si="339"/>
        <v>0</v>
      </c>
      <c r="G502" s="225">
        <f t="shared" si="339"/>
        <v>0</v>
      </c>
      <c r="H502" s="225">
        <f t="shared" si="339"/>
        <v>0</v>
      </c>
      <c r="I502" s="225">
        <f t="shared" si="339"/>
        <v>0</v>
      </c>
      <c r="J502" s="225">
        <f t="shared" si="339"/>
        <v>0</v>
      </c>
      <c r="K502" s="225">
        <f t="shared" si="339"/>
        <v>0</v>
      </c>
      <c r="L502" s="225">
        <f t="shared" si="339"/>
        <v>0</v>
      </c>
      <c r="M502" s="225">
        <f t="shared" si="339"/>
        <v>0</v>
      </c>
      <c r="N502" s="225">
        <f t="shared" si="339"/>
        <v>0</v>
      </c>
      <c r="O502" s="225">
        <f t="shared" si="339"/>
        <v>0</v>
      </c>
      <c r="P502" s="225">
        <f t="shared" si="339"/>
        <v>0</v>
      </c>
      <c r="Q502" s="225">
        <f t="shared" si="339"/>
        <v>0</v>
      </c>
      <c r="R502" s="225">
        <f t="shared" si="339"/>
        <v>0</v>
      </c>
    </row>
    <row r="503" spans="1:18" s="53" customFormat="1" x14ac:dyDescent="0.3">
      <c r="A503" s="767"/>
      <c r="B503" s="223" t="s">
        <v>331</v>
      </c>
      <c r="C503" s="224">
        <f t="shared" ref="C503:R503" si="340">SUM(C413,C419,C425,C431,C437,C443,C449,C455,C461,C467,C473,C479,C485,C491,C497)</f>
        <v>0</v>
      </c>
      <c r="D503" s="224">
        <f t="shared" si="340"/>
        <v>0</v>
      </c>
      <c r="E503" s="224">
        <f t="shared" si="340"/>
        <v>0</v>
      </c>
      <c r="F503" s="224">
        <f t="shared" si="340"/>
        <v>0</v>
      </c>
      <c r="G503" s="224">
        <f t="shared" si="340"/>
        <v>0</v>
      </c>
      <c r="H503" s="224">
        <f t="shared" si="340"/>
        <v>0</v>
      </c>
      <c r="I503" s="224">
        <f t="shared" si="340"/>
        <v>0</v>
      </c>
      <c r="J503" s="224">
        <f t="shared" si="340"/>
        <v>0</v>
      </c>
      <c r="K503" s="224">
        <f t="shared" si="340"/>
        <v>0</v>
      </c>
      <c r="L503" s="224">
        <f t="shared" si="340"/>
        <v>0</v>
      </c>
      <c r="M503" s="224">
        <f t="shared" si="340"/>
        <v>0</v>
      </c>
      <c r="N503" s="224">
        <f t="shared" si="340"/>
        <v>0</v>
      </c>
      <c r="O503" s="224">
        <f t="shared" si="340"/>
        <v>0</v>
      </c>
      <c r="P503" s="224">
        <f t="shared" si="340"/>
        <v>0</v>
      </c>
      <c r="Q503" s="224">
        <f t="shared" si="340"/>
        <v>0</v>
      </c>
      <c r="R503" s="224">
        <f t="shared" si="340"/>
        <v>0</v>
      </c>
    </row>
    <row r="504" spans="1:18" s="53" customFormat="1" x14ac:dyDescent="0.3">
      <c r="A504" s="768"/>
      <c r="B504" s="223" t="s">
        <v>332</v>
      </c>
      <c r="C504" s="224">
        <f>SUM(C414,C420,C426,C432,C438,C444,C450,C456,C462,C468,C474,C480,C486,C492,C498)</f>
        <v>0</v>
      </c>
      <c r="D504" s="224">
        <f t="shared" ref="D504:R504" si="341">SUM(D414,D420,D426,D432,D438,D444,D450,D456,D462,D468,D474,D480,D486,D492,D498)</f>
        <v>0</v>
      </c>
      <c r="E504" s="224">
        <f t="shared" si="341"/>
        <v>0</v>
      </c>
      <c r="F504" s="224">
        <f t="shared" si="341"/>
        <v>0</v>
      </c>
      <c r="G504" s="224">
        <f t="shared" si="341"/>
        <v>0</v>
      </c>
      <c r="H504" s="224">
        <f t="shared" si="341"/>
        <v>0</v>
      </c>
      <c r="I504" s="224">
        <f t="shared" si="341"/>
        <v>0</v>
      </c>
      <c r="J504" s="224">
        <f t="shared" si="341"/>
        <v>0</v>
      </c>
      <c r="K504" s="224">
        <f t="shared" si="341"/>
        <v>0</v>
      </c>
      <c r="L504" s="224">
        <f t="shared" si="341"/>
        <v>0</v>
      </c>
      <c r="M504" s="224">
        <f t="shared" si="341"/>
        <v>0</v>
      </c>
      <c r="N504" s="224">
        <f t="shared" si="341"/>
        <v>0</v>
      </c>
      <c r="O504" s="224">
        <f t="shared" si="341"/>
        <v>0</v>
      </c>
      <c r="P504" s="224">
        <f t="shared" si="341"/>
        <v>0</v>
      </c>
      <c r="Q504" s="224">
        <f t="shared" si="341"/>
        <v>0</v>
      </c>
      <c r="R504" s="224">
        <f t="shared" si="341"/>
        <v>0</v>
      </c>
    </row>
    <row r="505" spans="1:18" s="53" customFormat="1" x14ac:dyDescent="0.3">
      <c r="A505" s="223"/>
      <c r="C505" s="223"/>
      <c r="D505" s="223"/>
      <c r="E505" s="223"/>
    </row>
    <row r="506" spans="1:18" s="231" customFormat="1" ht="18" x14ac:dyDescent="0.35">
      <c r="A506" s="609"/>
      <c r="B506" s="770" t="str">
        <f>$G$5</f>
        <v>Budget 2021</v>
      </c>
      <c r="C506" s="771"/>
      <c r="D506" s="771"/>
      <c r="E506" s="771"/>
      <c r="F506" s="771"/>
      <c r="G506" s="771"/>
      <c r="H506" s="771"/>
      <c r="I506" s="771"/>
      <c r="J506" s="771"/>
      <c r="K506" s="771"/>
      <c r="L506" s="771"/>
      <c r="M506" s="771"/>
      <c r="N506" s="771"/>
      <c r="O506" s="771"/>
      <c r="P506" s="771"/>
      <c r="Q506" s="771"/>
      <c r="R506" s="771"/>
    </row>
    <row r="507" spans="1:18" s="231" customFormat="1" ht="40.5" x14ac:dyDescent="0.3">
      <c r="A507" s="609"/>
      <c r="B507" s="219"/>
      <c r="C507" s="220" t="s">
        <v>334</v>
      </c>
      <c r="D507" s="220" t="s">
        <v>335</v>
      </c>
      <c r="E507" s="220" t="s">
        <v>651</v>
      </c>
      <c r="F507" s="220" t="s">
        <v>652</v>
      </c>
      <c r="G507" s="220" t="s">
        <v>653</v>
      </c>
      <c r="H507" s="220" t="s">
        <v>337</v>
      </c>
      <c r="I507" s="220" t="s">
        <v>338</v>
      </c>
      <c r="J507" s="220" t="s">
        <v>339</v>
      </c>
      <c r="K507" s="220" t="s">
        <v>340</v>
      </c>
      <c r="L507" s="220" t="s">
        <v>341</v>
      </c>
      <c r="M507" s="220" t="s">
        <v>342</v>
      </c>
      <c r="N507" s="220" t="s">
        <v>343</v>
      </c>
      <c r="O507" s="220" t="s">
        <v>654</v>
      </c>
      <c r="P507" s="220" t="s">
        <v>344</v>
      </c>
      <c r="Q507" s="220" t="s">
        <v>345</v>
      </c>
      <c r="R507" s="220" t="s">
        <v>885</v>
      </c>
    </row>
    <row r="508" spans="1:18" s="53" customFormat="1" x14ac:dyDescent="0.3">
      <c r="A508" s="769" t="s">
        <v>334</v>
      </c>
      <c r="B508" s="222" t="s">
        <v>330</v>
      </c>
      <c r="C508" s="54"/>
      <c r="D508" s="222">
        <f>SUM(D509:D510)</f>
        <v>0</v>
      </c>
      <c r="E508" s="222">
        <f>SUM(E509:E510)</f>
        <v>0</v>
      </c>
      <c r="F508" s="222">
        <f t="shared" ref="F508:Q508" si="342">SUM(F509:F510)</f>
        <v>0</v>
      </c>
      <c r="G508" s="222">
        <f t="shared" si="342"/>
        <v>0</v>
      </c>
      <c r="H508" s="222">
        <f t="shared" si="342"/>
        <v>0</v>
      </c>
      <c r="I508" s="222">
        <f t="shared" si="342"/>
        <v>0</v>
      </c>
      <c r="J508" s="222">
        <f t="shared" si="342"/>
        <v>0</v>
      </c>
      <c r="K508" s="222">
        <f t="shared" si="342"/>
        <v>0</v>
      </c>
      <c r="L508" s="222">
        <f t="shared" si="342"/>
        <v>0</v>
      </c>
      <c r="M508" s="222">
        <f t="shared" si="342"/>
        <v>0</v>
      </c>
      <c r="N508" s="222">
        <f t="shared" si="342"/>
        <v>0</v>
      </c>
      <c r="O508" s="222">
        <f t="shared" si="342"/>
        <v>0</v>
      </c>
      <c r="P508" s="222">
        <f t="shared" si="342"/>
        <v>0</v>
      </c>
      <c r="Q508" s="222">
        <f t="shared" si="342"/>
        <v>0</v>
      </c>
      <c r="R508" s="222">
        <f>SUM(C508:Q508)</f>
        <v>0</v>
      </c>
    </row>
    <row r="509" spans="1:18" s="53" customFormat="1" x14ac:dyDescent="0.3">
      <c r="A509" s="767"/>
      <c r="B509" s="223" t="s">
        <v>331</v>
      </c>
      <c r="C509" s="54"/>
      <c r="D509" s="608"/>
      <c r="E509" s="608"/>
      <c r="F509" s="608"/>
      <c r="G509" s="608"/>
      <c r="H509" s="608"/>
      <c r="I509" s="608"/>
      <c r="J509" s="608"/>
      <c r="K509" s="608"/>
      <c r="L509" s="608"/>
      <c r="M509" s="608"/>
      <c r="N509" s="608"/>
      <c r="O509" s="608"/>
      <c r="P509" s="608"/>
      <c r="Q509" s="608"/>
      <c r="R509" s="224">
        <f t="shared" ref="R509:R572" si="343">SUM(C509:Q509)</f>
        <v>0</v>
      </c>
    </row>
    <row r="510" spans="1:18" s="53" customFormat="1" x14ac:dyDescent="0.3">
      <c r="A510" s="767"/>
      <c r="B510" s="223" t="s">
        <v>332</v>
      </c>
      <c r="C510" s="54"/>
      <c r="D510" s="608"/>
      <c r="E510" s="608"/>
      <c r="F510" s="608"/>
      <c r="G510" s="608"/>
      <c r="H510" s="608"/>
      <c r="I510" s="608"/>
      <c r="J510" s="608"/>
      <c r="K510" s="608"/>
      <c r="L510" s="608"/>
      <c r="M510" s="608"/>
      <c r="N510" s="608"/>
      <c r="O510" s="608"/>
      <c r="P510" s="608"/>
      <c r="Q510" s="608"/>
      <c r="R510" s="224">
        <f t="shared" si="343"/>
        <v>0</v>
      </c>
    </row>
    <row r="511" spans="1:18" s="53" customFormat="1" x14ac:dyDescent="0.3">
      <c r="A511" s="767"/>
      <c r="B511" s="222" t="s">
        <v>333</v>
      </c>
      <c r="C511" s="54"/>
      <c r="D511" s="222">
        <f>SUM(D512:D513)</f>
        <v>0</v>
      </c>
      <c r="E511" s="222">
        <f>SUM(E512:E513)</f>
        <v>0</v>
      </c>
      <c r="F511" s="222">
        <f t="shared" ref="F511:Q511" si="344">SUM(F512:F513)</f>
        <v>0</v>
      </c>
      <c r="G511" s="222">
        <f t="shared" si="344"/>
        <v>0</v>
      </c>
      <c r="H511" s="222">
        <f t="shared" si="344"/>
        <v>0</v>
      </c>
      <c r="I511" s="222">
        <f t="shared" si="344"/>
        <v>0</v>
      </c>
      <c r="J511" s="222">
        <f t="shared" si="344"/>
        <v>0</v>
      </c>
      <c r="K511" s="222">
        <f t="shared" si="344"/>
        <v>0</v>
      </c>
      <c r="L511" s="222">
        <f t="shared" si="344"/>
        <v>0</v>
      </c>
      <c r="M511" s="222">
        <f t="shared" si="344"/>
        <v>0</v>
      </c>
      <c r="N511" s="222">
        <f t="shared" si="344"/>
        <v>0</v>
      </c>
      <c r="O511" s="222">
        <f t="shared" si="344"/>
        <v>0</v>
      </c>
      <c r="P511" s="222">
        <f t="shared" si="344"/>
        <v>0</v>
      </c>
      <c r="Q511" s="222">
        <f t="shared" si="344"/>
        <v>0</v>
      </c>
      <c r="R511" s="222">
        <f t="shared" si="343"/>
        <v>0</v>
      </c>
    </row>
    <row r="512" spans="1:18" s="53" customFormat="1" x14ac:dyDescent="0.3">
      <c r="A512" s="767"/>
      <c r="B512" s="223" t="s">
        <v>331</v>
      </c>
      <c r="C512" s="54"/>
      <c r="D512" s="608"/>
      <c r="E512" s="608"/>
      <c r="F512" s="608"/>
      <c r="G512" s="608"/>
      <c r="H512" s="608"/>
      <c r="I512" s="608"/>
      <c r="J512" s="608"/>
      <c r="K512" s="608"/>
      <c r="L512" s="608"/>
      <c r="M512" s="608"/>
      <c r="N512" s="608"/>
      <c r="O512" s="608"/>
      <c r="P512" s="608"/>
      <c r="Q512" s="608"/>
      <c r="R512" s="224">
        <f t="shared" si="343"/>
        <v>0</v>
      </c>
    </row>
    <row r="513" spans="1:18" s="53" customFormat="1" x14ac:dyDescent="0.3">
      <c r="A513" s="767"/>
      <c r="B513" s="223" t="s">
        <v>332</v>
      </c>
      <c r="C513" s="54"/>
      <c r="D513" s="608"/>
      <c r="E513" s="608"/>
      <c r="F513" s="608"/>
      <c r="G513" s="608"/>
      <c r="H513" s="608"/>
      <c r="I513" s="608"/>
      <c r="J513" s="608"/>
      <c r="K513" s="608"/>
      <c r="L513" s="608"/>
      <c r="M513" s="608"/>
      <c r="N513" s="608"/>
      <c r="O513" s="608"/>
      <c r="P513" s="608"/>
      <c r="Q513" s="608"/>
      <c r="R513" s="224">
        <f t="shared" si="343"/>
        <v>0</v>
      </c>
    </row>
    <row r="514" spans="1:18" s="53" customFormat="1" x14ac:dyDescent="0.3">
      <c r="A514" s="767" t="s">
        <v>335</v>
      </c>
      <c r="B514" s="222" t="s">
        <v>330</v>
      </c>
      <c r="C514" s="222">
        <f t="shared" ref="C514" si="345">SUM(C515:C516)</f>
        <v>0</v>
      </c>
      <c r="D514" s="54"/>
      <c r="E514" s="222">
        <f t="shared" ref="E514:Q514" si="346">SUM(E515:E516)</f>
        <v>0</v>
      </c>
      <c r="F514" s="222">
        <f t="shared" si="346"/>
        <v>0</v>
      </c>
      <c r="G514" s="222">
        <f t="shared" si="346"/>
        <v>0</v>
      </c>
      <c r="H514" s="222">
        <f t="shared" si="346"/>
        <v>0</v>
      </c>
      <c r="I514" s="222">
        <f t="shared" si="346"/>
        <v>0</v>
      </c>
      <c r="J514" s="222">
        <f t="shared" si="346"/>
        <v>0</v>
      </c>
      <c r="K514" s="222">
        <f t="shared" si="346"/>
        <v>0</v>
      </c>
      <c r="L514" s="222">
        <f t="shared" si="346"/>
        <v>0</v>
      </c>
      <c r="M514" s="222">
        <f t="shared" si="346"/>
        <v>0</v>
      </c>
      <c r="N514" s="222">
        <f t="shared" si="346"/>
        <v>0</v>
      </c>
      <c r="O514" s="222">
        <f t="shared" si="346"/>
        <v>0</v>
      </c>
      <c r="P514" s="222">
        <f t="shared" si="346"/>
        <v>0</v>
      </c>
      <c r="Q514" s="222">
        <f t="shared" si="346"/>
        <v>0</v>
      </c>
      <c r="R514" s="222">
        <f t="shared" si="343"/>
        <v>0</v>
      </c>
    </row>
    <row r="515" spans="1:18" s="53" customFormat="1" x14ac:dyDescent="0.3">
      <c r="A515" s="767"/>
      <c r="B515" s="223" t="s">
        <v>331</v>
      </c>
      <c r="C515" s="608"/>
      <c r="D515" s="54"/>
      <c r="E515" s="608"/>
      <c r="F515" s="608"/>
      <c r="G515" s="608"/>
      <c r="H515" s="608"/>
      <c r="I515" s="608"/>
      <c r="J515" s="608"/>
      <c r="K515" s="608"/>
      <c r="L515" s="608"/>
      <c r="M515" s="608"/>
      <c r="N515" s="608"/>
      <c r="O515" s="608"/>
      <c r="P515" s="608"/>
      <c r="Q515" s="608"/>
      <c r="R515" s="224">
        <f t="shared" si="343"/>
        <v>0</v>
      </c>
    </row>
    <row r="516" spans="1:18" s="53" customFormat="1" x14ac:dyDescent="0.3">
      <c r="A516" s="767"/>
      <c r="B516" s="223" t="s">
        <v>332</v>
      </c>
      <c r="C516" s="608"/>
      <c r="D516" s="54"/>
      <c r="E516" s="608"/>
      <c r="F516" s="608"/>
      <c r="G516" s="608"/>
      <c r="H516" s="608"/>
      <c r="I516" s="608"/>
      <c r="J516" s="608"/>
      <c r="K516" s="608"/>
      <c r="L516" s="608"/>
      <c r="M516" s="608"/>
      <c r="N516" s="608"/>
      <c r="O516" s="608"/>
      <c r="P516" s="608"/>
      <c r="Q516" s="608"/>
      <c r="R516" s="224">
        <f t="shared" si="343"/>
        <v>0</v>
      </c>
    </row>
    <row r="517" spans="1:18" s="53" customFormat="1" x14ac:dyDescent="0.3">
      <c r="A517" s="767"/>
      <c r="B517" s="222" t="s">
        <v>333</v>
      </c>
      <c r="C517" s="222">
        <f t="shared" ref="C517" si="347">SUM(C518:C519)</f>
        <v>0</v>
      </c>
      <c r="D517" s="54"/>
      <c r="E517" s="222">
        <f t="shared" ref="E517:Q517" si="348">SUM(E518:E519)</f>
        <v>0</v>
      </c>
      <c r="F517" s="222">
        <f t="shared" si="348"/>
        <v>0</v>
      </c>
      <c r="G517" s="222">
        <f t="shared" si="348"/>
        <v>0</v>
      </c>
      <c r="H517" s="222">
        <f t="shared" si="348"/>
        <v>0</v>
      </c>
      <c r="I517" s="222">
        <f t="shared" si="348"/>
        <v>0</v>
      </c>
      <c r="J517" s="222">
        <f t="shared" si="348"/>
        <v>0</v>
      </c>
      <c r="K517" s="222">
        <f t="shared" si="348"/>
        <v>0</v>
      </c>
      <c r="L517" s="222">
        <f t="shared" si="348"/>
        <v>0</v>
      </c>
      <c r="M517" s="222">
        <f t="shared" si="348"/>
        <v>0</v>
      </c>
      <c r="N517" s="222">
        <f t="shared" si="348"/>
        <v>0</v>
      </c>
      <c r="O517" s="222">
        <f t="shared" si="348"/>
        <v>0</v>
      </c>
      <c r="P517" s="222">
        <f t="shared" si="348"/>
        <v>0</v>
      </c>
      <c r="Q517" s="222">
        <f t="shared" si="348"/>
        <v>0</v>
      </c>
      <c r="R517" s="222">
        <f t="shared" si="343"/>
        <v>0</v>
      </c>
    </row>
    <row r="518" spans="1:18" s="53" customFormat="1" x14ac:dyDescent="0.3">
      <c r="A518" s="767"/>
      <c r="B518" s="223" t="s">
        <v>331</v>
      </c>
      <c r="C518" s="608"/>
      <c r="D518" s="54"/>
      <c r="E518" s="608"/>
      <c r="F518" s="608"/>
      <c r="G518" s="608"/>
      <c r="H518" s="608"/>
      <c r="I518" s="608"/>
      <c r="J518" s="608"/>
      <c r="K518" s="608"/>
      <c r="L518" s="608"/>
      <c r="M518" s="608"/>
      <c r="N518" s="608"/>
      <c r="O518" s="608"/>
      <c r="P518" s="608"/>
      <c r="Q518" s="608"/>
      <c r="R518" s="224">
        <f t="shared" si="343"/>
        <v>0</v>
      </c>
    </row>
    <row r="519" spans="1:18" s="53" customFormat="1" x14ac:dyDescent="0.3">
      <c r="A519" s="767"/>
      <c r="B519" s="223" t="s">
        <v>332</v>
      </c>
      <c r="C519" s="608"/>
      <c r="D519" s="54"/>
      <c r="E519" s="608"/>
      <c r="F519" s="608"/>
      <c r="G519" s="608"/>
      <c r="H519" s="608"/>
      <c r="I519" s="608"/>
      <c r="J519" s="608"/>
      <c r="K519" s="608"/>
      <c r="L519" s="608"/>
      <c r="M519" s="608"/>
      <c r="N519" s="608"/>
      <c r="O519" s="608"/>
      <c r="P519" s="608"/>
      <c r="Q519" s="608"/>
      <c r="R519" s="224">
        <f t="shared" si="343"/>
        <v>0</v>
      </c>
    </row>
    <row r="520" spans="1:18" s="53" customFormat="1" x14ac:dyDescent="0.3">
      <c r="A520" s="767" t="s">
        <v>655</v>
      </c>
      <c r="B520" s="222" t="s">
        <v>330</v>
      </c>
      <c r="C520" s="222">
        <f t="shared" ref="C520:D520" si="349">SUM(C521:C522)</f>
        <v>0</v>
      </c>
      <c r="D520" s="222">
        <f t="shared" si="349"/>
        <v>0</v>
      </c>
      <c r="E520" s="54"/>
      <c r="F520" s="222">
        <f t="shared" ref="F520:G520" si="350">SUM(F521:F522)</f>
        <v>0</v>
      </c>
      <c r="G520" s="222">
        <f t="shared" si="350"/>
        <v>0</v>
      </c>
      <c r="H520" s="222">
        <f>SUM(H521:H522)</f>
        <v>0</v>
      </c>
      <c r="I520" s="222">
        <f t="shared" ref="I520:Q520" si="351">SUM(I521:I522)</f>
        <v>0</v>
      </c>
      <c r="J520" s="222">
        <f t="shared" si="351"/>
        <v>0</v>
      </c>
      <c r="K520" s="222">
        <f t="shared" si="351"/>
        <v>0</v>
      </c>
      <c r="L520" s="222">
        <f t="shared" si="351"/>
        <v>0</v>
      </c>
      <c r="M520" s="222">
        <f t="shared" si="351"/>
        <v>0</v>
      </c>
      <c r="N520" s="222">
        <f t="shared" si="351"/>
        <v>0</v>
      </c>
      <c r="O520" s="222">
        <f t="shared" si="351"/>
        <v>0</v>
      </c>
      <c r="P520" s="222">
        <f t="shared" si="351"/>
        <v>0</v>
      </c>
      <c r="Q520" s="222">
        <f t="shared" si="351"/>
        <v>0</v>
      </c>
      <c r="R520" s="222">
        <f t="shared" si="343"/>
        <v>0</v>
      </c>
    </row>
    <row r="521" spans="1:18" s="53" customFormat="1" x14ac:dyDescent="0.3">
      <c r="A521" s="767"/>
      <c r="B521" s="223" t="s">
        <v>331</v>
      </c>
      <c r="C521" s="608"/>
      <c r="D521" s="608"/>
      <c r="E521" s="54"/>
      <c r="F521" s="608"/>
      <c r="G521" s="608"/>
      <c r="H521" s="608"/>
      <c r="I521" s="608"/>
      <c r="J521" s="608"/>
      <c r="K521" s="608"/>
      <c r="L521" s="608"/>
      <c r="M521" s="608"/>
      <c r="N521" s="608"/>
      <c r="O521" s="608"/>
      <c r="P521" s="608"/>
      <c r="Q521" s="608"/>
      <c r="R521" s="224">
        <f t="shared" si="343"/>
        <v>0</v>
      </c>
    </row>
    <row r="522" spans="1:18" s="53" customFormat="1" x14ac:dyDescent="0.3">
      <c r="A522" s="767"/>
      <c r="B522" s="223" t="s">
        <v>332</v>
      </c>
      <c r="C522" s="608"/>
      <c r="D522" s="608"/>
      <c r="E522" s="54"/>
      <c r="F522" s="608"/>
      <c r="G522" s="608"/>
      <c r="H522" s="608"/>
      <c r="I522" s="608"/>
      <c r="J522" s="608"/>
      <c r="K522" s="608"/>
      <c r="L522" s="608"/>
      <c r="M522" s="608"/>
      <c r="N522" s="608"/>
      <c r="O522" s="608"/>
      <c r="P522" s="608"/>
      <c r="Q522" s="608"/>
      <c r="R522" s="224">
        <f t="shared" si="343"/>
        <v>0</v>
      </c>
    </row>
    <row r="523" spans="1:18" s="53" customFormat="1" x14ac:dyDescent="0.3">
      <c r="A523" s="767"/>
      <c r="B523" s="222" t="s">
        <v>333</v>
      </c>
      <c r="C523" s="222">
        <f t="shared" ref="C523:D523" si="352">SUM(C524:C525)</f>
        <v>0</v>
      </c>
      <c r="D523" s="222">
        <f t="shared" si="352"/>
        <v>0</v>
      </c>
      <c r="E523" s="54"/>
      <c r="F523" s="222">
        <f t="shared" ref="F523:G523" si="353">SUM(F524:F525)</f>
        <v>0</v>
      </c>
      <c r="G523" s="222">
        <f t="shared" si="353"/>
        <v>0</v>
      </c>
      <c r="H523" s="222">
        <f>SUM(H524:H525)</f>
        <v>0</v>
      </c>
      <c r="I523" s="222">
        <f t="shared" ref="I523:Q523" si="354">SUM(I524:I525)</f>
        <v>0</v>
      </c>
      <c r="J523" s="222">
        <f t="shared" si="354"/>
        <v>0</v>
      </c>
      <c r="K523" s="222">
        <f t="shared" si="354"/>
        <v>0</v>
      </c>
      <c r="L523" s="222">
        <f t="shared" si="354"/>
        <v>0</v>
      </c>
      <c r="M523" s="222">
        <f t="shared" si="354"/>
        <v>0</v>
      </c>
      <c r="N523" s="222">
        <f t="shared" si="354"/>
        <v>0</v>
      </c>
      <c r="O523" s="222">
        <f t="shared" si="354"/>
        <v>0</v>
      </c>
      <c r="P523" s="222">
        <f t="shared" si="354"/>
        <v>0</v>
      </c>
      <c r="Q523" s="222">
        <f t="shared" si="354"/>
        <v>0</v>
      </c>
      <c r="R523" s="222">
        <f t="shared" si="343"/>
        <v>0</v>
      </c>
    </row>
    <row r="524" spans="1:18" s="53" customFormat="1" x14ac:dyDescent="0.3">
      <c r="A524" s="767"/>
      <c r="B524" s="223" t="s">
        <v>331</v>
      </c>
      <c r="C524" s="608"/>
      <c r="D524" s="608"/>
      <c r="E524" s="54"/>
      <c r="F524" s="608"/>
      <c r="G524" s="608"/>
      <c r="H524" s="608"/>
      <c r="I524" s="608"/>
      <c r="J524" s="608"/>
      <c r="K524" s="608"/>
      <c r="L524" s="608"/>
      <c r="M524" s="608"/>
      <c r="N524" s="608"/>
      <c r="O524" s="608"/>
      <c r="P524" s="608"/>
      <c r="Q524" s="608"/>
      <c r="R524" s="224">
        <f t="shared" si="343"/>
        <v>0</v>
      </c>
    </row>
    <row r="525" spans="1:18" s="53" customFormat="1" x14ac:dyDescent="0.3">
      <c r="A525" s="767"/>
      <c r="B525" s="223" t="s">
        <v>332</v>
      </c>
      <c r="C525" s="608"/>
      <c r="D525" s="608"/>
      <c r="E525" s="54"/>
      <c r="F525" s="608"/>
      <c r="G525" s="608"/>
      <c r="H525" s="608"/>
      <c r="I525" s="608"/>
      <c r="J525" s="608"/>
      <c r="K525" s="608"/>
      <c r="L525" s="608"/>
      <c r="M525" s="608"/>
      <c r="N525" s="608"/>
      <c r="O525" s="608"/>
      <c r="P525" s="608"/>
      <c r="Q525" s="608"/>
      <c r="R525" s="224">
        <f t="shared" si="343"/>
        <v>0</v>
      </c>
    </row>
    <row r="526" spans="1:18" s="53" customFormat="1" x14ac:dyDescent="0.3">
      <c r="A526" s="767" t="s">
        <v>336</v>
      </c>
      <c r="B526" s="222" t="s">
        <v>330</v>
      </c>
      <c r="C526" s="222">
        <f t="shared" ref="C526:E526" si="355">SUM(C527:C528)</f>
        <v>0</v>
      </c>
      <c r="D526" s="222">
        <f t="shared" si="355"/>
        <v>0</v>
      </c>
      <c r="E526" s="222">
        <f t="shared" si="355"/>
        <v>0</v>
      </c>
      <c r="F526" s="54"/>
      <c r="G526" s="222">
        <f t="shared" ref="G526" si="356">SUM(G527:G528)</f>
        <v>0</v>
      </c>
      <c r="H526" s="222">
        <f>SUM(H527:H528)</f>
        <v>0</v>
      </c>
      <c r="I526" s="222">
        <f t="shared" ref="I526:Q526" si="357">SUM(I527:I528)</f>
        <v>0</v>
      </c>
      <c r="J526" s="222">
        <f t="shared" si="357"/>
        <v>0</v>
      </c>
      <c r="K526" s="222">
        <f t="shared" si="357"/>
        <v>0</v>
      </c>
      <c r="L526" s="222">
        <f t="shared" si="357"/>
        <v>0</v>
      </c>
      <c r="M526" s="222">
        <f t="shared" si="357"/>
        <v>0</v>
      </c>
      <c r="N526" s="222">
        <f t="shared" si="357"/>
        <v>0</v>
      </c>
      <c r="O526" s="222">
        <f t="shared" si="357"/>
        <v>0</v>
      </c>
      <c r="P526" s="222">
        <f t="shared" si="357"/>
        <v>0</v>
      </c>
      <c r="Q526" s="222">
        <f t="shared" si="357"/>
        <v>0</v>
      </c>
      <c r="R526" s="222">
        <f t="shared" si="343"/>
        <v>0</v>
      </c>
    </row>
    <row r="527" spans="1:18" s="53" customFormat="1" x14ac:dyDescent="0.3">
      <c r="A527" s="767"/>
      <c r="B527" s="223" t="s">
        <v>331</v>
      </c>
      <c r="C527" s="608"/>
      <c r="D527" s="608"/>
      <c r="E527" s="608"/>
      <c r="F527" s="54"/>
      <c r="G527" s="608"/>
      <c r="H527" s="608"/>
      <c r="I527" s="608"/>
      <c r="J527" s="608"/>
      <c r="K527" s="608"/>
      <c r="L527" s="608"/>
      <c r="M527" s="608"/>
      <c r="N527" s="608"/>
      <c r="O527" s="608"/>
      <c r="P527" s="608"/>
      <c r="Q527" s="608"/>
      <c r="R527" s="224">
        <f t="shared" si="343"/>
        <v>0</v>
      </c>
    </row>
    <row r="528" spans="1:18" s="53" customFormat="1" x14ac:dyDescent="0.3">
      <c r="A528" s="767"/>
      <c r="B528" s="223" t="s">
        <v>332</v>
      </c>
      <c r="C528" s="608"/>
      <c r="D528" s="608"/>
      <c r="E528" s="608"/>
      <c r="F528" s="54"/>
      <c r="G528" s="608"/>
      <c r="H528" s="608"/>
      <c r="I528" s="608"/>
      <c r="J528" s="608"/>
      <c r="K528" s="608"/>
      <c r="L528" s="608"/>
      <c r="M528" s="608"/>
      <c r="N528" s="608"/>
      <c r="O528" s="608"/>
      <c r="P528" s="608"/>
      <c r="Q528" s="608"/>
      <c r="R528" s="224">
        <f t="shared" si="343"/>
        <v>0</v>
      </c>
    </row>
    <row r="529" spans="1:18" s="53" customFormat="1" x14ac:dyDescent="0.3">
      <c r="A529" s="767"/>
      <c r="B529" s="222" t="s">
        <v>333</v>
      </c>
      <c r="C529" s="222">
        <f t="shared" ref="C529:E529" si="358">SUM(C530:C531)</f>
        <v>0</v>
      </c>
      <c r="D529" s="222">
        <f t="shared" si="358"/>
        <v>0</v>
      </c>
      <c r="E529" s="222">
        <f t="shared" si="358"/>
        <v>0</v>
      </c>
      <c r="F529" s="54"/>
      <c r="G529" s="222">
        <f t="shared" ref="G529" si="359">SUM(G530:G531)</f>
        <v>0</v>
      </c>
      <c r="H529" s="222">
        <f>SUM(H530:H531)</f>
        <v>0</v>
      </c>
      <c r="I529" s="222">
        <f t="shared" ref="I529:Q529" si="360">SUM(I530:I531)</f>
        <v>0</v>
      </c>
      <c r="J529" s="222">
        <f t="shared" si="360"/>
        <v>0</v>
      </c>
      <c r="K529" s="222">
        <f t="shared" si="360"/>
        <v>0</v>
      </c>
      <c r="L529" s="222">
        <f t="shared" si="360"/>
        <v>0</v>
      </c>
      <c r="M529" s="222">
        <f t="shared" si="360"/>
        <v>0</v>
      </c>
      <c r="N529" s="222">
        <f t="shared" si="360"/>
        <v>0</v>
      </c>
      <c r="O529" s="222">
        <f t="shared" si="360"/>
        <v>0</v>
      </c>
      <c r="P529" s="222">
        <f t="shared" si="360"/>
        <v>0</v>
      </c>
      <c r="Q529" s="222">
        <f t="shared" si="360"/>
        <v>0</v>
      </c>
      <c r="R529" s="222">
        <f t="shared" si="343"/>
        <v>0</v>
      </c>
    </row>
    <row r="530" spans="1:18" s="53" customFormat="1" x14ac:dyDescent="0.3">
      <c r="A530" s="767"/>
      <c r="B530" s="223" t="s">
        <v>331</v>
      </c>
      <c r="C530" s="608"/>
      <c r="D530" s="608"/>
      <c r="E530" s="608"/>
      <c r="F530" s="54"/>
      <c r="G530" s="608"/>
      <c r="H530" s="608"/>
      <c r="I530" s="608"/>
      <c r="J530" s="608"/>
      <c r="K530" s="608"/>
      <c r="L530" s="608"/>
      <c r="M530" s="608"/>
      <c r="N530" s="608"/>
      <c r="O530" s="608"/>
      <c r="P530" s="608"/>
      <c r="Q530" s="608"/>
      <c r="R530" s="224">
        <f t="shared" si="343"/>
        <v>0</v>
      </c>
    </row>
    <row r="531" spans="1:18" s="53" customFormat="1" x14ac:dyDescent="0.3">
      <c r="A531" s="767"/>
      <c r="B531" s="223" t="s">
        <v>332</v>
      </c>
      <c r="C531" s="608"/>
      <c r="D531" s="608"/>
      <c r="E531" s="608"/>
      <c r="F531" s="54"/>
      <c r="G531" s="608"/>
      <c r="H531" s="608"/>
      <c r="I531" s="608"/>
      <c r="J531" s="608"/>
      <c r="K531" s="608"/>
      <c r="L531" s="608"/>
      <c r="M531" s="608"/>
      <c r="N531" s="608"/>
      <c r="O531" s="608"/>
      <c r="P531" s="608"/>
      <c r="Q531" s="608"/>
      <c r="R531" s="224">
        <f t="shared" si="343"/>
        <v>0</v>
      </c>
    </row>
    <row r="532" spans="1:18" s="53" customFormat="1" x14ac:dyDescent="0.3">
      <c r="A532" s="767" t="s">
        <v>656</v>
      </c>
      <c r="B532" s="222" t="s">
        <v>330</v>
      </c>
      <c r="C532" s="222">
        <f t="shared" ref="C532:F532" si="361">SUM(C533:C534)</f>
        <v>0</v>
      </c>
      <c r="D532" s="222">
        <f t="shared" si="361"/>
        <v>0</v>
      </c>
      <c r="E532" s="222">
        <f t="shared" si="361"/>
        <v>0</v>
      </c>
      <c r="F532" s="222">
        <f t="shared" si="361"/>
        <v>0</v>
      </c>
      <c r="G532" s="54"/>
      <c r="H532" s="222">
        <f>SUM(H533:H534)</f>
        <v>0</v>
      </c>
      <c r="I532" s="222">
        <f t="shared" ref="I532:Q532" si="362">SUM(I533:I534)</f>
        <v>0</v>
      </c>
      <c r="J532" s="222">
        <f t="shared" si="362"/>
        <v>0</v>
      </c>
      <c r="K532" s="222">
        <f t="shared" si="362"/>
        <v>0</v>
      </c>
      <c r="L532" s="222">
        <f t="shared" si="362"/>
        <v>0</v>
      </c>
      <c r="M532" s="222">
        <f t="shared" si="362"/>
        <v>0</v>
      </c>
      <c r="N532" s="222">
        <f t="shared" si="362"/>
        <v>0</v>
      </c>
      <c r="O532" s="222">
        <f t="shared" si="362"/>
        <v>0</v>
      </c>
      <c r="P532" s="222">
        <f t="shared" si="362"/>
        <v>0</v>
      </c>
      <c r="Q532" s="222">
        <f t="shared" si="362"/>
        <v>0</v>
      </c>
      <c r="R532" s="222">
        <f t="shared" si="343"/>
        <v>0</v>
      </c>
    </row>
    <row r="533" spans="1:18" s="53" customFormat="1" x14ac:dyDescent="0.3">
      <c r="A533" s="767"/>
      <c r="B533" s="223" t="s">
        <v>331</v>
      </c>
      <c r="C533" s="608"/>
      <c r="D533" s="608"/>
      <c r="E533" s="608"/>
      <c r="F533" s="608"/>
      <c r="G533" s="54"/>
      <c r="H533" s="608"/>
      <c r="I533" s="608"/>
      <c r="J533" s="608"/>
      <c r="K533" s="608"/>
      <c r="L533" s="608"/>
      <c r="M533" s="608"/>
      <c r="N533" s="608"/>
      <c r="O533" s="608"/>
      <c r="P533" s="608"/>
      <c r="Q533" s="608"/>
      <c r="R533" s="224">
        <f t="shared" si="343"/>
        <v>0</v>
      </c>
    </row>
    <row r="534" spans="1:18" s="53" customFormat="1" x14ac:dyDescent="0.3">
      <c r="A534" s="767"/>
      <c r="B534" s="223" t="s">
        <v>332</v>
      </c>
      <c r="C534" s="608"/>
      <c r="D534" s="608"/>
      <c r="E534" s="608"/>
      <c r="F534" s="608"/>
      <c r="G534" s="54"/>
      <c r="H534" s="608"/>
      <c r="I534" s="608"/>
      <c r="J534" s="608"/>
      <c r="K534" s="608"/>
      <c r="L534" s="608"/>
      <c r="M534" s="608"/>
      <c r="N534" s="608"/>
      <c r="O534" s="608"/>
      <c r="P534" s="608"/>
      <c r="Q534" s="608"/>
      <c r="R534" s="224">
        <f t="shared" si="343"/>
        <v>0</v>
      </c>
    </row>
    <row r="535" spans="1:18" s="53" customFormat="1" x14ac:dyDescent="0.3">
      <c r="A535" s="767"/>
      <c r="B535" s="222" t="s">
        <v>333</v>
      </c>
      <c r="C535" s="222">
        <f t="shared" ref="C535:F535" si="363">SUM(C536:C537)</f>
        <v>0</v>
      </c>
      <c r="D535" s="222">
        <f t="shared" si="363"/>
        <v>0</v>
      </c>
      <c r="E535" s="222">
        <f t="shared" si="363"/>
        <v>0</v>
      </c>
      <c r="F535" s="222">
        <f t="shared" si="363"/>
        <v>0</v>
      </c>
      <c r="G535" s="54"/>
      <c r="H535" s="222">
        <f>SUM(H536:H537)</f>
        <v>0</v>
      </c>
      <c r="I535" s="222">
        <f t="shared" ref="I535:Q535" si="364">SUM(I536:I537)</f>
        <v>0</v>
      </c>
      <c r="J535" s="222">
        <f t="shared" si="364"/>
        <v>0</v>
      </c>
      <c r="K535" s="222">
        <f t="shared" si="364"/>
        <v>0</v>
      </c>
      <c r="L535" s="222">
        <f t="shared" si="364"/>
        <v>0</v>
      </c>
      <c r="M535" s="222">
        <f t="shared" si="364"/>
        <v>0</v>
      </c>
      <c r="N535" s="222">
        <f t="shared" si="364"/>
        <v>0</v>
      </c>
      <c r="O535" s="222">
        <f t="shared" si="364"/>
        <v>0</v>
      </c>
      <c r="P535" s="222">
        <f t="shared" si="364"/>
        <v>0</v>
      </c>
      <c r="Q535" s="222">
        <f t="shared" si="364"/>
        <v>0</v>
      </c>
      <c r="R535" s="222">
        <f t="shared" si="343"/>
        <v>0</v>
      </c>
    </row>
    <row r="536" spans="1:18" s="53" customFormat="1" x14ac:dyDescent="0.3">
      <c r="A536" s="767"/>
      <c r="B536" s="223" t="s">
        <v>331</v>
      </c>
      <c r="C536" s="608"/>
      <c r="D536" s="608"/>
      <c r="E536" s="608"/>
      <c r="F536" s="608"/>
      <c r="G536" s="54"/>
      <c r="H536" s="608"/>
      <c r="I536" s="608"/>
      <c r="J536" s="608"/>
      <c r="K536" s="608"/>
      <c r="L536" s="608"/>
      <c r="M536" s="608"/>
      <c r="N536" s="608"/>
      <c r="O536" s="608"/>
      <c r="P536" s="608"/>
      <c r="Q536" s="608"/>
      <c r="R536" s="224">
        <f t="shared" si="343"/>
        <v>0</v>
      </c>
    </row>
    <row r="537" spans="1:18" s="53" customFormat="1" x14ac:dyDescent="0.3">
      <c r="A537" s="767"/>
      <c r="B537" s="223" t="s">
        <v>332</v>
      </c>
      <c r="C537" s="608"/>
      <c r="D537" s="608"/>
      <c r="E537" s="608"/>
      <c r="F537" s="608"/>
      <c r="G537" s="54"/>
      <c r="H537" s="608"/>
      <c r="I537" s="608"/>
      <c r="J537" s="608"/>
      <c r="K537" s="608"/>
      <c r="L537" s="608"/>
      <c r="M537" s="608"/>
      <c r="N537" s="608"/>
      <c r="O537" s="608"/>
      <c r="P537" s="608"/>
      <c r="Q537" s="608"/>
      <c r="R537" s="224">
        <f t="shared" si="343"/>
        <v>0</v>
      </c>
    </row>
    <row r="538" spans="1:18" s="53" customFormat="1" x14ac:dyDescent="0.3">
      <c r="A538" s="767" t="s">
        <v>337</v>
      </c>
      <c r="B538" s="222" t="s">
        <v>330</v>
      </c>
      <c r="C538" s="222">
        <f t="shared" ref="C538:G538" si="365">SUM(C539:C540)</f>
        <v>0</v>
      </c>
      <c r="D538" s="222">
        <f t="shared" si="365"/>
        <v>0</v>
      </c>
      <c r="E538" s="222">
        <f t="shared" si="365"/>
        <v>0</v>
      </c>
      <c r="F538" s="222">
        <f t="shared" si="365"/>
        <v>0</v>
      </c>
      <c r="G538" s="222">
        <f t="shared" si="365"/>
        <v>0</v>
      </c>
      <c r="H538" s="54"/>
      <c r="I538" s="222">
        <f t="shared" ref="I538:Q538" si="366">SUM(I539:I540)</f>
        <v>0</v>
      </c>
      <c r="J538" s="222">
        <f t="shared" si="366"/>
        <v>0</v>
      </c>
      <c r="K538" s="222">
        <f t="shared" si="366"/>
        <v>0</v>
      </c>
      <c r="L538" s="222">
        <f t="shared" si="366"/>
        <v>0</v>
      </c>
      <c r="M538" s="222">
        <f t="shared" si="366"/>
        <v>0</v>
      </c>
      <c r="N538" s="222">
        <f t="shared" si="366"/>
        <v>0</v>
      </c>
      <c r="O538" s="222">
        <f t="shared" si="366"/>
        <v>0</v>
      </c>
      <c r="P538" s="222">
        <f t="shared" si="366"/>
        <v>0</v>
      </c>
      <c r="Q538" s="222">
        <f t="shared" si="366"/>
        <v>0</v>
      </c>
      <c r="R538" s="222">
        <f t="shared" si="343"/>
        <v>0</v>
      </c>
    </row>
    <row r="539" spans="1:18" s="53" customFormat="1" x14ac:dyDescent="0.3">
      <c r="A539" s="767"/>
      <c r="B539" s="223" t="s">
        <v>331</v>
      </c>
      <c r="C539" s="608"/>
      <c r="D539" s="608"/>
      <c r="E539" s="608"/>
      <c r="F539" s="608"/>
      <c r="G539" s="608"/>
      <c r="H539" s="54"/>
      <c r="I539" s="608"/>
      <c r="J539" s="608"/>
      <c r="K539" s="608"/>
      <c r="L539" s="608"/>
      <c r="M539" s="608"/>
      <c r="N539" s="608"/>
      <c r="O539" s="608"/>
      <c r="P539" s="608"/>
      <c r="Q539" s="608"/>
      <c r="R539" s="224">
        <f t="shared" si="343"/>
        <v>0</v>
      </c>
    </row>
    <row r="540" spans="1:18" s="53" customFormat="1" x14ac:dyDescent="0.3">
      <c r="A540" s="767"/>
      <c r="B540" s="223" t="s">
        <v>332</v>
      </c>
      <c r="C540" s="608"/>
      <c r="D540" s="608"/>
      <c r="E540" s="608"/>
      <c r="F540" s="608"/>
      <c r="G540" s="608"/>
      <c r="H540" s="54"/>
      <c r="I540" s="608"/>
      <c r="J540" s="608"/>
      <c r="K540" s="608"/>
      <c r="L540" s="608"/>
      <c r="M540" s="608"/>
      <c r="N540" s="608"/>
      <c r="O540" s="608"/>
      <c r="P540" s="608"/>
      <c r="Q540" s="608"/>
      <c r="R540" s="224">
        <f t="shared" si="343"/>
        <v>0</v>
      </c>
    </row>
    <row r="541" spans="1:18" s="53" customFormat="1" x14ac:dyDescent="0.3">
      <c r="A541" s="767"/>
      <c r="B541" s="222" t="s">
        <v>333</v>
      </c>
      <c r="C541" s="222">
        <f t="shared" ref="C541:G541" si="367">SUM(C542:C543)</f>
        <v>0</v>
      </c>
      <c r="D541" s="222">
        <f t="shared" si="367"/>
        <v>0</v>
      </c>
      <c r="E541" s="222">
        <f t="shared" si="367"/>
        <v>0</v>
      </c>
      <c r="F541" s="222">
        <f t="shared" si="367"/>
        <v>0</v>
      </c>
      <c r="G541" s="222">
        <f t="shared" si="367"/>
        <v>0</v>
      </c>
      <c r="H541" s="54"/>
      <c r="I541" s="222">
        <f t="shared" ref="I541:Q541" si="368">SUM(I542:I543)</f>
        <v>0</v>
      </c>
      <c r="J541" s="222">
        <f t="shared" si="368"/>
        <v>0</v>
      </c>
      <c r="K541" s="222">
        <f t="shared" si="368"/>
        <v>0</v>
      </c>
      <c r="L541" s="222">
        <f t="shared" si="368"/>
        <v>0</v>
      </c>
      <c r="M541" s="222">
        <f t="shared" si="368"/>
        <v>0</v>
      </c>
      <c r="N541" s="222">
        <f t="shared" si="368"/>
        <v>0</v>
      </c>
      <c r="O541" s="222">
        <f t="shared" si="368"/>
        <v>0</v>
      </c>
      <c r="P541" s="222">
        <f t="shared" si="368"/>
        <v>0</v>
      </c>
      <c r="Q541" s="222">
        <f t="shared" si="368"/>
        <v>0</v>
      </c>
      <c r="R541" s="222">
        <f t="shared" si="343"/>
        <v>0</v>
      </c>
    </row>
    <row r="542" spans="1:18" s="53" customFormat="1" x14ac:dyDescent="0.3">
      <c r="A542" s="767"/>
      <c r="B542" s="223" t="s">
        <v>331</v>
      </c>
      <c r="C542" s="608"/>
      <c r="D542" s="608"/>
      <c r="E542" s="608"/>
      <c r="F542" s="608"/>
      <c r="G542" s="608"/>
      <c r="H542" s="54"/>
      <c r="I542" s="608"/>
      <c r="J542" s="608"/>
      <c r="K542" s="608"/>
      <c r="L542" s="608"/>
      <c r="M542" s="608"/>
      <c r="N542" s="608"/>
      <c r="O542" s="608"/>
      <c r="P542" s="608"/>
      <c r="Q542" s="608"/>
      <c r="R542" s="224">
        <f t="shared" si="343"/>
        <v>0</v>
      </c>
    </row>
    <row r="543" spans="1:18" s="53" customFormat="1" x14ac:dyDescent="0.3">
      <c r="A543" s="767"/>
      <c r="B543" s="223" t="s">
        <v>332</v>
      </c>
      <c r="C543" s="608"/>
      <c r="D543" s="608"/>
      <c r="E543" s="608"/>
      <c r="F543" s="608"/>
      <c r="G543" s="608"/>
      <c r="H543" s="54"/>
      <c r="I543" s="608"/>
      <c r="J543" s="608"/>
      <c r="K543" s="608"/>
      <c r="L543" s="608"/>
      <c r="M543" s="608"/>
      <c r="N543" s="608"/>
      <c r="O543" s="608"/>
      <c r="P543" s="608"/>
      <c r="Q543" s="608"/>
      <c r="R543" s="224">
        <f t="shared" si="343"/>
        <v>0</v>
      </c>
    </row>
    <row r="544" spans="1:18" s="53" customFormat="1" x14ac:dyDescent="0.3">
      <c r="A544" s="767" t="s">
        <v>338</v>
      </c>
      <c r="B544" s="222" t="s">
        <v>330</v>
      </c>
      <c r="C544" s="222">
        <f t="shared" ref="C544:H544" si="369">SUM(C545:C546)</f>
        <v>0</v>
      </c>
      <c r="D544" s="222">
        <f t="shared" si="369"/>
        <v>0</v>
      </c>
      <c r="E544" s="222">
        <f t="shared" si="369"/>
        <v>0</v>
      </c>
      <c r="F544" s="222">
        <f t="shared" si="369"/>
        <v>0</v>
      </c>
      <c r="G544" s="222">
        <f t="shared" si="369"/>
        <v>0</v>
      </c>
      <c r="H544" s="222">
        <f t="shared" si="369"/>
        <v>0</v>
      </c>
      <c r="I544" s="54"/>
      <c r="J544" s="222">
        <f t="shared" ref="J544:Q544" si="370">SUM(J545:J546)</f>
        <v>0</v>
      </c>
      <c r="K544" s="222">
        <f t="shared" si="370"/>
        <v>0</v>
      </c>
      <c r="L544" s="222">
        <f t="shared" si="370"/>
        <v>0</v>
      </c>
      <c r="M544" s="222">
        <f t="shared" si="370"/>
        <v>0</v>
      </c>
      <c r="N544" s="222">
        <f t="shared" si="370"/>
        <v>0</v>
      </c>
      <c r="O544" s="222">
        <f t="shared" si="370"/>
        <v>0</v>
      </c>
      <c r="P544" s="222">
        <f t="shared" si="370"/>
        <v>0</v>
      </c>
      <c r="Q544" s="222">
        <f t="shared" si="370"/>
        <v>0</v>
      </c>
      <c r="R544" s="222">
        <f t="shared" si="343"/>
        <v>0</v>
      </c>
    </row>
    <row r="545" spans="1:18" s="53" customFormat="1" x14ac:dyDescent="0.3">
      <c r="A545" s="767"/>
      <c r="B545" s="223" t="s">
        <v>331</v>
      </c>
      <c r="C545" s="608"/>
      <c r="D545" s="608"/>
      <c r="E545" s="608"/>
      <c r="F545" s="608"/>
      <c r="G545" s="608"/>
      <c r="H545" s="608"/>
      <c r="I545" s="54"/>
      <c r="J545" s="608"/>
      <c r="K545" s="608"/>
      <c r="L545" s="608"/>
      <c r="M545" s="608"/>
      <c r="N545" s="608"/>
      <c r="O545" s="608"/>
      <c r="P545" s="608"/>
      <c r="Q545" s="608"/>
      <c r="R545" s="224">
        <f t="shared" si="343"/>
        <v>0</v>
      </c>
    </row>
    <row r="546" spans="1:18" s="53" customFormat="1" x14ac:dyDescent="0.3">
      <c r="A546" s="767"/>
      <c r="B546" s="223" t="s">
        <v>332</v>
      </c>
      <c r="C546" s="608"/>
      <c r="D546" s="608"/>
      <c r="E546" s="608"/>
      <c r="F546" s="608"/>
      <c r="G546" s="608"/>
      <c r="H546" s="608"/>
      <c r="I546" s="54"/>
      <c r="J546" s="608"/>
      <c r="K546" s="608"/>
      <c r="L546" s="608"/>
      <c r="M546" s="608"/>
      <c r="N546" s="608"/>
      <c r="O546" s="608"/>
      <c r="P546" s="608"/>
      <c r="Q546" s="608"/>
      <c r="R546" s="224">
        <f t="shared" si="343"/>
        <v>0</v>
      </c>
    </row>
    <row r="547" spans="1:18" s="53" customFormat="1" x14ac:dyDescent="0.3">
      <c r="A547" s="767"/>
      <c r="B547" s="222" t="s">
        <v>333</v>
      </c>
      <c r="C547" s="222">
        <f t="shared" ref="C547:H547" si="371">SUM(C548:C549)</f>
        <v>0</v>
      </c>
      <c r="D547" s="222">
        <f t="shared" si="371"/>
        <v>0</v>
      </c>
      <c r="E547" s="222">
        <f t="shared" si="371"/>
        <v>0</v>
      </c>
      <c r="F547" s="222">
        <f t="shared" si="371"/>
        <v>0</v>
      </c>
      <c r="G547" s="222">
        <f t="shared" si="371"/>
        <v>0</v>
      </c>
      <c r="H547" s="222">
        <f t="shared" si="371"/>
        <v>0</v>
      </c>
      <c r="I547" s="54"/>
      <c r="J547" s="222">
        <f t="shared" ref="J547:Q547" si="372">SUM(J548:J549)</f>
        <v>0</v>
      </c>
      <c r="K547" s="222">
        <f t="shared" si="372"/>
        <v>0</v>
      </c>
      <c r="L547" s="222">
        <f t="shared" si="372"/>
        <v>0</v>
      </c>
      <c r="M547" s="222">
        <f t="shared" si="372"/>
        <v>0</v>
      </c>
      <c r="N547" s="222">
        <f t="shared" si="372"/>
        <v>0</v>
      </c>
      <c r="O547" s="222">
        <f t="shared" si="372"/>
        <v>0</v>
      </c>
      <c r="P547" s="222">
        <f t="shared" si="372"/>
        <v>0</v>
      </c>
      <c r="Q547" s="222">
        <f t="shared" si="372"/>
        <v>0</v>
      </c>
      <c r="R547" s="222">
        <f t="shared" si="343"/>
        <v>0</v>
      </c>
    </row>
    <row r="548" spans="1:18" s="53" customFormat="1" x14ac:dyDescent="0.3">
      <c r="A548" s="767"/>
      <c r="B548" s="223" t="s">
        <v>331</v>
      </c>
      <c r="C548" s="608"/>
      <c r="D548" s="608"/>
      <c r="E548" s="608"/>
      <c r="F548" s="608"/>
      <c r="G548" s="608"/>
      <c r="H548" s="608"/>
      <c r="I548" s="54"/>
      <c r="J548" s="608"/>
      <c r="K548" s="608"/>
      <c r="L548" s="608"/>
      <c r="M548" s="608"/>
      <c r="N548" s="608"/>
      <c r="O548" s="608"/>
      <c r="P548" s="608"/>
      <c r="Q548" s="608"/>
      <c r="R548" s="224">
        <f t="shared" si="343"/>
        <v>0</v>
      </c>
    </row>
    <row r="549" spans="1:18" s="53" customFormat="1" x14ac:dyDescent="0.3">
      <c r="A549" s="767"/>
      <c r="B549" s="223" t="s">
        <v>332</v>
      </c>
      <c r="C549" s="608"/>
      <c r="D549" s="608"/>
      <c r="E549" s="608"/>
      <c r="F549" s="608"/>
      <c r="G549" s="608"/>
      <c r="H549" s="608"/>
      <c r="I549" s="54"/>
      <c r="J549" s="608"/>
      <c r="K549" s="608"/>
      <c r="L549" s="608"/>
      <c r="M549" s="608"/>
      <c r="N549" s="608"/>
      <c r="O549" s="608"/>
      <c r="P549" s="608"/>
      <c r="Q549" s="608"/>
      <c r="R549" s="224">
        <f t="shared" si="343"/>
        <v>0</v>
      </c>
    </row>
    <row r="550" spans="1:18" s="53" customFormat="1" x14ac:dyDescent="0.3">
      <c r="A550" s="767" t="s">
        <v>339</v>
      </c>
      <c r="B550" s="222" t="s">
        <v>330</v>
      </c>
      <c r="C550" s="222">
        <f t="shared" ref="C550:I550" si="373">SUM(C551:C552)</f>
        <v>0</v>
      </c>
      <c r="D550" s="222">
        <f t="shared" si="373"/>
        <v>0</v>
      </c>
      <c r="E550" s="222">
        <f t="shared" si="373"/>
        <v>0</v>
      </c>
      <c r="F550" s="222">
        <f t="shared" si="373"/>
        <v>0</v>
      </c>
      <c r="G550" s="222">
        <f t="shared" si="373"/>
        <v>0</v>
      </c>
      <c r="H550" s="222">
        <f t="shared" si="373"/>
        <v>0</v>
      </c>
      <c r="I550" s="222">
        <f t="shared" si="373"/>
        <v>0</v>
      </c>
      <c r="J550" s="54"/>
      <c r="K550" s="222">
        <f t="shared" ref="K550:Q550" si="374">SUM(K551:K552)</f>
        <v>0</v>
      </c>
      <c r="L550" s="222">
        <f t="shared" si="374"/>
        <v>0</v>
      </c>
      <c r="M550" s="222">
        <f t="shared" si="374"/>
        <v>0</v>
      </c>
      <c r="N550" s="222">
        <f t="shared" si="374"/>
        <v>0</v>
      </c>
      <c r="O550" s="222">
        <f t="shared" si="374"/>
        <v>0</v>
      </c>
      <c r="P550" s="222">
        <f t="shared" si="374"/>
        <v>0</v>
      </c>
      <c r="Q550" s="222">
        <f t="shared" si="374"/>
        <v>0</v>
      </c>
      <c r="R550" s="222">
        <f t="shared" si="343"/>
        <v>0</v>
      </c>
    </row>
    <row r="551" spans="1:18" s="53" customFormat="1" x14ac:dyDescent="0.3">
      <c r="A551" s="767"/>
      <c r="B551" s="223" t="s">
        <v>331</v>
      </c>
      <c r="C551" s="608"/>
      <c r="D551" s="608"/>
      <c r="E551" s="608"/>
      <c r="F551" s="608"/>
      <c r="G551" s="608"/>
      <c r="H551" s="608"/>
      <c r="I551" s="608"/>
      <c r="J551" s="54"/>
      <c r="K551" s="608"/>
      <c r="L551" s="608"/>
      <c r="M551" s="608"/>
      <c r="N551" s="608"/>
      <c r="O551" s="608"/>
      <c r="P551" s="608"/>
      <c r="Q551" s="608"/>
      <c r="R551" s="224">
        <f t="shared" si="343"/>
        <v>0</v>
      </c>
    </row>
    <row r="552" spans="1:18" s="53" customFormat="1" x14ac:dyDescent="0.3">
      <c r="A552" s="767"/>
      <c r="B552" s="223" t="s">
        <v>332</v>
      </c>
      <c r="C552" s="608"/>
      <c r="D552" s="608"/>
      <c r="E552" s="608"/>
      <c r="F552" s="608"/>
      <c r="G552" s="608"/>
      <c r="H552" s="608"/>
      <c r="I552" s="608"/>
      <c r="J552" s="54"/>
      <c r="K552" s="608"/>
      <c r="L552" s="608"/>
      <c r="M552" s="608"/>
      <c r="N552" s="608"/>
      <c r="O552" s="608"/>
      <c r="P552" s="608"/>
      <c r="Q552" s="608"/>
      <c r="R552" s="224">
        <f t="shared" si="343"/>
        <v>0</v>
      </c>
    </row>
    <row r="553" spans="1:18" s="53" customFormat="1" x14ac:dyDescent="0.3">
      <c r="A553" s="767"/>
      <c r="B553" s="222" t="s">
        <v>333</v>
      </c>
      <c r="C553" s="222">
        <f t="shared" ref="C553:I553" si="375">SUM(C554:C555)</f>
        <v>0</v>
      </c>
      <c r="D553" s="222">
        <f t="shared" si="375"/>
        <v>0</v>
      </c>
      <c r="E553" s="222">
        <f t="shared" si="375"/>
        <v>0</v>
      </c>
      <c r="F553" s="222">
        <f t="shared" si="375"/>
        <v>0</v>
      </c>
      <c r="G553" s="222">
        <f t="shared" si="375"/>
        <v>0</v>
      </c>
      <c r="H553" s="222">
        <f t="shared" si="375"/>
        <v>0</v>
      </c>
      <c r="I553" s="222">
        <f t="shared" si="375"/>
        <v>0</v>
      </c>
      <c r="J553" s="54"/>
      <c r="K553" s="222">
        <f t="shared" ref="K553:Q553" si="376">SUM(K554:K555)</f>
        <v>0</v>
      </c>
      <c r="L553" s="222">
        <f t="shared" si="376"/>
        <v>0</v>
      </c>
      <c r="M553" s="222">
        <f t="shared" si="376"/>
        <v>0</v>
      </c>
      <c r="N553" s="222">
        <f t="shared" si="376"/>
        <v>0</v>
      </c>
      <c r="O553" s="222">
        <f t="shared" si="376"/>
        <v>0</v>
      </c>
      <c r="P553" s="222">
        <f t="shared" si="376"/>
        <v>0</v>
      </c>
      <c r="Q553" s="222">
        <f t="shared" si="376"/>
        <v>0</v>
      </c>
      <c r="R553" s="222">
        <f t="shared" si="343"/>
        <v>0</v>
      </c>
    </row>
    <row r="554" spans="1:18" s="53" customFormat="1" x14ac:dyDescent="0.3">
      <c r="A554" s="767"/>
      <c r="B554" s="223" t="s">
        <v>331</v>
      </c>
      <c r="C554" s="608"/>
      <c r="D554" s="608"/>
      <c r="E554" s="608"/>
      <c r="F554" s="608"/>
      <c r="G554" s="608"/>
      <c r="H554" s="608"/>
      <c r="I554" s="608"/>
      <c r="J554" s="54"/>
      <c r="K554" s="608"/>
      <c r="L554" s="608"/>
      <c r="M554" s="608"/>
      <c r="N554" s="608"/>
      <c r="O554" s="608"/>
      <c r="P554" s="608"/>
      <c r="Q554" s="608"/>
      <c r="R554" s="224">
        <f t="shared" si="343"/>
        <v>0</v>
      </c>
    </row>
    <row r="555" spans="1:18" s="53" customFormat="1" x14ac:dyDescent="0.3">
      <c r="A555" s="767"/>
      <c r="B555" s="223" t="s">
        <v>332</v>
      </c>
      <c r="C555" s="608"/>
      <c r="D555" s="608"/>
      <c r="E555" s="608"/>
      <c r="F555" s="608"/>
      <c r="G555" s="608"/>
      <c r="H555" s="608"/>
      <c r="I555" s="608"/>
      <c r="J555" s="54"/>
      <c r="K555" s="608"/>
      <c r="L555" s="608"/>
      <c r="M555" s="608"/>
      <c r="N555" s="608"/>
      <c r="O555" s="608"/>
      <c r="P555" s="608"/>
      <c r="Q555" s="608"/>
      <c r="R555" s="224">
        <f t="shared" si="343"/>
        <v>0</v>
      </c>
    </row>
    <row r="556" spans="1:18" s="53" customFormat="1" x14ac:dyDescent="0.3">
      <c r="A556" s="767" t="s">
        <v>340</v>
      </c>
      <c r="B556" s="222" t="s">
        <v>330</v>
      </c>
      <c r="C556" s="222">
        <f t="shared" ref="C556:J556" si="377">SUM(C557:C558)</f>
        <v>0</v>
      </c>
      <c r="D556" s="222">
        <f t="shared" si="377"/>
        <v>0</v>
      </c>
      <c r="E556" s="222">
        <f t="shared" si="377"/>
        <v>0</v>
      </c>
      <c r="F556" s="222">
        <f t="shared" si="377"/>
        <v>0</v>
      </c>
      <c r="G556" s="222">
        <f t="shared" si="377"/>
        <v>0</v>
      </c>
      <c r="H556" s="222">
        <f t="shared" si="377"/>
        <v>0</v>
      </c>
      <c r="I556" s="222">
        <f t="shared" si="377"/>
        <v>0</v>
      </c>
      <c r="J556" s="222">
        <f t="shared" si="377"/>
        <v>0</v>
      </c>
      <c r="K556" s="54"/>
      <c r="L556" s="222">
        <f t="shared" ref="L556:Q556" si="378">SUM(L557:L558)</f>
        <v>0</v>
      </c>
      <c r="M556" s="222">
        <f t="shared" si="378"/>
        <v>0</v>
      </c>
      <c r="N556" s="222">
        <f t="shared" si="378"/>
        <v>0</v>
      </c>
      <c r="O556" s="222">
        <f t="shared" si="378"/>
        <v>0</v>
      </c>
      <c r="P556" s="222">
        <f t="shared" si="378"/>
        <v>0</v>
      </c>
      <c r="Q556" s="222">
        <f t="shared" si="378"/>
        <v>0</v>
      </c>
      <c r="R556" s="222">
        <f t="shared" si="343"/>
        <v>0</v>
      </c>
    </row>
    <row r="557" spans="1:18" s="53" customFormat="1" x14ac:dyDescent="0.3">
      <c r="A557" s="767"/>
      <c r="B557" s="223" t="s">
        <v>331</v>
      </c>
      <c r="C557" s="608"/>
      <c r="D557" s="608"/>
      <c r="E557" s="608"/>
      <c r="F557" s="608"/>
      <c r="G557" s="608"/>
      <c r="H557" s="608"/>
      <c r="I557" s="608"/>
      <c r="J557" s="608"/>
      <c r="K557" s="54"/>
      <c r="L557" s="608"/>
      <c r="M557" s="608"/>
      <c r="N557" s="608"/>
      <c r="O557" s="608"/>
      <c r="P557" s="608"/>
      <c r="Q557" s="608"/>
      <c r="R557" s="224">
        <f t="shared" si="343"/>
        <v>0</v>
      </c>
    </row>
    <row r="558" spans="1:18" s="53" customFormat="1" x14ac:dyDescent="0.3">
      <c r="A558" s="767"/>
      <c r="B558" s="223" t="s">
        <v>332</v>
      </c>
      <c r="C558" s="608"/>
      <c r="D558" s="608"/>
      <c r="E558" s="608"/>
      <c r="F558" s="608"/>
      <c r="G558" s="608"/>
      <c r="H558" s="608"/>
      <c r="I558" s="608"/>
      <c r="J558" s="608"/>
      <c r="K558" s="54"/>
      <c r="L558" s="608"/>
      <c r="M558" s="608"/>
      <c r="N558" s="608"/>
      <c r="O558" s="608"/>
      <c r="P558" s="608"/>
      <c r="Q558" s="608"/>
      <c r="R558" s="224">
        <f t="shared" si="343"/>
        <v>0</v>
      </c>
    </row>
    <row r="559" spans="1:18" s="53" customFormat="1" x14ac:dyDescent="0.3">
      <c r="A559" s="767"/>
      <c r="B559" s="222" t="s">
        <v>333</v>
      </c>
      <c r="C559" s="222">
        <f t="shared" ref="C559:J559" si="379">SUM(C560:C561)</f>
        <v>0</v>
      </c>
      <c r="D559" s="222">
        <f t="shared" si="379"/>
        <v>0</v>
      </c>
      <c r="E559" s="222">
        <f t="shared" si="379"/>
        <v>0</v>
      </c>
      <c r="F559" s="222">
        <f t="shared" si="379"/>
        <v>0</v>
      </c>
      <c r="G559" s="222">
        <f t="shared" si="379"/>
        <v>0</v>
      </c>
      <c r="H559" s="222">
        <f t="shared" si="379"/>
        <v>0</v>
      </c>
      <c r="I559" s="222">
        <f t="shared" si="379"/>
        <v>0</v>
      </c>
      <c r="J559" s="222">
        <f t="shared" si="379"/>
        <v>0</v>
      </c>
      <c r="K559" s="54"/>
      <c r="L559" s="222">
        <f t="shared" ref="L559:Q559" si="380">SUM(L560:L561)</f>
        <v>0</v>
      </c>
      <c r="M559" s="222">
        <f t="shared" si="380"/>
        <v>0</v>
      </c>
      <c r="N559" s="222">
        <f t="shared" si="380"/>
        <v>0</v>
      </c>
      <c r="O559" s="222">
        <f t="shared" si="380"/>
        <v>0</v>
      </c>
      <c r="P559" s="222">
        <f t="shared" si="380"/>
        <v>0</v>
      </c>
      <c r="Q559" s="222">
        <f t="shared" si="380"/>
        <v>0</v>
      </c>
      <c r="R559" s="222">
        <f t="shared" si="343"/>
        <v>0</v>
      </c>
    </row>
    <row r="560" spans="1:18" s="53" customFormat="1" x14ac:dyDescent="0.3">
      <c r="A560" s="767"/>
      <c r="B560" s="223" t="s">
        <v>331</v>
      </c>
      <c r="C560" s="608"/>
      <c r="D560" s="608"/>
      <c r="E560" s="608"/>
      <c r="F560" s="608"/>
      <c r="G560" s="608"/>
      <c r="H560" s="608"/>
      <c r="I560" s="608"/>
      <c r="J560" s="608"/>
      <c r="K560" s="54"/>
      <c r="L560" s="608"/>
      <c r="M560" s="608"/>
      <c r="N560" s="608"/>
      <c r="O560" s="608"/>
      <c r="P560" s="608"/>
      <c r="Q560" s="608"/>
      <c r="R560" s="224">
        <f t="shared" si="343"/>
        <v>0</v>
      </c>
    </row>
    <row r="561" spans="1:18" s="53" customFormat="1" x14ac:dyDescent="0.3">
      <c r="A561" s="767"/>
      <c r="B561" s="223" t="s">
        <v>332</v>
      </c>
      <c r="C561" s="608"/>
      <c r="D561" s="608"/>
      <c r="E561" s="608"/>
      <c r="F561" s="608"/>
      <c r="G561" s="608"/>
      <c r="H561" s="608"/>
      <c r="I561" s="608"/>
      <c r="J561" s="608"/>
      <c r="K561" s="54"/>
      <c r="L561" s="608"/>
      <c r="M561" s="608"/>
      <c r="N561" s="608"/>
      <c r="O561" s="608"/>
      <c r="P561" s="608"/>
      <c r="Q561" s="608"/>
      <c r="R561" s="224">
        <f t="shared" si="343"/>
        <v>0</v>
      </c>
    </row>
    <row r="562" spans="1:18" s="53" customFormat="1" x14ac:dyDescent="0.3">
      <c r="A562" s="767" t="s">
        <v>341</v>
      </c>
      <c r="B562" s="222" t="s">
        <v>330</v>
      </c>
      <c r="C562" s="222">
        <f t="shared" ref="C562:K562" si="381">SUM(C563:C564)</f>
        <v>0</v>
      </c>
      <c r="D562" s="222">
        <f t="shared" si="381"/>
        <v>0</v>
      </c>
      <c r="E562" s="222">
        <f t="shared" si="381"/>
        <v>0</v>
      </c>
      <c r="F562" s="222">
        <f t="shared" si="381"/>
        <v>0</v>
      </c>
      <c r="G562" s="222">
        <f t="shared" si="381"/>
        <v>0</v>
      </c>
      <c r="H562" s="222">
        <f t="shared" si="381"/>
        <v>0</v>
      </c>
      <c r="I562" s="222">
        <f t="shared" si="381"/>
        <v>0</v>
      </c>
      <c r="J562" s="222">
        <f t="shared" si="381"/>
        <v>0</v>
      </c>
      <c r="K562" s="222">
        <f t="shared" si="381"/>
        <v>0</v>
      </c>
      <c r="L562" s="54"/>
      <c r="M562" s="222">
        <f t="shared" ref="M562:Q562" si="382">SUM(M563:M564)</f>
        <v>0</v>
      </c>
      <c r="N562" s="222">
        <f t="shared" si="382"/>
        <v>0</v>
      </c>
      <c r="O562" s="222">
        <f t="shared" si="382"/>
        <v>0</v>
      </c>
      <c r="P562" s="222">
        <f t="shared" si="382"/>
        <v>0</v>
      </c>
      <c r="Q562" s="222">
        <f t="shared" si="382"/>
        <v>0</v>
      </c>
      <c r="R562" s="222">
        <f t="shared" si="343"/>
        <v>0</v>
      </c>
    </row>
    <row r="563" spans="1:18" s="53" customFormat="1" x14ac:dyDescent="0.3">
      <c r="A563" s="767"/>
      <c r="B563" s="223" t="s">
        <v>331</v>
      </c>
      <c r="C563" s="608"/>
      <c r="D563" s="608"/>
      <c r="E563" s="608"/>
      <c r="F563" s="608"/>
      <c r="G563" s="608"/>
      <c r="H563" s="608"/>
      <c r="I563" s="608"/>
      <c r="J563" s="608"/>
      <c r="K563" s="608"/>
      <c r="L563" s="54"/>
      <c r="M563" s="608"/>
      <c r="N563" s="608"/>
      <c r="O563" s="608"/>
      <c r="P563" s="608"/>
      <c r="Q563" s="608"/>
      <c r="R563" s="224">
        <f t="shared" si="343"/>
        <v>0</v>
      </c>
    </row>
    <row r="564" spans="1:18" s="53" customFormat="1" x14ac:dyDescent="0.3">
      <c r="A564" s="767"/>
      <c r="B564" s="223" t="s">
        <v>332</v>
      </c>
      <c r="C564" s="608"/>
      <c r="D564" s="608"/>
      <c r="E564" s="608"/>
      <c r="F564" s="608"/>
      <c r="G564" s="608"/>
      <c r="H564" s="608"/>
      <c r="I564" s="608"/>
      <c r="J564" s="608"/>
      <c r="K564" s="608"/>
      <c r="L564" s="54"/>
      <c r="M564" s="608"/>
      <c r="N564" s="608"/>
      <c r="O564" s="608"/>
      <c r="P564" s="608"/>
      <c r="Q564" s="608"/>
      <c r="R564" s="224">
        <f t="shared" si="343"/>
        <v>0</v>
      </c>
    </row>
    <row r="565" spans="1:18" s="53" customFormat="1" x14ac:dyDescent="0.3">
      <c r="A565" s="767"/>
      <c r="B565" s="222" t="s">
        <v>333</v>
      </c>
      <c r="C565" s="222">
        <f t="shared" ref="C565:K565" si="383">SUM(C566:C567)</f>
        <v>0</v>
      </c>
      <c r="D565" s="222">
        <f t="shared" si="383"/>
        <v>0</v>
      </c>
      <c r="E565" s="222">
        <f t="shared" si="383"/>
        <v>0</v>
      </c>
      <c r="F565" s="222">
        <f t="shared" si="383"/>
        <v>0</v>
      </c>
      <c r="G565" s="222">
        <f t="shared" si="383"/>
        <v>0</v>
      </c>
      <c r="H565" s="222">
        <f t="shared" si="383"/>
        <v>0</v>
      </c>
      <c r="I565" s="222">
        <f t="shared" si="383"/>
        <v>0</v>
      </c>
      <c r="J565" s="222">
        <f t="shared" si="383"/>
        <v>0</v>
      </c>
      <c r="K565" s="222">
        <f t="shared" si="383"/>
        <v>0</v>
      </c>
      <c r="L565" s="54"/>
      <c r="M565" s="222">
        <f t="shared" ref="M565:Q565" si="384">SUM(M566:M567)</f>
        <v>0</v>
      </c>
      <c r="N565" s="222">
        <f t="shared" si="384"/>
        <v>0</v>
      </c>
      <c r="O565" s="222">
        <f t="shared" si="384"/>
        <v>0</v>
      </c>
      <c r="P565" s="222">
        <f t="shared" si="384"/>
        <v>0</v>
      </c>
      <c r="Q565" s="222">
        <f t="shared" si="384"/>
        <v>0</v>
      </c>
      <c r="R565" s="222">
        <f t="shared" si="343"/>
        <v>0</v>
      </c>
    </row>
    <row r="566" spans="1:18" s="53" customFormat="1" x14ac:dyDescent="0.3">
      <c r="A566" s="767"/>
      <c r="B566" s="223" t="s">
        <v>331</v>
      </c>
      <c r="C566" s="608"/>
      <c r="D566" s="608"/>
      <c r="E566" s="608"/>
      <c r="F566" s="608"/>
      <c r="G566" s="608"/>
      <c r="H566" s="608"/>
      <c r="I566" s="608"/>
      <c r="J566" s="608"/>
      <c r="K566" s="608"/>
      <c r="L566" s="54"/>
      <c r="M566" s="608"/>
      <c r="N566" s="608"/>
      <c r="O566" s="608"/>
      <c r="P566" s="608"/>
      <c r="Q566" s="608"/>
      <c r="R566" s="224">
        <f t="shared" si="343"/>
        <v>0</v>
      </c>
    </row>
    <row r="567" spans="1:18" s="53" customFormat="1" x14ac:dyDescent="0.3">
      <c r="A567" s="767"/>
      <c r="B567" s="223" t="s">
        <v>332</v>
      </c>
      <c r="C567" s="608"/>
      <c r="D567" s="608"/>
      <c r="E567" s="608"/>
      <c r="F567" s="608"/>
      <c r="G567" s="608"/>
      <c r="H567" s="608"/>
      <c r="I567" s="608"/>
      <c r="J567" s="608"/>
      <c r="K567" s="608"/>
      <c r="L567" s="54"/>
      <c r="M567" s="608"/>
      <c r="N567" s="608"/>
      <c r="O567" s="608"/>
      <c r="P567" s="608"/>
      <c r="Q567" s="608"/>
      <c r="R567" s="224">
        <f t="shared" si="343"/>
        <v>0</v>
      </c>
    </row>
    <row r="568" spans="1:18" s="53" customFormat="1" x14ac:dyDescent="0.3">
      <c r="A568" s="767" t="s">
        <v>342</v>
      </c>
      <c r="B568" s="222" t="s">
        <v>330</v>
      </c>
      <c r="C568" s="222">
        <f t="shared" ref="C568:L568" si="385">SUM(C569:C570)</f>
        <v>0</v>
      </c>
      <c r="D568" s="222">
        <f t="shared" si="385"/>
        <v>0</v>
      </c>
      <c r="E568" s="222">
        <f t="shared" si="385"/>
        <v>0</v>
      </c>
      <c r="F568" s="222">
        <f t="shared" si="385"/>
        <v>0</v>
      </c>
      <c r="G568" s="222">
        <f t="shared" si="385"/>
        <v>0</v>
      </c>
      <c r="H568" s="222">
        <f t="shared" si="385"/>
        <v>0</v>
      </c>
      <c r="I568" s="222">
        <f t="shared" si="385"/>
        <v>0</v>
      </c>
      <c r="J568" s="222">
        <f t="shared" si="385"/>
        <v>0</v>
      </c>
      <c r="K568" s="222">
        <f t="shared" si="385"/>
        <v>0</v>
      </c>
      <c r="L568" s="222">
        <f t="shared" si="385"/>
        <v>0</v>
      </c>
      <c r="M568" s="54"/>
      <c r="N568" s="222">
        <f t="shared" ref="N568:Q568" si="386">SUM(N569:N570)</f>
        <v>0</v>
      </c>
      <c r="O568" s="222">
        <f t="shared" si="386"/>
        <v>0</v>
      </c>
      <c r="P568" s="222">
        <f t="shared" si="386"/>
        <v>0</v>
      </c>
      <c r="Q568" s="222">
        <f t="shared" si="386"/>
        <v>0</v>
      </c>
      <c r="R568" s="222">
        <f t="shared" si="343"/>
        <v>0</v>
      </c>
    </row>
    <row r="569" spans="1:18" s="53" customFormat="1" x14ac:dyDescent="0.3">
      <c r="A569" s="767"/>
      <c r="B569" s="223" t="s">
        <v>331</v>
      </c>
      <c r="C569" s="608"/>
      <c r="D569" s="608"/>
      <c r="E569" s="608"/>
      <c r="F569" s="608"/>
      <c r="G569" s="608"/>
      <c r="H569" s="608"/>
      <c r="I569" s="608"/>
      <c r="J569" s="608"/>
      <c r="K569" s="608"/>
      <c r="L569" s="608"/>
      <c r="M569" s="54"/>
      <c r="N569" s="608"/>
      <c r="O569" s="608"/>
      <c r="P569" s="608"/>
      <c r="Q569" s="608"/>
      <c r="R569" s="224">
        <f t="shared" si="343"/>
        <v>0</v>
      </c>
    </row>
    <row r="570" spans="1:18" s="53" customFormat="1" x14ac:dyDescent="0.3">
      <c r="A570" s="767"/>
      <c r="B570" s="223" t="s">
        <v>332</v>
      </c>
      <c r="C570" s="608"/>
      <c r="D570" s="608"/>
      <c r="E570" s="608"/>
      <c r="F570" s="608"/>
      <c r="G570" s="608"/>
      <c r="H570" s="608"/>
      <c r="I570" s="608"/>
      <c r="J570" s="608"/>
      <c r="K570" s="608"/>
      <c r="L570" s="608"/>
      <c r="M570" s="54"/>
      <c r="N570" s="608"/>
      <c r="O570" s="608"/>
      <c r="P570" s="608"/>
      <c r="Q570" s="608"/>
      <c r="R570" s="224">
        <f t="shared" si="343"/>
        <v>0</v>
      </c>
    </row>
    <row r="571" spans="1:18" s="53" customFormat="1" x14ac:dyDescent="0.3">
      <c r="A571" s="767"/>
      <c r="B571" s="222" t="s">
        <v>333</v>
      </c>
      <c r="C571" s="222">
        <f t="shared" ref="C571:L571" si="387">SUM(C572:C573)</f>
        <v>0</v>
      </c>
      <c r="D571" s="222">
        <f t="shared" si="387"/>
        <v>0</v>
      </c>
      <c r="E571" s="222">
        <f t="shared" si="387"/>
        <v>0</v>
      </c>
      <c r="F571" s="222">
        <f t="shared" si="387"/>
        <v>0</v>
      </c>
      <c r="G571" s="222">
        <f t="shared" si="387"/>
        <v>0</v>
      </c>
      <c r="H571" s="222">
        <f t="shared" si="387"/>
        <v>0</v>
      </c>
      <c r="I571" s="222">
        <f t="shared" si="387"/>
        <v>0</v>
      </c>
      <c r="J571" s="222">
        <f t="shared" si="387"/>
        <v>0</v>
      </c>
      <c r="K571" s="222">
        <f t="shared" si="387"/>
        <v>0</v>
      </c>
      <c r="L571" s="222">
        <f t="shared" si="387"/>
        <v>0</v>
      </c>
      <c r="M571" s="54"/>
      <c r="N571" s="222">
        <f t="shared" ref="N571:Q571" si="388">SUM(N572:N573)</f>
        <v>0</v>
      </c>
      <c r="O571" s="222">
        <f t="shared" si="388"/>
        <v>0</v>
      </c>
      <c r="P571" s="222">
        <f t="shared" si="388"/>
        <v>0</v>
      </c>
      <c r="Q571" s="222">
        <f t="shared" si="388"/>
        <v>0</v>
      </c>
      <c r="R571" s="222">
        <f t="shared" si="343"/>
        <v>0</v>
      </c>
    </row>
    <row r="572" spans="1:18" s="53" customFormat="1" x14ac:dyDescent="0.3">
      <c r="A572" s="767"/>
      <c r="B572" s="223" t="s">
        <v>331</v>
      </c>
      <c r="C572" s="608"/>
      <c r="D572" s="608"/>
      <c r="E572" s="608"/>
      <c r="F572" s="608"/>
      <c r="G572" s="608"/>
      <c r="H572" s="608"/>
      <c r="I572" s="608"/>
      <c r="J572" s="608"/>
      <c r="K572" s="608"/>
      <c r="L572" s="608"/>
      <c r="M572" s="54"/>
      <c r="N572" s="608"/>
      <c r="O572" s="608"/>
      <c r="P572" s="608"/>
      <c r="Q572" s="608"/>
      <c r="R572" s="224">
        <f t="shared" si="343"/>
        <v>0</v>
      </c>
    </row>
    <row r="573" spans="1:18" s="53" customFormat="1" x14ac:dyDescent="0.3">
      <c r="A573" s="767"/>
      <c r="B573" s="223" t="s">
        <v>332</v>
      </c>
      <c r="C573" s="608"/>
      <c r="D573" s="608"/>
      <c r="E573" s="608"/>
      <c r="F573" s="608"/>
      <c r="G573" s="608"/>
      <c r="H573" s="608"/>
      <c r="I573" s="608"/>
      <c r="J573" s="608"/>
      <c r="K573" s="608"/>
      <c r="L573" s="608"/>
      <c r="M573" s="54"/>
      <c r="N573" s="608"/>
      <c r="O573" s="608"/>
      <c r="P573" s="608"/>
      <c r="Q573" s="608"/>
      <c r="R573" s="224">
        <f t="shared" ref="R573:R597" si="389">SUM(C573:Q573)</f>
        <v>0</v>
      </c>
    </row>
    <row r="574" spans="1:18" s="53" customFormat="1" x14ac:dyDescent="0.3">
      <c r="A574" s="767" t="s">
        <v>343</v>
      </c>
      <c r="B574" s="222" t="s">
        <v>330</v>
      </c>
      <c r="C574" s="222">
        <f t="shared" ref="C574:M574" si="390">SUM(C575:C576)</f>
        <v>0</v>
      </c>
      <c r="D574" s="222">
        <f t="shared" si="390"/>
        <v>0</v>
      </c>
      <c r="E574" s="222">
        <f t="shared" si="390"/>
        <v>0</v>
      </c>
      <c r="F574" s="222">
        <f t="shared" si="390"/>
        <v>0</v>
      </c>
      <c r="G574" s="222">
        <f t="shared" si="390"/>
        <v>0</v>
      </c>
      <c r="H574" s="222">
        <f t="shared" si="390"/>
        <v>0</v>
      </c>
      <c r="I574" s="222">
        <f t="shared" si="390"/>
        <v>0</v>
      </c>
      <c r="J574" s="222">
        <f t="shared" si="390"/>
        <v>0</v>
      </c>
      <c r="K574" s="222">
        <f t="shared" si="390"/>
        <v>0</v>
      </c>
      <c r="L574" s="222">
        <f t="shared" si="390"/>
        <v>0</v>
      </c>
      <c r="M574" s="222">
        <f t="shared" si="390"/>
        <v>0</v>
      </c>
      <c r="N574" s="54"/>
      <c r="O574" s="222">
        <f t="shared" ref="O574:Q574" si="391">SUM(O575:O576)</f>
        <v>0</v>
      </c>
      <c r="P574" s="222">
        <f t="shared" si="391"/>
        <v>0</v>
      </c>
      <c r="Q574" s="222">
        <f t="shared" si="391"/>
        <v>0</v>
      </c>
      <c r="R574" s="222">
        <f t="shared" si="389"/>
        <v>0</v>
      </c>
    </row>
    <row r="575" spans="1:18" s="53" customFormat="1" x14ac:dyDescent="0.3">
      <c r="A575" s="767"/>
      <c r="B575" s="223" t="s">
        <v>331</v>
      </c>
      <c r="C575" s="608"/>
      <c r="D575" s="608"/>
      <c r="E575" s="608"/>
      <c r="F575" s="608"/>
      <c r="G575" s="608"/>
      <c r="H575" s="608"/>
      <c r="I575" s="608"/>
      <c r="J575" s="608"/>
      <c r="K575" s="608"/>
      <c r="L575" s="608"/>
      <c r="M575" s="608"/>
      <c r="N575" s="54"/>
      <c r="O575" s="608"/>
      <c r="P575" s="608"/>
      <c r="Q575" s="608"/>
      <c r="R575" s="224">
        <f t="shared" si="389"/>
        <v>0</v>
      </c>
    </row>
    <row r="576" spans="1:18" s="53" customFormat="1" x14ac:dyDescent="0.3">
      <c r="A576" s="767"/>
      <c r="B576" s="223" t="s">
        <v>332</v>
      </c>
      <c r="C576" s="608"/>
      <c r="D576" s="608"/>
      <c r="E576" s="608"/>
      <c r="F576" s="608"/>
      <c r="G576" s="608"/>
      <c r="H576" s="608"/>
      <c r="I576" s="608"/>
      <c r="J576" s="608"/>
      <c r="K576" s="608"/>
      <c r="L576" s="608"/>
      <c r="M576" s="608"/>
      <c r="N576" s="54"/>
      <c r="O576" s="608"/>
      <c r="P576" s="608"/>
      <c r="Q576" s="608"/>
      <c r="R576" s="224">
        <f t="shared" si="389"/>
        <v>0</v>
      </c>
    </row>
    <row r="577" spans="1:18" s="53" customFormat="1" x14ac:dyDescent="0.3">
      <c r="A577" s="767"/>
      <c r="B577" s="222" t="s">
        <v>333</v>
      </c>
      <c r="C577" s="222">
        <f t="shared" ref="C577:M577" si="392">SUM(C578:C579)</f>
        <v>0</v>
      </c>
      <c r="D577" s="222">
        <f t="shared" si="392"/>
        <v>0</v>
      </c>
      <c r="E577" s="222">
        <f t="shared" si="392"/>
        <v>0</v>
      </c>
      <c r="F577" s="222">
        <f t="shared" si="392"/>
        <v>0</v>
      </c>
      <c r="G577" s="222">
        <f t="shared" si="392"/>
        <v>0</v>
      </c>
      <c r="H577" s="222">
        <f t="shared" si="392"/>
        <v>0</v>
      </c>
      <c r="I577" s="222">
        <f t="shared" si="392"/>
        <v>0</v>
      </c>
      <c r="J577" s="222">
        <f t="shared" si="392"/>
        <v>0</v>
      </c>
      <c r="K577" s="222">
        <f t="shared" si="392"/>
        <v>0</v>
      </c>
      <c r="L577" s="222">
        <f t="shared" si="392"/>
        <v>0</v>
      </c>
      <c r="M577" s="222">
        <f t="shared" si="392"/>
        <v>0</v>
      </c>
      <c r="N577" s="54"/>
      <c r="O577" s="222">
        <f t="shared" ref="O577:Q577" si="393">SUM(O578:O579)</f>
        <v>0</v>
      </c>
      <c r="P577" s="222">
        <f t="shared" si="393"/>
        <v>0</v>
      </c>
      <c r="Q577" s="222">
        <f t="shared" si="393"/>
        <v>0</v>
      </c>
      <c r="R577" s="222">
        <f t="shared" si="389"/>
        <v>0</v>
      </c>
    </row>
    <row r="578" spans="1:18" s="53" customFormat="1" x14ac:dyDescent="0.3">
      <c r="A578" s="767"/>
      <c r="B578" s="223" t="s">
        <v>331</v>
      </c>
      <c r="C578" s="608"/>
      <c r="D578" s="608"/>
      <c r="E578" s="608"/>
      <c r="F578" s="608"/>
      <c r="G578" s="608"/>
      <c r="H578" s="608"/>
      <c r="I578" s="608"/>
      <c r="J578" s="608"/>
      <c r="K578" s="608"/>
      <c r="L578" s="608"/>
      <c r="M578" s="608"/>
      <c r="N578" s="54"/>
      <c r="O578" s="608"/>
      <c r="P578" s="608"/>
      <c r="Q578" s="608"/>
      <c r="R578" s="224">
        <f t="shared" si="389"/>
        <v>0</v>
      </c>
    </row>
    <row r="579" spans="1:18" s="53" customFormat="1" x14ac:dyDescent="0.3">
      <c r="A579" s="767"/>
      <c r="B579" s="223" t="s">
        <v>332</v>
      </c>
      <c r="C579" s="608"/>
      <c r="D579" s="608"/>
      <c r="E579" s="608"/>
      <c r="F579" s="608"/>
      <c r="G579" s="608"/>
      <c r="H579" s="608"/>
      <c r="I579" s="608"/>
      <c r="J579" s="608"/>
      <c r="K579" s="608"/>
      <c r="L579" s="608"/>
      <c r="M579" s="608"/>
      <c r="N579" s="54"/>
      <c r="O579" s="608"/>
      <c r="P579" s="608"/>
      <c r="Q579" s="608"/>
      <c r="R579" s="224">
        <f t="shared" si="389"/>
        <v>0</v>
      </c>
    </row>
    <row r="580" spans="1:18" s="53" customFormat="1" x14ac:dyDescent="0.3">
      <c r="A580" s="767" t="s">
        <v>654</v>
      </c>
      <c r="B580" s="222" t="s">
        <v>330</v>
      </c>
      <c r="C580" s="222">
        <f t="shared" ref="C580:N580" si="394">SUM(C581:C582)</f>
        <v>0</v>
      </c>
      <c r="D580" s="222">
        <f t="shared" si="394"/>
        <v>0</v>
      </c>
      <c r="E580" s="222">
        <f t="shared" si="394"/>
        <v>0</v>
      </c>
      <c r="F580" s="222">
        <f t="shared" si="394"/>
        <v>0</v>
      </c>
      <c r="G580" s="222">
        <f t="shared" si="394"/>
        <v>0</v>
      </c>
      <c r="H580" s="222">
        <f t="shared" si="394"/>
        <v>0</v>
      </c>
      <c r="I580" s="222">
        <f t="shared" si="394"/>
        <v>0</v>
      </c>
      <c r="J580" s="222">
        <f t="shared" si="394"/>
        <v>0</v>
      </c>
      <c r="K580" s="222">
        <f t="shared" si="394"/>
        <v>0</v>
      </c>
      <c r="L580" s="222">
        <f t="shared" si="394"/>
        <v>0</v>
      </c>
      <c r="M580" s="222">
        <f t="shared" si="394"/>
        <v>0</v>
      </c>
      <c r="N580" s="222">
        <f t="shared" si="394"/>
        <v>0</v>
      </c>
      <c r="O580" s="54"/>
      <c r="P580" s="222">
        <f t="shared" ref="P580:Q580" si="395">SUM(P581:P582)</f>
        <v>0</v>
      </c>
      <c r="Q580" s="222">
        <f t="shared" si="395"/>
        <v>0</v>
      </c>
      <c r="R580" s="222">
        <f t="shared" si="389"/>
        <v>0</v>
      </c>
    </row>
    <row r="581" spans="1:18" s="53" customFormat="1" x14ac:dyDescent="0.3">
      <c r="A581" s="767"/>
      <c r="B581" s="223" t="s">
        <v>331</v>
      </c>
      <c r="C581" s="608"/>
      <c r="D581" s="608"/>
      <c r="E581" s="608"/>
      <c r="F581" s="608"/>
      <c r="G581" s="608"/>
      <c r="H581" s="608"/>
      <c r="I581" s="608"/>
      <c r="J581" s="608"/>
      <c r="K581" s="608"/>
      <c r="L581" s="608"/>
      <c r="M581" s="608"/>
      <c r="N581" s="608"/>
      <c r="O581" s="54"/>
      <c r="P581" s="608"/>
      <c r="Q581" s="608"/>
      <c r="R581" s="224">
        <f t="shared" si="389"/>
        <v>0</v>
      </c>
    </row>
    <row r="582" spans="1:18" s="53" customFormat="1" x14ac:dyDescent="0.3">
      <c r="A582" s="767"/>
      <c r="B582" s="223" t="s">
        <v>332</v>
      </c>
      <c r="C582" s="608"/>
      <c r="D582" s="608"/>
      <c r="E582" s="608"/>
      <c r="F582" s="608"/>
      <c r="G582" s="608"/>
      <c r="H582" s="608"/>
      <c r="I582" s="608"/>
      <c r="J582" s="608"/>
      <c r="K582" s="608"/>
      <c r="L582" s="608"/>
      <c r="M582" s="608"/>
      <c r="N582" s="608"/>
      <c r="O582" s="54"/>
      <c r="P582" s="608"/>
      <c r="Q582" s="608"/>
      <c r="R582" s="224">
        <f t="shared" si="389"/>
        <v>0</v>
      </c>
    </row>
    <row r="583" spans="1:18" s="53" customFormat="1" x14ac:dyDescent="0.3">
      <c r="A583" s="767"/>
      <c r="B583" s="222" t="s">
        <v>333</v>
      </c>
      <c r="C583" s="222">
        <f t="shared" ref="C583:N583" si="396">SUM(C584:C585)</f>
        <v>0</v>
      </c>
      <c r="D583" s="222">
        <f t="shared" si="396"/>
        <v>0</v>
      </c>
      <c r="E583" s="222">
        <f t="shared" si="396"/>
        <v>0</v>
      </c>
      <c r="F583" s="222">
        <f t="shared" si="396"/>
        <v>0</v>
      </c>
      <c r="G583" s="222">
        <f t="shared" si="396"/>
        <v>0</v>
      </c>
      <c r="H583" s="222">
        <f t="shared" si="396"/>
        <v>0</v>
      </c>
      <c r="I583" s="222">
        <f t="shared" si="396"/>
        <v>0</v>
      </c>
      <c r="J583" s="222">
        <f t="shared" si="396"/>
        <v>0</v>
      </c>
      <c r="K583" s="222">
        <f t="shared" si="396"/>
        <v>0</v>
      </c>
      <c r="L583" s="222">
        <f t="shared" si="396"/>
        <v>0</v>
      </c>
      <c r="M583" s="222">
        <f t="shared" si="396"/>
        <v>0</v>
      </c>
      <c r="N583" s="222">
        <f t="shared" si="396"/>
        <v>0</v>
      </c>
      <c r="O583" s="54"/>
      <c r="P583" s="222">
        <f t="shared" ref="P583:Q583" si="397">SUM(P584:P585)</f>
        <v>0</v>
      </c>
      <c r="Q583" s="222">
        <f t="shared" si="397"/>
        <v>0</v>
      </c>
      <c r="R583" s="222">
        <f t="shared" si="389"/>
        <v>0</v>
      </c>
    </row>
    <row r="584" spans="1:18" s="53" customFormat="1" x14ac:dyDescent="0.3">
      <c r="A584" s="767"/>
      <c r="B584" s="223" t="s">
        <v>331</v>
      </c>
      <c r="C584" s="608"/>
      <c r="D584" s="608"/>
      <c r="E584" s="608"/>
      <c r="F584" s="608"/>
      <c r="G584" s="608"/>
      <c r="H584" s="608"/>
      <c r="I584" s="608"/>
      <c r="J584" s="608"/>
      <c r="K584" s="608"/>
      <c r="L584" s="608"/>
      <c r="M584" s="608"/>
      <c r="N584" s="608"/>
      <c r="O584" s="54"/>
      <c r="P584" s="608"/>
      <c r="Q584" s="608"/>
      <c r="R584" s="224">
        <f t="shared" si="389"/>
        <v>0</v>
      </c>
    </row>
    <row r="585" spans="1:18" s="53" customFormat="1" x14ac:dyDescent="0.3">
      <c r="A585" s="767"/>
      <c r="B585" s="223" t="s">
        <v>332</v>
      </c>
      <c r="C585" s="608"/>
      <c r="D585" s="608"/>
      <c r="E585" s="608"/>
      <c r="F585" s="608"/>
      <c r="G585" s="608"/>
      <c r="H585" s="608"/>
      <c r="I585" s="608"/>
      <c r="J585" s="608"/>
      <c r="K585" s="608"/>
      <c r="L585" s="608"/>
      <c r="M585" s="608"/>
      <c r="N585" s="608"/>
      <c r="O585" s="54"/>
      <c r="P585" s="608"/>
      <c r="Q585" s="608"/>
      <c r="R585" s="224">
        <f t="shared" si="389"/>
        <v>0</v>
      </c>
    </row>
    <row r="586" spans="1:18" s="53" customFormat="1" x14ac:dyDescent="0.3">
      <c r="A586" s="767" t="s">
        <v>344</v>
      </c>
      <c r="B586" s="222" t="s">
        <v>330</v>
      </c>
      <c r="C586" s="222">
        <f t="shared" ref="C586:O586" si="398">SUM(C587:C588)</f>
        <v>0</v>
      </c>
      <c r="D586" s="222">
        <f t="shared" si="398"/>
        <v>0</v>
      </c>
      <c r="E586" s="222">
        <f t="shared" si="398"/>
        <v>0</v>
      </c>
      <c r="F586" s="222">
        <f t="shared" si="398"/>
        <v>0</v>
      </c>
      <c r="G586" s="222">
        <f t="shared" si="398"/>
        <v>0</v>
      </c>
      <c r="H586" s="222">
        <f t="shared" si="398"/>
        <v>0</v>
      </c>
      <c r="I586" s="222">
        <f t="shared" si="398"/>
        <v>0</v>
      </c>
      <c r="J586" s="222">
        <f t="shared" si="398"/>
        <v>0</v>
      </c>
      <c r="K586" s="222">
        <f t="shared" si="398"/>
        <v>0</v>
      </c>
      <c r="L586" s="222">
        <f t="shared" si="398"/>
        <v>0</v>
      </c>
      <c r="M586" s="222">
        <f t="shared" si="398"/>
        <v>0</v>
      </c>
      <c r="N586" s="222">
        <f t="shared" si="398"/>
        <v>0</v>
      </c>
      <c r="O586" s="222">
        <f t="shared" si="398"/>
        <v>0</v>
      </c>
      <c r="P586" s="54"/>
      <c r="Q586" s="222">
        <f t="shared" ref="Q586" si="399">SUM(Q587:Q588)</f>
        <v>0</v>
      </c>
      <c r="R586" s="222">
        <f t="shared" si="389"/>
        <v>0</v>
      </c>
    </row>
    <row r="587" spans="1:18" s="53" customFormat="1" x14ac:dyDescent="0.3">
      <c r="A587" s="767"/>
      <c r="B587" s="223" t="s">
        <v>331</v>
      </c>
      <c r="C587" s="608"/>
      <c r="D587" s="608"/>
      <c r="E587" s="608"/>
      <c r="F587" s="608"/>
      <c r="G587" s="608"/>
      <c r="H587" s="608"/>
      <c r="I587" s="608"/>
      <c r="J587" s="608"/>
      <c r="K587" s="608"/>
      <c r="L587" s="608"/>
      <c r="M587" s="608"/>
      <c r="N587" s="608"/>
      <c r="O587" s="608"/>
      <c r="P587" s="54"/>
      <c r="Q587" s="608"/>
      <c r="R587" s="224">
        <f t="shared" si="389"/>
        <v>0</v>
      </c>
    </row>
    <row r="588" spans="1:18" s="53" customFormat="1" x14ac:dyDescent="0.3">
      <c r="A588" s="767"/>
      <c r="B588" s="223" t="s">
        <v>332</v>
      </c>
      <c r="C588" s="608"/>
      <c r="D588" s="608"/>
      <c r="E588" s="608"/>
      <c r="F588" s="608"/>
      <c r="G588" s="608"/>
      <c r="H588" s="608"/>
      <c r="I588" s="608"/>
      <c r="J588" s="608"/>
      <c r="K588" s="608"/>
      <c r="L588" s="608"/>
      <c r="M588" s="608"/>
      <c r="N588" s="608"/>
      <c r="O588" s="608"/>
      <c r="P588" s="54"/>
      <c r="Q588" s="608"/>
      <c r="R588" s="224">
        <f t="shared" si="389"/>
        <v>0</v>
      </c>
    </row>
    <row r="589" spans="1:18" s="53" customFormat="1" x14ac:dyDescent="0.3">
      <c r="A589" s="767"/>
      <c r="B589" s="222" t="s">
        <v>333</v>
      </c>
      <c r="C589" s="222">
        <f t="shared" ref="C589:O589" si="400">SUM(C590:C591)</f>
        <v>0</v>
      </c>
      <c r="D589" s="222">
        <f t="shared" si="400"/>
        <v>0</v>
      </c>
      <c r="E589" s="222">
        <f t="shared" si="400"/>
        <v>0</v>
      </c>
      <c r="F589" s="222">
        <f t="shared" si="400"/>
        <v>0</v>
      </c>
      <c r="G589" s="222">
        <f t="shared" si="400"/>
        <v>0</v>
      </c>
      <c r="H589" s="222">
        <f t="shared" si="400"/>
        <v>0</v>
      </c>
      <c r="I589" s="222">
        <f t="shared" si="400"/>
        <v>0</v>
      </c>
      <c r="J589" s="222">
        <f t="shared" si="400"/>
        <v>0</v>
      </c>
      <c r="K589" s="222">
        <f t="shared" si="400"/>
        <v>0</v>
      </c>
      <c r="L589" s="222">
        <f t="shared" si="400"/>
        <v>0</v>
      </c>
      <c r="M589" s="222">
        <f t="shared" si="400"/>
        <v>0</v>
      </c>
      <c r="N589" s="222">
        <f t="shared" si="400"/>
        <v>0</v>
      </c>
      <c r="O589" s="222">
        <f t="shared" si="400"/>
        <v>0</v>
      </c>
      <c r="P589" s="54"/>
      <c r="Q589" s="222">
        <f t="shared" ref="Q589" si="401">SUM(Q590:Q591)</f>
        <v>0</v>
      </c>
      <c r="R589" s="222">
        <f t="shared" si="389"/>
        <v>0</v>
      </c>
    </row>
    <row r="590" spans="1:18" s="53" customFormat="1" x14ac:dyDescent="0.3">
      <c r="A590" s="767"/>
      <c r="B590" s="223" t="s">
        <v>331</v>
      </c>
      <c r="C590" s="608"/>
      <c r="D590" s="608"/>
      <c r="E590" s="608"/>
      <c r="F590" s="608"/>
      <c r="G590" s="608"/>
      <c r="H590" s="608"/>
      <c r="I590" s="608"/>
      <c r="J590" s="608"/>
      <c r="K590" s="608"/>
      <c r="L590" s="608"/>
      <c r="M590" s="608"/>
      <c r="N590" s="608"/>
      <c r="O590" s="608"/>
      <c r="P590" s="54"/>
      <c r="Q590" s="608"/>
      <c r="R590" s="224">
        <f t="shared" si="389"/>
        <v>0</v>
      </c>
    </row>
    <row r="591" spans="1:18" s="53" customFormat="1" x14ac:dyDescent="0.3">
      <c r="A591" s="767"/>
      <c r="B591" s="223" t="s">
        <v>332</v>
      </c>
      <c r="C591" s="608"/>
      <c r="D591" s="608"/>
      <c r="E591" s="608"/>
      <c r="F591" s="608"/>
      <c r="G591" s="608"/>
      <c r="H591" s="608"/>
      <c r="I591" s="608"/>
      <c r="J591" s="608"/>
      <c r="K591" s="608"/>
      <c r="L591" s="608"/>
      <c r="M591" s="608"/>
      <c r="N591" s="608"/>
      <c r="O591" s="608"/>
      <c r="P591" s="54"/>
      <c r="Q591" s="608"/>
      <c r="R591" s="224">
        <f t="shared" si="389"/>
        <v>0</v>
      </c>
    </row>
    <row r="592" spans="1:18" s="53" customFormat="1" x14ac:dyDescent="0.3">
      <c r="A592" s="767" t="s">
        <v>345</v>
      </c>
      <c r="B592" s="222" t="s">
        <v>330</v>
      </c>
      <c r="C592" s="222">
        <f t="shared" ref="C592:O592" si="402">SUM(C593:C594)</f>
        <v>0</v>
      </c>
      <c r="D592" s="222">
        <f t="shared" si="402"/>
        <v>0</v>
      </c>
      <c r="E592" s="222">
        <f t="shared" si="402"/>
        <v>0</v>
      </c>
      <c r="F592" s="222">
        <f t="shared" si="402"/>
        <v>0</v>
      </c>
      <c r="G592" s="222">
        <f t="shared" si="402"/>
        <v>0</v>
      </c>
      <c r="H592" s="222">
        <f t="shared" si="402"/>
        <v>0</v>
      </c>
      <c r="I592" s="222">
        <f t="shared" si="402"/>
        <v>0</v>
      </c>
      <c r="J592" s="222">
        <f t="shared" si="402"/>
        <v>0</v>
      </c>
      <c r="K592" s="222">
        <f t="shared" si="402"/>
        <v>0</v>
      </c>
      <c r="L592" s="222">
        <f t="shared" si="402"/>
        <v>0</v>
      </c>
      <c r="M592" s="222">
        <f t="shared" si="402"/>
        <v>0</v>
      </c>
      <c r="N592" s="222">
        <f t="shared" si="402"/>
        <v>0</v>
      </c>
      <c r="O592" s="222">
        <f t="shared" si="402"/>
        <v>0</v>
      </c>
      <c r="P592" s="222">
        <f>SUM(P593:P594)</f>
        <v>0</v>
      </c>
      <c r="Q592" s="54"/>
      <c r="R592" s="222">
        <f t="shared" si="389"/>
        <v>0</v>
      </c>
    </row>
    <row r="593" spans="1:18" s="53" customFormat="1" x14ac:dyDescent="0.3">
      <c r="A593" s="767"/>
      <c r="B593" s="223" t="s">
        <v>331</v>
      </c>
      <c r="C593" s="608"/>
      <c r="D593" s="608"/>
      <c r="E593" s="608"/>
      <c r="F593" s="608"/>
      <c r="G593" s="608"/>
      <c r="H593" s="608"/>
      <c r="I593" s="608"/>
      <c r="J593" s="608"/>
      <c r="K593" s="608"/>
      <c r="L593" s="608"/>
      <c r="M593" s="608"/>
      <c r="N593" s="608"/>
      <c r="O593" s="608"/>
      <c r="P593" s="608"/>
      <c r="Q593" s="54"/>
      <c r="R593" s="224">
        <f t="shared" si="389"/>
        <v>0</v>
      </c>
    </row>
    <row r="594" spans="1:18" s="53" customFormat="1" x14ac:dyDescent="0.3">
      <c r="A594" s="767"/>
      <c r="B594" s="223" t="s">
        <v>332</v>
      </c>
      <c r="C594" s="608"/>
      <c r="D594" s="608"/>
      <c r="E594" s="608"/>
      <c r="F594" s="608"/>
      <c r="G594" s="608"/>
      <c r="H594" s="608"/>
      <c r="I594" s="608"/>
      <c r="J594" s="608"/>
      <c r="K594" s="608"/>
      <c r="L594" s="608"/>
      <c r="M594" s="608"/>
      <c r="N594" s="608"/>
      <c r="O594" s="608"/>
      <c r="P594" s="608"/>
      <c r="Q594" s="54"/>
      <c r="R594" s="224">
        <f t="shared" si="389"/>
        <v>0</v>
      </c>
    </row>
    <row r="595" spans="1:18" s="53" customFormat="1" x14ac:dyDescent="0.3">
      <c r="A595" s="767"/>
      <c r="B595" s="222" t="s">
        <v>333</v>
      </c>
      <c r="C595" s="222">
        <f t="shared" ref="C595:O595" si="403">SUM(C596:C597)</f>
        <v>0</v>
      </c>
      <c r="D595" s="222">
        <f t="shared" si="403"/>
        <v>0</v>
      </c>
      <c r="E595" s="222">
        <f t="shared" si="403"/>
        <v>0</v>
      </c>
      <c r="F595" s="222">
        <f t="shared" si="403"/>
        <v>0</v>
      </c>
      <c r="G595" s="222">
        <f t="shared" si="403"/>
        <v>0</v>
      </c>
      <c r="H595" s="222">
        <f t="shared" si="403"/>
        <v>0</v>
      </c>
      <c r="I595" s="222">
        <f t="shared" si="403"/>
        <v>0</v>
      </c>
      <c r="J595" s="222">
        <f t="shared" si="403"/>
        <v>0</v>
      </c>
      <c r="K595" s="222">
        <f t="shared" si="403"/>
        <v>0</v>
      </c>
      <c r="L595" s="222">
        <f t="shared" si="403"/>
        <v>0</v>
      </c>
      <c r="M595" s="222">
        <f t="shared" si="403"/>
        <v>0</v>
      </c>
      <c r="N595" s="222">
        <f t="shared" si="403"/>
        <v>0</v>
      </c>
      <c r="O595" s="222">
        <f t="shared" si="403"/>
        <v>0</v>
      </c>
      <c r="P595" s="222">
        <f>SUM(P596:P597)</f>
        <v>0</v>
      </c>
      <c r="Q595" s="54"/>
      <c r="R595" s="222">
        <f t="shared" si="389"/>
        <v>0</v>
      </c>
    </row>
    <row r="596" spans="1:18" s="53" customFormat="1" x14ac:dyDescent="0.3">
      <c r="A596" s="767"/>
      <c r="B596" s="223" t="s">
        <v>331</v>
      </c>
      <c r="C596" s="608"/>
      <c r="D596" s="608"/>
      <c r="E596" s="608"/>
      <c r="F596" s="608"/>
      <c r="G596" s="608"/>
      <c r="H596" s="608"/>
      <c r="I596" s="608"/>
      <c r="J596" s="608"/>
      <c r="K596" s="608"/>
      <c r="L596" s="608"/>
      <c r="M596" s="608"/>
      <c r="N596" s="608"/>
      <c r="O596" s="608"/>
      <c r="P596" s="608"/>
      <c r="Q596" s="54"/>
      <c r="R596" s="224">
        <f t="shared" si="389"/>
        <v>0</v>
      </c>
    </row>
    <row r="597" spans="1:18" s="53" customFormat="1" x14ac:dyDescent="0.3">
      <c r="A597" s="768"/>
      <c r="B597" s="223" t="s">
        <v>332</v>
      </c>
      <c r="C597" s="608"/>
      <c r="D597" s="608"/>
      <c r="E597" s="608"/>
      <c r="F597" s="608"/>
      <c r="G597" s="608"/>
      <c r="H597" s="608"/>
      <c r="I597" s="608"/>
      <c r="J597" s="608"/>
      <c r="K597" s="608"/>
      <c r="L597" s="608"/>
      <c r="M597" s="608"/>
      <c r="N597" s="608"/>
      <c r="O597" s="608"/>
      <c r="P597" s="608"/>
      <c r="Q597" s="54"/>
      <c r="R597" s="224">
        <f t="shared" si="389"/>
        <v>0</v>
      </c>
    </row>
    <row r="598" spans="1:18" s="53" customFormat="1" x14ac:dyDescent="0.3">
      <c r="A598" s="767" t="s">
        <v>885</v>
      </c>
      <c r="B598" s="225" t="s">
        <v>330</v>
      </c>
      <c r="C598" s="225">
        <f t="shared" ref="C598:R598" si="404">SUM(C508,C514,C520,C526,C532,C538,C544,C550,C556,C562,C568,C574,C580,C586,C592)</f>
        <v>0</v>
      </c>
      <c r="D598" s="225">
        <f t="shared" si="404"/>
        <v>0</v>
      </c>
      <c r="E598" s="225">
        <f t="shared" si="404"/>
        <v>0</v>
      </c>
      <c r="F598" s="225">
        <f t="shared" si="404"/>
        <v>0</v>
      </c>
      <c r="G598" s="225">
        <f t="shared" si="404"/>
        <v>0</v>
      </c>
      <c r="H598" s="225">
        <f t="shared" si="404"/>
        <v>0</v>
      </c>
      <c r="I598" s="225">
        <f t="shared" si="404"/>
        <v>0</v>
      </c>
      <c r="J598" s="225">
        <f t="shared" si="404"/>
        <v>0</v>
      </c>
      <c r="K598" s="225">
        <f t="shared" si="404"/>
        <v>0</v>
      </c>
      <c r="L598" s="225">
        <f t="shared" si="404"/>
        <v>0</v>
      </c>
      <c r="M598" s="225">
        <f t="shared" si="404"/>
        <v>0</v>
      </c>
      <c r="N598" s="225">
        <f t="shared" si="404"/>
        <v>0</v>
      </c>
      <c r="O598" s="225">
        <f t="shared" si="404"/>
        <v>0</v>
      </c>
      <c r="P598" s="225">
        <f t="shared" si="404"/>
        <v>0</v>
      </c>
      <c r="Q598" s="225">
        <f t="shared" si="404"/>
        <v>0</v>
      </c>
      <c r="R598" s="225">
        <f t="shared" si="404"/>
        <v>0</v>
      </c>
    </row>
    <row r="599" spans="1:18" s="53" customFormat="1" x14ac:dyDescent="0.3">
      <c r="A599" s="767"/>
      <c r="B599" s="223" t="s">
        <v>331</v>
      </c>
      <c r="C599" s="224">
        <f t="shared" ref="C599:R599" si="405">SUM(C509,C515,C521,C527,C533,C539,C545,C551,C557,C563,C569,C575,C581,C587,C593)</f>
        <v>0</v>
      </c>
      <c r="D599" s="224">
        <f t="shared" si="405"/>
        <v>0</v>
      </c>
      <c r="E599" s="224">
        <f t="shared" si="405"/>
        <v>0</v>
      </c>
      <c r="F599" s="224">
        <f t="shared" si="405"/>
        <v>0</v>
      </c>
      <c r="G599" s="224">
        <f t="shared" si="405"/>
        <v>0</v>
      </c>
      <c r="H599" s="224">
        <f t="shared" si="405"/>
        <v>0</v>
      </c>
      <c r="I599" s="224">
        <f t="shared" si="405"/>
        <v>0</v>
      </c>
      <c r="J599" s="224">
        <f t="shared" si="405"/>
        <v>0</v>
      </c>
      <c r="K599" s="224">
        <f t="shared" si="405"/>
        <v>0</v>
      </c>
      <c r="L599" s="224">
        <f t="shared" si="405"/>
        <v>0</v>
      </c>
      <c r="M599" s="224">
        <f t="shared" si="405"/>
        <v>0</v>
      </c>
      <c r="N599" s="224">
        <f t="shared" si="405"/>
        <v>0</v>
      </c>
      <c r="O599" s="224">
        <f t="shared" si="405"/>
        <v>0</v>
      </c>
      <c r="P599" s="224">
        <f t="shared" si="405"/>
        <v>0</v>
      </c>
      <c r="Q599" s="224">
        <f t="shared" si="405"/>
        <v>0</v>
      </c>
      <c r="R599" s="224">
        <f t="shared" si="405"/>
        <v>0</v>
      </c>
    </row>
    <row r="600" spans="1:18" s="53" customFormat="1" x14ac:dyDescent="0.3">
      <c r="A600" s="767"/>
      <c r="B600" s="223" t="s">
        <v>332</v>
      </c>
      <c r="C600" s="224">
        <f t="shared" ref="C600:R600" si="406">SUM(C510,C516,C522,C528,C534,C540,C546,C552,C558,C564,C570,C576,C582,C588,C594)</f>
        <v>0</v>
      </c>
      <c r="D600" s="224">
        <f t="shared" si="406"/>
        <v>0</v>
      </c>
      <c r="E600" s="224">
        <f t="shared" si="406"/>
        <v>0</v>
      </c>
      <c r="F600" s="224">
        <f t="shared" si="406"/>
        <v>0</v>
      </c>
      <c r="G600" s="224">
        <f t="shared" si="406"/>
        <v>0</v>
      </c>
      <c r="H600" s="224">
        <f t="shared" si="406"/>
        <v>0</v>
      </c>
      <c r="I600" s="224">
        <f t="shared" si="406"/>
        <v>0</v>
      </c>
      <c r="J600" s="224">
        <f t="shared" si="406"/>
        <v>0</v>
      </c>
      <c r="K600" s="224">
        <f t="shared" si="406"/>
        <v>0</v>
      </c>
      <c r="L600" s="224">
        <f t="shared" si="406"/>
        <v>0</v>
      </c>
      <c r="M600" s="224">
        <f t="shared" si="406"/>
        <v>0</v>
      </c>
      <c r="N600" s="224">
        <f t="shared" si="406"/>
        <v>0</v>
      </c>
      <c r="O600" s="224">
        <f t="shared" si="406"/>
        <v>0</v>
      </c>
      <c r="P600" s="224">
        <f t="shared" si="406"/>
        <v>0</v>
      </c>
      <c r="Q600" s="224">
        <f t="shared" si="406"/>
        <v>0</v>
      </c>
      <c r="R600" s="224">
        <f t="shared" si="406"/>
        <v>0</v>
      </c>
    </row>
    <row r="601" spans="1:18" s="53" customFormat="1" x14ac:dyDescent="0.3">
      <c r="A601" s="767"/>
      <c r="B601" s="225" t="s">
        <v>333</v>
      </c>
      <c r="C601" s="225">
        <f t="shared" ref="C601:R601" si="407">SUM(C511,C517,C523,C529,C535,C541,C547,C553,C559,C565,C571,C577,C583,C589,C595)</f>
        <v>0</v>
      </c>
      <c r="D601" s="225">
        <f t="shared" si="407"/>
        <v>0</v>
      </c>
      <c r="E601" s="225">
        <f t="shared" si="407"/>
        <v>0</v>
      </c>
      <c r="F601" s="225">
        <f t="shared" si="407"/>
        <v>0</v>
      </c>
      <c r="G601" s="225">
        <f t="shared" si="407"/>
        <v>0</v>
      </c>
      <c r="H601" s="225">
        <f t="shared" si="407"/>
        <v>0</v>
      </c>
      <c r="I601" s="225">
        <f t="shared" si="407"/>
        <v>0</v>
      </c>
      <c r="J601" s="225">
        <f t="shared" si="407"/>
        <v>0</v>
      </c>
      <c r="K601" s="225">
        <f t="shared" si="407"/>
        <v>0</v>
      </c>
      <c r="L601" s="225">
        <f t="shared" si="407"/>
        <v>0</v>
      </c>
      <c r="M601" s="225">
        <f t="shared" si="407"/>
        <v>0</v>
      </c>
      <c r="N601" s="225">
        <f t="shared" si="407"/>
        <v>0</v>
      </c>
      <c r="O601" s="225">
        <f t="shared" si="407"/>
        <v>0</v>
      </c>
      <c r="P601" s="225">
        <f t="shared" si="407"/>
        <v>0</v>
      </c>
      <c r="Q601" s="225">
        <f t="shared" si="407"/>
        <v>0</v>
      </c>
      <c r="R601" s="225">
        <f t="shared" si="407"/>
        <v>0</v>
      </c>
    </row>
    <row r="602" spans="1:18" s="53" customFormat="1" x14ac:dyDescent="0.3">
      <c r="A602" s="767"/>
      <c r="B602" s="223" t="s">
        <v>331</v>
      </c>
      <c r="C602" s="224">
        <f t="shared" ref="C602:R602" si="408">SUM(C512,C518,C524,C530,C536,C542,C548,C554,C560,C566,C572,C578,C584,C590,C596)</f>
        <v>0</v>
      </c>
      <c r="D602" s="224">
        <f t="shared" si="408"/>
        <v>0</v>
      </c>
      <c r="E602" s="224">
        <f t="shared" si="408"/>
        <v>0</v>
      </c>
      <c r="F602" s="224">
        <f t="shared" si="408"/>
        <v>0</v>
      </c>
      <c r="G602" s="224">
        <f t="shared" si="408"/>
        <v>0</v>
      </c>
      <c r="H602" s="224">
        <f t="shared" si="408"/>
        <v>0</v>
      </c>
      <c r="I602" s="224">
        <f t="shared" si="408"/>
        <v>0</v>
      </c>
      <c r="J602" s="224">
        <f t="shared" si="408"/>
        <v>0</v>
      </c>
      <c r="K602" s="224">
        <f t="shared" si="408"/>
        <v>0</v>
      </c>
      <c r="L602" s="224">
        <f t="shared" si="408"/>
        <v>0</v>
      </c>
      <c r="M602" s="224">
        <f t="shared" si="408"/>
        <v>0</v>
      </c>
      <c r="N602" s="224">
        <f t="shared" si="408"/>
        <v>0</v>
      </c>
      <c r="O602" s="224">
        <f t="shared" si="408"/>
        <v>0</v>
      </c>
      <c r="P602" s="224">
        <f t="shared" si="408"/>
        <v>0</v>
      </c>
      <c r="Q602" s="224">
        <f t="shared" si="408"/>
        <v>0</v>
      </c>
      <c r="R602" s="224">
        <f t="shared" si="408"/>
        <v>0</v>
      </c>
    </row>
    <row r="603" spans="1:18" s="53" customFormat="1" x14ac:dyDescent="0.3">
      <c r="A603" s="768"/>
      <c r="B603" s="223" t="s">
        <v>332</v>
      </c>
      <c r="C603" s="224">
        <f>SUM(C513,C519,C525,C531,C537,C543,C549,C555,C561,C567,C573,C579,C585,C591,C597)</f>
        <v>0</v>
      </c>
      <c r="D603" s="224">
        <f t="shared" ref="D603:R603" si="409">SUM(D513,D519,D525,D531,D537,D543,D549,D555,D561,D567,D573,D579,D585,D591,D597)</f>
        <v>0</v>
      </c>
      <c r="E603" s="224">
        <f t="shared" si="409"/>
        <v>0</v>
      </c>
      <c r="F603" s="224">
        <f t="shared" si="409"/>
        <v>0</v>
      </c>
      <c r="G603" s="224">
        <f t="shared" si="409"/>
        <v>0</v>
      </c>
      <c r="H603" s="224">
        <f t="shared" si="409"/>
        <v>0</v>
      </c>
      <c r="I603" s="224">
        <f t="shared" si="409"/>
        <v>0</v>
      </c>
      <c r="J603" s="224">
        <f t="shared" si="409"/>
        <v>0</v>
      </c>
      <c r="K603" s="224">
        <f t="shared" si="409"/>
        <v>0</v>
      </c>
      <c r="L603" s="224">
        <f t="shared" si="409"/>
        <v>0</v>
      </c>
      <c r="M603" s="224">
        <f t="shared" si="409"/>
        <v>0</v>
      </c>
      <c r="N603" s="224">
        <f t="shared" si="409"/>
        <v>0</v>
      </c>
      <c r="O603" s="224">
        <f t="shared" si="409"/>
        <v>0</v>
      </c>
      <c r="P603" s="224">
        <f t="shared" si="409"/>
        <v>0</v>
      </c>
      <c r="Q603" s="224">
        <f t="shared" si="409"/>
        <v>0</v>
      </c>
      <c r="R603" s="224">
        <f t="shared" si="409"/>
        <v>0</v>
      </c>
    </row>
    <row r="604" spans="1:18" s="53" customFormat="1" x14ac:dyDescent="0.3">
      <c r="A604" s="223"/>
      <c r="C604" s="223"/>
      <c r="D604" s="223"/>
      <c r="E604" s="223"/>
    </row>
    <row r="605" spans="1:18" s="53" customFormat="1" ht="18" x14ac:dyDescent="0.35">
      <c r="A605" s="223"/>
      <c r="B605" s="770" t="str">
        <f>$H$5</f>
        <v>Budget 2022</v>
      </c>
      <c r="C605" s="771"/>
      <c r="D605" s="771"/>
      <c r="E605" s="771"/>
      <c r="F605" s="771"/>
      <c r="G605" s="771"/>
      <c r="H605" s="771"/>
      <c r="I605" s="771"/>
      <c r="J605" s="771"/>
      <c r="K605" s="771"/>
      <c r="L605" s="771"/>
      <c r="M605" s="771"/>
      <c r="N605" s="771"/>
      <c r="O605" s="771"/>
      <c r="P605" s="771"/>
      <c r="Q605" s="771"/>
      <c r="R605" s="771"/>
    </row>
    <row r="606" spans="1:18" s="53" customFormat="1" ht="40.5" x14ac:dyDescent="0.3">
      <c r="A606" s="223"/>
      <c r="B606" s="219"/>
      <c r="C606" s="220" t="s">
        <v>334</v>
      </c>
      <c r="D606" s="220" t="s">
        <v>335</v>
      </c>
      <c r="E606" s="220" t="s">
        <v>651</v>
      </c>
      <c r="F606" s="220" t="s">
        <v>652</v>
      </c>
      <c r="G606" s="220" t="s">
        <v>653</v>
      </c>
      <c r="H606" s="220" t="s">
        <v>337</v>
      </c>
      <c r="I606" s="220" t="s">
        <v>338</v>
      </c>
      <c r="J606" s="220" t="s">
        <v>339</v>
      </c>
      <c r="K606" s="220" t="s">
        <v>340</v>
      </c>
      <c r="L606" s="220" t="s">
        <v>341</v>
      </c>
      <c r="M606" s="220" t="s">
        <v>342</v>
      </c>
      <c r="N606" s="220" t="s">
        <v>343</v>
      </c>
      <c r="O606" s="220" t="s">
        <v>654</v>
      </c>
      <c r="P606" s="220" t="s">
        <v>344</v>
      </c>
      <c r="Q606" s="220" t="s">
        <v>345</v>
      </c>
      <c r="R606" s="220" t="s">
        <v>885</v>
      </c>
    </row>
    <row r="607" spans="1:18" s="53" customFormat="1" x14ac:dyDescent="0.3">
      <c r="A607" s="769" t="s">
        <v>334</v>
      </c>
      <c r="B607" s="222" t="s">
        <v>330</v>
      </c>
      <c r="C607" s="54"/>
      <c r="D607" s="222">
        <f>SUM(D608:D609)</f>
        <v>0</v>
      </c>
      <c r="E607" s="222">
        <f>SUM(E608:E609)</f>
        <v>0</v>
      </c>
      <c r="F607" s="222">
        <f t="shared" ref="F607:Q607" si="410">SUM(F608:F609)</f>
        <v>0</v>
      </c>
      <c r="G607" s="222">
        <f t="shared" si="410"/>
        <v>0</v>
      </c>
      <c r="H607" s="222">
        <f t="shared" si="410"/>
        <v>0</v>
      </c>
      <c r="I607" s="222">
        <f t="shared" si="410"/>
        <v>0</v>
      </c>
      <c r="J607" s="222">
        <f t="shared" si="410"/>
        <v>0</v>
      </c>
      <c r="K607" s="222">
        <f t="shared" si="410"/>
        <v>0</v>
      </c>
      <c r="L607" s="222">
        <f t="shared" si="410"/>
        <v>0</v>
      </c>
      <c r="M607" s="222">
        <f t="shared" si="410"/>
        <v>0</v>
      </c>
      <c r="N607" s="222">
        <f t="shared" si="410"/>
        <v>0</v>
      </c>
      <c r="O607" s="222">
        <f t="shared" si="410"/>
        <v>0</v>
      </c>
      <c r="P607" s="222">
        <f t="shared" si="410"/>
        <v>0</v>
      </c>
      <c r="Q607" s="222">
        <f t="shared" si="410"/>
        <v>0</v>
      </c>
      <c r="R607" s="222">
        <f>SUM(C607:Q607)</f>
        <v>0</v>
      </c>
    </row>
    <row r="608" spans="1:18" s="53" customFormat="1" x14ac:dyDescent="0.3">
      <c r="A608" s="767"/>
      <c r="B608" s="223" t="s">
        <v>331</v>
      </c>
      <c r="C608" s="54"/>
      <c r="D608" s="608"/>
      <c r="E608" s="608"/>
      <c r="F608" s="608"/>
      <c r="G608" s="608"/>
      <c r="H608" s="608"/>
      <c r="I608" s="608"/>
      <c r="J608" s="608"/>
      <c r="K608" s="608"/>
      <c r="L608" s="608"/>
      <c r="M608" s="608"/>
      <c r="N608" s="608"/>
      <c r="O608" s="608"/>
      <c r="P608" s="608"/>
      <c r="Q608" s="608"/>
      <c r="R608" s="224">
        <f t="shared" ref="R608:R671" si="411">SUM(C608:Q608)</f>
        <v>0</v>
      </c>
    </row>
    <row r="609" spans="1:18" s="53" customFormat="1" x14ac:dyDescent="0.3">
      <c r="A609" s="767"/>
      <c r="B609" s="223" t="s">
        <v>332</v>
      </c>
      <c r="C609" s="54"/>
      <c r="D609" s="608"/>
      <c r="E609" s="608"/>
      <c r="F609" s="608"/>
      <c r="G609" s="608"/>
      <c r="H609" s="608"/>
      <c r="I609" s="608"/>
      <c r="J609" s="608"/>
      <c r="K609" s="608"/>
      <c r="L609" s="608"/>
      <c r="M609" s="608"/>
      <c r="N609" s="608"/>
      <c r="O609" s="608"/>
      <c r="P609" s="608"/>
      <c r="Q609" s="608"/>
      <c r="R609" s="224">
        <f t="shared" si="411"/>
        <v>0</v>
      </c>
    </row>
    <row r="610" spans="1:18" s="53" customFormat="1" x14ac:dyDescent="0.3">
      <c r="A610" s="767"/>
      <c r="B610" s="222" t="s">
        <v>333</v>
      </c>
      <c r="C610" s="54"/>
      <c r="D610" s="222">
        <f>SUM(D611:D612)</f>
        <v>0</v>
      </c>
      <c r="E610" s="222">
        <f>SUM(E611:E612)</f>
        <v>0</v>
      </c>
      <c r="F610" s="222">
        <f t="shared" ref="F610:Q610" si="412">SUM(F611:F612)</f>
        <v>0</v>
      </c>
      <c r="G610" s="222">
        <f t="shared" si="412"/>
        <v>0</v>
      </c>
      <c r="H610" s="222">
        <f t="shared" si="412"/>
        <v>0</v>
      </c>
      <c r="I610" s="222">
        <f t="shared" si="412"/>
        <v>0</v>
      </c>
      <c r="J610" s="222">
        <f t="shared" si="412"/>
        <v>0</v>
      </c>
      <c r="K610" s="222">
        <f t="shared" si="412"/>
        <v>0</v>
      </c>
      <c r="L610" s="222">
        <f t="shared" si="412"/>
        <v>0</v>
      </c>
      <c r="M610" s="222">
        <f t="shared" si="412"/>
        <v>0</v>
      </c>
      <c r="N610" s="222">
        <f t="shared" si="412"/>
        <v>0</v>
      </c>
      <c r="O610" s="222">
        <f t="shared" si="412"/>
        <v>0</v>
      </c>
      <c r="P610" s="222">
        <f t="shared" si="412"/>
        <v>0</v>
      </c>
      <c r="Q610" s="222">
        <f t="shared" si="412"/>
        <v>0</v>
      </c>
      <c r="R610" s="222">
        <f t="shared" si="411"/>
        <v>0</v>
      </c>
    </row>
    <row r="611" spans="1:18" s="53" customFormat="1" x14ac:dyDescent="0.3">
      <c r="A611" s="767"/>
      <c r="B611" s="223" t="s">
        <v>331</v>
      </c>
      <c r="C611" s="54"/>
      <c r="D611" s="608"/>
      <c r="E611" s="608"/>
      <c r="F611" s="608"/>
      <c r="G611" s="608"/>
      <c r="H611" s="608"/>
      <c r="I611" s="608"/>
      <c r="J611" s="608"/>
      <c r="K611" s="608"/>
      <c r="L611" s="608"/>
      <c r="M611" s="608"/>
      <c r="N611" s="608"/>
      <c r="O611" s="608"/>
      <c r="P611" s="608"/>
      <c r="Q611" s="608"/>
      <c r="R611" s="224">
        <f t="shared" si="411"/>
        <v>0</v>
      </c>
    </row>
    <row r="612" spans="1:18" s="53" customFormat="1" x14ac:dyDescent="0.3">
      <c r="A612" s="767"/>
      <c r="B612" s="223" t="s">
        <v>332</v>
      </c>
      <c r="C612" s="54"/>
      <c r="D612" s="608"/>
      <c r="E612" s="608"/>
      <c r="F612" s="608"/>
      <c r="G612" s="608"/>
      <c r="H612" s="608"/>
      <c r="I612" s="608"/>
      <c r="J612" s="608"/>
      <c r="K612" s="608"/>
      <c r="L612" s="608"/>
      <c r="M612" s="608"/>
      <c r="N612" s="608"/>
      <c r="O612" s="608"/>
      <c r="P612" s="608"/>
      <c r="Q612" s="608"/>
      <c r="R612" s="224">
        <f t="shared" si="411"/>
        <v>0</v>
      </c>
    </row>
    <row r="613" spans="1:18" s="53" customFormat="1" x14ac:dyDescent="0.3">
      <c r="A613" s="767" t="s">
        <v>335</v>
      </c>
      <c r="B613" s="222" t="s">
        <v>330</v>
      </c>
      <c r="C613" s="222">
        <f t="shared" ref="C613" si="413">SUM(C614:C615)</f>
        <v>0</v>
      </c>
      <c r="D613" s="54"/>
      <c r="E613" s="222">
        <f t="shared" ref="E613:Q613" si="414">SUM(E614:E615)</f>
        <v>0</v>
      </c>
      <c r="F613" s="222">
        <f t="shared" si="414"/>
        <v>0</v>
      </c>
      <c r="G613" s="222">
        <f t="shared" si="414"/>
        <v>0</v>
      </c>
      <c r="H613" s="222">
        <f t="shared" si="414"/>
        <v>0</v>
      </c>
      <c r="I613" s="222">
        <f t="shared" si="414"/>
        <v>0</v>
      </c>
      <c r="J613" s="222">
        <f t="shared" si="414"/>
        <v>0</v>
      </c>
      <c r="K613" s="222">
        <f t="shared" si="414"/>
        <v>0</v>
      </c>
      <c r="L613" s="222">
        <f t="shared" si="414"/>
        <v>0</v>
      </c>
      <c r="M613" s="222">
        <f t="shared" si="414"/>
        <v>0</v>
      </c>
      <c r="N613" s="222">
        <f t="shared" si="414"/>
        <v>0</v>
      </c>
      <c r="O613" s="222">
        <f t="shared" si="414"/>
        <v>0</v>
      </c>
      <c r="P613" s="222">
        <f t="shared" si="414"/>
        <v>0</v>
      </c>
      <c r="Q613" s="222">
        <f t="shared" si="414"/>
        <v>0</v>
      </c>
      <c r="R613" s="222">
        <f t="shared" si="411"/>
        <v>0</v>
      </c>
    </row>
    <row r="614" spans="1:18" s="53" customFormat="1" x14ac:dyDescent="0.3">
      <c r="A614" s="767"/>
      <c r="B614" s="223" t="s">
        <v>331</v>
      </c>
      <c r="C614" s="608"/>
      <c r="D614" s="54"/>
      <c r="E614" s="608"/>
      <c r="F614" s="608"/>
      <c r="G614" s="608"/>
      <c r="H614" s="608"/>
      <c r="I614" s="608"/>
      <c r="J614" s="608"/>
      <c r="K614" s="608"/>
      <c r="L614" s="608"/>
      <c r="M614" s="608"/>
      <c r="N614" s="608"/>
      <c r="O614" s="608"/>
      <c r="P614" s="608"/>
      <c r="Q614" s="608"/>
      <c r="R614" s="224">
        <f t="shared" si="411"/>
        <v>0</v>
      </c>
    </row>
    <row r="615" spans="1:18" s="53" customFormat="1" x14ac:dyDescent="0.3">
      <c r="A615" s="767"/>
      <c r="B615" s="223" t="s">
        <v>332</v>
      </c>
      <c r="C615" s="608"/>
      <c r="D615" s="54"/>
      <c r="E615" s="608"/>
      <c r="F615" s="608"/>
      <c r="G615" s="608"/>
      <c r="H615" s="608"/>
      <c r="I615" s="608"/>
      <c r="J615" s="608"/>
      <c r="K615" s="608"/>
      <c r="L615" s="608"/>
      <c r="M615" s="608"/>
      <c r="N615" s="608"/>
      <c r="O615" s="608"/>
      <c r="P615" s="608"/>
      <c r="Q615" s="608"/>
      <c r="R615" s="224">
        <f t="shared" si="411"/>
        <v>0</v>
      </c>
    </row>
    <row r="616" spans="1:18" s="53" customFormat="1" x14ac:dyDescent="0.3">
      <c r="A616" s="767"/>
      <c r="B616" s="222" t="s">
        <v>333</v>
      </c>
      <c r="C616" s="222">
        <f t="shared" ref="C616" si="415">SUM(C617:C618)</f>
        <v>0</v>
      </c>
      <c r="D616" s="54"/>
      <c r="E616" s="222">
        <f t="shared" ref="E616:Q616" si="416">SUM(E617:E618)</f>
        <v>0</v>
      </c>
      <c r="F616" s="222">
        <f t="shared" si="416"/>
        <v>0</v>
      </c>
      <c r="G616" s="222">
        <f t="shared" si="416"/>
        <v>0</v>
      </c>
      <c r="H616" s="222">
        <f t="shared" si="416"/>
        <v>0</v>
      </c>
      <c r="I616" s="222">
        <f t="shared" si="416"/>
        <v>0</v>
      </c>
      <c r="J616" s="222">
        <f t="shared" si="416"/>
        <v>0</v>
      </c>
      <c r="K616" s="222">
        <f t="shared" si="416"/>
        <v>0</v>
      </c>
      <c r="L616" s="222">
        <f t="shared" si="416"/>
        <v>0</v>
      </c>
      <c r="M616" s="222">
        <f t="shared" si="416"/>
        <v>0</v>
      </c>
      <c r="N616" s="222">
        <f t="shared" si="416"/>
        <v>0</v>
      </c>
      <c r="O616" s="222">
        <f t="shared" si="416"/>
        <v>0</v>
      </c>
      <c r="P616" s="222">
        <f t="shared" si="416"/>
        <v>0</v>
      </c>
      <c r="Q616" s="222">
        <f t="shared" si="416"/>
        <v>0</v>
      </c>
      <c r="R616" s="222">
        <f t="shared" si="411"/>
        <v>0</v>
      </c>
    </row>
    <row r="617" spans="1:18" s="53" customFormat="1" x14ac:dyDescent="0.3">
      <c r="A617" s="767"/>
      <c r="B617" s="223" t="s">
        <v>331</v>
      </c>
      <c r="C617" s="608"/>
      <c r="D617" s="54"/>
      <c r="E617" s="608"/>
      <c r="F617" s="608"/>
      <c r="G617" s="608"/>
      <c r="H617" s="608"/>
      <c r="I617" s="608"/>
      <c r="J617" s="608"/>
      <c r="K617" s="608"/>
      <c r="L617" s="608"/>
      <c r="M617" s="608"/>
      <c r="N617" s="608"/>
      <c r="O617" s="608"/>
      <c r="P617" s="608"/>
      <c r="Q617" s="608"/>
      <c r="R617" s="224">
        <f t="shared" si="411"/>
        <v>0</v>
      </c>
    </row>
    <row r="618" spans="1:18" s="53" customFormat="1" x14ac:dyDescent="0.3">
      <c r="A618" s="767"/>
      <c r="B618" s="223" t="s">
        <v>332</v>
      </c>
      <c r="C618" s="608"/>
      <c r="D618" s="54"/>
      <c r="E618" s="608"/>
      <c r="F618" s="608"/>
      <c r="G618" s="608"/>
      <c r="H618" s="608"/>
      <c r="I618" s="608"/>
      <c r="J618" s="608"/>
      <c r="K618" s="608"/>
      <c r="L618" s="608"/>
      <c r="M618" s="608"/>
      <c r="N618" s="608"/>
      <c r="O618" s="608"/>
      <c r="P618" s="608"/>
      <c r="Q618" s="608"/>
      <c r="R618" s="224">
        <f t="shared" si="411"/>
        <v>0</v>
      </c>
    </row>
    <row r="619" spans="1:18" s="53" customFormat="1" x14ac:dyDescent="0.3">
      <c r="A619" s="767" t="s">
        <v>655</v>
      </c>
      <c r="B619" s="222" t="s">
        <v>330</v>
      </c>
      <c r="C619" s="222">
        <f t="shared" ref="C619:D619" si="417">SUM(C620:C621)</f>
        <v>0</v>
      </c>
      <c r="D619" s="222">
        <f t="shared" si="417"/>
        <v>0</v>
      </c>
      <c r="E619" s="54"/>
      <c r="F619" s="222">
        <f t="shared" ref="F619:G619" si="418">SUM(F620:F621)</f>
        <v>0</v>
      </c>
      <c r="G619" s="222">
        <f t="shared" si="418"/>
        <v>0</v>
      </c>
      <c r="H619" s="222">
        <f>SUM(H620:H621)</f>
        <v>0</v>
      </c>
      <c r="I619" s="222">
        <f t="shared" ref="I619:Q619" si="419">SUM(I620:I621)</f>
        <v>0</v>
      </c>
      <c r="J619" s="222">
        <f t="shared" si="419"/>
        <v>0</v>
      </c>
      <c r="K619" s="222">
        <f t="shared" si="419"/>
        <v>0</v>
      </c>
      <c r="L619" s="222">
        <f t="shared" si="419"/>
        <v>0</v>
      </c>
      <c r="M619" s="222">
        <f t="shared" si="419"/>
        <v>0</v>
      </c>
      <c r="N619" s="222">
        <f t="shared" si="419"/>
        <v>0</v>
      </c>
      <c r="O619" s="222">
        <f t="shared" si="419"/>
        <v>0</v>
      </c>
      <c r="P619" s="222">
        <f t="shared" si="419"/>
        <v>0</v>
      </c>
      <c r="Q619" s="222">
        <f t="shared" si="419"/>
        <v>0</v>
      </c>
      <c r="R619" s="222">
        <f t="shared" si="411"/>
        <v>0</v>
      </c>
    </row>
    <row r="620" spans="1:18" s="53" customFormat="1" x14ac:dyDescent="0.3">
      <c r="A620" s="767"/>
      <c r="B620" s="223" t="s">
        <v>331</v>
      </c>
      <c r="C620" s="608"/>
      <c r="D620" s="608"/>
      <c r="E620" s="54"/>
      <c r="F620" s="608"/>
      <c r="G620" s="608"/>
      <c r="H620" s="608"/>
      <c r="I620" s="608"/>
      <c r="J620" s="608"/>
      <c r="K620" s="608"/>
      <c r="L620" s="608"/>
      <c r="M620" s="608"/>
      <c r="N620" s="608"/>
      <c r="O620" s="608"/>
      <c r="P620" s="608"/>
      <c r="Q620" s="608"/>
      <c r="R620" s="224">
        <f t="shared" si="411"/>
        <v>0</v>
      </c>
    </row>
    <row r="621" spans="1:18" s="53" customFormat="1" x14ac:dyDescent="0.3">
      <c r="A621" s="767"/>
      <c r="B621" s="223" t="s">
        <v>332</v>
      </c>
      <c r="C621" s="608"/>
      <c r="D621" s="608"/>
      <c r="E621" s="54"/>
      <c r="F621" s="608"/>
      <c r="G621" s="608"/>
      <c r="H621" s="608"/>
      <c r="I621" s="608"/>
      <c r="J621" s="608"/>
      <c r="K621" s="608"/>
      <c r="L621" s="608"/>
      <c r="M621" s="608"/>
      <c r="N621" s="608"/>
      <c r="O621" s="608"/>
      <c r="P621" s="608"/>
      <c r="Q621" s="608"/>
      <c r="R621" s="224">
        <f t="shared" si="411"/>
        <v>0</v>
      </c>
    </row>
    <row r="622" spans="1:18" s="53" customFormat="1" x14ac:dyDescent="0.3">
      <c r="A622" s="767"/>
      <c r="B622" s="222" t="s">
        <v>333</v>
      </c>
      <c r="C622" s="222">
        <f t="shared" ref="C622:D622" si="420">SUM(C623:C624)</f>
        <v>0</v>
      </c>
      <c r="D622" s="222">
        <f t="shared" si="420"/>
        <v>0</v>
      </c>
      <c r="E622" s="54"/>
      <c r="F622" s="222">
        <f t="shared" ref="F622:G622" si="421">SUM(F623:F624)</f>
        <v>0</v>
      </c>
      <c r="G622" s="222">
        <f t="shared" si="421"/>
        <v>0</v>
      </c>
      <c r="H622" s="222">
        <f>SUM(H623:H624)</f>
        <v>0</v>
      </c>
      <c r="I622" s="222">
        <f t="shared" ref="I622:Q622" si="422">SUM(I623:I624)</f>
        <v>0</v>
      </c>
      <c r="J622" s="222">
        <f t="shared" si="422"/>
        <v>0</v>
      </c>
      <c r="K622" s="222">
        <f t="shared" si="422"/>
        <v>0</v>
      </c>
      <c r="L622" s="222">
        <f t="shared" si="422"/>
        <v>0</v>
      </c>
      <c r="M622" s="222">
        <f t="shared" si="422"/>
        <v>0</v>
      </c>
      <c r="N622" s="222">
        <f t="shared" si="422"/>
        <v>0</v>
      </c>
      <c r="O622" s="222">
        <f t="shared" si="422"/>
        <v>0</v>
      </c>
      <c r="P622" s="222">
        <f t="shared" si="422"/>
        <v>0</v>
      </c>
      <c r="Q622" s="222">
        <f t="shared" si="422"/>
        <v>0</v>
      </c>
      <c r="R622" s="222">
        <f t="shared" si="411"/>
        <v>0</v>
      </c>
    </row>
    <row r="623" spans="1:18" s="53" customFormat="1" x14ac:dyDescent="0.3">
      <c r="A623" s="767"/>
      <c r="B623" s="223" t="s">
        <v>331</v>
      </c>
      <c r="C623" s="608"/>
      <c r="D623" s="608"/>
      <c r="E623" s="54"/>
      <c r="F623" s="608"/>
      <c r="G623" s="608"/>
      <c r="H623" s="608"/>
      <c r="I623" s="608"/>
      <c r="J623" s="608"/>
      <c r="K623" s="608"/>
      <c r="L623" s="608"/>
      <c r="M623" s="608"/>
      <c r="N623" s="608"/>
      <c r="O623" s="608"/>
      <c r="P623" s="608"/>
      <c r="Q623" s="608"/>
      <c r="R623" s="224">
        <f t="shared" si="411"/>
        <v>0</v>
      </c>
    </row>
    <row r="624" spans="1:18" s="53" customFormat="1" x14ac:dyDescent="0.3">
      <c r="A624" s="767"/>
      <c r="B624" s="223" t="s">
        <v>332</v>
      </c>
      <c r="C624" s="608"/>
      <c r="D624" s="608"/>
      <c r="E624" s="54"/>
      <c r="F624" s="608"/>
      <c r="G624" s="608"/>
      <c r="H624" s="608"/>
      <c r="I624" s="608"/>
      <c r="J624" s="608"/>
      <c r="K624" s="608"/>
      <c r="L624" s="608"/>
      <c r="M624" s="608"/>
      <c r="N624" s="608"/>
      <c r="O624" s="608"/>
      <c r="P624" s="608"/>
      <c r="Q624" s="608"/>
      <c r="R624" s="224">
        <f t="shared" si="411"/>
        <v>0</v>
      </c>
    </row>
    <row r="625" spans="1:18" s="53" customFormat="1" x14ac:dyDescent="0.3">
      <c r="A625" s="767" t="s">
        <v>336</v>
      </c>
      <c r="B625" s="222" t="s">
        <v>330</v>
      </c>
      <c r="C625" s="222">
        <f t="shared" ref="C625:E625" si="423">SUM(C626:C627)</f>
        <v>0</v>
      </c>
      <c r="D625" s="222">
        <f t="shared" si="423"/>
        <v>0</v>
      </c>
      <c r="E625" s="222">
        <f t="shared" si="423"/>
        <v>0</v>
      </c>
      <c r="F625" s="54"/>
      <c r="G625" s="222">
        <f t="shared" ref="G625" si="424">SUM(G626:G627)</f>
        <v>0</v>
      </c>
      <c r="H625" s="222">
        <f>SUM(H626:H627)</f>
        <v>0</v>
      </c>
      <c r="I625" s="222">
        <f t="shared" ref="I625:Q625" si="425">SUM(I626:I627)</f>
        <v>0</v>
      </c>
      <c r="J625" s="222">
        <f t="shared" si="425"/>
        <v>0</v>
      </c>
      <c r="K625" s="222">
        <f t="shared" si="425"/>
        <v>0</v>
      </c>
      <c r="L625" s="222">
        <f t="shared" si="425"/>
        <v>0</v>
      </c>
      <c r="M625" s="222">
        <f t="shared" si="425"/>
        <v>0</v>
      </c>
      <c r="N625" s="222">
        <f t="shared" si="425"/>
        <v>0</v>
      </c>
      <c r="O625" s="222">
        <f t="shared" si="425"/>
        <v>0</v>
      </c>
      <c r="P625" s="222">
        <f t="shared" si="425"/>
        <v>0</v>
      </c>
      <c r="Q625" s="222">
        <f t="shared" si="425"/>
        <v>0</v>
      </c>
      <c r="R625" s="222">
        <f t="shared" si="411"/>
        <v>0</v>
      </c>
    </row>
    <row r="626" spans="1:18" s="53" customFormat="1" x14ac:dyDescent="0.3">
      <c r="A626" s="767"/>
      <c r="B626" s="223" t="s">
        <v>331</v>
      </c>
      <c r="C626" s="608"/>
      <c r="D626" s="608"/>
      <c r="E626" s="608"/>
      <c r="F626" s="54"/>
      <c r="G626" s="608"/>
      <c r="H626" s="608"/>
      <c r="I626" s="608"/>
      <c r="J626" s="608"/>
      <c r="K626" s="608"/>
      <c r="L626" s="608"/>
      <c r="M626" s="608"/>
      <c r="N626" s="608"/>
      <c r="O626" s="608"/>
      <c r="P626" s="608"/>
      <c r="Q626" s="608"/>
      <c r="R626" s="224">
        <f t="shared" si="411"/>
        <v>0</v>
      </c>
    </row>
    <row r="627" spans="1:18" s="53" customFormat="1" x14ac:dyDescent="0.3">
      <c r="A627" s="767"/>
      <c r="B627" s="223" t="s">
        <v>332</v>
      </c>
      <c r="C627" s="608"/>
      <c r="D627" s="608"/>
      <c r="E627" s="608"/>
      <c r="F627" s="54"/>
      <c r="G627" s="608"/>
      <c r="H627" s="608"/>
      <c r="I627" s="608"/>
      <c r="J627" s="608"/>
      <c r="K627" s="608"/>
      <c r="L627" s="608"/>
      <c r="M627" s="608"/>
      <c r="N627" s="608"/>
      <c r="O627" s="608"/>
      <c r="P627" s="608"/>
      <c r="Q627" s="608"/>
      <c r="R627" s="224">
        <f t="shared" si="411"/>
        <v>0</v>
      </c>
    </row>
    <row r="628" spans="1:18" s="53" customFormat="1" x14ac:dyDescent="0.3">
      <c r="A628" s="767"/>
      <c r="B628" s="222" t="s">
        <v>333</v>
      </c>
      <c r="C628" s="222">
        <f t="shared" ref="C628:E628" si="426">SUM(C629:C630)</f>
        <v>0</v>
      </c>
      <c r="D628" s="222">
        <f t="shared" si="426"/>
        <v>0</v>
      </c>
      <c r="E628" s="222">
        <f t="shared" si="426"/>
        <v>0</v>
      </c>
      <c r="F628" s="54"/>
      <c r="G628" s="222">
        <f t="shared" ref="G628" si="427">SUM(G629:G630)</f>
        <v>0</v>
      </c>
      <c r="H628" s="222">
        <f>SUM(H629:H630)</f>
        <v>0</v>
      </c>
      <c r="I628" s="222">
        <f t="shared" ref="I628:Q628" si="428">SUM(I629:I630)</f>
        <v>0</v>
      </c>
      <c r="J628" s="222">
        <f t="shared" si="428"/>
        <v>0</v>
      </c>
      <c r="K628" s="222">
        <f t="shared" si="428"/>
        <v>0</v>
      </c>
      <c r="L628" s="222">
        <f t="shared" si="428"/>
        <v>0</v>
      </c>
      <c r="M628" s="222">
        <f t="shared" si="428"/>
        <v>0</v>
      </c>
      <c r="N628" s="222">
        <f t="shared" si="428"/>
        <v>0</v>
      </c>
      <c r="O628" s="222">
        <f t="shared" si="428"/>
        <v>0</v>
      </c>
      <c r="P628" s="222">
        <f t="shared" si="428"/>
        <v>0</v>
      </c>
      <c r="Q628" s="222">
        <f t="shared" si="428"/>
        <v>0</v>
      </c>
      <c r="R628" s="222">
        <f t="shared" si="411"/>
        <v>0</v>
      </c>
    </row>
    <row r="629" spans="1:18" s="53" customFormat="1" x14ac:dyDescent="0.3">
      <c r="A629" s="767"/>
      <c r="B629" s="223" t="s">
        <v>331</v>
      </c>
      <c r="C629" s="608"/>
      <c r="D629" s="608"/>
      <c r="E629" s="608"/>
      <c r="F629" s="54"/>
      <c r="G629" s="608"/>
      <c r="H629" s="608"/>
      <c r="I629" s="608"/>
      <c r="J629" s="608"/>
      <c r="K629" s="608"/>
      <c r="L629" s="608"/>
      <c r="M629" s="608"/>
      <c r="N629" s="608"/>
      <c r="O629" s="608"/>
      <c r="P629" s="608"/>
      <c r="Q629" s="608"/>
      <c r="R629" s="224">
        <f t="shared" si="411"/>
        <v>0</v>
      </c>
    </row>
    <row r="630" spans="1:18" s="53" customFormat="1" x14ac:dyDescent="0.3">
      <c r="A630" s="767"/>
      <c r="B630" s="223" t="s">
        <v>332</v>
      </c>
      <c r="C630" s="608"/>
      <c r="D630" s="608"/>
      <c r="E630" s="608"/>
      <c r="F630" s="54"/>
      <c r="G630" s="608"/>
      <c r="H630" s="608"/>
      <c r="I630" s="608"/>
      <c r="J630" s="608"/>
      <c r="K630" s="608"/>
      <c r="L630" s="608"/>
      <c r="M630" s="608"/>
      <c r="N630" s="608"/>
      <c r="O630" s="608"/>
      <c r="P630" s="608"/>
      <c r="Q630" s="608"/>
      <c r="R630" s="224">
        <f t="shared" si="411"/>
        <v>0</v>
      </c>
    </row>
    <row r="631" spans="1:18" s="53" customFormat="1" x14ac:dyDescent="0.3">
      <c r="A631" s="767" t="s">
        <v>656</v>
      </c>
      <c r="B631" s="222" t="s">
        <v>330</v>
      </c>
      <c r="C631" s="222">
        <f t="shared" ref="C631:F631" si="429">SUM(C632:C633)</f>
        <v>0</v>
      </c>
      <c r="D631" s="222">
        <f t="shared" si="429"/>
        <v>0</v>
      </c>
      <c r="E631" s="222">
        <f t="shared" si="429"/>
        <v>0</v>
      </c>
      <c r="F631" s="222">
        <f t="shared" si="429"/>
        <v>0</v>
      </c>
      <c r="G631" s="54"/>
      <c r="H631" s="222">
        <f>SUM(H632:H633)</f>
        <v>0</v>
      </c>
      <c r="I631" s="222">
        <f t="shared" ref="I631:Q631" si="430">SUM(I632:I633)</f>
        <v>0</v>
      </c>
      <c r="J631" s="222">
        <f t="shared" si="430"/>
        <v>0</v>
      </c>
      <c r="K631" s="222">
        <f t="shared" si="430"/>
        <v>0</v>
      </c>
      <c r="L631" s="222">
        <f t="shared" si="430"/>
        <v>0</v>
      </c>
      <c r="M631" s="222">
        <f t="shared" si="430"/>
        <v>0</v>
      </c>
      <c r="N631" s="222">
        <f t="shared" si="430"/>
        <v>0</v>
      </c>
      <c r="O631" s="222">
        <f t="shared" si="430"/>
        <v>0</v>
      </c>
      <c r="P631" s="222">
        <f t="shared" si="430"/>
        <v>0</v>
      </c>
      <c r="Q631" s="222">
        <f t="shared" si="430"/>
        <v>0</v>
      </c>
      <c r="R631" s="222">
        <f t="shared" si="411"/>
        <v>0</v>
      </c>
    </row>
    <row r="632" spans="1:18" s="53" customFormat="1" x14ac:dyDescent="0.3">
      <c r="A632" s="767"/>
      <c r="B632" s="223" t="s">
        <v>331</v>
      </c>
      <c r="C632" s="608"/>
      <c r="D632" s="608"/>
      <c r="E632" s="608"/>
      <c r="F632" s="608"/>
      <c r="G632" s="54"/>
      <c r="H632" s="608"/>
      <c r="I632" s="608"/>
      <c r="J632" s="608"/>
      <c r="K632" s="608"/>
      <c r="L632" s="608"/>
      <c r="M632" s="608"/>
      <c r="N632" s="608"/>
      <c r="O632" s="608"/>
      <c r="P632" s="608"/>
      <c r="Q632" s="608"/>
      <c r="R632" s="224">
        <f t="shared" si="411"/>
        <v>0</v>
      </c>
    </row>
    <row r="633" spans="1:18" s="53" customFormat="1" x14ac:dyDescent="0.3">
      <c r="A633" s="767"/>
      <c r="B633" s="223" t="s">
        <v>332</v>
      </c>
      <c r="C633" s="608"/>
      <c r="D633" s="608"/>
      <c r="E633" s="608"/>
      <c r="F633" s="608"/>
      <c r="G633" s="54"/>
      <c r="H633" s="608"/>
      <c r="I633" s="608"/>
      <c r="J633" s="608"/>
      <c r="K633" s="608"/>
      <c r="L633" s="608"/>
      <c r="M633" s="608"/>
      <c r="N633" s="608"/>
      <c r="O633" s="608"/>
      <c r="P633" s="608"/>
      <c r="Q633" s="608"/>
      <c r="R633" s="224">
        <f t="shared" si="411"/>
        <v>0</v>
      </c>
    </row>
    <row r="634" spans="1:18" s="53" customFormat="1" x14ac:dyDescent="0.3">
      <c r="A634" s="767"/>
      <c r="B634" s="222" t="s">
        <v>333</v>
      </c>
      <c r="C634" s="222">
        <f t="shared" ref="C634:F634" si="431">SUM(C635:C636)</f>
        <v>0</v>
      </c>
      <c r="D634" s="222">
        <f t="shared" si="431"/>
        <v>0</v>
      </c>
      <c r="E634" s="222">
        <f t="shared" si="431"/>
        <v>0</v>
      </c>
      <c r="F634" s="222">
        <f t="shared" si="431"/>
        <v>0</v>
      </c>
      <c r="G634" s="54"/>
      <c r="H634" s="222">
        <f>SUM(H635:H636)</f>
        <v>0</v>
      </c>
      <c r="I634" s="222">
        <f t="shared" ref="I634:Q634" si="432">SUM(I635:I636)</f>
        <v>0</v>
      </c>
      <c r="J634" s="222">
        <f t="shared" si="432"/>
        <v>0</v>
      </c>
      <c r="K634" s="222">
        <f t="shared" si="432"/>
        <v>0</v>
      </c>
      <c r="L634" s="222">
        <f t="shared" si="432"/>
        <v>0</v>
      </c>
      <c r="M634" s="222">
        <f t="shared" si="432"/>
        <v>0</v>
      </c>
      <c r="N634" s="222">
        <f t="shared" si="432"/>
        <v>0</v>
      </c>
      <c r="O634" s="222">
        <f t="shared" si="432"/>
        <v>0</v>
      </c>
      <c r="P634" s="222">
        <f t="shared" si="432"/>
        <v>0</v>
      </c>
      <c r="Q634" s="222">
        <f t="shared" si="432"/>
        <v>0</v>
      </c>
      <c r="R634" s="222">
        <f t="shared" si="411"/>
        <v>0</v>
      </c>
    </row>
    <row r="635" spans="1:18" s="53" customFormat="1" x14ac:dyDescent="0.3">
      <c r="A635" s="767"/>
      <c r="B635" s="223" t="s">
        <v>331</v>
      </c>
      <c r="C635" s="608"/>
      <c r="D635" s="608"/>
      <c r="E635" s="608"/>
      <c r="F635" s="608"/>
      <c r="G635" s="54"/>
      <c r="H635" s="608"/>
      <c r="I635" s="608"/>
      <c r="J635" s="608"/>
      <c r="K635" s="608"/>
      <c r="L635" s="608"/>
      <c r="M635" s="608"/>
      <c r="N635" s="608"/>
      <c r="O635" s="608"/>
      <c r="P635" s="608"/>
      <c r="Q635" s="608"/>
      <c r="R635" s="224">
        <f t="shared" si="411"/>
        <v>0</v>
      </c>
    </row>
    <row r="636" spans="1:18" s="53" customFormat="1" x14ac:dyDescent="0.3">
      <c r="A636" s="767"/>
      <c r="B636" s="223" t="s">
        <v>332</v>
      </c>
      <c r="C636" s="608"/>
      <c r="D636" s="608"/>
      <c r="E636" s="608"/>
      <c r="F636" s="608"/>
      <c r="G636" s="54"/>
      <c r="H636" s="608"/>
      <c r="I636" s="608"/>
      <c r="J636" s="608"/>
      <c r="K636" s="608"/>
      <c r="L636" s="608"/>
      <c r="M636" s="608"/>
      <c r="N636" s="608"/>
      <c r="O636" s="608"/>
      <c r="P636" s="608"/>
      <c r="Q636" s="608"/>
      <c r="R636" s="224">
        <f t="shared" si="411"/>
        <v>0</v>
      </c>
    </row>
    <row r="637" spans="1:18" s="53" customFormat="1" x14ac:dyDescent="0.3">
      <c r="A637" s="767" t="s">
        <v>337</v>
      </c>
      <c r="B637" s="222" t="s">
        <v>330</v>
      </c>
      <c r="C637" s="222">
        <f t="shared" ref="C637:G637" si="433">SUM(C638:C639)</f>
        <v>0</v>
      </c>
      <c r="D637" s="222">
        <f t="shared" si="433"/>
        <v>0</v>
      </c>
      <c r="E637" s="222">
        <f t="shared" si="433"/>
        <v>0</v>
      </c>
      <c r="F637" s="222">
        <f t="shared" si="433"/>
        <v>0</v>
      </c>
      <c r="G637" s="222">
        <f t="shared" si="433"/>
        <v>0</v>
      </c>
      <c r="H637" s="54"/>
      <c r="I637" s="222">
        <f t="shared" ref="I637:Q637" si="434">SUM(I638:I639)</f>
        <v>0</v>
      </c>
      <c r="J637" s="222">
        <f t="shared" si="434"/>
        <v>0</v>
      </c>
      <c r="K637" s="222">
        <f t="shared" si="434"/>
        <v>0</v>
      </c>
      <c r="L637" s="222">
        <f t="shared" si="434"/>
        <v>0</v>
      </c>
      <c r="M637" s="222">
        <f t="shared" si="434"/>
        <v>0</v>
      </c>
      <c r="N637" s="222">
        <f t="shared" si="434"/>
        <v>0</v>
      </c>
      <c r="O637" s="222">
        <f t="shared" si="434"/>
        <v>0</v>
      </c>
      <c r="P637" s="222">
        <f t="shared" si="434"/>
        <v>0</v>
      </c>
      <c r="Q637" s="222">
        <f t="shared" si="434"/>
        <v>0</v>
      </c>
      <c r="R637" s="222">
        <f t="shared" si="411"/>
        <v>0</v>
      </c>
    </row>
    <row r="638" spans="1:18" s="53" customFormat="1" x14ac:dyDescent="0.3">
      <c r="A638" s="767"/>
      <c r="B638" s="223" t="s">
        <v>331</v>
      </c>
      <c r="C638" s="608"/>
      <c r="D638" s="608"/>
      <c r="E638" s="608"/>
      <c r="F638" s="608"/>
      <c r="G638" s="608"/>
      <c r="H638" s="54"/>
      <c r="I638" s="608"/>
      <c r="J638" s="608"/>
      <c r="K638" s="608"/>
      <c r="L638" s="608"/>
      <c r="M638" s="608"/>
      <c r="N638" s="608"/>
      <c r="O638" s="608"/>
      <c r="P638" s="608"/>
      <c r="Q638" s="608"/>
      <c r="R638" s="224">
        <f t="shared" si="411"/>
        <v>0</v>
      </c>
    </row>
    <row r="639" spans="1:18" s="53" customFormat="1" x14ac:dyDescent="0.3">
      <c r="A639" s="767"/>
      <c r="B639" s="223" t="s">
        <v>332</v>
      </c>
      <c r="C639" s="608"/>
      <c r="D639" s="608"/>
      <c r="E639" s="608"/>
      <c r="F639" s="608"/>
      <c r="G639" s="608"/>
      <c r="H639" s="54"/>
      <c r="I639" s="608"/>
      <c r="J639" s="608"/>
      <c r="K639" s="608"/>
      <c r="L639" s="608"/>
      <c r="M639" s="608"/>
      <c r="N639" s="608"/>
      <c r="O639" s="608"/>
      <c r="P639" s="608"/>
      <c r="Q639" s="608"/>
      <c r="R639" s="224">
        <f t="shared" si="411"/>
        <v>0</v>
      </c>
    </row>
    <row r="640" spans="1:18" s="53" customFormat="1" x14ac:dyDescent="0.3">
      <c r="A640" s="767"/>
      <c r="B640" s="222" t="s">
        <v>333</v>
      </c>
      <c r="C640" s="222">
        <f t="shared" ref="C640:G640" si="435">SUM(C641:C642)</f>
        <v>0</v>
      </c>
      <c r="D640" s="222">
        <f t="shared" si="435"/>
        <v>0</v>
      </c>
      <c r="E640" s="222">
        <f t="shared" si="435"/>
        <v>0</v>
      </c>
      <c r="F640" s="222">
        <f t="shared" si="435"/>
        <v>0</v>
      </c>
      <c r="G640" s="222">
        <f t="shared" si="435"/>
        <v>0</v>
      </c>
      <c r="H640" s="54"/>
      <c r="I640" s="222">
        <f t="shared" ref="I640:Q640" si="436">SUM(I641:I642)</f>
        <v>0</v>
      </c>
      <c r="J640" s="222">
        <f t="shared" si="436"/>
        <v>0</v>
      </c>
      <c r="K640" s="222">
        <f t="shared" si="436"/>
        <v>0</v>
      </c>
      <c r="L640" s="222">
        <f t="shared" si="436"/>
        <v>0</v>
      </c>
      <c r="M640" s="222">
        <f t="shared" si="436"/>
        <v>0</v>
      </c>
      <c r="N640" s="222">
        <f t="shared" si="436"/>
        <v>0</v>
      </c>
      <c r="O640" s="222">
        <f t="shared" si="436"/>
        <v>0</v>
      </c>
      <c r="P640" s="222">
        <f t="shared" si="436"/>
        <v>0</v>
      </c>
      <c r="Q640" s="222">
        <f t="shared" si="436"/>
        <v>0</v>
      </c>
      <c r="R640" s="222">
        <f t="shared" si="411"/>
        <v>0</v>
      </c>
    </row>
    <row r="641" spans="1:18" s="53" customFormat="1" x14ac:dyDescent="0.3">
      <c r="A641" s="767"/>
      <c r="B641" s="223" t="s">
        <v>331</v>
      </c>
      <c r="C641" s="608"/>
      <c r="D641" s="608"/>
      <c r="E641" s="608"/>
      <c r="F641" s="608"/>
      <c r="G641" s="608"/>
      <c r="H641" s="54"/>
      <c r="I641" s="608"/>
      <c r="J641" s="608"/>
      <c r="K641" s="608"/>
      <c r="L641" s="608"/>
      <c r="M641" s="608"/>
      <c r="N641" s="608"/>
      <c r="O641" s="608"/>
      <c r="P641" s="608"/>
      <c r="Q641" s="608"/>
      <c r="R641" s="224">
        <f t="shared" si="411"/>
        <v>0</v>
      </c>
    </row>
    <row r="642" spans="1:18" s="53" customFormat="1" x14ac:dyDescent="0.3">
      <c r="A642" s="767"/>
      <c r="B642" s="223" t="s">
        <v>332</v>
      </c>
      <c r="C642" s="608"/>
      <c r="D642" s="608"/>
      <c r="E642" s="608"/>
      <c r="F642" s="608"/>
      <c r="G642" s="608"/>
      <c r="H642" s="54"/>
      <c r="I642" s="608"/>
      <c r="J642" s="608"/>
      <c r="K642" s="608"/>
      <c r="L642" s="608"/>
      <c r="M642" s="608"/>
      <c r="N642" s="608"/>
      <c r="O642" s="608"/>
      <c r="P642" s="608"/>
      <c r="Q642" s="608"/>
      <c r="R642" s="224">
        <f t="shared" si="411"/>
        <v>0</v>
      </c>
    </row>
    <row r="643" spans="1:18" s="53" customFormat="1" x14ac:dyDescent="0.3">
      <c r="A643" s="767" t="s">
        <v>338</v>
      </c>
      <c r="B643" s="222" t="s">
        <v>330</v>
      </c>
      <c r="C643" s="222">
        <f t="shared" ref="C643:H643" si="437">SUM(C644:C645)</f>
        <v>0</v>
      </c>
      <c r="D643" s="222">
        <f t="shared" si="437"/>
        <v>0</v>
      </c>
      <c r="E643" s="222">
        <f t="shared" si="437"/>
        <v>0</v>
      </c>
      <c r="F643" s="222">
        <f t="shared" si="437"/>
        <v>0</v>
      </c>
      <c r="G643" s="222">
        <f t="shared" si="437"/>
        <v>0</v>
      </c>
      <c r="H643" s="222">
        <f t="shared" si="437"/>
        <v>0</v>
      </c>
      <c r="I643" s="54"/>
      <c r="J643" s="222">
        <f t="shared" ref="J643:Q643" si="438">SUM(J644:J645)</f>
        <v>0</v>
      </c>
      <c r="K643" s="222">
        <f t="shared" si="438"/>
        <v>0</v>
      </c>
      <c r="L643" s="222">
        <f t="shared" si="438"/>
        <v>0</v>
      </c>
      <c r="M643" s="222">
        <f t="shared" si="438"/>
        <v>0</v>
      </c>
      <c r="N643" s="222">
        <f t="shared" si="438"/>
        <v>0</v>
      </c>
      <c r="O643" s="222">
        <f t="shared" si="438"/>
        <v>0</v>
      </c>
      <c r="P643" s="222">
        <f t="shared" si="438"/>
        <v>0</v>
      </c>
      <c r="Q643" s="222">
        <f t="shared" si="438"/>
        <v>0</v>
      </c>
      <c r="R643" s="222">
        <f t="shared" si="411"/>
        <v>0</v>
      </c>
    </row>
    <row r="644" spans="1:18" s="53" customFormat="1" x14ac:dyDescent="0.3">
      <c r="A644" s="767"/>
      <c r="B644" s="223" t="s">
        <v>331</v>
      </c>
      <c r="C644" s="608"/>
      <c r="D644" s="608"/>
      <c r="E644" s="608"/>
      <c r="F644" s="608"/>
      <c r="G644" s="608"/>
      <c r="H644" s="608"/>
      <c r="I644" s="54"/>
      <c r="J644" s="608"/>
      <c r="K644" s="608"/>
      <c r="L644" s="608"/>
      <c r="M644" s="608"/>
      <c r="N644" s="608"/>
      <c r="O644" s="608"/>
      <c r="P644" s="608"/>
      <c r="Q644" s="608"/>
      <c r="R644" s="224">
        <f t="shared" si="411"/>
        <v>0</v>
      </c>
    </row>
    <row r="645" spans="1:18" s="53" customFormat="1" x14ac:dyDescent="0.3">
      <c r="A645" s="767"/>
      <c r="B645" s="223" t="s">
        <v>332</v>
      </c>
      <c r="C645" s="608"/>
      <c r="D645" s="608"/>
      <c r="E645" s="608"/>
      <c r="F645" s="608"/>
      <c r="G645" s="608"/>
      <c r="H645" s="608"/>
      <c r="I645" s="54"/>
      <c r="J645" s="608"/>
      <c r="K645" s="608"/>
      <c r="L645" s="608"/>
      <c r="M645" s="608"/>
      <c r="N645" s="608"/>
      <c r="O645" s="608"/>
      <c r="P645" s="608"/>
      <c r="Q645" s="608"/>
      <c r="R645" s="224">
        <f t="shared" si="411"/>
        <v>0</v>
      </c>
    </row>
    <row r="646" spans="1:18" s="53" customFormat="1" x14ac:dyDescent="0.3">
      <c r="A646" s="767"/>
      <c r="B646" s="222" t="s">
        <v>333</v>
      </c>
      <c r="C646" s="222">
        <f t="shared" ref="C646:H646" si="439">SUM(C647:C648)</f>
        <v>0</v>
      </c>
      <c r="D646" s="222">
        <f t="shared" si="439"/>
        <v>0</v>
      </c>
      <c r="E646" s="222">
        <f t="shared" si="439"/>
        <v>0</v>
      </c>
      <c r="F646" s="222">
        <f t="shared" si="439"/>
        <v>0</v>
      </c>
      <c r="G646" s="222">
        <f t="shared" si="439"/>
        <v>0</v>
      </c>
      <c r="H646" s="222">
        <f t="shared" si="439"/>
        <v>0</v>
      </c>
      <c r="I646" s="54"/>
      <c r="J646" s="222">
        <f t="shared" ref="J646:Q646" si="440">SUM(J647:J648)</f>
        <v>0</v>
      </c>
      <c r="K646" s="222">
        <f t="shared" si="440"/>
        <v>0</v>
      </c>
      <c r="L646" s="222">
        <f t="shared" si="440"/>
        <v>0</v>
      </c>
      <c r="M646" s="222">
        <f t="shared" si="440"/>
        <v>0</v>
      </c>
      <c r="N646" s="222">
        <f t="shared" si="440"/>
        <v>0</v>
      </c>
      <c r="O646" s="222">
        <f t="shared" si="440"/>
        <v>0</v>
      </c>
      <c r="P646" s="222">
        <f t="shared" si="440"/>
        <v>0</v>
      </c>
      <c r="Q646" s="222">
        <f t="shared" si="440"/>
        <v>0</v>
      </c>
      <c r="R646" s="222">
        <f t="shared" si="411"/>
        <v>0</v>
      </c>
    </row>
    <row r="647" spans="1:18" s="53" customFormat="1" x14ac:dyDescent="0.3">
      <c r="A647" s="767"/>
      <c r="B647" s="223" t="s">
        <v>331</v>
      </c>
      <c r="C647" s="608"/>
      <c r="D647" s="608"/>
      <c r="E647" s="608"/>
      <c r="F647" s="608"/>
      <c r="G647" s="608"/>
      <c r="H647" s="608"/>
      <c r="I647" s="54"/>
      <c r="J647" s="608"/>
      <c r="K647" s="608"/>
      <c r="L647" s="608"/>
      <c r="M647" s="608"/>
      <c r="N647" s="608"/>
      <c r="O647" s="608"/>
      <c r="P647" s="608"/>
      <c r="Q647" s="608"/>
      <c r="R647" s="224">
        <f t="shared" si="411"/>
        <v>0</v>
      </c>
    </row>
    <row r="648" spans="1:18" s="53" customFormat="1" x14ac:dyDescent="0.3">
      <c r="A648" s="767"/>
      <c r="B648" s="223" t="s">
        <v>332</v>
      </c>
      <c r="C648" s="608"/>
      <c r="D648" s="608"/>
      <c r="E648" s="608"/>
      <c r="F648" s="608"/>
      <c r="G648" s="608"/>
      <c r="H648" s="608"/>
      <c r="I648" s="54"/>
      <c r="J648" s="608"/>
      <c r="K648" s="608"/>
      <c r="L648" s="608"/>
      <c r="M648" s="608"/>
      <c r="N648" s="608"/>
      <c r="O648" s="608"/>
      <c r="P648" s="608"/>
      <c r="Q648" s="608"/>
      <c r="R648" s="224">
        <f t="shared" si="411"/>
        <v>0</v>
      </c>
    </row>
    <row r="649" spans="1:18" s="53" customFormat="1" x14ac:dyDescent="0.3">
      <c r="A649" s="767" t="s">
        <v>339</v>
      </c>
      <c r="B649" s="222" t="s">
        <v>330</v>
      </c>
      <c r="C649" s="222">
        <f t="shared" ref="C649:I649" si="441">SUM(C650:C651)</f>
        <v>0</v>
      </c>
      <c r="D649" s="222">
        <f t="shared" si="441"/>
        <v>0</v>
      </c>
      <c r="E649" s="222">
        <f t="shared" si="441"/>
        <v>0</v>
      </c>
      <c r="F649" s="222">
        <f t="shared" si="441"/>
        <v>0</v>
      </c>
      <c r="G649" s="222">
        <f t="shared" si="441"/>
        <v>0</v>
      </c>
      <c r="H649" s="222">
        <f t="shared" si="441"/>
        <v>0</v>
      </c>
      <c r="I649" s="222">
        <f t="shared" si="441"/>
        <v>0</v>
      </c>
      <c r="J649" s="54"/>
      <c r="K649" s="222">
        <f t="shared" ref="K649:Q649" si="442">SUM(K650:K651)</f>
        <v>0</v>
      </c>
      <c r="L649" s="222">
        <f t="shared" si="442"/>
        <v>0</v>
      </c>
      <c r="M649" s="222">
        <f t="shared" si="442"/>
        <v>0</v>
      </c>
      <c r="N649" s="222">
        <f t="shared" si="442"/>
        <v>0</v>
      </c>
      <c r="O649" s="222">
        <f t="shared" si="442"/>
        <v>0</v>
      </c>
      <c r="P649" s="222">
        <f t="shared" si="442"/>
        <v>0</v>
      </c>
      <c r="Q649" s="222">
        <f t="shared" si="442"/>
        <v>0</v>
      </c>
      <c r="R649" s="222">
        <f t="shared" si="411"/>
        <v>0</v>
      </c>
    </row>
    <row r="650" spans="1:18" s="53" customFormat="1" x14ac:dyDescent="0.3">
      <c r="A650" s="767"/>
      <c r="B650" s="223" t="s">
        <v>331</v>
      </c>
      <c r="C650" s="608"/>
      <c r="D650" s="608"/>
      <c r="E650" s="608"/>
      <c r="F650" s="608"/>
      <c r="G650" s="608"/>
      <c r="H650" s="608"/>
      <c r="I650" s="608"/>
      <c r="J650" s="54"/>
      <c r="K650" s="608"/>
      <c r="L650" s="608"/>
      <c r="M650" s="608"/>
      <c r="N650" s="608"/>
      <c r="O650" s="608"/>
      <c r="P650" s="608"/>
      <c r="Q650" s="608"/>
      <c r="R650" s="224">
        <f t="shared" si="411"/>
        <v>0</v>
      </c>
    </row>
    <row r="651" spans="1:18" s="53" customFormat="1" x14ac:dyDescent="0.3">
      <c r="A651" s="767"/>
      <c r="B651" s="223" t="s">
        <v>332</v>
      </c>
      <c r="C651" s="608"/>
      <c r="D651" s="608"/>
      <c r="E651" s="608"/>
      <c r="F651" s="608"/>
      <c r="G651" s="608"/>
      <c r="H651" s="608"/>
      <c r="I651" s="608"/>
      <c r="J651" s="54"/>
      <c r="K651" s="608"/>
      <c r="L651" s="608"/>
      <c r="M651" s="608"/>
      <c r="N651" s="608"/>
      <c r="O651" s="608"/>
      <c r="P651" s="608"/>
      <c r="Q651" s="608"/>
      <c r="R651" s="224">
        <f t="shared" si="411"/>
        <v>0</v>
      </c>
    </row>
    <row r="652" spans="1:18" s="53" customFormat="1" x14ac:dyDescent="0.3">
      <c r="A652" s="767"/>
      <c r="B652" s="222" t="s">
        <v>333</v>
      </c>
      <c r="C652" s="222">
        <f t="shared" ref="C652:I652" si="443">SUM(C653:C654)</f>
        <v>0</v>
      </c>
      <c r="D652" s="222">
        <f t="shared" si="443"/>
        <v>0</v>
      </c>
      <c r="E652" s="222">
        <f t="shared" si="443"/>
        <v>0</v>
      </c>
      <c r="F652" s="222">
        <f t="shared" si="443"/>
        <v>0</v>
      </c>
      <c r="G652" s="222">
        <f t="shared" si="443"/>
        <v>0</v>
      </c>
      <c r="H652" s="222">
        <f t="shared" si="443"/>
        <v>0</v>
      </c>
      <c r="I652" s="222">
        <f t="shared" si="443"/>
        <v>0</v>
      </c>
      <c r="J652" s="54"/>
      <c r="K652" s="222">
        <f t="shared" ref="K652:Q652" si="444">SUM(K653:K654)</f>
        <v>0</v>
      </c>
      <c r="L652" s="222">
        <f t="shared" si="444"/>
        <v>0</v>
      </c>
      <c r="M652" s="222">
        <f t="shared" si="444"/>
        <v>0</v>
      </c>
      <c r="N652" s="222">
        <f t="shared" si="444"/>
        <v>0</v>
      </c>
      <c r="O652" s="222">
        <f t="shared" si="444"/>
        <v>0</v>
      </c>
      <c r="P652" s="222">
        <f t="shared" si="444"/>
        <v>0</v>
      </c>
      <c r="Q652" s="222">
        <f t="shared" si="444"/>
        <v>0</v>
      </c>
      <c r="R652" s="222">
        <f t="shared" si="411"/>
        <v>0</v>
      </c>
    </row>
    <row r="653" spans="1:18" s="53" customFormat="1" x14ac:dyDescent="0.3">
      <c r="A653" s="767"/>
      <c r="B653" s="223" t="s">
        <v>331</v>
      </c>
      <c r="C653" s="608"/>
      <c r="D653" s="608"/>
      <c r="E653" s="608"/>
      <c r="F653" s="608"/>
      <c r="G653" s="608"/>
      <c r="H653" s="608"/>
      <c r="I653" s="608"/>
      <c r="J653" s="54"/>
      <c r="K653" s="608"/>
      <c r="L653" s="608"/>
      <c r="M653" s="608"/>
      <c r="N653" s="608"/>
      <c r="O653" s="608"/>
      <c r="P653" s="608"/>
      <c r="Q653" s="608"/>
      <c r="R653" s="224">
        <f t="shared" si="411"/>
        <v>0</v>
      </c>
    </row>
    <row r="654" spans="1:18" s="53" customFormat="1" x14ac:dyDescent="0.3">
      <c r="A654" s="767"/>
      <c r="B654" s="223" t="s">
        <v>332</v>
      </c>
      <c r="C654" s="608"/>
      <c r="D654" s="608"/>
      <c r="E654" s="608"/>
      <c r="F654" s="608"/>
      <c r="G654" s="608"/>
      <c r="H654" s="608"/>
      <c r="I654" s="608"/>
      <c r="J654" s="54"/>
      <c r="K654" s="608"/>
      <c r="L654" s="608"/>
      <c r="M654" s="608"/>
      <c r="N654" s="608"/>
      <c r="O654" s="608"/>
      <c r="P654" s="608"/>
      <c r="Q654" s="608"/>
      <c r="R654" s="224">
        <f t="shared" si="411"/>
        <v>0</v>
      </c>
    </row>
    <row r="655" spans="1:18" s="53" customFormat="1" x14ac:dyDescent="0.3">
      <c r="A655" s="767" t="s">
        <v>340</v>
      </c>
      <c r="B655" s="222" t="s">
        <v>330</v>
      </c>
      <c r="C655" s="222">
        <f t="shared" ref="C655:J655" si="445">SUM(C656:C657)</f>
        <v>0</v>
      </c>
      <c r="D655" s="222">
        <f t="shared" si="445"/>
        <v>0</v>
      </c>
      <c r="E655" s="222">
        <f t="shared" si="445"/>
        <v>0</v>
      </c>
      <c r="F655" s="222">
        <f t="shared" si="445"/>
        <v>0</v>
      </c>
      <c r="G655" s="222">
        <f t="shared" si="445"/>
        <v>0</v>
      </c>
      <c r="H655" s="222">
        <f t="shared" si="445"/>
        <v>0</v>
      </c>
      <c r="I655" s="222">
        <f t="shared" si="445"/>
        <v>0</v>
      </c>
      <c r="J655" s="222">
        <f t="shared" si="445"/>
        <v>0</v>
      </c>
      <c r="K655" s="54"/>
      <c r="L655" s="222">
        <f t="shared" ref="L655:Q655" si="446">SUM(L656:L657)</f>
        <v>0</v>
      </c>
      <c r="M655" s="222">
        <f t="shared" si="446"/>
        <v>0</v>
      </c>
      <c r="N655" s="222">
        <f t="shared" si="446"/>
        <v>0</v>
      </c>
      <c r="O655" s="222">
        <f t="shared" si="446"/>
        <v>0</v>
      </c>
      <c r="P655" s="222">
        <f t="shared" si="446"/>
        <v>0</v>
      </c>
      <c r="Q655" s="222">
        <f t="shared" si="446"/>
        <v>0</v>
      </c>
      <c r="R655" s="222">
        <f t="shared" si="411"/>
        <v>0</v>
      </c>
    </row>
    <row r="656" spans="1:18" s="53" customFormat="1" x14ac:dyDescent="0.3">
      <c r="A656" s="767"/>
      <c r="B656" s="223" t="s">
        <v>331</v>
      </c>
      <c r="C656" s="608"/>
      <c r="D656" s="608"/>
      <c r="E656" s="608"/>
      <c r="F656" s="608"/>
      <c r="G656" s="608"/>
      <c r="H656" s="608"/>
      <c r="I656" s="608"/>
      <c r="J656" s="608"/>
      <c r="K656" s="54"/>
      <c r="L656" s="608"/>
      <c r="M656" s="608"/>
      <c r="N656" s="608"/>
      <c r="O656" s="608"/>
      <c r="P656" s="608"/>
      <c r="Q656" s="608"/>
      <c r="R656" s="224">
        <f t="shared" si="411"/>
        <v>0</v>
      </c>
    </row>
    <row r="657" spans="1:18" s="53" customFormat="1" x14ac:dyDescent="0.3">
      <c r="A657" s="767"/>
      <c r="B657" s="223" t="s">
        <v>332</v>
      </c>
      <c r="C657" s="608"/>
      <c r="D657" s="608"/>
      <c r="E657" s="608"/>
      <c r="F657" s="608"/>
      <c r="G657" s="608"/>
      <c r="H657" s="608"/>
      <c r="I657" s="608"/>
      <c r="J657" s="608"/>
      <c r="K657" s="54"/>
      <c r="L657" s="608"/>
      <c r="M657" s="608"/>
      <c r="N657" s="608"/>
      <c r="O657" s="608"/>
      <c r="P657" s="608"/>
      <c r="Q657" s="608"/>
      <c r="R657" s="224">
        <f t="shared" si="411"/>
        <v>0</v>
      </c>
    </row>
    <row r="658" spans="1:18" s="53" customFormat="1" x14ac:dyDescent="0.3">
      <c r="A658" s="767"/>
      <c r="B658" s="222" t="s">
        <v>333</v>
      </c>
      <c r="C658" s="222">
        <f t="shared" ref="C658:J658" si="447">SUM(C659:C660)</f>
        <v>0</v>
      </c>
      <c r="D658" s="222">
        <f t="shared" si="447"/>
        <v>0</v>
      </c>
      <c r="E658" s="222">
        <f t="shared" si="447"/>
        <v>0</v>
      </c>
      <c r="F658" s="222">
        <f t="shared" si="447"/>
        <v>0</v>
      </c>
      <c r="G658" s="222">
        <f t="shared" si="447"/>
        <v>0</v>
      </c>
      <c r="H658" s="222">
        <f t="shared" si="447"/>
        <v>0</v>
      </c>
      <c r="I658" s="222">
        <f t="shared" si="447"/>
        <v>0</v>
      </c>
      <c r="J658" s="222">
        <f t="shared" si="447"/>
        <v>0</v>
      </c>
      <c r="K658" s="54"/>
      <c r="L658" s="222">
        <f t="shared" ref="L658:Q658" si="448">SUM(L659:L660)</f>
        <v>0</v>
      </c>
      <c r="M658" s="222">
        <f t="shared" si="448"/>
        <v>0</v>
      </c>
      <c r="N658" s="222">
        <f t="shared" si="448"/>
        <v>0</v>
      </c>
      <c r="O658" s="222">
        <f t="shared" si="448"/>
        <v>0</v>
      </c>
      <c r="P658" s="222">
        <f t="shared" si="448"/>
        <v>0</v>
      </c>
      <c r="Q658" s="222">
        <f t="shared" si="448"/>
        <v>0</v>
      </c>
      <c r="R658" s="222">
        <f t="shared" si="411"/>
        <v>0</v>
      </c>
    </row>
    <row r="659" spans="1:18" s="53" customFormat="1" x14ac:dyDescent="0.3">
      <c r="A659" s="767"/>
      <c r="B659" s="223" t="s">
        <v>331</v>
      </c>
      <c r="C659" s="608"/>
      <c r="D659" s="608"/>
      <c r="E659" s="608"/>
      <c r="F659" s="608"/>
      <c r="G659" s="608"/>
      <c r="H659" s="608"/>
      <c r="I659" s="608"/>
      <c r="J659" s="608"/>
      <c r="K659" s="54"/>
      <c r="L659" s="608"/>
      <c r="M659" s="608"/>
      <c r="N659" s="608"/>
      <c r="O659" s="608"/>
      <c r="P659" s="608"/>
      <c r="Q659" s="608"/>
      <c r="R659" s="224">
        <f t="shared" si="411"/>
        <v>0</v>
      </c>
    </row>
    <row r="660" spans="1:18" s="53" customFormat="1" x14ac:dyDescent="0.3">
      <c r="A660" s="767"/>
      <c r="B660" s="223" t="s">
        <v>332</v>
      </c>
      <c r="C660" s="608"/>
      <c r="D660" s="608"/>
      <c r="E660" s="608"/>
      <c r="F660" s="608"/>
      <c r="G660" s="608"/>
      <c r="H660" s="608"/>
      <c r="I660" s="608"/>
      <c r="J660" s="608"/>
      <c r="K660" s="54"/>
      <c r="L660" s="608"/>
      <c r="M660" s="608"/>
      <c r="N660" s="608"/>
      <c r="O660" s="608"/>
      <c r="P660" s="608"/>
      <c r="Q660" s="608"/>
      <c r="R660" s="224">
        <f t="shared" si="411"/>
        <v>0</v>
      </c>
    </row>
    <row r="661" spans="1:18" s="53" customFormat="1" x14ac:dyDescent="0.3">
      <c r="A661" s="767" t="s">
        <v>341</v>
      </c>
      <c r="B661" s="222" t="s">
        <v>330</v>
      </c>
      <c r="C661" s="222">
        <f t="shared" ref="C661:K661" si="449">SUM(C662:C663)</f>
        <v>0</v>
      </c>
      <c r="D661" s="222">
        <f t="shared" si="449"/>
        <v>0</v>
      </c>
      <c r="E661" s="222">
        <f t="shared" si="449"/>
        <v>0</v>
      </c>
      <c r="F661" s="222">
        <f t="shared" si="449"/>
        <v>0</v>
      </c>
      <c r="G661" s="222">
        <f t="shared" si="449"/>
        <v>0</v>
      </c>
      <c r="H661" s="222">
        <f t="shared" si="449"/>
        <v>0</v>
      </c>
      <c r="I661" s="222">
        <f t="shared" si="449"/>
        <v>0</v>
      </c>
      <c r="J661" s="222">
        <f t="shared" si="449"/>
        <v>0</v>
      </c>
      <c r="K661" s="222">
        <f t="shared" si="449"/>
        <v>0</v>
      </c>
      <c r="L661" s="54"/>
      <c r="M661" s="222">
        <f t="shared" ref="M661:Q661" si="450">SUM(M662:M663)</f>
        <v>0</v>
      </c>
      <c r="N661" s="222">
        <f t="shared" si="450"/>
        <v>0</v>
      </c>
      <c r="O661" s="222">
        <f t="shared" si="450"/>
        <v>0</v>
      </c>
      <c r="P661" s="222">
        <f t="shared" si="450"/>
        <v>0</v>
      </c>
      <c r="Q661" s="222">
        <f t="shared" si="450"/>
        <v>0</v>
      </c>
      <c r="R661" s="222">
        <f t="shared" si="411"/>
        <v>0</v>
      </c>
    </row>
    <row r="662" spans="1:18" s="53" customFormat="1" x14ac:dyDescent="0.3">
      <c r="A662" s="767"/>
      <c r="B662" s="223" t="s">
        <v>331</v>
      </c>
      <c r="C662" s="608"/>
      <c r="D662" s="608"/>
      <c r="E662" s="608"/>
      <c r="F662" s="608"/>
      <c r="G662" s="608"/>
      <c r="H662" s="608"/>
      <c r="I662" s="608"/>
      <c r="J662" s="608"/>
      <c r="K662" s="608"/>
      <c r="L662" s="54"/>
      <c r="M662" s="608"/>
      <c r="N662" s="608"/>
      <c r="O662" s="608"/>
      <c r="P662" s="608"/>
      <c r="Q662" s="608"/>
      <c r="R662" s="224">
        <f t="shared" si="411"/>
        <v>0</v>
      </c>
    </row>
    <row r="663" spans="1:18" s="53" customFormat="1" x14ac:dyDescent="0.3">
      <c r="A663" s="767"/>
      <c r="B663" s="223" t="s">
        <v>332</v>
      </c>
      <c r="C663" s="608"/>
      <c r="D663" s="608"/>
      <c r="E663" s="608"/>
      <c r="F663" s="608"/>
      <c r="G663" s="608"/>
      <c r="H663" s="608"/>
      <c r="I663" s="608"/>
      <c r="J663" s="608"/>
      <c r="K663" s="608"/>
      <c r="L663" s="54"/>
      <c r="M663" s="608"/>
      <c r="N663" s="608"/>
      <c r="O663" s="608"/>
      <c r="P663" s="608"/>
      <c r="Q663" s="608"/>
      <c r="R663" s="224">
        <f t="shared" si="411"/>
        <v>0</v>
      </c>
    </row>
    <row r="664" spans="1:18" s="53" customFormat="1" x14ac:dyDescent="0.3">
      <c r="A664" s="767"/>
      <c r="B664" s="222" t="s">
        <v>333</v>
      </c>
      <c r="C664" s="222">
        <f t="shared" ref="C664:K664" si="451">SUM(C665:C666)</f>
        <v>0</v>
      </c>
      <c r="D664" s="222">
        <f t="shared" si="451"/>
        <v>0</v>
      </c>
      <c r="E664" s="222">
        <f t="shared" si="451"/>
        <v>0</v>
      </c>
      <c r="F664" s="222">
        <f t="shared" si="451"/>
        <v>0</v>
      </c>
      <c r="G664" s="222">
        <f t="shared" si="451"/>
        <v>0</v>
      </c>
      <c r="H664" s="222">
        <f t="shared" si="451"/>
        <v>0</v>
      </c>
      <c r="I664" s="222">
        <f t="shared" si="451"/>
        <v>0</v>
      </c>
      <c r="J664" s="222">
        <f t="shared" si="451"/>
        <v>0</v>
      </c>
      <c r="K664" s="222">
        <f t="shared" si="451"/>
        <v>0</v>
      </c>
      <c r="L664" s="54"/>
      <c r="M664" s="222">
        <f t="shared" ref="M664:Q664" si="452">SUM(M665:M666)</f>
        <v>0</v>
      </c>
      <c r="N664" s="222">
        <f t="shared" si="452"/>
        <v>0</v>
      </c>
      <c r="O664" s="222">
        <f t="shared" si="452"/>
        <v>0</v>
      </c>
      <c r="P664" s="222">
        <f t="shared" si="452"/>
        <v>0</v>
      </c>
      <c r="Q664" s="222">
        <f t="shared" si="452"/>
        <v>0</v>
      </c>
      <c r="R664" s="222">
        <f t="shared" si="411"/>
        <v>0</v>
      </c>
    </row>
    <row r="665" spans="1:18" s="53" customFormat="1" x14ac:dyDescent="0.3">
      <c r="A665" s="767"/>
      <c r="B665" s="223" t="s">
        <v>331</v>
      </c>
      <c r="C665" s="608"/>
      <c r="D665" s="608"/>
      <c r="E665" s="608"/>
      <c r="F665" s="608"/>
      <c r="G665" s="608"/>
      <c r="H665" s="608"/>
      <c r="I665" s="608"/>
      <c r="J665" s="608"/>
      <c r="K665" s="608"/>
      <c r="L665" s="54"/>
      <c r="M665" s="608"/>
      <c r="N665" s="608"/>
      <c r="O665" s="608"/>
      <c r="P665" s="608"/>
      <c r="Q665" s="608"/>
      <c r="R665" s="224">
        <f t="shared" si="411"/>
        <v>0</v>
      </c>
    </row>
    <row r="666" spans="1:18" s="53" customFormat="1" x14ac:dyDescent="0.3">
      <c r="A666" s="767"/>
      <c r="B666" s="223" t="s">
        <v>332</v>
      </c>
      <c r="C666" s="608"/>
      <c r="D666" s="608"/>
      <c r="E666" s="608"/>
      <c r="F666" s="608"/>
      <c r="G666" s="608"/>
      <c r="H666" s="608"/>
      <c r="I666" s="608"/>
      <c r="J666" s="608"/>
      <c r="K666" s="608"/>
      <c r="L666" s="54"/>
      <c r="M666" s="608"/>
      <c r="N666" s="608"/>
      <c r="O666" s="608"/>
      <c r="P666" s="608"/>
      <c r="Q666" s="608"/>
      <c r="R666" s="224">
        <f t="shared" si="411"/>
        <v>0</v>
      </c>
    </row>
    <row r="667" spans="1:18" s="53" customFormat="1" x14ac:dyDescent="0.3">
      <c r="A667" s="767" t="s">
        <v>342</v>
      </c>
      <c r="B667" s="222" t="s">
        <v>330</v>
      </c>
      <c r="C667" s="222">
        <f t="shared" ref="C667:L667" si="453">SUM(C668:C669)</f>
        <v>0</v>
      </c>
      <c r="D667" s="222">
        <f t="shared" si="453"/>
        <v>0</v>
      </c>
      <c r="E667" s="222">
        <f t="shared" si="453"/>
        <v>0</v>
      </c>
      <c r="F667" s="222">
        <f t="shared" si="453"/>
        <v>0</v>
      </c>
      <c r="G667" s="222">
        <f t="shared" si="453"/>
        <v>0</v>
      </c>
      <c r="H667" s="222">
        <f t="shared" si="453"/>
        <v>0</v>
      </c>
      <c r="I667" s="222">
        <f t="shared" si="453"/>
        <v>0</v>
      </c>
      <c r="J667" s="222">
        <f t="shared" si="453"/>
        <v>0</v>
      </c>
      <c r="K667" s="222">
        <f t="shared" si="453"/>
        <v>0</v>
      </c>
      <c r="L667" s="222">
        <f t="shared" si="453"/>
        <v>0</v>
      </c>
      <c r="M667" s="54"/>
      <c r="N667" s="222">
        <f t="shared" ref="N667:Q667" si="454">SUM(N668:N669)</f>
        <v>0</v>
      </c>
      <c r="O667" s="222">
        <f t="shared" si="454"/>
        <v>0</v>
      </c>
      <c r="P667" s="222">
        <f t="shared" si="454"/>
        <v>0</v>
      </c>
      <c r="Q667" s="222">
        <f t="shared" si="454"/>
        <v>0</v>
      </c>
      <c r="R667" s="222">
        <f t="shared" si="411"/>
        <v>0</v>
      </c>
    </row>
    <row r="668" spans="1:18" s="53" customFormat="1" x14ac:dyDescent="0.3">
      <c r="A668" s="767"/>
      <c r="B668" s="223" t="s">
        <v>331</v>
      </c>
      <c r="C668" s="608"/>
      <c r="D668" s="608"/>
      <c r="E668" s="608"/>
      <c r="F668" s="608"/>
      <c r="G668" s="608"/>
      <c r="H668" s="608"/>
      <c r="I668" s="608"/>
      <c r="J668" s="608"/>
      <c r="K668" s="608"/>
      <c r="L668" s="608"/>
      <c r="M668" s="54"/>
      <c r="N668" s="608"/>
      <c r="O668" s="608"/>
      <c r="P668" s="608"/>
      <c r="Q668" s="608"/>
      <c r="R668" s="224">
        <f t="shared" si="411"/>
        <v>0</v>
      </c>
    </row>
    <row r="669" spans="1:18" s="53" customFormat="1" x14ac:dyDescent="0.3">
      <c r="A669" s="767"/>
      <c r="B669" s="223" t="s">
        <v>332</v>
      </c>
      <c r="C669" s="608"/>
      <c r="D669" s="608"/>
      <c r="E669" s="608"/>
      <c r="F669" s="608"/>
      <c r="G669" s="608"/>
      <c r="H669" s="608"/>
      <c r="I669" s="608"/>
      <c r="J669" s="608"/>
      <c r="K669" s="608"/>
      <c r="L669" s="608"/>
      <c r="M669" s="54"/>
      <c r="N669" s="608"/>
      <c r="O669" s="608"/>
      <c r="P669" s="608"/>
      <c r="Q669" s="608"/>
      <c r="R669" s="224">
        <f t="shared" si="411"/>
        <v>0</v>
      </c>
    </row>
    <row r="670" spans="1:18" s="53" customFormat="1" x14ac:dyDescent="0.3">
      <c r="A670" s="767"/>
      <c r="B670" s="222" t="s">
        <v>333</v>
      </c>
      <c r="C670" s="222">
        <f t="shared" ref="C670:L670" si="455">SUM(C671:C672)</f>
        <v>0</v>
      </c>
      <c r="D670" s="222">
        <f t="shared" si="455"/>
        <v>0</v>
      </c>
      <c r="E670" s="222">
        <f t="shared" si="455"/>
        <v>0</v>
      </c>
      <c r="F670" s="222">
        <f t="shared" si="455"/>
        <v>0</v>
      </c>
      <c r="G670" s="222">
        <f t="shared" si="455"/>
        <v>0</v>
      </c>
      <c r="H670" s="222">
        <f t="shared" si="455"/>
        <v>0</v>
      </c>
      <c r="I670" s="222">
        <f t="shared" si="455"/>
        <v>0</v>
      </c>
      <c r="J670" s="222">
        <f t="shared" si="455"/>
        <v>0</v>
      </c>
      <c r="K670" s="222">
        <f t="shared" si="455"/>
        <v>0</v>
      </c>
      <c r="L670" s="222">
        <f t="shared" si="455"/>
        <v>0</v>
      </c>
      <c r="M670" s="54"/>
      <c r="N670" s="222">
        <f t="shared" ref="N670:Q670" si="456">SUM(N671:N672)</f>
        <v>0</v>
      </c>
      <c r="O670" s="222">
        <f t="shared" si="456"/>
        <v>0</v>
      </c>
      <c r="P670" s="222">
        <f t="shared" si="456"/>
        <v>0</v>
      </c>
      <c r="Q670" s="222">
        <f t="shared" si="456"/>
        <v>0</v>
      </c>
      <c r="R670" s="222">
        <f t="shared" si="411"/>
        <v>0</v>
      </c>
    </row>
    <row r="671" spans="1:18" s="53" customFormat="1" x14ac:dyDescent="0.3">
      <c r="A671" s="767"/>
      <c r="B671" s="223" t="s">
        <v>331</v>
      </c>
      <c r="C671" s="608"/>
      <c r="D671" s="608"/>
      <c r="E671" s="608"/>
      <c r="F671" s="608"/>
      <c r="G671" s="608"/>
      <c r="H671" s="608"/>
      <c r="I671" s="608"/>
      <c r="J671" s="608"/>
      <c r="K671" s="608"/>
      <c r="L671" s="608"/>
      <c r="M671" s="54"/>
      <c r="N671" s="608"/>
      <c r="O671" s="608"/>
      <c r="P671" s="608"/>
      <c r="Q671" s="608"/>
      <c r="R671" s="224">
        <f t="shared" si="411"/>
        <v>0</v>
      </c>
    </row>
    <row r="672" spans="1:18" s="53" customFormat="1" x14ac:dyDescent="0.3">
      <c r="A672" s="767"/>
      <c r="B672" s="223" t="s">
        <v>332</v>
      </c>
      <c r="C672" s="608"/>
      <c r="D672" s="608"/>
      <c r="E672" s="608"/>
      <c r="F672" s="608"/>
      <c r="G672" s="608"/>
      <c r="H672" s="608"/>
      <c r="I672" s="608"/>
      <c r="J672" s="608"/>
      <c r="K672" s="608"/>
      <c r="L672" s="608"/>
      <c r="M672" s="54"/>
      <c r="N672" s="608"/>
      <c r="O672" s="608"/>
      <c r="P672" s="608"/>
      <c r="Q672" s="608"/>
      <c r="R672" s="224">
        <f t="shared" ref="R672:R696" si="457">SUM(C672:Q672)</f>
        <v>0</v>
      </c>
    </row>
    <row r="673" spans="1:18" s="53" customFormat="1" x14ac:dyDescent="0.3">
      <c r="A673" s="767" t="s">
        <v>343</v>
      </c>
      <c r="B673" s="222" t="s">
        <v>330</v>
      </c>
      <c r="C673" s="222">
        <f t="shared" ref="C673:M673" si="458">SUM(C674:C675)</f>
        <v>0</v>
      </c>
      <c r="D673" s="222">
        <f t="shared" si="458"/>
        <v>0</v>
      </c>
      <c r="E673" s="222">
        <f t="shared" si="458"/>
        <v>0</v>
      </c>
      <c r="F673" s="222">
        <f t="shared" si="458"/>
        <v>0</v>
      </c>
      <c r="G673" s="222">
        <f t="shared" si="458"/>
        <v>0</v>
      </c>
      <c r="H673" s="222">
        <f t="shared" si="458"/>
        <v>0</v>
      </c>
      <c r="I673" s="222">
        <f t="shared" si="458"/>
        <v>0</v>
      </c>
      <c r="J673" s="222">
        <f t="shared" si="458"/>
        <v>0</v>
      </c>
      <c r="K673" s="222">
        <f t="shared" si="458"/>
        <v>0</v>
      </c>
      <c r="L673" s="222">
        <f t="shared" si="458"/>
        <v>0</v>
      </c>
      <c r="M673" s="222">
        <f t="shared" si="458"/>
        <v>0</v>
      </c>
      <c r="N673" s="54"/>
      <c r="O673" s="222">
        <f t="shared" ref="O673:Q673" si="459">SUM(O674:O675)</f>
        <v>0</v>
      </c>
      <c r="P673" s="222">
        <f t="shared" si="459"/>
        <v>0</v>
      </c>
      <c r="Q673" s="222">
        <f t="shared" si="459"/>
        <v>0</v>
      </c>
      <c r="R673" s="222">
        <f t="shared" si="457"/>
        <v>0</v>
      </c>
    </row>
    <row r="674" spans="1:18" s="53" customFormat="1" x14ac:dyDescent="0.3">
      <c r="A674" s="767"/>
      <c r="B674" s="223" t="s">
        <v>331</v>
      </c>
      <c r="C674" s="608"/>
      <c r="D674" s="608"/>
      <c r="E674" s="608"/>
      <c r="F674" s="608"/>
      <c r="G674" s="608"/>
      <c r="H674" s="608"/>
      <c r="I674" s="608"/>
      <c r="J674" s="608"/>
      <c r="K674" s="608"/>
      <c r="L674" s="608"/>
      <c r="M674" s="608"/>
      <c r="N674" s="54"/>
      <c r="O674" s="608"/>
      <c r="P674" s="608"/>
      <c r="Q674" s="608"/>
      <c r="R674" s="224">
        <f t="shared" si="457"/>
        <v>0</v>
      </c>
    </row>
    <row r="675" spans="1:18" s="53" customFormat="1" x14ac:dyDescent="0.3">
      <c r="A675" s="767"/>
      <c r="B675" s="223" t="s">
        <v>332</v>
      </c>
      <c r="C675" s="608"/>
      <c r="D675" s="608"/>
      <c r="E675" s="608"/>
      <c r="F675" s="608"/>
      <c r="G675" s="608"/>
      <c r="H675" s="608"/>
      <c r="I675" s="608"/>
      <c r="J675" s="608"/>
      <c r="K675" s="608"/>
      <c r="L675" s="608"/>
      <c r="M675" s="608"/>
      <c r="N675" s="54"/>
      <c r="O675" s="608"/>
      <c r="P675" s="608"/>
      <c r="Q675" s="608"/>
      <c r="R675" s="224">
        <f t="shared" si="457"/>
        <v>0</v>
      </c>
    </row>
    <row r="676" spans="1:18" s="53" customFormat="1" x14ac:dyDescent="0.3">
      <c r="A676" s="767"/>
      <c r="B676" s="222" t="s">
        <v>333</v>
      </c>
      <c r="C676" s="222">
        <f t="shared" ref="C676:M676" si="460">SUM(C677:C678)</f>
        <v>0</v>
      </c>
      <c r="D676" s="222">
        <f t="shared" si="460"/>
        <v>0</v>
      </c>
      <c r="E676" s="222">
        <f t="shared" si="460"/>
        <v>0</v>
      </c>
      <c r="F676" s="222">
        <f t="shared" si="460"/>
        <v>0</v>
      </c>
      <c r="G676" s="222">
        <f t="shared" si="460"/>
        <v>0</v>
      </c>
      <c r="H676" s="222">
        <f t="shared" si="460"/>
        <v>0</v>
      </c>
      <c r="I676" s="222">
        <f t="shared" si="460"/>
        <v>0</v>
      </c>
      <c r="J676" s="222">
        <f t="shared" si="460"/>
        <v>0</v>
      </c>
      <c r="K676" s="222">
        <f t="shared" si="460"/>
        <v>0</v>
      </c>
      <c r="L676" s="222">
        <f t="shared" si="460"/>
        <v>0</v>
      </c>
      <c r="M676" s="222">
        <f t="shared" si="460"/>
        <v>0</v>
      </c>
      <c r="N676" s="54"/>
      <c r="O676" s="222">
        <f t="shared" ref="O676:Q676" si="461">SUM(O677:O678)</f>
        <v>0</v>
      </c>
      <c r="P676" s="222">
        <f t="shared" si="461"/>
        <v>0</v>
      </c>
      <c r="Q676" s="222">
        <f t="shared" si="461"/>
        <v>0</v>
      </c>
      <c r="R676" s="222">
        <f t="shared" si="457"/>
        <v>0</v>
      </c>
    </row>
    <row r="677" spans="1:18" s="53" customFormat="1" x14ac:dyDescent="0.3">
      <c r="A677" s="767"/>
      <c r="B677" s="223" t="s">
        <v>331</v>
      </c>
      <c r="C677" s="608"/>
      <c r="D677" s="608"/>
      <c r="E677" s="608"/>
      <c r="F677" s="608"/>
      <c r="G677" s="608"/>
      <c r="H677" s="608"/>
      <c r="I677" s="608"/>
      <c r="J677" s="608"/>
      <c r="K677" s="608"/>
      <c r="L677" s="608"/>
      <c r="M677" s="608"/>
      <c r="N677" s="54"/>
      <c r="O677" s="608"/>
      <c r="P677" s="608"/>
      <c r="Q677" s="608"/>
      <c r="R677" s="224">
        <f t="shared" si="457"/>
        <v>0</v>
      </c>
    </row>
    <row r="678" spans="1:18" s="53" customFormat="1" x14ac:dyDescent="0.3">
      <c r="A678" s="767"/>
      <c r="B678" s="223" t="s">
        <v>332</v>
      </c>
      <c r="C678" s="608"/>
      <c r="D678" s="608"/>
      <c r="E678" s="608"/>
      <c r="F678" s="608"/>
      <c r="G678" s="608"/>
      <c r="H678" s="608"/>
      <c r="I678" s="608"/>
      <c r="J678" s="608"/>
      <c r="K678" s="608"/>
      <c r="L678" s="608"/>
      <c r="M678" s="608"/>
      <c r="N678" s="54"/>
      <c r="O678" s="608"/>
      <c r="P678" s="608"/>
      <c r="Q678" s="608"/>
      <c r="R678" s="224">
        <f t="shared" si="457"/>
        <v>0</v>
      </c>
    </row>
    <row r="679" spans="1:18" s="53" customFormat="1" x14ac:dyDescent="0.3">
      <c r="A679" s="767" t="s">
        <v>654</v>
      </c>
      <c r="B679" s="222" t="s">
        <v>330</v>
      </c>
      <c r="C679" s="222">
        <f t="shared" ref="C679:N679" si="462">SUM(C680:C681)</f>
        <v>0</v>
      </c>
      <c r="D679" s="222">
        <f t="shared" si="462"/>
        <v>0</v>
      </c>
      <c r="E679" s="222">
        <f t="shared" si="462"/>
        <v>0</v>
      </c>
      <c r="F679" s="222">
        <f t="shared" si="462"/>
        <v>0</v>
      </c>
      <c r="G679" s="222">
        <f t="shared" si="462"/>
        <v>0</v>
      </c>
      <c r="H679" s="222">
        <f t="shared" si="462"/>
        <v>0</v>
      </c>
      <c r="I679" s="222">
        <f t="shared" si="462"/>
        <v>0</v>
      </c>
      <c r="J679" s="222">
        <f t="shared" si="462"/>
        <v>0</v>
      </c>
      <c r="K679" s="222">
        <f t="shared" si="462"/>
        <v>0</v>
      </c>
      <c r="L679" s="222">
        <f t="shared" si="462"/>
        <v>0</v>
      </c>
      <c r="M679" s="222">
        <f t="shared" si="462"/>
        <v>0</v>
      </c>
      <c r="N679" s="222">
        <f t="shared" si="462"/>
        <v>0</v>
      </c>
      <c r="O679" s="54"/>
      <c r="P679" s="222">
        <f t="shared" ref="P679:Q679" si="463">SUM(P680:P681)</f>
        <v>0</v>
      </c>
      <c r="Q679" s="222">
        <f t="shared" si="463"/>
        <v>0</v>
      </c>
      <c r="R679" s="222">
        <f t="shared" si="457"/>
        <v>0</v>
      </c>
    </row>
    <row r="680" spans="1:18" s="53" customFormat="1" x14ac:dyDescent="0.3">
      <c r="A680" s="767"/>
      <c r="B680" s="223" t="s">
        <v>331</v>
      </c>
      <c r="C680" s="608"/>
      <c r="D680" s="608"/>
      <c r="E680" s="608"/>
      <c r="F680" s="608"/>
      <c r="G680" s="608"/>
      <c r="H680" s="608"/>
      <c r="I680" s="608"/>
      <c r="J680" s="608"/>
      <c r="K680" s="608"/>
      <c r="L680" s="608"/>
      <c r="M680" s="608"/>
      <c r="N680" s="608"/>
      <c r="O680" s="54"/>
      <c r="P680" s="608"/>
      <c r="Q680" s="608"/>
      <c r="R680" s="224">
        <f t="shared" si="457"/>
        <v>0</v>
      </c>
    </row>
    <row r="681" spans="1:18" s="53" customFormat="1" x14ac:dyDescent="0.3">
      <c r="A681" s="767"/>
      <c r="B681" s="223" t="s">
        <v>332</v>
      </c>
      <c r="C681" s="608"/>
      <c r="D681" s="608"/>
      <c r="E681" s="608"/>
      <c r="F681" s="608"/>
      <c r="G681" s="608"/>
      <c r="H681" s="608"/>
      <c r="I681" s="608"/>
      <c r="J681" s="608"/>
      <c r="K681" s="608"/>
      <c r="L681" s="608"/>
      <c r="M681" s="608"/>
      <c r="N681" s="608"/>
      <c r="O681" s="54"/>
      <c r="P681" s="608"/>
      <c r="Q681" s="608"/>
      <c r="R681" s="224">
        <f t="shared" si="457"/>
        <v>0</v>
      </c>
    </row>
    <row r="682" spans="1:18" s="53" customFormat="1" x14ac:dyDescent="0.3">
      <c r="A682" s="767"/>
      <c r="B682" s="222" t="s">
        <v>333</v>
      </c>
      <c r="C682" s="222">
        <f t="shared" ref="C682:N682" si="464">SUM(C683:C684)</f>
        <v>0</v>
      </c>
      <c r="D682" s="222">
        <f t="shared" si="464"/>
        <v>0</v>
      </c>
      <c r="E682" s="222">
        <f t="shared" si="464"/>
        <v>0</v>
      </c>
      <c r="F682" s="222">
        <f t="shared" si="464"/>
        <v>0</v>
      </c>
      <c r="G682" s="222">
        <f t="shared" si="464"/>
        <v>0</v>
      </c>
      <c r="H682" s="222">
        <f t="shared" si="464"/>
        <v>0</v>
      </c>
      <c r="I682" s="222">
        <f t="shared" si="464"/>
        <v>0</v>
      </c>
      <c r="J682" s="222">
        <f t="shared" si="464"/>
        <v>0</v>
      </c>
      <c r="K682" s="222">
        <f t="shared" si="464"/>
        <v>0</v>
      </c>
      <c r="L682" s="222">
        <f t="shared" si="464"/>
        <v>0</v>
      </c>
      <c r="M682" s="222">
        <f t="shared" si="464"/>
        <v>0</v>
      </c>
      <c r="N682" s="222">
        <f t="shared" si="464"/>
        <v>0</v>
      </c>
      <c r="O682" s="54"/>
      <c r="P682" s="222">
        <f t="shared" ref="P682:Q682" si="465">SUM(P683:P684)</f>
        <v>0</v>
      </c>
      <c r="Q682" s="222">
        <f t="shared" si="465"/>
        <v>0</v>
      </c>
      <c r="R682" s="222">
        <f t="shared" si="457"/>
        <v>0</v>
      </c>
    </row>
    <row r="683" spans="1:18" s="53" customFormat="1" x14ac:dyDescent="0.3">
      <c r="A683" s="767"/>
      <c r="B683" s="223" t="s">
        <v>331</v>
      </c>
      <c r="C683" s="608"/>
      <c r="D683" s="608"/>
      <c r="E683" s="608"/>
      <c r="F683" s="608"/>
      <c r="G683" s="608"/>
      <c r="H683" s="608"/>
      <c r="I683" s="608"/>
      <c r="J683" s="608"/>
      <c r="K683" s="608"/>
      <c r="L683" s="608"/>
      <c r="M683" s="608"/>
      <c r="N683" s="608"/>
      <c r="O683" s="54"/>
      <c r="P683" s="608"/>
      <c r="Q683" s="608"/>
      <c r="R683" s="224">
        <f t="shared" si="457"/>
        <v>0</v>
      </c>
    </row>
    <row r="684" spans="1:18" s="53" customFormat="1" x14ac:dyDescent="0.3">
      <c r="A684" s="767"/>
      <c r="B684" s="223" t="s">
        <v>332</v>
      </c>
      <c r="C684" s="608"/>
      <c r="D684" s="608"/>
      <c r="E684" s="608"/>
      <c r="F684" s="608"/>
      <c r="G684" s="608"/>
      <c r="H684" s="608"/>
      <c r="I684" s="608"/>
      <c r="J684" s="608"/>
      <c r="K684" s="608"/>
      <c r="L684" s="608"/>
      <c r="M684" s="608"/>
      <c r="N684" s="608"/>
      <c r="O684" s="54"/>
      <c r="P684" s="608"/>
      <c r="Q684" s="608"/>
      <c r="R684" s="224">
        <f t="shared" si="457"/>
        <v>0</v>
      </c>
    </row>
    <row r="685" spans="1:18" s="53" customFormat="1" x14ac:dyDescent="0.3">
      <c r="A685" s="767" t="s">
        <v>344</v>
      </c>
      <c r="B685" s="222" t="s">
        <v>330</v>
      </c>
      <c r="C685" s="222">
        <f t="shared" ref="C685:O685" si="466">SUM(C686:C687)</f>
        <v>0</v>
      </c>
      <c r="D685" s="222">
        <f t="shared" si="466"/>
        <v>0</v>
      </c>
      <c r="E685" s="222">
        <f t="shared" si="466"/>
        <v>0</v>
      </c>
      <c r="F685" s="222">
        <f t="shared" si="466"/>
        <v>0</v>
      </c>
      <c r="G685" s="222">
        <f t="shared" si="466"/>
        <v>0</v>
      </c>
      <c r="H685" s="222">
        <f t="shared" si="466"/>
        <v>0</v>
      </c>
      <c r="I685" s="222">
        <f t="shared" si="466"/>
        <v>0</v>
      </c>
      <c r="J685" s="222">
        <f t="shared" si="466"/>
        <v>0</v>
      </c>
      <c r="K685" s="222">
        <f t="shared" si="466"/>
        <v>0</v>
      </c>
      <c r="L685" s="222">
        <f t="shared" si="466"/>
        <v>0</v>
      </c>
      <c r="M685" s="222">
        <f t="shared" si="466"/>
        <v>0</v>
      </c>
      <c r="N685" s="222">
        <f t="shared" si="466"/>
        <v>0</v>
      </c>
      <c r="O685" s="222">
        <f t="shared" si="466"/>
        <v>0</v>
      </c>
      <c r="P685" s="54"/>
      <c r="Q685" s="222">
        <f t="shared" ref="Q685" si="467">SUM(Q686:Q687)</f>
        <v>0</v>
      </c>
      <c r="R685" s="222">
        <f t="shared" si="457"/>
        <v>0</v>
      </c>
    </row>
    <row r="686" spans="1:18" s="53" customFormat="1" x14ac:dyDescent="0.3">
      <c r="A686" s="767"/>
      <c r="B686" s="223" t="s">
        <v>331</v>
      </c>
      <c r="C686" s="608"/>
      <c r="D686" s="608"/>
      <c r="E686" s="608"/>
      <c r="F686" s="608"/>
      <c r="G686" s="608"/>
      <c r="H686" s="608"/>
      <c r="I686" s="608"/>
      <c r="J686" s="608"/>
      <c r="K686" s="608"/>
      <c r="L686" s="608"/>
      <c r="M686" s="608"/>
      <c r="N686" s="608"/>
      <c r="O686" s="608"/>
      <c r="P686" s="54"/>
      <c r="Q686" s="608"/>
      <c r="R686" s="224">
        <f t="shared" si="457"/>
        <v>0</v>
      </c>
    </row>
    <row r="687" spans="1:18" s="53" customFormat="1" x14ac:dyDescent="0.3">
      <c r="A687" s="767"/>
      <c r="B687" s="223" t="s">
        <v>332</v>
      </c>
      <c r="C687" s="608"/>
      <c r="D687" s="608"/>
      <c r="E687" s="608"/>
      <c r="F687" s="608"/>
      <c r="G687" s="608"/>
      <c r="H687" s="608"/>
      <c r="I687" s="608"/>
      <c r="J687" s="608"/>
      <c r="K687" s="608"/>
      <c r="L687" s="608"/>
      <c r="M687" s="608"/>
      <c r="N687" s="608"/>
      <c r="O687" s="608"/>
      <c r="P687" s="54"/>
      <c r="Q687" s="608"/>
      <c r="R687" s="224">
        <f t="shared" si="457"/>
        <v>0</v>
      </c>
    </row>
    <row r="688" spans="1:18" s="53" customFormat="1" x14ac:dyDescent="0.3">
      <c r="A688" s="767"/>
      <c r="B688" s="222" t="s">
        <v>333</v>
      </c>
      <c r="C688" s="222">
        <f t="shared" ref="C688:O688" si="468">SUM(C689:C690)</f>
        <v>0</v>
      </c>
      <c r="D688" s="222">
        <f t="shared" si="468"/>
        <v>0</v>
      </c>
      <c r="E688" s="222">
        <f t="shared" si="468"/>
        <v>0</v>
      </c>
      <c r="F688" s="222">
        <f t="shared" si="468"/>
        <v>0</v>
      </c>
      <c r="G688" s="222">
        <f t="shared" si="468"/>
        <v>0</v>
      </c>
      <c r="H688" s="222">
        <f t="shared" si="468"/>
        <v>0</v>
      </c>
      <c r="I688" s="222">
        <f t="shared" si="468"/>
        <v>0</v>
      </c>
      <c r="J688" s="222">
        <f t="shared" si="468"/>
        <v>0</v>
      </c>
      <c r="K688" s="222">
        <f t="shared" si="468"/>
        <v>0</v>
      </c>
      <c r="L688" s="222">
        <f t="shared" si="468"/>
        <v>0</v>
      </c>
      <c r="M688" s="222">
        <f t="shared" si="468"/>
        <v>0</v>
      </c>
      <c r="N688" s="222">
        <f t="shared" si="468"/>
        <v>0</v>
      </c>
      <c r="O688" s="222">
        <f t="shared" si="468"/>
        <v>0</v>
      </c>
      <c r="P688" s="54"/>
      <c r="Q688" s="222">
        <f t="shared" ref="Q688" si="469">SUM(Q689:Q690)</f>
        <v>0</v>
      </c>
      <c r="R688" s="222">
        <f t="shared" si="457"/>
        <v>0</v>
      </c>
    </row>
    <row r="689" spans="1:18" s="53" customFormat="1" x14ac:dyDescent="0.3">
      <c r="A689" s="767"/>
      <c r="B689" s="223" t="s">
        <v>331</v>
      </c>
      <c r="C689" s="608"/>
      <c r="D689" s="608"/>
      <c r="E689" s="608"/>
      <c r="F689" s="608"/>
      <c r="G689" s="608"/>
      <c r="H689" s="608"/>
      <c r="I689" s="608"/>
      <c r="J689" s="608"/>
      <c r="K689" s="608"/>
      <c r="L689" s="608"/>
      <c r="M689" s="608"/>
      <c r="N689" s="608"/>
      <c r="O689" s="608"/>
      <c r="P689" s="54"/>
      <c r="Q689" s="608"/>
      <c r="R689" s="224">
        <f t="shared" si="457"/>
        <v>0</v>
      </c>
    </row>
    <row r="690" spans="1:18" s="53" customFormat="1" x14ac:dyDescent="0.3">
      <c r="A690" s="767"/>
      <c r="B690" s="223" t="s">
        <v>332</v>
      </c>
      <c r="C690" s="608"/>
      <c r="D690" s="608"/>
      <c r="E690" s="608"/>
      <c r="F690" s="608"/>
      <c r="G690" s="608"/>
      <c r="H690" s="608"/>
      <c r="I690" s="608"/>
      <c r="J690" s="608"/>
      <c r="K690" s="608"/>
      <c r="L690" s="608"/>
      <c r="M690" s="608"/>
      <c r="N690" s="608"/>
      <c r="O690" s="608"/>
      <c r="P690" s="54"/>
      <c r="Q690" s="608"/>
      <c r="R690" s="224">
        <f t="shared" si="457"/>
        <v>0</v>
      </c>
    </row>
    <row r="691" spans="1:18" s="53" customFormat="1" x14ac:dyDescent="0.3">
      <c r="A691" s="767" t="s">
        <v>345</v>
      </c>
      <c r="B691" s="222" t="s">
        <v>330</v>
      </c>
      <c r="C691" s="222">
        <f t="shared" ref="C691:O691" si="470">SUM(C692:C693)</f>
        <v>0</v>
      </c>
      <c r="D691" s="222">
        <f t="shared" si="470"/>
        <v>0</v>
      </c>
      <c r="E691" s="222">
        <f t="shared" si="470"/>
        <v>0</v>
      </c>
      <c r="F691" s="222">
        <f t="shared" si="470"/>
        <v>0</v>
      </c>
      <c r="G691" s="222">
        <f t="shared" si="470"/>
        <v>0</v>
      </c>
      <c r="H691" s="222">
        <f t="shared" si="470"/>
        <v>0</v>
      </c>
      <c r="I691" s="222">
        <f t="shared" si="470"/>
        <v>0</v>
      </c>
      <c r="J691" s="222">
        <f t="shared" si="470"/>
        <v>0</v>
      </c>
      <c r="K691" s="222">
        <f t="shared" si="470"/>
        <v>0</v>
      </c>
      <c r="L691" s="222">
        <f t="shared" si="470"/>
        <v>0</v>
      </c>
      <c r="M691" s="222">
        <f t="shared" si="470"/>
        <v>0</v>
      </c>
      <c r="N691" s="222">
        <f t="shared" si="470"/>
        <v>0</v>
      </c>
      <c r="O691" s="222">
        <f t="shared" si="470"/>
        <v>0</v>
      </c>
      <c r="P691" s="222">
        <f>SUM(P692:P693)</f>
        <v>0</v>
      </c>
      <c r="Q691" s="54"/>
      <c r="R691" s="222">
        <f t="shared" si="457"/>
        <v>0</v>
      </c>
    </row>
    <row r="692" spans="1:18" s="53" customFormat="1" x14ac:dyDescent="0.3">
      <c r="A692" s="767"/>
      <c r="B692" s="223" t="s">
        <v>331</v>
      </c>
      <c r="C692" s="608"/>
      <c r="D692" s="608"/>
      <c r="E692" s="608"/>
      <c r="F692" s="608"/>
      <c r="G692" s="608"/>
      <c r="H692" s="608"/>
      <c r="I692" s="608"/>
      <c r="J692" s="608"/>
      <c r="K692" s="608"/>
      <c r="L692" s="608"/>
      <c r="M692" s="608"/>
      <c r="N692" s="608"/>
      <c r="O692" s="608"/>
      <c r="P692" s="608"/>
      <c r="Q692" s="54"/>
      <c r="R692" s="224">
        <f t="shared" si="457"/>
        <v>0</v>
      </c>
    </row>
    <row r="693" spans="1:18" s="53" customFormat="1" x14ac:dyDescent="0.3">
      <c r="A693" s="767"/>
      <c r="B693" s="223" t="s">
        <v>332</v>
      </c>
      <c r="C693" s="608"/>
      <c r="D693" s="608"/>
      <c r="E693" s="608"/>
      <c r="F693" s="608"/>
      <c r="G693" s="608"/>
      <c r="H693" s="608"/>
      <c r="I693" s="608"/>
      <c r="J693" s="608"/>
      <c r="K693" s="608"/>
      <c r="L693" s="608"/>
      <c r="M693" s="608"/>
      <c r="N693" s="608"/>
      <c r="O693" s="608"/>
      <c r="P693" s="608"/>
      <c r="Q693" s="54"/>
      <c r="R693" s="224">
        <f t="shared" si="457"/>
        <v>0</v>
      </c>
    </row>
    <row r="694" spans="1:18" s="53" customFormat="1" x14ac:dyDescent="0.3">
      <c r="A694" s="767"/>
      <c r="B694" s="222" t="s">
        <v>333</v>
      </c>
      <c r="C694" s="222">
        <f t="shared" ref="C694:O694" si="471">SUM(C695:C696)</f>
        <v>0</v>
      </c>
      <c r="D694" s="222">
        <f t="shared" si="471"/>
        <v>0</v>
      </c>
      <c r="E694" s="222">
        <f t="shared" si="471"/>
        <v>0</v>
      </c>
      <c r="F694" s="222">
        <f t="shared" si="471"/>
        <v>0</v>
      </c>
      <c r="G694" s="222">
        <f t="shared" si="471"/>
        <v>0</v>
      </c>
      <c r="H694" s="222">
        <f t="shared" si="471"/>
        <v>0</v>
      </c>
      <c r="I694" s="222">
        <f t="shared" si="471"/>
        <v>0</v>
      </c>
      <c r="J694" s="222">
        <f t="shared" si="471"/>
        <v>0</v>
      </c>
      <c r="K694" s="222">
        <f t="shared" si="471"/>
        <v>0</v>
      </c>
      <c r="L694" s="222">
        <f t="shared" si="471"/>
        <v>0</v>
      </c>
      <c r="M694" s="222">
        <f t="shared" si="471"/>
        <v>0</v>
      </c>
      <c r="N694" s="222">
        <f t="shared" si="471"/>
        <v>0</v>
      </c>
      <c r="O694" s="222">
        <f t="shared" si="471"/>
        <v>0</v>
      </c>
      <c r="P694" s="222">
        <f>SUM(P695:P696)</f>
        <v>0</v>
      </c>
      <c r="Q694" s="54"/>
      <c r="R694" s="222">
        <f t="shared" si="457"/>
        <v>0</v>
      </c>
    </row>
    <row r="695" spans="1:18" s="53" customFormat="1" x14ac:dyDescent="0.3">
      <c r="A695" s="767"/>
      <c r="B695" s="223" t="s">
        <v>331</v>
      </c>
      <c r="C695" s="608"/>
      <c r="D695" s="608"/>
      <c r="E695" s="608"/>
      <c r="F695" s="608"/>
      <c r="G695" s="608"/>
      <c r="H695" s="608"/>
      <c r="I695" s="608"/>
      <c r="J695" s="608"/>
      <c r="K695" s="608"/>
      <c r="L695" s="608"/>
      <c r="M695" s="608"/>
      <c r="N695" s="608"/>
      <c r="O695" s="608"/>
      <c r="P695" s="608"/>
      <c r="Q695" s="54"/>
      <c r="R695" s="224">
        <f t="shared" si="457"/>
        <v>0</v>
      </c>
    </row>
    <row r="696" spans="1:18" s="53" customFormat="1" x14ac:dyDescent="0.3">
      <c r="A696" s="768"/>
      <c r="B696" s="223" t="s">
        <v>332</v>
      </c>
      <c r="C696" s="608"/>
      <c r="D696" s="608"/>
      <c r="E696" s="608"/>
      <c r="F696" s="608"/>
      <c r="G696" s="608"/>
      <c r="H696" s="608"/>
      <c r="I696" s="608"/>
      <c r="J696" s="608"/>
      <c r="K696" s="608"/>
      <c r="L696" s="608"/>
      <c r="M696" s="608"/>
      <c r="N696" s="608"/>
      <c r="O696" s="608"/>
      <c r="P696" s="608"/>
      <c r="Q696" s="54"/>
      <c r="R696" s="224">
        <f t="shared" si="457"/>
        <v>0</v>
      </c>
    </row>
    <row r="697" spans="1:18" s="53" customFormat="1" x14ac:dyDescent="0.3">
      <c r="A697" s="767" t="s">
        <v>885</v>
      </c>
      <c r="B697" s="225" t="s">
        <v>330</v>
      </c>
      <c r="C697" s="225">
        <f t="shared" ref="C697:R697" si="472">SUM(C607,C613,C619,C625,C631,C637,C643,C649,C655,C661,C667,C673,C679,C685,C691)</f>
        <v>0</v>
      </c>
      <c r="D697" s="225">
        <f t="shared" si="472"/>
        <v>0</v>
      </c>
      <c r="E697" s="225">
        <f t="shared" si="472"/>
        <v>0</v>
      </c>
      <c r="F697" s="225">
        <f t="shared" si="472"/>
        <v>0</v>
      </c>
      <c r="G697" s="225">
        <f t="shared" si="472"/>
        <v>0</v>
      </c>
      <c r="H697" s="225">
        <f t="shared" si="472"/>
        <v>0</v>
      </c>
      <c r="I697" s="225">
        <f t="shared" si="472"/>
        <v>0</v>
      </c>
      <c r="J697" s="225">
        <f t="shared" si="472"/>
        <v>0</v>
      </c>
      <c r="K697" s="225">
        <f t="shared" si="472"/>
        <v>0</v>
      </c>
      <c r="L697" s="225">
        <f t="shared" si="472"/>
        <v>0</v>
      </c>
      <c r="M697" s="225">
        <f t="shared" si="472"/>
        <v>0</v>
      </c>
      <c r="N697" s="225">
        <f t="shared" si="472"/>
        <v>0</v>
      </c>
      <c r="O697" s="225">
        <f t="shared" si="472"/>
        <v>0</v>
      </c>
      <c r="P697" s="225">
        <f t="shared" si="472"/>
        <v>0</v>
      </c>
      <c r="Q697" s="225">
        <f t="shared" si="472"/>
        <v>0</v>
      </c>
      <c r="R697" s="225">
        <f t="shared" si="472"/>
        <v>0</v>
      </c>
    </row>
    <row r="698" spans="1:18" s="53" customFormat="1" x14ac:dyDescent="0.3">
      <c r="A698" s="767"/>
      <c r="B698" s="223" t="s">
        <v>331</v>
      </c>
      <c r="C698" s="224">
        <f t="shared" ref="C698:R698" si="473">SUM(C608,C614,C620,C626,C632,C638,C644,C650,C656,C662,C668,C674,C680,C686,C692)</f>
        <v>0</v>
      </c>
      <c r="D698" s="224">
        <f t="shared" si="473"/>
        <v>0</v>
      </c>
      <c r="E698" s="224">
        <f t="shared" si="473"/>
        <v>0</v>
      </c>
      <c r="F698" s="224">
        <f t="shared" si="473"/>
        <v>0</v>
      </c>
      <c r="G698" s="224">
        <f t="shared" si="473"/>
        <v>0</v>
      </c>
      <c r="H698" s="224">
        <f t="shared" si="473"/>
        <v>0</v>
      </c>
      <c r="I698" s="224">
        <f t="shared" si="473"/>
        <v>0</v>
      </c>
      <c r="J698" s="224">
        <f t="shared" si="473"/>
        <v>0</v>
      </c>
      <c r="K698" s="224">
        <f t="shared" si="473"/>
        <v>0</v>
      </c>
      <c r="L698" s="224">
        <f t="shared" si="473"/>
        <v>0</v>
      </c>
      <c r="M698" s="224">
        <f t="shared" si="473"/>
        <v>0</v>
      </c>
      <c r="N698" s="224">
        <f t="shared" si="473"/>
        <v>0</v>
      </c>
      <c r="O698" s="224">
        <f t="shared" si="473"/>
        <v>0</v>
      </c>
      <c r="P698" s="224">
        <f t="shared" si="473"/>
        <v>0</v>
      </c>
      <c r="Q698" s="224">
        <f t="shared" si="473"/>
        <v>0</v>
      </c>
      <c r="R698" s="224">
        <f t="shared" si="473"/>
        <v>0</v>
      </c>
    </row>
    <row r="699" spans="1:18" s="53" customFormat="1" x14ac:dyDescent="0.3">
      <c r="A699" s="767"/>
      <c r="B699" s="223" t="s">
        <v>332</v>
      </c>
      <c r="C699" s="224">
        <f t="shared" ref="C699:R699" si="474">SUM(C609,C615,C621,C627,C633,C639,C645,C651,C657,C663,C669,C675,C681,C687,C693)</f>
        <v>0</v>
      </c>
      <c r="D699" s="224">
        <f t="shared" si="474"/>
        <v>0</v>
      </c>
      <c r="E699" s="224">
        <f t="shared" si="474"/>
        <v>0</v>
      </c>
      <c r="F699" s="224">
        <f t="shared" si="474"/>
        <v>0</v>
      </c>
      <c r="G699" s="224">
        <f t="shared" si="474"/>
        <v>0</v>
      </c>
      <c r="H699" s="224">
        <f t="shared" si="474"/>
        <v>0</v>
      </c>
      <c r="I699" s="224">
        <f t="shared" si="474"/>
        <v>0</v>
      </c>
      <c r="J699" s="224">
        <f t="shared" si="474"/>
        <v>0</v>
      </c>
      <c r="K699" s="224">
        <f t="shared" si="474"/>
        <v>0</v>
      </c>
      <c r="L699" s="224">
        <f t="shared" si="474"/>
        <v>0</v>
      </c>
      <c r="M699" s="224">
        <f t="shared" si="474"/>
        <v>0</v>
      </c>
      <c r="N699" s="224">
        <f t="shared" si="474"/>
        <v>0</v>
      </c>
      <c r="O699" s="224">
        <f t="shared" si="474"/>
        <v>0</v>
      </c>
      <c r="P699" s="224">
        <f t="shared" si="474"/>
        <v>0</v>
      </c>
      <c r="Q699" s="224">
        <f t="shared" si="474"/>
        <v>0</v>
      </c>
      <c r="R699" s="224">
        <f t="shared" si="474"/>
        <v>0</v>
      </c>
    </row>
    <row r="700" spans="1:18" s="53" customFormat="1" x14ac:dyDescent="0.3">
      <c r="A700" s="767"/>
      <c r="B700" s="225" t="s">
        <v>333</v>
      </c>
      <c r="C700" s="225">
        <f t="shared" ref="C700:R700" si="475">SUM(C610,C616,C622,C628,C634,C640,C646,C652,C658,C664,C670,C676,C682,C688,C694)</f>
        <v>0</v>
      </c>
      <c r="D700" s="225">
        <f t="shared" si="475"/>
        <v>0</v>
      </c>
      <c r="E700" s="225">
        <f t="shared" si="475"/>
        <v>0</v>
      </c>
      <c r="F700" s="225">
        <f t="shared" si="475"/>
        <v>0</v>
      </c>
      <c r="G700" s="225">
        <f t="shared" si="475"/>
        <v>0</v>
      </c>
      <c r="H700" s="225">
        <f t="shared" si="475"/>
        <v>0</v>
      </c>
      <c r="I700" s="225">
        <f t="shared" si="475"/>
        <v>0</v>
      </c>
      <c r="J700" s="225">
        <f t="shared" si="475"/>
        <v>0</v>
      </c>
      <c r="K700" s="225">
        <f t="shared" si="475"/>
        <v>0</v>
      </c>
      <c r="L700" s="225">
        <f t="shared" si="475"/>
        <v>0</v>
      </c>
      <c r="M700" s="225">
        <f t="shared" si="475"/>
        <v>0</v>
      </c>
      <c r="N700" s="225">
        <f t="shared" si="475"/>
        <v>0</v>
      </c>
      <c r="O700" s="225">
        <f t="shared" si="475"/>
        <v>0</v>
      </c>
      <c r="P700" s="225">
        <f t="shared" si="475"/>
        <v>0</v>
      </c>
      <c r="Q700" s="225">
        <f t="shared" si="475"/>
        <v>0</v>
      </c>
      <c r="R700" s="225">
        <f t="shared" si="475"/>
        <v>0</v>
      </c>
    </row>
    <row r="701" spans="1:18" s="53" customFormat="1" x14ac:dyDescent="0.3">
      <c r="A701" s="767"/>
      <c r="B701" s="223" t="s">
        <v>331</v>
      </c>
      <c r="C701" s="224">
        <f t="shared" ref="C701:R701" si="476">SUM(C611,C617,C623,C629,C635,C641,C647,C653,C659,C665,C671,C677,C683,C689,C695)</f>
        <v>0</v>
      </c>
      <c r="D701" s="224">
        <f t="shared" si="476"/>
        <v>0</v>
      </c>
      <c r="E701" s="224">
        <f t="shared" si="476"/>
        <v>0</v>
      </c>
      <c r="F701" s="224">
        <f t="shared" si="476"/>
        <v>0</v>
      </c>
      <c r="G701" s="224">
        <f t="shared" si="476"/>
        <v>0</v>
      </c>
      <c r="H701" s="224">
        <f t="shared" si="476"/>
        <v>0</v>
      </c>
      <c r="I701" s="224">
        <f t="shared" si="476"/>
        <v>0</v>
      </c>
      <c r="J701" s="224">
        <f t="shared" si="476"/>
        <v>0</v>
      </c>
      <c r="K701" s="224">
        <f t="shared" si="476"/>
        <v>0</v>
      </c>
      <c r="L701" s="224">
        <f t="shared" si="476"/>
        <v>0</v>
      </c>
      <c r="M701" s="224">
        <f t="shared" si="476"/>
        <v>0</v>
      </c>
      <c r="N701" s="224">
        <f t="shared" si="476"/>
        <v>0</v>
      </c>
      <c r="O701" s="224">
        <f t="shared" si="476"/>
        <v>0</v>
      </c>
      <c r="P701" s="224">
        <f t="shared" si="476"/>
        <v>0</v>
      </c>
      <c r="Q701" s="224">
        <f t="shared" si="476"/>
        <v>0</v>
      </c>
      <c r="R701" s="224">
        <f t="shared" si="476"/>
        <v>0</v>
      </c>
    </row>
    <row r="702" spans="1:18" s="53" customFormat="1" x14ac:dyDescent="0.3">
      <c r="A702" s="768"/>
      <c r="B702" s="223" t="s">
        <v>332</v>
      </c>
      <c r="C702" s="224">
        <f>SUM(C612,C618,C624,C630,C636,C642,C648,C654,C660,C666,C672,C678,C684,C690,C696)</f>
        <v>0</v>
      </c>
      <c r="D702" s="224">
        <f t="shared" ref="D702:R702" si="477">SUM(D612,D618,D624,D630,D636,D642,D648,D654,D660,D666,D672,D678,D684,D690,D696)</f>
        <v>0</v>
      </c>
      <c r="E702" s="224">
        <f t="shared" si="477"/>
        <v>0</v>
      </c>
      <c r="F702" s="224">
        <f t="shared" si="477"/>
        <v>0</v>
      </c>
      <c r="G702" s="224">
        <f t="shared" si="477"/>
        <v>0</v>
      </c>
      <c r="H702" s="224">
        <f t="shared" si="477"/>
        <v>0</v>
      </c>
      <c r="I702" s="224">
        <f t="shared" si="477"/>
        <v>0</v>
      </c>
      <c r="J702" s="224">
        <f t="shared" si="477"/>
        <v>0</v>
      </c>
      <c r="K702" s="224">
        <f t="shared" si="477"/>
        <v>0</v>
      </c>
      <c r="L702" s="224">
        <f t="shared" si="477"/>
        <v>0</v>
      </c>
      <c r="M702" s="224">
        <f t="shared" si="477"/>
        <v>0</v>
      </c>
      <c r="N702" s="224">
        <f t="shared" si="477"/>
        <v>0</v>
      </c>
      <c r="O702" s="224">
        <f t="shared" si="477"/>
        <v>0</v>
      </c>
      <c r="P702" s="224">
        <f t="shared" si="477"/>
        <v>0</v>
      </c>
      <c r="Q702" s="224">
        <f t="shared" si="477"/>
        <v>0</v>
      </c>
      <c r="R702" s="224">
        <f t="shared" si="477"/>
        <v>0</v>
      </c>
    </row>
    <row r="703" spans="1:18" s="53" customFormat="1" x14ac:dyDescent="0.3">
      <c r="A703" s="223"/>
      <c r="C703" s="223"/>
      <c r="D703" s="223"/>
      <c r="E703" s="223"/>
    </row>
    <row r="704" spans="1:18" s="53" customFormat="1" ht="18" x14ac:dyDescent="0.35">
      <c r="A704" s="223"/>
      <c r="B704" s="770" t="str">
        <f>$I$5</f>
        <v>Budget 2023</v>
      </c>
      <c r="C704" s="771"/>
      <c r="D704" s="771"/>
      <c r="E704" s="771"/>
      <c r="F704" s="771"/>
      <c r="G704" s="771"/>
      <c r="H704" s="771"/>
      <c r="I704" s="771"/>
      <c r="J704" s="771"/>
      <c r="K704" s="771"/>
      <c r="L704" s="771"/>
      <c r="M704" s="771"/>
      <c r="N704" s="771"/>
      <c r="O704" s="771"/>
      <c r="P704" s="771"/>
      <c r="Q704" s="771"/>
      <c r="R704" s="771"/>
    </row>
    <row r="705" spans="1:18" s="53" customFormat="1" ht="40.5" x14ac:dyDescent="0.3">
      <c r="A705" s="223"/>
      <c r="B705" s="219"/>
      <c r="C705" s="220" t="s">
        <v>334</v>
      </c>
      <c r="D705" s="220" t="s">
        <v>335</v>
      </c>
      <c r="E705" s="220" t="s">
        <v>651</v>
      </c>
      <c r="F705" s="220" t="s">
        <v>652</v>
      </c>
      <c r="G705" s="220" t="s">
        <v>653</v>
      </c>
      <c r="H705" s="220" t="s">
        <v>337</v>
      </c>
      <c r="I705" s="220" t="s">
        <v>338</v>
      </c>
      <c r="J705" s="220" t="s">
        <v>339</v>
      </c>
      <c r="K705" s="220" t="s">
        <v>340</v>
      </c>
      <c r="L705" s="220" t="s">
        <v>341</v>
      </c>
      <c r="M705" s="220" t="s">
        <v>342</v>
      </c>
      <c r="N705" s="220" t="s">
        <v>343</v>
      </c>
      <c r="O705" s="220" t="s">
        <v>654</v>
      </c>
      <c r="P705" s="220" t="s">
        <v>344</v>
      </c>
      <c r="Q705" s="220" t="s">
        <v>345</v>
      </c>
      <c r="R705" s="220" t="s">
        <v>885</v>
      </c>
    </row>
    <row r="706" spans="1:18" s="53" customFormat="1" x14ac:dyDescent="0.3">
      <c r="A706" s="769" t="s">
        <v>334</v>
      </c>
      <c r="B706" s="222" t="s">
        <v>330</v>
      </c>
      <c r="C706" s="54"/>
      <c r="D706" s="222">
        <f>SUM(D707:D708)</f>
        <v>0</v>
      </c>
      <c r="E706" s="222">
        <f>SUM(E707:E708)</f>
        <v>0</v>
      </c>
      <c r="F706" s="222">
        <f t="shared" ref="F706:Q706" si="478">SUM(F707:F708)</f>
        <v>0</v>
      </c>
      <c r="G706" s="222">
        <f t="shared" si="478"/>
        <v>0</v>
      </c>
      <c r="H706" s="222">
        <f t="shared" si="478"/>
        <v>0</v>
      </c>
      <c r="I706" s="222">
        <f t="shared" si="478"/>
        <v>0</v>
      </c>
      <c r="J706" s="222">
        <f t="shared" si="478"/>
        <v>0</v>
      </c>
      <c r="K706" s="222">
        <f t="shared" si="478"/>
        <v>0</v>
      </c>
      <c r="L706" s="222">
        <f t="shared" si="478"/>
        <v>0</v>
      </c>
      <c r="M706" s="222">
        <f t="shared" si="478"/>
        <v>0</v>
      </c>
      <c r="N706" s="222">
        <f t="shared" si="478"/>
        <v>0</v>
      </c>
      <c r="O706" s="222">
        <f t="shared" si="478"/>
        <v>0</v>
      </c>
      <c r="P706" s="222">
        <f t="shared" si="478"/>
        <v>0</v>
      </c>
      <c r="Q706" s="222">
        <f t="shared" si="478"/>
        <v>0</v>
      </c>
      <c r="R706" s="222">
        <f>SUM(C706:Q706)</f>
        <v>0</v>
      </c>
    </row>
    <row r="707" spans="1:18" s="53" customFormat="1" x14ac:dyDescent="0.3">
      <c r="A707" s="767"/>
      <c r="B707" s="223" t="s">
        <v>331</v>
      </c>
      <c r="C707" s="54"/>
      <c r="D707" s="608"/>
      <c r="E707" s="608"/>
      <c r="F707" s="608"/>
      <c r="G707" s="608"/>
      <c r="H707" s="608"/>
      <c r="I707" s="608"/>
      <c r="J707" s="608"/>
      <c r="K707" s="608"/>
      <c r="L707" s="608"/>
      <c r="M707" s="608"/>
      <c r="N707" s="608"/>
      <c r="O707" s="608"/>
      <c r="P707" s="608"/>
      <c r="Q707" s="608"/>
      <c r="R707" s="224">
        <f t="shared" ref="R707:R770" si="479">SUM(C707:Q707)</f>
        <v>0</v>
      </c>
    </row>
    <row r="708" spans="1:18" s="53" customFormat="1" x14ac:dyDescent="0.3">
      <c r="A708" s="767"/>
      <c r="B708" s="223" t="s">
        <v>332</v>
      </c>
      <c r="C708" s="54"/>
      <c r="D708" s="608"/>
      <c r="E708" s="608"/>
      <c r="F708" s="608"/>
      <c r="G708" s="608"/>
      <c r="H708" s="608"/>
      <c r="I708" s="608"/>
      <c r="J708" s="608"/>
      <c r="K708" s="608"/>
      <c r="L708" s="608"/>
      <c r="M708" s="608"/>
      <c r="N708" s="608"/>
      <c r="O708" s="608"/>
      <c r="P708" s="608"/>
      <c r="Q708" s="608"/>
      <c r="R708" s="224">
        <f t="shared" si="479"/>
        <v>0</v>
      </c>
    </row>
    <row r="709" spans="1:18" s="53" customFormat="1" x14ac:dyDescent="0.3">
      <c r="A709" s="767"/>
      <c r="B709" s="222" t="s">
        <v>333</v>
      </c>
      <c r="C709" s="54"/>
      <c r="D709" s="222">
        <f>SUM(D710:D711)</f>
        <v>0</v>
      </c>
      <c r="E709" s="222">
        <f>SUM(E710:E711)</f>
        <v>0</v>
      </c>
      <c r="F709" s="222">
        <f t="shared" ref="F709:Q709" si="480">SUM(F710:F711)</f>
        <v>0</v>
      </c>
      <c r="G709" s="222">
        <f t="shared" si="480"/>
        <v>0</v>
      </c>
      <c r="H709" s="222">
        <f t="shared" si="480"/>
        <v>0</v>
      </c>
      <c r="I709" s="222">
        <f t="shared" si="480"/>
        <v>0</v>
      </c>
      <c r="J709" s="222">
        <f t="shared" si="480"/>
        <v>0</v>
      </c>
      <c r="K709" s="222">
        <f t="shared" si="480"/>
        <v>0</v>
      </c>
      <c r="L709" s="222">
        <f t="shared" si="480"/>
        <v>0</v>
      </c>
      <c r="M709" s="222">
        <f t="shared" si="480"/>
        <v>0</v>
      </c>
      <c r="N709" s="222">
        <f t="shared" si="480"/>
        <v>0</v>
      </c>
      <c r="O709" s="222">
        <f t="shared" si="480"/>
        <v>0</v>
      </c>
      <c r="P709" s="222">
        <f t="shared" si="480"/>
        <v>0</v>
      </c>
      <c r="Q709" s="222">
        <f t="shared" si="480"/>
        <v>0</v>
      </c>
      <c r="R709" s="222">
        <f t="shared" si="479"/>
        <v>0</v>
      </c>
    </row>
    <row r="710" spans="1:18" s="53" customFormat="1" x14ac:dyDescent="0.3">
      <c r="A710" s="767"/>
      <c r="B710" s="223" t="s">
        <v>331</v>
      </c>
      <c r="C710" s="54"/>
      <c r="D710" s="608"/>
      <c r="E710" s="608"/>
      <c r="F710" s="608"/>
      <c r="G710" s="608"/>
      <c r="H710" s="608"/>
      <c r="I710" s="608"/>
      <c r="J710" s="608"/>
      <c r="K710" s="608"/>
      <c r="L710" s="608"/>
      <c r="M710" s="608"/>
      <c r="N710" s="608"/>
      <c r="O710" s="608"/>
      <c r="P710" s="608"/>
      <c r="Q710" s="608"/>
      <c r="R710" s="224">
        <f t="shared" si="479"/>
        <v>0</v>
      </c>
    </row>
    <row r="711" spans="1:18" s="53" customFormat="1" x14ac:dyDescent="0.3">
      <c r="A711" s="767"/>
      <c r="B711" s="223" t="s">
        <v>332</v>
      </c>
      <c r="C711" s="54"/>
      <c r="D711" s="608"/>
      <c r="E711" s="608"/>
      <c r="F711" s="608"/>
      <c r="G711" s="608"/>
      <c r="H711" s="608"/>
      <c r="I711" s="608"/>
      <c r="J711" s="608"/>
      <c r="K711" s="608"/>
      <c r="L711" s="608"/>
      <c r="M711" s="608"/>
      <c r="N711" s="608"/>
      <c r="O711" s="608"/>
      <c r="P711" s="608"/>
      <c r="Q711" s="608"/>
      <c r="R711" s="224">
        <f t="shared" si="479"/>
        <v>0</v>
      </c>
    </row>
    <row r="712" spans="1:18" s="53" customFormat="1" x14ac:dyDescent="0.3">
      <c r="A712" s="767" t="s">
        <v>335</v>
      </c>
      <c r="B712" s="222" t="s">
        <v>330</v>
      </c>
      <c r="C712" s="222">
        <f t="shared" ref="C712" si="481">SUM(C713:C714)</f>
        <v>0</v>
      </c>
      <c r="D712" s="54"/>
      <c r="E712" s="222">
        <f t="shared" ref="E712:Q712" si="482">SUM(E713:E714)</f>
        <v>0</v>
      </c>
      <c r="F712" s="222">
        <f t="shared" si="482"/>
        <v>0</v>
      </c>
      <c r="G712" s="222">
        <f t="shared" si="482"/>
        <v>0</v>
      </c>
      <c r="H712" s="222">
        <f t="shared" si="482"/>
        <v>0</v>
      </c>
      <c r="I712" s="222">
        <f t="shared" si="482"/>
        <v>0</v>
      </c>
      <c r="J712" s="222">
        <f t="shared" si="482"/>
        <v>0</v>
      </c>
      <c r="K712" s="222">
        <f t="shared" si="482"/>
        <v>0</v>
      </c>
      <c r="L712" s="222">
        <f t="shared" si="482"/>
        <v>0</v>
      </c>
      <c r="M712" s="222">
        <f t="shared" si="482"/>
        <v>0</v>
      </c>
      <c r="N712" s="222">
        <f t="shared" si="482"/>
        <v>0</v>
      </c>
      <c r="O712" s="222">
        <f t="shared" si="482"/>
        <v>0</v>
      </c>
      <c r="P712" s="222">
        <f t="shared" si="482"/>
        <v>0</v>
      </c>
      <c r="Q712" s="222">
        <f t="shared" si="482"/>
        <v>0</v>
      </c>
      <c r="R712" s="222">
        <f t="shared" si="479"/>
        <v>0</v>
      </c>
    </row>
    <row r="713" spans="1:18" s="53" customFormat="1" x14ac:dyDescent="0.3">
      <c r="A713" s="767"/>
      <c r="B713" s="223" t="s">
        <v>331</v>
      </c>
      <c r="C713" s="608"/>
      <c r="D713" s="54"/>
      <c r="E713" s="608"/>
      <c r="F713" s="608"/>
      <c r="G713" s="608"/>
      <c r="H713" s="608"/>
      <c r="I713" s="608"/>
      <c r="J713" s="608"/>
      <c r="K713" s="608"/>
      <c r="L713" s="608"/>
      <c r="M713" s="608"/>
      <c r="N713" s="608"/>
      <c r="O713" s="608"/>
      <c r="P713" s="608"/>
      <c r="Q713" s="608"/>
      <c r="R713" s="224">
        <f t="shared" si="479"/>
        <v>0</v>
      </c>
    </row>
    <row r="714" spans="1:18" s="53" customFormat="1" x14ac:dyDescent="0.3">
      <c r="A714" s="767"/>
      <c r="B714" s="223" t="s">
        <v>332</v>
      </c>
      <c r="C714" s="608"/>
      <c r="D714" s="54"/>
      <c r="E714" s="608"/>
      <c r="F714" s="608"/>
      <c r="G714" s="608"/>
      <c r="H714" s="608"/>
      <c r="I714" s="608"/>
      <c r="J714" s="608"/>
      <c r="K714" s="608"/>
      <c r="L714" s="608"/>
      <c r="M714" s="608"/>
      <c r="N714" s="608"/>
      <c r="O714" s="608"/>
      <c r="P714" s="608"/>
      <c r="Q714" s="608"/>
      <c r="R714" s="224">
        <f t="shared" si="479"/>
        <v>0</v>
      </c>
    </row>
    <row r="715" spans="1:18" s="53" customFormat="1" x14ac:dyDescent="0.3">
      <c r="A715" s="767"/>
      <c r="B715" s="222" t="s">
        <v>333</v>
      </c>
      <c r="C715" s="222">
        <f t="shared" ref="C715" si="483">SUM(C716:C717)</f>
        <v>0</v>
      </c>
      <c r="D715" s="54"/>
      <c r="E715" s="222">
        <f t="shared" ref="E715:Q715" si="484">SUM(E716:E717)</f>
        <v>0</v>
      </c>
      <c r="F715" s="222">
        <f t="shared" si="484"/>
        <v>0</v>
      </c>
      <c r="G715" s="222">
        <f t="shared" si="484"/>
        <v>0</v>
      </c>
      <c r="H715" s="222">
        <f t="shared" si="484"/>
        <v>0</v>
      </c>
      <c r="I715" s="222">
        <f t="shared" si="484"/>
        <v>0</v>
      </c>
      <c r="J715" s="222">
        <f t="shared" si="484"/>
        <v>0</v>
      </c>
      <c r="K715" s="222">
        <f t="shared" si="484"/>
        <v>0</v>
      </c>
      <c r="L715" s="222">
        <f t="shared" si="484"/>
        <v>0</v>
      </c>
      <c r="M715" s="222">
        <f t="shared" si="484"/>
        <v>0</v>
      </c>
      <c r="N715" s="222">
        <f t="shared" si="484"/>
        <v>0</v>
      </c>
      <c r="O715" s="222">
        <f t="shared" si="484"/>
        <v>0</v>
      </c>
      <c r="P715" s="222">
        <f t="shared" si="484"/>
        <v>0</v>
      </c>
      <c r="Q715" s="222">
        <f t="shared" si="484"/>
        <v>0</v>
      </c>
      <c r="R715" s="222">
        <f t="shared" si="479"/>
        <v>0</v>
      </c>
    </row>
    <row r="716" spans="1:18" s="53" customFormat="1" x14ac:dyDescent="0.3">
      <c r="A716" s="767"/>
      <c r="B716" s="223" t="s">
        <v>331</v>
      </c>
      <c r="C716" s="608"/>
      <c r="D716" s="54"/>
      <c r="E716" s="608"/>
      <c r="F716" s="608"/>
      <c r="G716" s="608"/>
      <c r="H716" s="608"/>
      <c r="I716" s="608"/>
      <c r="J716" s="608"/>
      <c r="K716" s="608"/>
      <c r="L716" s="608"/>
      <c r="M716" s="608"/>
      <c r="N716" s="608"/>
      <c r="O716" s="608"/>
      <c r="P716" s="608"/>
      <c r="Q716" s="608"/>
      <c r="R716" s="224">
        <f t="shared" si="479"/>
        <v>0</v>
      </c>
    </row>
    <row r="717" spans="1:18" s="53" customFormat="1" x14ac:dyDescent="0.3">
      <c r="A717" s="767"/>
      <c r="B717" s="223" t="s">
        <v>332</v>
      </c>
      <c r="C717" s="608"/>
      <c r="D717" s="54"/>
      <c r="E717" s="608"/>
      <c r="F717" s="608"/>
      <c r="G717" s="608"/>
      <c r="H717" s="608"/>
      <c r="I717" s="608"/>
      <c r="J717" s="608"/>
      <c r="K717" s="608"/>
      <c r="L717" s="608"/>
      <c r="M717" s="608"/>
      <c r="N717" s="608"/>
      <c r="O717" s="608"/>
      <c r="P717" s="608"/>
      <c r="Q717" s="608"/>
      <c r="R717" s="224">
        <f t="shared" si="479"/>
        <v>0</v>
      </c>
    </row>
    <row r="718" spans="1:18" s="53" customFormat="1" x14ac:dyDescent="0.3">
      <c r="A718" s="767" t="s">
        <v>655</v>
      </c>
      <c r="B718" s="222" t="s">
        <v>330</v>
      </c>
      <c r="C718" s="222">
        <f t="shared" ref="C718:D718" si="485">SUM(C719:C720)</f>
        <v>0</v>
      </c>
      <c r="D718" s="222">
        <f t="shared" si="485"/>
        <v>0</v>
      </c>
      <c r="E718" s="54"/>
      <c r="F718" s="222">
        <f t="shared" ref="F718:G718" si="486">SUM(F719:F720)</f>
        <v>0</v>
      </c>
      <c r="G718" s="222">
        <f t="shared" si="486"/>
        <v>0</v>
      </c>
      <c r="H718" s="222">
        <f>SUM(H719:H720)</f>
        <v>0</v>
      </c>
      <c r="I718" s="222">
        <f t="shared" ref="I718:Q718" si="487">SUM(I719:I720)</f>
        <v>0</v>
      </c>
      <c r="J718" s="222">
        <f t="shared" si="487"/>
        <v>0</v>
      </c>
      <c r="K718" s="222">
        <f t="shared" si="487"/>
        <v>0</v>
      </c>
      <c r="L718" s="222">
        <f t="shared" si="487"/>
        <v>0</v>
      </c>
      <c r="M718" s="222">
        <f t="shared" si="487"/>
        <v>0</v>
      </c>
      <c r="N718" s="222">
        <f t="shared" si="487"/>
        <v>0</v>
      </c>
      <c r="O718" s="222">
        <f t="shared" si="487"/>
        <v>0</v>
      </c>
      <c r="P718" s="222">
        <f t="shared" si="487"/>
        <v>0</v>
      </c>
      <c r="Q718" s="222">
        <f t="shared" si="487"/>
        <v>0</v>
      </c>
      <c r="R718" s="222">
        <f t="shared" si="479"/>
        <v>0</v>
      </c>
    </row>
    <row r="719" spans="1:18" s="53" customFormat="1" x14ac:dyDescent="0.3">
      <c r="A719" s="767"/>
      <c r="B719" s="223" t="s">
        <v>331</v>
      </c>
      <c r="C719" s="608"/>
      <c r="D719" s="608"/>
      <c r="E719" s="54"/>
      <c r="F719" s="608"/>
      <c r="G719" s="608"/>
      <c r="H719" s="608"/>
      <c r="I719" s="608"/>
      <c r="J719" s="608"/>
      <c r="K719" s="608"/>
      <c r="L719" s="608"/>
      <c r="M719" s="608"/>
      <c r="N719" s="608"/>
      <c r="O719" s="608"/>
      <c r="P719" s="608"/>
      <c r="Q719" s="608"/>
      <c r="R719" s="224">
        <f t="shared" si="479"/>
        <v>0</v>
      </c>
    </row>
    <row r="720" spans="1:18" s="53" customFormat="1" x14ac:dyDescent="0.3">
      <c r="A720" s="767"/>
      <c r="B720" s="223" t="s">
        <v>332</v>
      </c>
      <c r="C720" s="608"/>
      <c r="D720" s="608"/>
      <c r="E720" s="54"/>
      <c r="F720" s="608"/>
      <c r="G720" s="608"/>
      <c r="H720" s="608"/>
      <c r="I720" s="608"/>
      <c r="J720" s="608"/>
      <c r="K720" s="608"/>
      <c r="L720" s="608"/>
      <c r="M720" s="608"/>
      <c r="N720" s="608"/>
      <c r="O720" s="608"/>
      <c r="P720" s="608"/>
      <c r="Q720" s="608"/>
      <c r="R720" s="224">
        <f t="shared" si="479"/>
        <v>0</v>
      </c>
    </row>
    <row r="721" spans="1:18" s="53" customFormat="1" x14ac:dyDescent="0.3">
      <c r="A721" s="767"/>
      <c r="B721" s="222" t="s">
        <v>333</v>
      </c>
      <c r="C721" s="222">
        <f t="shared" ref="C721:D721" si="488">SUM(C722:C723)</f>
        <v>0</v>
      </c>
      <c r="D721" s="222">
        <f t="shared" si="488"/>
        <v>0</v>
      </c>
      <c r="E721" s="54"/>
      <c r="F721" s="222">
        <f t="shared" ref="F721:G721" si="489">SUM(F722:F723)</f>
        <v>0</v>
      </c>
      <c r="G721" s="222">
        <f t="shared" si="489"/>
        <v>0</v>
      </c>
      <c r="H721" s="222">
        <f>SUM(H722:H723)</f>
        <v>0</v>
      </c>
      <c r="I721" s="222">
        <f t="shared" ref="I721:Q721" si="490">SUM(I722:I723)</f>
        <v>0</v>
      </c>
      <c r="J721" s="222">
        <f t="shared" si="490"/>
        <v>0</v>
      </c>
      <c r="K721" s="222">
        <f t="shared" si="490"/>
        <v>0</v>
      </c>
      <c r="L721" s="222">
        <f t="shared" si="490"/>
        <v>0</v>
      </c>
      <c r="M721" s="222">
        <f t="shared" si="490"/>
        <v>0</v>
      </c>
      <c r="N721" s="222">
        <f t="shared" si="490"/>
        <v>0</v>
      </c>
      <c r="O721" s="222">
        <f t="shared" si="490"/>
        <v>0</v>
      </c>
      <c r="P721" s="222">
        <f t="shared" si="490"/>
        <v>0</v>
      </c>
      <c r="Q721" s="222">
        <f t="shared" si="490"/>
        <v>0</v>
      </c>
      <c r="R721" s="222">
        <f t="shared" si="479"/>
        <v>0</v>
      </c>
    </row>
    <row r="722" spans="1:18" s="53" customFormat="1" x14ac:dyDescent="0.3">
      <c r="A722" s="767"/>
      <c r="B722" s="223" t="s">
        <v>331</v>
      </c>
      <c r="C722" s="608"/>
      <c r="D722" s="608"/>
      <c r="E722" s="54"/>
      <c r="F722" s="608"/>
      <c r="G722" s="608"/>
      <c r="H722" s="608"/>
      <c r="I722" s="608"/>
      <c r="J722" s="608"/>
      <c r="K722" s="608"/>
      <c r="L722" s="608"/>
      <c r="M722" s="608"/>
      <c r="N722" s="608"/>
      <c r="O722" s="608"/>
      <c r="P722" s="608"/>
      <c r="Q722" s="608"/>
      <c r="R722" s="224">
        <f t="shared" si="479"/>
        <v>0</v>
      </c>
    </row>
    <row r="723" spans="1:18" s="53" customFormat="1" x14ac:dyDescent="0.3">
      <c r="A723" s="767"/>
      <c r="B723" s="223" t="s">
        <v>332</v>
      </c>
      <c r="C723" s="608"/>
      <c r="D723" s="608"/>
      <c r="E723" s="54"/>
      <c r="F723" s="608"/>
      <c r="G723" s="608"/>
      <c r="H723" s="608"/>
      <c r="I723" s="608"/>
      <c r="J723" s="608"/>
      <c r="K723" s="608"/>
      <c r="L723" s="608"/>
      <c r="M723" s="608"/>
      <c r="N723" s="608"/>
      <c r="O723" s="608"/>
      <c r="P723" s="608"/>
      <c r="Q723" s="608"/>
      <c r="R723" s="224">
        <f t="shared" si="479"/>
        <v>0</v>
      </c>
    </row>
    <row r="724" spans="1:18" s="53" customFormat="1" x14ac:dyDescent="0.3">
      <c r="A724" s="767" t="s">
        <v>336</v>
      </c>
      <c r="B724" s="222" t="s">
        <v>330</v>
      </c>
      <c r="C724" s="222">
        <f t="shared" ref="C724:E724" si="491">SUM(C725:C726)</f>
        <v>0</v>
      </c>
      <c r="D724" s="222">
        <f t="shared" si="491"/>
        <v>0</v>
      </c>
      <c r="E724" s="222">
        <f t="shared" si="491"/>
        <v>0</v>
      </c>
      <c r="F724" s="54"/>
      <c r="G724" s="222">
        <f t="shared" ref="G724" si="492">SUM(G725:G726)</f>
        <v>0</v>
      </c>
      <c r="H724" s="222">
        <f>SUM(H725:H726)</f>
        <v>0</v>
      </c>
      <c r="I724" s="222">
        <f t="shared" ref="I724:Q724" si="493">SUM(I725:I726)</f>
        <v>0</v>
      </c>
      <c r="J724" s="222">
        <f t="shared" si="493"/>
        <v>0</v>
      </c>
      <c r="K724" s="222">
        <f t="shared" si="493"/>
        <v>0</v>
      </c>
      <c r="L724" s="222">
        <f t="shared" si="493"/>
        <v>0</v>
      </c>
      <c r="M724" s="222">
        <f t="shared" si="493"/>
        <v>0</v>
      </c>
      <c r="N724" s="222">
        <f t="shared" si="493"/>
        <v>0</v>
      </c>
      <c r="O724" s="222">
        <f t="shared" si="493"/>
        <v>0</v>
      </c>
      <c r="P724" s="222">
        <f t="shared" si="493"/>
        <v>0</v>
      </c>
      <c r="Q724" s="222">
        <f t="shared" si="493"/>
        <v>0</v>
      </c>
      <c r="R724" s="222">
        <f t="shared" si="479"/>
        <v>0</v>
      </c>
    </row>
    <row r="725" spans="1:18" s="53" customFormat="1" x14ac:dyDescent="0.3">
      <c r="A725" s="767"/>
      <c r="B725" s="223" t="s">
        <v>331</v>
      </c>
      <c r="C725" s="608"/>
      <c r="D725" s="608"/>
      <c r="E725" s="608"/>
      <c r="F725" s="54"/>
      <c r="G725" s="608"/>
      <c r="H725" s="608"/>
      <c r="I725" s="608"/>
      <c r="J725" s="608"/>
      <c r="K725" s="608"/>
      <c r="L725" s="608"/>
      <c r="M725" s="608"/>
      <c r="N725" s="608"/>
      <c r="O725" s="608"/>
      <c r="P725" s="608"/>
      <c r="Q725" s="608"/>
      <c r="R725" s="224">
        <f t="shared" si="479"/>
        <v>0</v>
      </c>
    </row>
    <row r="726" spans="1:18" s="53" customFormat="1" x14ac:dyDescent="0.3">
      <c r="A726" s="767"/>
      <c r="B726" s="223" t="s">
        <v>332</v>
      </c>
      <c r="C726" s="608"/>
      <c r="D726" s="608"/>
      <c r="E726" s="608"/>
      <c r="F726" s="54"/>
      <c r="G726" s="608"/>
      <c r="H726" s="608"/>
      <c r="I726" s="608"/>
      <c r="J726" s="608"/>
      <c r="K726" s="608"/>
      <c r="L726" s="608"/>
      <c r="M726" s="608"/>
      <c r="N726" s="608"/>
      <c r="O726" s="608"/>
      <c r="P726" s="608"/>
      <c r="Q726" s="608"/>
      <c r="R726" s="224">
        <f t="shared" si="479"/>
        <v>0</v>
      </c>
    </row>
    <row r="727" spans="1:18" s="53" customFormat="1" x14ac:dyDescent="0.3">
      <c r="A727" s="767"/>
      <c r="B727" s="222" t="s">
        <v>333</v>
      </c>
      <c r="C727" s="222">
        <f t="shared" ref="C727:E727" si="494">SUM(C728:C729)</f>
        <v>0</v>
      </c>
      <c r="D727" s="222">
        <f t="shared" si="494"/>
        <v>0</v>
      </c>
      <c r="E727" s="222">
        <f t="shared" si="494"/>
        <v>0</v>
      </c>
      <c r="F727" s="54"/>
      <c r="G727" s="222">
        <f t="shared" ref="G727" si="495">SUM(G728:G729)</f>
        <v>0</v>
      </c>
      <c r="H727" s="222">
        <f>SUM(H728:H729)</f>
        <v>0</v>
      </c>
      <c r="I727" s="222">
        <f t="shared" ref="I727:Q727" si="496">SUM(I728:I729)</f>
        <v>0</v>
      </c>
      <c r="J727" s="222">
        <f t="shared" si="496"/>
        <v>0</v>
      </c>
      <c r="K727" s="222">
        <f t="shared" si="496"/>
        <v>0</v>
      </c>
      <c r="L727" s="222">
        <f t="shared" si="496"/>
        <v>0</v>
      </c>
      <c r="M727" s="222">
        <f t="shared" si="496"/>
        <v>0</v>
      </c>
      <c r="N727" s="222">
        <f t="shared" si="496"/>
        <v>0</v>
      </c>
      <c r="O727" s="222">
        <f t="shared" si="496"/>
        <v>0</v>
      </c>
      <c r="P727" s="222">
        <f t="shared" si="496"/>
        <v>0</v>
      </c>
      <c r="Q727" s="222">
        <f t="shared" si="496"/>
        <v>0</v>
      </c>
      <c r="R727" s="222">
        <f t="shared" si="479"/>
        <v>0</v>
      </c>
    </row>
    <row r="728" spans="1:18" s="53" customFormat="1" x14ac:dyDescent="0.3">
      <c r="A728" s="767"/>
      <c r="B728" s="223" t="s">
        <v>331</v>
      </c>
      <c r="C728" s="608"/>
      <c r="D728" s="608"/>
      <c r="E728" s="608"/>
      <c r="F728" s="54"/>
      <c r="G728" s="608"/>
      <c r="H728" s="608"/>
      <c r="I728" s="608"/>
      <c r="J728" s="608"/>
      <c r="K728" s="608"/>
      <c r="L728" s="608"/>
      <c r="M728" s="608"/>
      <c r="N728" s="608"/>
      <c r="O728" s="608"/>
      <c r="P728" s="608"/>
      <c r="Q728" s="608"/>
      <c r="R728" s="224">
        <f t="shared" si="479"/>
        <v>0</v>
      </c>
    </row>
    <row r="729" spans="1:18" s="53" customFormat="1" x14ac:dyDescent="0.3">
      <c r="A729" s="767"/>
      <c r="B729" s="223" t="s">
        <v>332</v>
      </c>
      <c r="C729" s="608"/>
      <c r="D729" s="608"/>
      <c r="E729" s="608"/>
      <c r="F729" s="54"/>
      <c r="G729" s="608"/>
      <c r="H729" s="608"/>
      <c r="I729" s="608"/>
      <c r="J729" s="608"/>
      <c r="K729" s="608"/>
      <c r="L729" s="608"/>
      <c r="M729" s="608"/>
      <c r="N729" s="608"/>
      <c r="O729" s="608"/>
      <c r="P729" s="608"/>
      <c r="Q729" s="608"/>
      <c r="R729" s="224">
        <f t="shared" si="479"/>
        <v>0</v>
      </c>
    </row>
    <row r="730" spans="1:18" s="53" customFormat="1" x14ac:dyDescent="0.3">
      <c r="A730" s="767" t="s">
        <v>656</v>
      </c>
      <c r="B730" s="222" t="s">
        <v>330</v>
      </c>
      <c r="C730" s="222">
        <f t="shared" ref="C730:F730" si="497">SUM(C731:C732)</f>
        <v>0</v>
      </c>
      <c r="D730" s="222">
        <f t="shared" si="497"/>
        <v>0</v>
      </c>
      <c r="E730" s="222">
        <f t="shared" si="497"/>
        <v>0</v>
      </c>
      <c r="F730" s="222">
        <f t="shared" si="497"/>
        <v>0</v>
      </c>
      <c r="G730" s="54"/>
      <c r="H730" s="222">
        <f>SUM(H731:H732)</f>
        <v>0</v>
      </c>
      <c r="I730" s="222">
        <f t="shared" ref="I730:Q730" si="498">SUM(I731:I732)</f>
        <v>0</v>
      </c>
      <c r="J730" s="222">
        <f t="shared" si="498"/>
        <v>0</v>
      </c>
      <c r="K730" s="222">
        <f t="shared" si="498"/>
        <v>0</v>
      </c>
      <c r="L730" s="222">
        <f t="shared" si="498"/>
        <v>0</v>
      </c>
      <c r="M730" s="222">
        <f t="shared" si="498"/>
        <v>0</v>
      </c>
      <c r="N730" s="222">
        <f t="shared" si="498"/>
        <v>0</v>
      </c>
      <c r="O730" s="222">
        <f t="shared" si="498"/>
        <v>0</v>
      </c>
      <c r="P730" s="222">
        <f t="shared" si="498"/>
        <v>0</v>
      </c>
      <c r="Q730" s="222">
        <f t="shared" si="498"/>
        <v>0</v>
      </c>
      <c r="R730" s="222">
        <f t="shared" si="479"/>
        <v>0</v>
      </c>
    </row>
    <row r="731" spans="1:18" s="53" customFormat="1" x14ac:dyDescent="0.3">
      <c r="A731" s="767"/>
      <c r="B731" s="223" t="s">
        <v>331</v>
      </c>
      <c r="C731" s="608"/>
      <c r="D731" s="608"/>
      <c r="E731" s="608"/>
      <c r="F731" s="608"/>
      <c r="G731" s="54"/>
      <c r="H731" s="608"/>
      <c r="I731" s="608"/>
      <c r="J731" s="608"/>
      <c r="K731" s="608"/>
      <c r="L731" s="608"/>
      <c r="M731" s="608"/>
      <c r="N731" s="608"/>
      <c r="O731" s="608"/>
      <c r="P731" s="608"/>
      <c r="Q731" s="608"/>
      <c r="R731" s="224">
        <f t="shared" si="479"/>
        <v>0</v>
      </c>
    </row>
    <row r="732" spans="1:18" s="53" customFormat="1" x14ac:dyDescent="0.3">
      <c r="A732" s="767"/>
      <c r="B732" s="223" t="s">
        <v>332</v>
      </c>
      <c r="C732" s="608"/>
      <c r="D732" s="608"/>
      <c r="E732" s="608"/>
      <c r="F732" s="608"/>
      <c r="G732" s="54"/>
      <c r="H732" s="608"/>
      <c r="I732" s="608"/>
      <c r="J732" s="608"/>
      <c r="K732" s="608"/>
      <c r="L732" s="608"/>
      <c r="M732" s="608"/>
      <c r="N732" s="608"/>
      <c r="O732" s="608"/>
      <c r="P732" s="608"/>
      <c r="Q732" s="608"/>
      <c r="R732" s="224">
        <f t="shared" si="479"/>
        <v>0</v>
      </c>
    </row>
    <row r="733" spans="1:18" s="53" customFormat="1" x14ac:dyDescent="0.3">
      <c r="A733" s="767"/>
      <c r="B733" s="222" t="s">
        <v>333</v>
      </c>
      <c r="C733" s="222">
        <f t="shared" ref="C733:F733" si="499">SUM(C734:C735)</f>
        <v>0</v>
      </c>
      <c r="D733" s="222">
        <f t="shared" si="499"/>
        <v>0</v>
      </c>
      <c r="E733" s="222">
        <f t="shared" si="499"/>
        <v>0</v>
      </c>
      <c r="F733" s="222">
        <f t="shared" si="499"/>
        <v>0</v>
      </c>
      <c r="G733" s="54"/>
      <c r="H733" s="222">
        <f>SUM(H734:H735)</f>
        <v>0</v>
      </c>
      <c r="I733" s="222">
        <f t="shared" ref="I733:Q733" si="500">SUM(I734:I735)</f>
        <v>0</v>
      </c>
      <c r="J733" s="222">
        <f t="shared" si="500"/>
        <v>0</v>
      </c>
      <c r="K733" s="222">
        <f t="shared" si="500"/>
        <v>0</v>
      </c>
      <c r="L733" s="222">
        <f t="shared" si="500"/>
        <v>0</v>
      </c>
      <c r="M733" s="222">
        <f t="shared" si="500"/>
        <v>0</v>
      </c>
      <c r="N733" s="222">
        <f t="shared" si="500"/>
        <v>0</v>
      </c>
      <c r="O733" s="222">
        <f t="shared" si="500"/>
        <v>0</v>
      </c>
      <c r="P733" s="222">
        <f t="shared" si="500"/>
        <v>0</v>
      </c>
      <c r="Q733" s="222">
        <f t="shared" si="500"/>
        <v>0</v>
      </c>
      <c r="R733" s="222">
        <f t="shared" si="479"/>
        <v>0</v>
      </c>
    </row>
    <row r="734" spans="1:18" s="53" customFormat="1" x14ac:dyDescent="0.3">
      <c r="A734" s="767"/>
      <c r="B734" s="223" t="s">
        <v>331</v>
      </c>
      <c r="C734" s="608"/>
      <c r="D734" s="608"/>
      <c r="E734" s="608"/>
      <c r="F734" s="608"/>
      <c r="G734" s="54"/>
      <c r="H734" s="608"/>
      <c r="I734" s="608"/>
      <c r="J734" s="608"/>
      <c r="K734" s="608"/>
      <c r="L734" s="608"/>
      <c r="M734" s="608"/>
      <c r="N734" s="608"/>
      <c r="O734" s="608"/>
      <c r="P734" s="608"/>
      <c r="Q734" s="608"/>
      <c r="R734" s="224">
        <f t="shared" si="479"/>
        <v>0</v>
      </c>
    </row>
    <row r="735" spans="1:18" s="53" customFormat="1" x14ac:dyDescent="0.3">
      <c r="A735" s="767"/>
      <c r="B735" s="223" t="s">
        <v>332</v>
      </c>
      <c r="C735" s="608"/>
      <c r="D735" s="608"/>
      <c r="E735" s="608"/>
      <c r="F735" s="608"/>
      <c r="G735" s="54"/>
      <c r="H735" s="608"/>
      <c r="I735" s="608"/>
      <c r="J735" s="608"/>
      <c r="K735" s="608"/>
      <c r="L735" s="608"/>
      <c r="M735" s="608"/>
      <c r="N735" s="608"/>
      <c r="O735" s="608"/>
      <c r="P735" s="608"/>
      <c r="Q735" s="608"/>
      <c r="R735" s="224">
        <f t="shared" si="479"/>
        <v>0</v>
      </c>
    </row>
    <row r="736" spans="1:18" s="53" customFormat="1" x14ac:dyDescent="0.3">
      <c r="A736" s="767" t="s">
        <v>337</v>
      </c>
      <c r="B736" s="222" t="s">
        <v>330</v>
      </c>
      <c r="C736" s="222">
        <f t="shared" ref="C736:G736" si="501">SUM(C737:C738)</f>
        <v>0</v>
      </c>
      <c r="D736" s="222">
        <f t="shared" si="501"/>
        <v>0</v>
      </c>
      <c r="E736" s="222">
        <f t="shared" si="501"/>
        <v>0</v>
      </c>
      <c r="F736" s="222">
        <f t="shared" si="501"/>
        <v>0</v>
      </c>
      <c r="G736" s="222">
        <f t="shared" si="501"/>
        <v>0</v>
      </c>
      <c r="H736" s="54"/>
      <c r="I736" s="222">
        <f t="shared" ref="I736:Q736" si="502">SUM(I737:I738)</f>
        <v>0</v>
      </c>
      <c r="J736" s="222">
        <f t="shared" si="502"/>
        <v>0</v>
      </c>
      <c r="K736" s="222">
        <f t="shared" si="502"/>
        <v>0</v>
      </c>
      <c r="L736" s="222">
        <f t="shared" si="502"/>
        <v>0</v>
      </c>
      <c r="M736" s="222">
        <f t="shared" si="502"/>
        <v>0</v>
      </c>
      <c r="N736" s="222">
        <f t="shared" si="502"/>
        <v>0</v>
      </c>
      <c r="O736" s="222">
        <f t="shared" si="502"/>
        <v>0</v>
      </c>
      <c r="P736" s="222">
        <f t="shared" si="502"/>
        <v>0</v>
      </c>
      <c r="Q736" s="222">
        <f t="shared" si="502"/>
        <v>0</v>
      </c>
      <c r="R736" s="222">
        <f t="shared" si="479"/>
        <v>0</v>
      </c>
    </row>
    <row r="737" spans="1:18" s="53" customFormat="1" x14ac:dyDescent="0.3">
      <c r="A737" s="767"/>
      <c r="B737" s="223" t="s">
        <v>331</v>
      </c>
      <c r="C737" s="608"/>
      <c r="D737" s="608"/>
      <c r="E737" s="608"/>
      <c r="F737" s="608"/>
      <c r="G737" s="608"/>
      <c r="H737" s="54"/>
      <c r="I737" s="608"/>
      <c r="J737" s="608"/>
      <c r="K737" s="608"/>
      <c r="L737" s="608"/>
      <c r="M737" s="608"/>
      <c r="N737" s="608"/>
      <c r="O737" s="608"/>
      <c r="P737" s="608"/>
      <c r="Q737" s="608"/>
      <c r="R737" s="224">
        <f t="shared" si="479"/>
        <v>0</v>
      </c>
    </row>
    <row r="738" spans="1:18" s="53" customFormat="1" x14ac:dyDescent="0.3">
      <c r="A738" s="767"/>
      <c r="B738" s="223" t="s">
        <v>332</v>
      </c>
      <c r="C738" s="608"/>
      <c r="D738" s="608"/>
      <c r="E738" s="608"/>
      <c r="F738" s="608"/>
      <c r="G738" s="608"/>
      <c r="H738" s="54"/>
      <c r="I738" s="608"/>
      <c r="J738" s="608"/>
      <c r="K738" s="608"/>
      <c r="L738" s="608"/>
      <c r="M738" s="608"/>
      <c r="N738" s="608"/>
      <c r="O738" s="608"/>
      <c r="P738" s="608"/>
      <c r="Q738" s="608"/>
      <c r="R738" s="224">
        <f t="shared" si="479"/>
        <v>0</v>
      </c>
    </row>
    <row r="739" spans="1:18" s="53" customFormat="1" x14ac:dyDescent="0.3">
      <c r="A739" s="767"/>
      <c r="B739" s="222" t="s">
        <v>333</v>
      </c>
      <c r="C739" s="222">
        <f t="shared" ref="C739:G739" si="503">SUM(C740:C741)</f>
        <v>0</v>
      </c>
      <c r="D739" s="222">
        <f t="shared" si="503"/>
        <v>0</v>
      </c>
      <c r="E739" s="222">
        <f t="shared" si="503"/>
        <v>0</v>
      </c>
      <c r="F739" s="222">
        <f t="shared" si="503"/>
        <v>0</v>
      </c>
      <c r="G739" s="222">
        <f t="shared" si="503"/>
        <v>0</v>
      </c>
      <c r="H739" s="54"/>
      <c r="I739" s="222">
        <f t="shared" ref="I739:Q739" si="504">SUM(I740:I741)</f>
        <v>0</v>
      </c>
      <c r="J739" s="222">
        <f t="shared" si="504"/>
        <v>0</v>
      </c>
      <c r="K739" s="222">
        <f t="shared" si="504"/>
        <v>0</v>
      </c>
      <c r="L739" s="222">
        <f t="shared" si="504"/>
        <v>0</v>
      </c>
      <c r="M739" s="222">
        <f t="shared" si="504"/>
        <v>0</v>
      </c>
      <c r="N739" s="222">
        <f t="shared" si="504"/>
        <v>0</v>
      </c>
      <c r="O739" s="222">
        <f t="shared" si="504"/>
        <v>0</v>
      </c>
      <c r="P739" s="222">
        <f t="shared" si="504"/>
        <v>0</v>
      </c>
      <c r="Q739" s="222">
        <f t="shared" si="504"/>
        <v>0</v>
      </c>
      <c r="R739" s="222">
        <f t="shared" si="479"/>
        <v>0</v>
      </c>
    </row>
    <row r="740" spans="1:18" s="53" customFormat="1" x14ac:dyDescent="0.3">
      <c r="A740" s="767"/>
      <c r="B740" s="223" t="s">
        <v>331</v>
      </c>
      <c r="C740" s="608"/>
      <c r="D740" s="608"/>
      <c r="E740" s="608"/>
      <c r="F740" s="608"/>
      <c r="G740" s="608"/>
      <c r="H740" s="54"/>
      <c r="I740" s="608"/>
      <c r="J740" s="608"/>
      <c r="K740" s="608"/>
      <c r="L740" s="608"/>
      <c r="M740" s="608"/>
      <c r="N740" s="608"/>
      <c r="O740" s="608"/>
      <c r="P740" s="608"/>
      <c r="Q740" s="608"/>
      <c r="R740" s="224">
        <f t="shared" si="479"/>
        <v>0</v>
      </c>
    </row>
    <row r="741" spans="1:18" s="53" customFormat="1" x14ac:dyDescent="0.3">
      <c r="A741" s="767"/>
      <c r="B741" s="223" t="s">
        <v>332</v>
      </c>
      <c r="C741" s="608"/>
      <c r="D741" s="608"/>
      <c r="E741" s="608"/>
      <c r="F741" s="608"/>
      <c r="G741" s="608"/>
      <c r="H741" s="54"/>
      <c r="I741" s="608"/>
      <c r="J741" s="608"/>
      <c r="K741" s="608"/>
      <c r="L741" s="608"/>
      <c r="M741" s="608"/>
      <c r="N741" s="608"/>
      <c r="O741" s="608"/>
      <c r="P741" s="608"/>
      <c r="Q741" s="608"/>
      <c r="R741" s="224">
        <f t="shared" si="479"/>
        <v>0</v>
      </c>
    </row>
    <row r="742" spans="1:18" s="53" customFormat="1" x14ac:dyDescent="0.3">
      <c r="A742" s="767" t="s">
        <v>338</v>
      </c>
      <c r="B742" s="222" t="s">
        <v>330</v>
      </c>
      <c r="C742" s="222">
        <f t="shared" ref="C742:H742" si="505">SUM(C743:C744)</f>
        <v>0</v>
      </c>
      <c r="D742" s="222">
        <f t="shared" si="505"/>
        <v>0</v>
      </c>
      <c r="E742" s="222">
        <f t="shared" si="505"/>
        <v>0</v>
      </c>
      <c r="F742" s="222">
        <f t="shared" si="505"/>
        <v>0</v>
      </c>
      <c r="G742" s="222">
        <f t="shared" si="505"/>
        <v>0</v>
      </c>
      <c r="H742" s="222">
        <f t="shared" si="505"/>
        <v>0</v>
      </c>
      <c r="I742" s="54"/>
      <c r="J742" s="222">
        <f t="shared" ref="J742:Q742" si="506">SUM(J743:J744)</f>
        <v>0</v>
      </c>
      <c r="K742" s="222">
        <f t="shared" si="506"/>
        <v>0</v>
      </c>
      <c r="L742" s="222">
        <f t="shared" si="506"/>
        <v>0</v>
      </c>
      <c r="M742" s="222">
        <f t="shared" si="506"/>
        <v>0</v>
      </c>
      <c r="N742" s="222">
        <f t="shared" si="506"/>
        <v>0</v>
      </c>
      <c r="O742" s="222">
        <f t="shared" si="506"/>
        <v>0</v>
      </c>
      <c r="P742" s="222">
        <f t="shared" si="506"/>
        <v>0</v>
      </c>
      <c r="Q742" s="222">
        <f t="shared" si="506"/>
        <v>0</v>
      </c>
      <c r="R742" s="222">
        <f t="shared" si="479"/>
        <v>0</v>
      </c>
    </row>
    <row r="743" spans="1:18" s="53" customFormat="1" x14ac:dyDescent="0.3">
      <c r="A743" s="767"/>
      <c r="B743" s="223" t="s">
        <v>331</v>
      </c>
      <c r="C743" s="608"/>
      <c r="D743" s="608"/>
      <c r="E743" s="608"/>
      <c r="F743" s="608"/>
      <c r="G743" s="608"/>
      <c r="H743" s="608"/>
      <c r="I743" s="54"/>
      <c r="J743" s="608"/>
      <c r="K743" s="608"/>
      <c r="L743" s="608"/>
      <c r="M743" s="608"/>
      <c r="N743" s="608"/>
      <c r="O743" s="608"/>
      <c r="P743" s="608"/>
      <c r="Q743" s="608"/>
      <c r="R743" s="224">
        <f t="shared" si="479"/>
        <v>0</v>
      </c>
    </row>
    <row r="744" spans="1:18" s="53" customFormat="1" x14ac:dyDescent="0.3">
      <c r="A744" s="767"/>
      <c r="B744" s="223" t="s">
        <v>332</v>
      </c>
      <c r="C744" s="608"/>
      <c r="D744" s="608"/>
      <c r="E744" s="608"/>
      <c r="F744" s="608"/>
      <c r="G744" s="608"/>
      <c r="H744" s="608"/>
      <c r="I744" s="54"/>
      <c r="J744" s="608"/>
      <c r="K744" s="608"/>
      <c r="L744" s="608"/>
      <c r="M744" s="608"/>
      <c r="N744" s="608"/>
      <c r="O744" s="608"/>
      <c r="P744" s="608"/>
      <c r="Q744" s="608"/>
      <c r="R744" s="224">
        <f t="shared" si="479"/>
        <v>0</v>
      </c>
    </row>
    <row r="745" spans="1:18" s="53" customFormat="1" x14ac:dyDescent="0.3">
      <c r="A745" s="767"/>
      <c r="B745" s="222" t="s">
        <v>333</v>
      </c>
      <c r="C745" s="222">
        <f t="shared" ref="C745:H745" si="507">SUM(C746:C747)</f>
        <v>0</v>
      </c>
      <c r="D745" s="222">
        <f t="shared" si="507"/>
        <v>0</v>
      </c>
      <c r="E745" s="222">
        <f t="shared" si="507"/>
        <v>0</v>
      </c>
      <c r="F745" s="222">
        <f t="shared" si="507"/>
        <v>0</v>
      </c>
      <c r="G745" s="222">
        <f t="shared" si="507"/>
        <v>0</v>
      </c>
      <c r="H745" s="222">
        <f t="shared" si="507"/>
        <v>0</v>
      </c>
      <c r="I745" s="54"/>
      <c r="J745" s="222">
        <f t="shared" ref="J745:Q745" si="508">SUM(J746:J747)</f>
        <v>0</v>
      </c>
      <c r="K745" s="222">
        <f t="shared" si="508"/>
        <v>0</v>
      </c>
      <c r="L745" s="222">
        <f t="shared" si="508"/>
        <v>0</v>
      </c>
      <c r="M745" s="222">
        <f t="shared" si="508"/>
        <v>0</v>
      </c>
      <c r="N745" s="222">
        <f t="shared" si="508"/>
        <v>0</v>
      </c>
      <c r="O745" s="222">
        <f t="shared" si="508"/>
        <v>0</v>
      </c>
      <c r="P745" s="222">
        <f t="shared" si="508"/>
        <v>0</v>
      </c>
      <c r="Q745" s="222">
        <f t="shared" si="508"/>
        <v>0</v>
      </c>
      <c r="R745" s="222">
        <f t="shared" si="479"/>
        <v>0</v>
      </c>
    </row>
    <row r="746" spans="1:18" s="53" customFormat="1" x14ac:dyDescent="0.3">
      <c r="A746" s="767"/>
      <c r="B746" s="223" t="s">
        <v>331</v>
      </c>
      <c r="C746" s="608"/>
      <c r="D746" s="608"/>
      <c r="E746" s="608"/>
      <c r="F746" s="608"/>
      <c r="G746" s="608"/>
      <c r="H746" s="608"/>
      <c r="I746" s="54"/>
      <c r="J746" s="608"/>
      <c r="K746" s="608"/>
      <c r="L746" s="608"/>
      <c r="M746" s="608"/>
      <c r="N746" s="608"/>
      <c r="O746" s="608"/>
      <c r="P746" s="608"/>
      <c r="Q746" s="608"/>
      <c r="R746" s="224">
        <f t="shared" si="479"/>
        <v>0</v>
      </c>
    </row>
    <row r="747" spans="1:18" s="53" customFormat="1" x14ac:dyDescent="0.3">
      <c r="A747" s="767"/>
      <c r="B747" s="223" t="s">
        <v>332</v>
      </c>
      <c r="C747" s="608"/>
      <c r="D747" s="608"/>
      <c r="E747" s="608"/>
      <c r="F747" s="608"/>
      <c r="G747" s="608"/>
      <c r="H747" s="608"/>
      <c r="I747" s="54"/>
      <c r="J747" s="608"/>
      <c r="K747" s="608"/>
      <c r="L747" s="608"/>
      <c r="M747" s="608"/>
      <c r="N747" s="608"/>
      <c r="O747" s="608"/>
      <c r="P747" s="608"/>
      <c r="Q747" s="608"/>
      <c r="R747" s="224">
        <f t="shared" si="479"/>
        <v>0</v>
      </c>
    </row>
    <row r="748" spans="1:18" s="53" customFormat="1" x14ac:dyDescent="0.3">
      <c r="A748" s="767" t="s">
        <v>339</v>
      </c>
      <c r="B748" s="222" t="s">
        <v>330</v>
      </c>
      <c r="C748" s="222">
        <f t="shared" ref="C748:I748" si="509">SUM(C749:C750)</f>
        <v>0</v>
      </c>
      <c r="D748" s="222">
        <f t="shared" si="509"/>
        <v>0</v>
      </c>
      <c r="E748" s="222">
        <f t="shared" si="509"/>
        <v>0</v>
      </c>
      <c r="F748" s="222">
        <f t="shared" si="509"/>
        <v>0</v>
      </c>
      <c r="G748" s="222">
        <f t="shared" si="509"/>
        <v>0</v>
      </c>
      <c r="H748" s="222">
        <f t="shared" si="509"/>
        <v>0</v>
      </c>
      <c r="I748" s="222">
        <f t="shared" si="509"/>
        <v>0</v>
      </c>
      <c r="J748" s="54"/>
      <c r="K748" s="222">
        <f t="shared" ref="K748:Q748" si="510">SUM(K749:K750)</f>
        <v>0</v>
      </c>
      <c r="L748" s="222">
        <f t="shared" si="510"/>
        <v>0</v>
      </c>
      <c r="M748" s="222">
        <f t="shared" si="510"/>
        <v>0</v>
      </c>
      <c r="N748" s="222">
        <f t="shared" si="510"/>
        <v>0</v>
      </c>
      <c r="O748" s="222">
        <f t="shared" si="510"/>
        <v>0</v>
      </c>
      <c r="P748" s="222">
        <f t="shared" si="510"/>
        <v>0</v>
      </c>
      <c r="Q748" s="222">
        <f t="shared" si="510"/>
        <v>0</v>
      </c>
      <c r="R748" s="222">
        <f t="shared" si="479"/>
        <v>0</v>
      </c>
    </row>
    <row r="749" spans="1:18" s="53" customFormat="1" x14ac:dyDescent="0.3">
      <c r="A749" s="767"/>
      <c r="B749" s="223" t="s">
        <v>331</v>
      </c>
      <c r="C749" s="608"/>
      <c r="D749" s="608"/>
      <c r="E749" s="608"/>
      <c r="F749" s="608"/>
      <c r="G749" s="608"/>
      <c r="H749" s="608"/>
      <c r="I749" s="608"/>
      <c r="J749" s="54"/>
      <c r="K749" s="608"/>
      <c r="L749" s="608"/>
      <c r="M749" s="608"/>
      <c r="N749" s="608"/>
      <c r="O749" s="608"/>
      <c r="P749" s="608"/>
      <c r="Q749" s="608"/>
      <c r="R749" s="224">
        <f t="shared" si="479"/>
        <v>0</v>
      </c>
    </row>
    <row r="750" spans="1:18" s="53" customFormat="1" x14ac:dyDescent="0.3">
      <c r="A750" s="767"/>
      <c r="B750" s="223" t="s">
        <v>332</v>
      </c>
      <c r="C750" s="608"/>
      <c r="D750" s="608"/>
      <c r="E750" s="608"/>
      <c r="F750" s="608"/>
      <c r="G750" s="608"/>
      <c r="H750" s="608"/>
      <c r="I750" s="608"/>
      <c r="J750" s="54"/>
      <c r="K750" s="608"/>
      <c r="L750" s="608"/>
      <c r="M750" s="608"/>
      <c r="N750" s="608"/>
      <c r="O750" s="608"/>
      <c r="P750" s="608"/>
      <c r="Q750" s="608"/>
      <c r="R750" s="224">
        <f t="shared" si="479"/>
        <v>0</v>
      </c>
    </row>
    <row r="751" spans="1:18" s="53" customFormat="1" x14ac:dyDescent="0.3">
      <c r="A751" s="767"/>
      <c r="B751" s="222" t="s">
        <v>333</v>
      </c>
      <c r="C751" s="222">
        <f t="shared" ref="C751:I751" si="511">SUM(C752:C753)</f>
        <v>0</v>
      </c>
      <c r="D751" s="222">
        <f t="shared" si="511"/>
        <v>0</v>
      </c>
      <c r="E751" s="222">
        <f t="shared" si="511"/>
        <v>0</v>
      </c>
      <c r="F751" s="222">
        <f t="shared" si="511"/>
        <v>0</v>
      </c>
      <c r="G751" s="222">
        <f t="shared" si="511"/>
        <v>0</v>
      </c>
      <c r="H751" s="222">
        <f t="shared" si="511"/>
        <v>0</v>
      </c>
      <c r="I751" s="222">
        <f t="shared" si="511"/>
        <v>0</v>
      </c>
      <c r="J751" s="54"/>
      <c r="K751" s="222">
        <f t="shared" ref="K751:Q751" si="512">SUM(K752:K753)</f>
        <v>0</v>
      </c>
      <c r="L751" s="222">
        <f t="shared" si="512"/>
        <v>0</v>
      </c>
      <c r="M751" s="222">
        <f t="shared" si="512"/>
        <v>0</v>
      </c>
      <c r="N751" s="222">
        <f t="shared" si="512"/>
        <v>0</v>
      </c>
      <c r="O751" s="222">
        <f t="shared" si="512"/>
        <v>0</v>
      </c>
      <c r="P751" s="222">
        <f t="shared" si="512"/>
        <v>0</v>
      </c>
      <c r="Q751" s="222">
        <f t="shared" si="512"/>
        <v>0</v>
      </c>
      <c r="R751" s="222">
        <f t="shared" si="479"/>
        <v>0</v>
      </c>
    </row>
    <row r="752" spans="1:18" s="53" customFormat="1" x14ac:dyDescent="0.3">
      <c r="A752" s="767"/>
      <c r="B752" s="223" t="s">
        <v>331</v>
      </c>
      <c r="C752" s="608"/>
      <c r="D752" s="608"/>
      <c r="E752" s="608"/>
      <c r="F752" s="608"/>
      <c r="G752" s="608"/>
      <c r="H752" s="608"/>
      <c r="I752" s="608"/>
      <c r="J752" s="54"/>
      <c r="K752" s="608"/>
      <c r="L752" s="608"/>
      <c r="M752" s="608"/>
      <c r="N752" s="608"/>
      <c r="O752" s="608"/>
      <c r="P752" s="608"/>
      <c r="Q752" s="608"/>
      <c r="R752" s="224">
        <f t="shared" si="479"/>
        <v>0</v>
      </c>
    </row>
    <row r="753" spans="1:18" s="53" customFormat="1" x14ac:dyDescent="0.3">
      <c r="A753" s="767"/>
      <c r="B753" s="223" t="s">
        <v>332</v>
      </c>
      <c r="C753" s="608"/>
      <c r="D753" s="608"/>
      <c r="E753" s="608"/>
      <c r="F753" s="608"/>
      <c r="G753" s="608"/>
      <c r="H753" s="608"/>
      <c r="I753" s="608"/>
      <c r="J753" s="54"/>
      <c r="K753" s="608"/>
      <c r="L753" s="608"/>
      <c r="M753" s="608"/>
      <c r="N753" s="608"/>
      <c r="O753" s="608"/>
      <c r="P753" s="608"/>
      <c r="Q753" s="608"/>
      <c r="R753" s="224">
        <f t="shared" si="479"/>
        <v>0</v>
      </c>
    </row>
    <row r="754" spans="1:18" s="53" customFormat="1" x14ac:dyDescent="0.3">
      <c r="A754" s="767" t="s">
        <v>340</v>
      </c>
      <c r="B754" s="222" t="s">
        <v>330</v>
      </c>
      <c r="C754" s="222">
        <f t="shared" ref="C754:J754" si="513">SUM(C755:C756)</f>
        <v>0</v>
      </c>
      <c r="D754" s="222">
        <f t="shared" si="513"/>
        <v>0</v>
      </c>
      <c r="E754" s="222">
        <f t="shared" si="513"/>
        <v>0</v>
      </c>
      <c r="F754" s="222">
        <f t="shared" si="513"/>
        <v>0</v>
      </c>
      <c r="G754" s="222">
        <f t="shared" si="513"/>
        <v>0</v>
      </c>
      <c r="H754" s="222">
        <f t="shared" si="513"/>
        <v>0</v>
      </c>
      <c r="I754" s="222">
        <f t="shared" si="513"/>
        <v>0</v>
      </c>
      <c r="J754" s="222">
        <f t="shared" si="513"/>
        <v>0</v>
      </c>
      <c r="K754" s="54"/>
      <c r="L754" s="222">
        <f t="shared" ref="L754:Q754" si="514">SUM(L755:L756)</f>
        <v>0</v>
      </c>
      <c r="M754" s="222">
        <f t="shared" si="514"/>
        <v>0</v>
      </c>
      <c r="N754" s="222">
        <f t="shared" si="514"/>
        <v>0</v>
      </c>
      <c r="O754" s="222">
        <f t="shared" si="514"/>
        <v>0</v>
      </c>
      <c r="P754" s="222">
        <f t="shared" si="514"/>
        <v>0</v>
      </c>
      <c r="Q754" s="222">
        <f t="shared" si="514"/>
        <v>0</v>
      </c>
      <c r="R754" s="222">
        <f t="shared" si="479"/>
        <v>0</v>
      </c>
    </row>
    <row r="755" spans="1:18" s="53" customFormat="1" x14ac:dyDescent="0.3">
      <c r="A755" s="767"/>
      <c r="B755" s="223" t="s">
        <v>331</v>
      </c>
      <c r="C755" s="608"/>
      <c r="D755" s="608"/>
      <c r="E755" s="608"/>
      <c r="F755" s="608"/>
      <c r="G755" s="608"/>
      <c r="H755" s="608"/>
      <c r="I755" s="608"/>
      <c r="J755" s="608"/>
      <c r="K755" s="54"/>
      <c r="L755" s="608"/>
      <c r="M755" s="608"/>
      <c r="N755" s="608"/>
      <c r="O755" s="608"/>
      <c r="P755" s="608"/>
      <c r="Q755" s="608"/>
      <c r="R755" s="224">
        <f t="shared" si="479"/>
        <v>0</v>
      </c>
    </row>
    <row r="756" spans="1:18" s="53" customFormat="1" x14ac:dyDescent="0.3">
      <c r="A756" s="767"/>
      <c r="B756" s="223" t="s">
        <v>332</v>
      </c>
      <c r="C756" s="608"/>
      <c r="D756" s="608"/>
      <c r="E756" s="608"/>
      <c r="F756" s="608"/>
      <c r="G756" s="608"/>
      <c r="H756" s="608"/>
      <c r="I756" s="608"/>
      <c r="J756" s="608"/>
      <c r="K756" s="54"/>
      <c r="L756" s="608"/>
      <c r="M756" s="608"/>
      <c r="N756" s="608"/>
      <c r="O756" s="608"/>
      <c r="P756" s="608"/>
      <c r="Q756" s="608"/>
      <c r="R756" s="224">
        <f t="shared" si="479"/>
        <v>0</v>
      </c>
    </row>
    <row r="757" spans="1:18" s="53" customFormat="1" x14ac:dyDescent="0.3">
      <c r="A757" s="767"/>
      <c r="B757" s="222" t="s">
        <v>333</v>
      </c>
      <c r="C757" s="222">
        <f t="shared" ref="C757:J757" si="515">SUM(C758:C759)</f>
        <v>0</v>
      </c>
      <c r="D757" s="222">
        <f t="shared" si="515"/>
        <v>0</v>
      </c>
      <c r="E757" s="222">
        <f t="shared" si="515"/>
        <v>0</v>
      </c>
      <c r="F757" s="222">
        <f t="shared" si="515"/>
        <v>0</v>
      </c>
      <c r="G757" s="222">
        <f t="shared" si="515"/>
        <v>0</v>
      </c>
      <c r="H757" s="222">
        <f t="shared" si="515"/>
        <v>0</v>
      </c>
      <c r="I757" s="222">
        <f t="shared" si="515"/>
        <v>0</v>
      </c>
      <c r="J757" s="222">
        <f t="shared" si="515"/>
        <v>0</v>
      </c>
      <c r="K757" s="54"/>
      <c r="L757" s="222">
        <f t="shared" ref="L757:Q757" si="516">SUM(L758:L759)</f>
        <v>0</v>
      </c>
      <c r="M757" s="222">
        <f t="shared" si="516"/>
        <v>0</v>
      </c>
      <c r="N757" s="222">
        <f t="shared" si="516"/>
        <v>0</v>
      </c>
      <c r="O757" s="222">
        <f t="shared" si="516"/>
        <v>0</v>
      </c>
      <c r="P757" s="222">
        <f t="shared" si="516"/>
        <v>0</v>
      </c>
      <c r="Q757" s="222">
        <f t="shared" si="516"/>
        <v>0</v>
      </c>
      <c r="R757" s="222">
        <f t="shared" si="479"/>
        <v>0</v>
      </c>
    </row>
    <row r="758" spans="1:18" s="53" customFormat="1" x14ac:dyDescent="0.3">
      <c r="A758" s="767"/>
      <c r="B758" s="223" t="s">
        <v>331</v>
      </c>
      <c r="C758" s="608"/>
      <c r="D758" s="608"/>
      <c r="E758" s="608"/>
      <c r="F758" s="608"/>
      <c r="G758" s="608"/>
      <c r="H758" s="608"/>
      <c r="I758" s="608"/>
      <c r="J758" s="608"/>
      <c r="K758" s="54"/>
      <c r="L758" s="608"/>
      <c r="M758" s="608"/>
      <c r="N758" s="608"/>
      <c r="O758" s="608"/>
      <c r="P758" s="608"/>
      <c r="Q758" s="608"/>
      <c r="R758" s="224">
        <f t="shared" si="479"/>
        <v>0</v>
      </c>
    </row>
    <row r="759" spans="1:18" s="53" customFormat="1" x14ac:dyDescent="0.3">
      <c r="A759" s="767"/>
      <c r="B759" s="223" t="s">
        <v>332</v>
      </c>
      <c r="C759" s="608"/>
      <c r="D759" s="608"/>
      <c r="E759" s="608"/>
      <c r="F759" s="608"/>
      <c r="G759" s="608"/>
      <c r="H759" s="608"/>
      <c r="I759" s="608"/>
      <c r="J759" s="608"/>
      <c r="K759" s="54"/>
      <c r="L759" s="608"/>
      <c r="M759" s="608"/>
      <c r="N759" s="608"/>
      <c r="O759" s="608"/>
      <c r="P759" s="608"/>
      <c r="Q759" s="608"/>
      <c r="R759" s="224">
        <f t="shared" si="479"/>
        <v>0</v>
      </c>
    </row>
    <row r="760" spans="1:18" s="53" customFormat="1" x14ac:dyDescent="0.3">
      <c r="A760" s="767" t="s">
        <v>341</v>
      </c>
      <c r="B760" s="222" t="s">
        <v>330</v>
      </c>
      <c r="C760" s="222">
        <f t="shared" ref="C760:K760" si="517">SUM(C761:C762)</f>
        <v>0</v>
      </c>
      <c r="D760" s="222">
        <f t="shared" si="517"/>
        <v>0</v>
      </c>
      <c r="E760" s="222">
        <f t="shared" si="517"/>
        <v>0</v>
      </c>
      <c r="F760" s="222">
        <f t="shared" si="517"/>
        <v>0</v>
      </c>
      <c r="G760" s="222">
        <f t="shared" si="517"/>
        <v>0</v>
      </c>
      <c r="H760" s="222">
        <f t="shared" si="517"/>
        <v>0</v>
      </c>
      <c r="I760" s="222">
        <f t="shared" si="517"/>
        <v>0</v>
      </c>
      <c r="J760" s="222">
        <f t="shared" si="517"/>
        <v>0</v>
      </c>
      <c r="K760" s="222">
        <f t="shared" si="517"/>
        <v>0</v>
      </c>
      <c r="L760" s="54"/>
      <c r="M760" s="222">
        <f t="shared" ref="M760:Q760" si="518">SUM(M761:M762)</f>
        <v>0</v>
      </c>
      <c r="N760" s="222">
        <f t="shared" si="518"/>
        <v>0</v>
      </c>
      <c r="O760" s="222">
        <f t="shared" si="518"/>
        <v>0</v>
      </c>
      <c r="P760" s="222">
        <f t="shared" si="518"/>
        <v>0</v>
      </c>
      <c r="Q760" s="222">
        <f t="shared" si="518"/>
        <v>0</v>
      </c>
      <c r="R760" s="222">
        <f t="shared" si="479"/>
        <v>0</v>
      </c>
    </row>
    <row r="761" spans="1:18" s="53" customFormat="1" x14ac:dyDescent="0.3">
      <c r="A761" s="767"/>
      <c r="B761" s="223" t="s">
        <v>331</v>
      </c>
      <c r="C761" s="608"/>
      <c r="D761" s="608"/>
      <c r="E761" s="608"/>
      <c r="F761" s="608"/>
      <c r="G761" s="608"/>
      <c r="H761" s="608"/>
      <c r="I761" s="608"/>
      <c r="J761" s="608"/>
      <c r="K761" s="608"/>
      <c r="L761" s="54"/>
      <c r="M761" s="608"/>
      <c r="N761" s="608"/>
      <c r="O761" s="608"/>
      <c r="P761" s="608"/>
      <c r="Q761" s="608"/>
      <c r="R761" s="224">
        <f t="shared" si="479"/>
        <v>0</v>
      </c>
    </row>
    <row r="762" spans="1:18" s="53" customFormat="1" x14ac:dyDescent="0.3">
      <c r="A762" s="767"/>
      <c r="B762" s="223" t="s">
        <v>332</v>
      </c>
      <c r="C762" s="608"/>
      <c r="D762" s="608"/>
      <c r="E762" s="608"/>
      <c r="F762" s="608"/>
      <c r="G762" s="608"/>
      <c r="H762" s="608"/>
      <c r="I762" s="608"/>
      <c r="J762" s="608"/>
      <c r="K762" s="608"/>
      <c r="L762" s="54"/>
      <c r="M762" s="608"/>
      <c r="N762" s="608"/>
      <c r="O762" s="608"/>
      <c r="P762" s="608"/>
      <c r="Q762" s="608"/>
      <c r="R762" s="224">
        <f t="shared" si="479"/>
        <v>0</v>
      </c>
    </row>
    <row r="763" spans="1:18" s="53" customFormat="1" x14ac:dyDescent="0.3">
      <c r="A763" s="767"/>
      <c r="B763" s="222" t="s">
        <v>333</v>
      </c>
      <c r="C763" s="222">
        <f t="shared" ref="C763:K763" si="519">SUM(C764:C765)</f>
        <v>0</v>
      </c>
      <c r="D763" s="222">
        <f t="shared" si="519"/>
        <v>0</v>
      </c>
      <c r="E763" s="222">
        <f t="shared" si="519"/>
        <v>0</v>
      </c>
      <c r="F763" s="222">
        <f t="shared" si="519"/>
        <v>0</v>
      </c>
      <c r="G763" s="222">
        <f t="shared" si="519"/>
        <v>0</v>
      </c>
      <c r="H763" s="222">
        <f t="shared" si="519"/>
        <v>0</v>
      </c>
      <c r="I763" s="222">
        <f t="shared" si="519"/>
        <v>0</v>
      </c>
      <c r="J763" s="222">
        <f t="shared" si="519"/>
        <v>0</v>
      </c>
      <c r="K763" s="222">
        <f t="shared" si="519"/>
        <v>0</v>
      </c>
      <c r="L763" s="54"/>
      <c r="M763" s="222">
        <f t="shared" ref="M763:Q763" si="520">SUM(M764:M765)</f>
        <v>0</v>
      </c>
      <c r="N763" s="222">
        <f t="shared" si="520"/>
        <v>0</v>
      </c>
      <c r="O763" s="222">
        <f t="shared" si="520"/>
        <v>0</v>
      </c>
      <c r="P763" s="222">
        <f t="shared" si="520"/>
        <v>0</v>
      </c>
      <c r="Q763" s="222">
        <f t="shared" si="520"/>
        <v>0</v>
      </c>
      <c r="R763" s="222">
        <f t="shared" si="479"/>
        <v>0</v>
      </c>
    </row>
    <row r="764" spans="1:18" s="53" customFormat="1" x14ac:dyDescent="0.3">
      <c r="A764" s="767"/>
      <c r="B764" s="223" t="s">
        <v>331</v>
      </c>
      <c r="C764" s="608"/>
      <c r="D764" s="608"/>
      <c r="E764" s="608"/>
      <c r="F764" s="608"/>
      <c r="G764" s="608"/>
      <c r="H764" s="608"/>
      <c r="I764" s="608"/>
      <c r="J764" s="608"/>
      <c r="K764" s="608"/>
      <c r="L764" s="54"/>
      <c r="M764" s="608"/>
      <c r="N764" s="608"/>
      <c r="O764" s="608"/>
      <c r="P764" s="608"/>
      <c r="Q764" s="608"/>
      <c r="R764" s="224">
        <f t="shared" si="479"/>
        <v>0</v>
      </c>
    </row>
    <row r="765" spans="1:18" s="53" customFormat="1" x14ac:dyDescent="0.3">
      <c r="A765" s="767"/>
      <c r="B765" s="223" t="s">
        <v>332</v>
      </c>
      <c r="C765" s="608"/>
      <c r="D765" s="608"/>
      <c r="E765" s="608"/>
      <c r="F765" s="608"/>
      <c r="G765" s="608"/>
      <c r="H765" s="608"/>
      <c r="I765" s="608"/>
      <c r="J765" s="608"/>
      <c r="K765" s="608"/>
      <c r="L765" s="54"/>
      <c r="M765" s="608"/>
      <c r="N765" s="608"/>
      <c r="O765" s="608"/>
      <c r="P765" s="608"/>
      <c r="Q765" s="608"/>
      <c r="R765" s="224">
        <f t="shared" si="479"/>
        <v>0</v>
      </c>
    </row>
    <row r="766" spans="1:18" s="53" customFormat="1" x14ac:dyDescent="0.3">
      <c r="A766" s="767" t="s">
        <v>342</v>
      </c>
      <c r="B766" s="222" t="s">
        <v>330</v>
      </c>
      <c r="C766" s="222">
        <f t="shared" ref="C766:L766" si="521">SUM(C767:C768)</f>
        <v>0</v>
      </c>
      <c r="D766" s="222">
        <f t="shared" si="521"/>
        <v>0</v>
      </c>
      <c r="E766" s="222">
        <f t="shared" si="521"/>
        <v>0</v>
      </c>
      <c r="F766" s="222">
        <f t="shared" si="521"/>
        <v>0</v>
      </c>
      <c r="G766" s="222">
        <f t="shared" si="521"/>
        <v>0</v>
      </c>
      <c r="H766" s="222">
        <f t="shared" si="521"/>
        <v>0</v>
      </c>
      <c r="I766" s="222">
        <f t="shared" si="521"/>
        <v>0</v>
      </c>
      <c r="J766" s="222">
        <f t="shared" si="521"/>
        <v>0</v>
      </c>
      <c r="K766" s="222">
        <f t="shared" si="521"/>
        <v>0</v>
      </c>
      <c r="L766" s="222">
        <f t="shared" si="521"/>
        <v>0</v>
      </c>
      <c r="M766" s="54"/>
      <c r="N766" s="222">
        <f t="shared" ref="N766:Q766" si="522">SUM(N767:N768)</f>
        <v>0</v>
      </c>
      <c r="O766" s="222">
        <f t="shared" si="522"/>
        <v>0</v>
      </c>
      <c r="P766" s="222">
        <f t="shared" si="522"/>
        <v>0</v>
      </c>
      <c r="Q766" s="222">
        <f t="shared" si="522"/>
        <v>0</v>
      </c>
      <c r="R766" s="222">
        <f t="shared" si="479"/>
        <v>0</v>
      </c>
    </row>
    <row r="767" spans="1:18" s="53" customFormat="1" x14ac:dyDescent="0.3">
      <c r="A767" s="767"/>
      <c r="B767" s="223" t="s">
        <v>331</v>
      </c>
      <c r="C767" s="608"/>
      <c r="D767" s="608"/>
      <c r="E767" s="608"/>
      <c r="F767" s="608"/>
      <c r="G767" s="608"/>
      <c r="H767" s="608"/>
      <c r="I767" s="608"/>
      <c r="J767" s="608"/>
      <c r="K767" s="608"/>
      <c r="L767" s="608"/>
      <c r="M767" s="54"/>
      <c r="N767" s="608"/>
      <c r="O767" s="608"/>
      <c r="P767" s="608"/>
      <c r="Q767" s="608"/>
      <c r="R767" s="224">
        <f t="shared" si="479"/>
        <v>0</v>
      </c>
    </row>
    <row r="768" spans="1:18" s="53" customFormat="1" x14ac:dyDescent="0.3">
      <c r="A768" s="767"/>
      <c r="B768" s="223" t="s">
        <v>332</v>
      </c>
      <c r="C768" s="608"/>
      <c r="D768" s="608"/>
      <c r="E768" s="608"/>
      <c r="F768" s="608"/>
      <c r="G768" s="608"/>
      <c r="H768" s="608"/>
      <c r="I768" s="608"/>
      <c r="J768" s="608"/>
      <c r="K768" s="608"/>
      <c r="L768" s="608"/>
      <c r="M768" s="54"/>
      <c r="N768" s="608"/>
      <c r="O768" s="608"/>
      <c r="P768" s="608"/>
      <c r="Q768" s="608"/>
      <c r="R768" s="224">
        <f t="shared" si="479"/>
        <v>0</v>
      </c>
    </row>
    <row r="769" spans="1:18" s="53" customFormat="1" x14ac:dyDescent="0.3">
      <c r="A769" s="767"/>
      <c r="B769" s="222" t="s">
        <v>333</v>
      </c>
      <c r="C769" s="222">
        <f t="shared" ref="C769:L769" si="523">SUM(C770:C771)</f>
        <v>0</v>
      </c>
      <c r="D769" s="222">
        <f t="shared" si="523"/>
        <v>0</v>
      </c>
      <c r="E769" s="222">
        <f t="shared" si="523"/>
        <v>0</v>
      </c>
      <c r="F769" s="222">
        <f t="shared" si="523"/>
        <v>0</v>
      </c>
      <c r="G769" s="222">
        <f t="shared" si="523"/>
        <v>0</v>
      </c>
      <c r="H769" s="222">
        <f t="shared" si="523"/>
        <v>0</v>
      </c>
      <c r="I769" s="222">
        <f t="shared" si="523"/>
        <v>0</v>
      </c>
      <c r="J769" s="222">
        <f t="shared" si="523"/>
        <v>0</v>
      </c>
      <c r="K769" s="222">
        <f t="shared" si="523"/>
        <v>0</v>
      </c>
      <c r="L769" s="222">
        <f t="shared" si="523"/>
        <v>0</v>
      </c>
      <c r="M769" s="54"/>
      <c r="N769" s="222">
        <f t="shared" ref="N769:Q769" si="524">SUM(N770:N771)</f>
        <v>0</v>
      </c>
      <c r="O769" s="222">
        <f t="shared" si="524"/>
        <v>0</v>
      </c>
      <c r="P769" s="222">
        <f t="shared" si="524"/>
        <v>0</v>
      </c>
      <c r="Q769" s="222">
        <f t="shared" si="524"/>
        <v>0</v>
      </c>
      <c r="R769" s="222">
        <f t="shared" si="479"/>
        <v>0</v>
      </c>
    </row>
    <row r="770" spans="1:18" s="53" customFormat="1" x14ac:dyDescent="0.3">
      <c r="A770" s="767"/>
      <c r="B770" s="223" t="s">
        <v>331</v>
      </c>
      <c r="C770" s="608"/>
      <c r="D770" s="608"/>
      <c r="E770" s="608"/>
      <c r="F770" s="608"/>
      <c r="G770" s="608"/>
      <c r="H770" s="608"/>
      <c r="I770" s="608"/>
      <c r="J770" s="608"/>
      <c r="K770" s="608"/>
      <c r="L770" s="608"/>
      <c r="M770" s="54"/>
      <c r="N770" s="608"/>
      <c r="O770" s="608"/>
      <c r="P770" s="608"/>
      <c r="Q770" s="608"/>
      <c r="R770" s="224">
        <f t="shared" si="479"/>
        <v>0</v>
      </c>
    </row>
    <row r="771" spans="1:18" s="53" customFormat="1" x14ac:dyDescent="0.3">
      <c r="A771" s="767"/>
      <c r="B771" s="223" t="s">
        <v>332</v>
      </c>
      <c r="C771" s="608"/>
      <c r="D771" s="608"/>
      <c r="E771" s="608"/>
      <c r="F771" s="608"/>
      <c r="G771" s="608"/>
      <c r="H771" s="608"/>
      <c r="I771" s="608"/>
      <c r="J771" s="608"/>
      <c r="K771" s="608"/>
      <c r="L771" s="608"/>
      <c r="M771" s="54"/>
      <c r="N771" s="608"/>
      <c r="O771" s="608"/>
      <c r="P771" s="608"/>
      <c r="Q771" s="608"/>
      <c r="R771" s="224">
        <f t="shared" ref="R771:R795" si="525">SUM(C771:Q771)</f>
        <v>0</v>
      </c>
    </row>
    <row r="772" spans="1:18" s="53" customFormat="1" x14ac:dyDescent="0.3">
      <c r="A772" s="767" t="s">
        <v>343</v>
      </c>
      <c r="B772" s="222" t="s">
        <v>330</v>
      </c>
      <c r="C772" s="222">
        <f t="shared" ref="C772:M772" si="526">SUM(C773:C774)</f>
        <v>0</v>
      </c>
      <c r="D772" s="222">
        <f t="shared" si="526"/>
        <v>0</v>
      </c>
      <c r="E772" s="222">
        <f t="shared" si="526"/>
        <v>0</v>
      </c>
      <c r="F772" s="222">
        <f t="shared" si="526"/>
        <v>0</v>
      </c>
      <c r="G772" s="222">
        <f t="shared" si="526"/>
        <v>0</v>
      </c>
      <c r="H772" s="222">
        <f t="shared" si="526"/>
        <v>0</v>
      </c>
      <c r="I772" s="222">
        <f t="shared" si="526"/>
        <v>0</v>
      </c>
      <c r="J772" s="222">
        <f t="shared" si="526"/>
        <v>0</v>
      </c>
      <c r="K772" s="222">
        <f t="shared" si="526"/>
        <v>0</v>
      </c>
      <c r="L772" s="222">
        <f t="shared" si="526"/>
        <v>0</v>
      </c>
      <c r="M772" s="222">
        <f t="shared" si="526"/>
        <v>0</v>
      </c>
      <c r="N772" s="54"/>
      <c r="O772" s="222">
        <f t="shared" ref="O772:Q772" si="527">SUM(O773:O774)</f>
        <v>0</v>
      </c>
      <c r="P772" s="222">
        <f t="shared" si="527"/>
        <v>0</v>
      </c>
      <c r="Q772" s="222">
        <f t="shared" si="527"/>
        <v>0</v>
      </c>
      <c r="R772" s="222">
        <f t="shared" si="525"/>
        <v>0</v>
      </c>
    </row>
    <row r="773" spans="1:18" s="53" customFormat="1" x14ac:dyDescent="0.3">
      <c r="A773" s="767"/>
      <c r="B773" s="223" t="s">
        <v>331</v>
      </c>
      <c r="C773" s="608"/>
      <c r="D773" s="608"/>
      <c r="E773" s="608"/>
      <c r="F773" s="608"/>
      <c r="G773" s="608"/>
      <c r="H773" s="608"/>
      <c r="I773" s="608"/>
      <c r="J773" s="608"/>
      <c r="K773" s="608"/>
      <c r="L773" s="608"/>
      <c r="M773" s="608"/>
      <c r="N773" s="54"/>
      <c r="O773" s="608"/>
      <c r="P773" s="608"/>
      <c r="Q773" s="608"/>
      <c r="R773" s="224">
        <f t="shared" si="525"/>
        <v>0</v>
      </c>
    </row>
    <row r="774" spans="1:18" s="53" customFormat="1" x14ac:dyDescent="0.3">
      <c r="A774" s="767"/>
      <c r="B774" s="223" t="s">
        <v>332</v>
      </c>
      <c r="C774" s="608"/>
      <c r="D774" s="608"/>
      <c r="E774" s="608"/>
      <c r="F774" s="608"/>
      <c r="G774" s="608"/>
      <c r="H774" s="608"/>
      <c r="I774" s="608"/>
      <c r="J774" s="608"/>
      <c r="K774" s="608"/>
      <c r="L774" s="608"/>
      <c r="M774" s="608"/>
      <c r="N774" s="54"/>
      <c r="O774" s="608"/>
      <c r="P774" s="608"/>
      <c r="Q774" s="608"/>
      <c r="R774" s="224">
        <f t="shared" si="525"/>
        <v>0</v>
      </c>
    </row>
    <row r="775" spans="1:18" s="53" customFormat="1" x14ac:dyDescent="0.3">
      <c r="A775" s="767"/>
      <c r="B775" s="222" t="s">
        <v>333</v>
      </c>
      <c r="C775" s="222">
        <f t="shared" ref="C775:M775" si="528">SUM(C776:C777)</f>
        <v>0</v>
      </c>
      <c r="D775" s="222">
        <f t="shared" si="528"/>
        <v>0</v>
      </c>
      <c r="E775" s="222">
        <f t="shared" si="528"/>
        <v>0</v>
      </c>
      <c r="F775" s="222">
        <f t="shared" si="528"/>
        <v>0</v>
      </c>
      <c r="G775" s="222">
        <f t="shared" si="528"/>
        <v>0</v>
      </c>
      <c r="H775" s="222">
        <f t="shared" si="528"/>
        <v>0</v>
      </c>
      <c r="I775" s="222">
        <f t="shared" si="528"/>
        <v>0</v>
      </c>
      <c r="J775" s="222">
        <f t="shared" si="528"/>
        <v>0</v>
      </c>
      <c r="K775" s="222">
        <f t="shared" si="528"/>
        <v>0</v>
      </c>
      <c r="L775" s="222">
        <f t="shared" si="528"/>
        <v>0</v>
      </c>
      <c r="M775" s="222">
        <f t="shared" si="528"/>
        <v>0</v>
      </c>
      <c r="N775" s="54"/>
      <c r="O775" s="222">
        <f t="shared" ref="O775:Q775" si="529">SUM(O776:O777)</f>
        <v>0</v>
      </c>
      <c r="P775" s="222">
        <f t="shared" si="529"/>
        <v>0</v>
      </c>
      <c r="Q775" s="222">
        <f t="shared" si="529"/>
        <v>0</v>
      </c>
      <c r="R775" s="222">
        <f t="shared" si="525"/>
        <v>0</v>
      </c>
    </row>
    <row r="776" spans="1:18" s="53" customFormat="1" x14ac:dyDescent="0.3">
      <c r="A776" s="767"/>
      <c r="B776" s="223" t="s">
        <v>331</v>
      </c>
      <c r="C776" s="608"/>
      <c r="D776" s="608"/>
      <c r="E776" s="608"/>
      <c r="F776" s="608"/>
      <c r="G776" s="608"/>
      <c r="H776" s="608"/>
      <c r="I776" s="608"/>
      <c r="J776" s="608"/>
      <c r="K776" s="608"/>
      <c r="L776" s="608"/>
      <c r="M776" s="608"/>
      <c r="N776" s="54"/>
      <c r="O776" s="608"/>
      <c r="P776" s="608"/>
      <c r="Q776" s="608"/>
      <c r="R776" s="224">
        <f t="shared" si="525"/>
        <v>0</v>
      </c>
    </row>
    <row r="777" spans="1:18" s="53" customFormat="1" x14ac:dyDescent="0.3">
      <c r="A777" s="767"/>
      <c r="B777" s="223" t="s">
        <v>332</v>
      </c>
      <c r="C777" s="608"/>
      <c r="D777" s="608"/>
      <c r="E777" s="608"/>
      <c r="F777" s="608"/>
      <c r="G777" s="608"/>
      <c r="H777" s="608"/>
      <c r="I777" s="608"/>
      <c r="J777" s="608"/>
      <c r="K777" s="608"/>
      <c r="L777" s="608"/>
      <c r="M777" s="608"/>
      <c r="N777" s="54"/>
      <c r="O777" s="608"/>
      <c r="P777" s="608"/>
      <c r="Q777" s="608"/>
      <c r="R777" s="224">
        <f t="shared" si="525"/>
        <v>0</v>
      </c>
    </row>
    <row r="778" spans="1:18" s="53" customFormat="1" x14ac:dyDescent="0.3">
      <c r="A778" s="767" t="s">
        <v>654</v>
      </c>
      <c r="B778" s="222" t="s">
        <v>330</v>
      </c>
      <c r="C778" s="222">
        <f t="shared" ref="C778:N778" si="530">SUM(C779:C780)</f>
        <v>0</v>
      </c>
      <c r="D778" s="222">
        <f t="shared" si="530"/>
        <v>0</v>
      </c>
      <c r="E778" s="222">
        <f t="shared" si="530"/>
        <v>0</v>
      </c>
      <c r="F778" s="222">
        <f t="shared" si="530"/>
        <v>0</v>
      </c>
      <c r="G778" s="222">
        <f t="shared" si="530"/>
        <v>0</v>
      </c>
      <c r="H778" s="222">
        <f t="shared" si="530"/>
        <v>0</v>
      </c>
      <c r="I778" s="222">
        <f t="shared" si="530"/>
        <v>0</v>
      </c>
      <c r="J778" s="222">
        <f t="shared" si="530"/>
        <v>0</v>
      </c>
      <c r="K778" s="222">
        <f t="shared" si="530"/>
        <v>0</v>
      </c>
      <c r="L778" s="222">
        <f t="shared" si="530"/>
        <v>0</v>
      </c>
      <c r="M778" s="222">
        <f t="shared" si="530"/>
        <v>0</v>
      </c>
      <c r="N778" s="222">
        <f t="shared" si="530"/>
        <v>0</v>
      </c>
      <c r="O778" s="54"/>
      <c r="P778" s="222">
        <f t="shared" ref="P778:Q778" si="531">SUM(P779:P780)</f>
        <v>0</v>
      </c>
      <c r="Q778" s="222">
        <f t="shared" si="531"/>
        <v>0</v>
      </c>
      <c r="R778" s="222">
        <f t="shared" si="525"/>
        <v>0</v>
      </c>
    </row>
    <row r="779" spans="1:18" s="53" customFormat="1" x14ac:dyDescent="0.3">
      <c r="A779" s="767"/>
      <c r="B779" s="223" t="s">
        <v>331</v>
      </c>
      <c r="C779" s="608"/>
      <c r="D779" s="608"/>
      <c r="E779" s="608"/>
      <c r="F779" s="608"/>
      <c r="G779" s="608"/>
      <c r="H779" s="608"/>
      <c r="I779" s="608"/>
      <c r="J779" s="608"/>
      <c r="K779" s="608"/>
      <c r="L779" s="608"/>
      <c r="M779" s="608"/>
      <c r="N779" s="608"/>
      <c r="O779" s="54"/>
      <c r="P779" s="608"/>
      <c r="Q779" s="608"/>
      <c r="R779" s="224">
        <f t="shared" si="525"/>
        <v>0</v>
      </c>
    </row>
    <row r="780" spans="1:18" s="53" customFormat="1" x14ac:dyDescent="0.3">
      <c r="A780" s="767"/>
      <c r="B780" s="223" t="s">
        <v>332</v>
      </c>
      <c r="C780" s="608"/>
      <c r="D780" s="608"/>
      <c r="E780" s="608"/>
      <c r="F780" s="608"/>
      <c r="G780" s="608"/>
      <c r="H780" s="608"/>
      <c r="I780" s="608"/>
      <c r="J780" s="608"/>
      <c r="K780" s="608"/>
      <c r="L780" s="608"/>
      <c r="M780" s="608"/>
      <c r="N780" s="608"/>
      <c r="O780" s="54"/>
      <c r="P780" s="608"/>
      <c r="Q780" s="608"/>
      <c r="R780" s="224">
        <f t="shared" si="525"/>
        <v>0</v>
      </c>
    </row>
    <row r="781" spans="1:18" s="53" customFormat="1" x14ac:dyDescent="0.3">
      <c r="A781" s="767"/>
      <c r="B781" s="222" t="s">
        <v>333</v>
      </c>
      <c r="C781" s="222">
        <f t="shared" ref="C781:N781" si="532">SUM(C782:C783)</f>
        <v>0</v>
      </c>
      <c r="D781" s="222">
        <f t="shared" si="532"/>
        <v>0</v>
      </c>
      <c r="E781" s="222">
        <f t="shared" si="532"/>
        <v>0</v>
      </c>
      <c r="F781" s="222">
        <f t="shared" si="532"/>
        <v>0</v>
      </c>
      <c r="G781" s="222">
        <f t="shared" si="532"/>
        <v>0</v>
      </c>
      <c r="H781" s="222">
        <f t="shared" si="532"/>
        <v>0</v>
      </c>
      <c r="I781" s="222">
        <f t="shared" si="532"/>
        <v>0</v>
      </c>
      <c r="J781" s="222">
        <f t="shared" si="532"/>
        <v>0</v>
      </c>
      <c r="K781" s="222">
        <f t="shared" si="532"/>
        <v>0</v>
      </c>
      <c r="L781" s="222">
        <f t="shared" si="532"/>
        <v>0</v>
      </c>
      <c r="M781" s="222">
        <f t="shared" si="532"/>
        <v>0</v>
      </c>
      <c r="N781" s="222">
        <f t="shared" si="532"/>
        <v>0</v>
      </c>
      <c r="O781" s="54"/>
      <c r="P781" s="222">
        <f t="shared" ref="P781:Q781" si="533">SUM(P782:P783)</f>
        <v>0</v>
      </c>
      <c r="Q781" s="222">
        <f t="shared" si="533"/>
        <v>0</v>
      </c>
      <c r="R781" s="222">
        <f t="shared" si="525"/>
        <v>0</v>
      </c>
    </row>
    <row r="782" spans="1:18" s="53" customFormat="1" x14ac:dyDescent="0.3">
      <c r="A782" s="767"/>
      <c r="B782" s="223" t="s">
        <v>331</v>
      </c>
      <c r="C782" s="608"/>
      <c r="D782" s="608"/>
      <c r="E782" s="608"/>
      <c r="F782" s="608"/>
      <c r="G782" s="608"/>
      <c r="H782" s="608"/>
      <c r="I782" s="608"/>
      <c r="J782" s="608"/>
      <c r="K782" s="608"/>
      <c r="L782" s="608"/>
      <c r="M782" s="608"/>
      <c r="N782" s="608"/>
      <c r="O782" s="54"/>
      <c r="P782" s="608"/>
      <c r="Q782" s="608"/>
      <c r="R782" s="224">
        <f t="shared" si="525"/>
        <v>0</v>
      </c>
    </row>
    <row r="783" spans="1:18" s="53" customFormat="1" x14ac:dyDescent="0.3">
      <c r="A783" s="767"/>
      <c r="B783" s="223" t="s">
        <v>332</v>
      </c>
      <c r="C783" s="608"/>
      <c r="D783" s="608"/>
      <c r="E783" s="608"/>
      <c r="F783" s="608"/>
      <c r="G783" s="608"/>
      <c r="H783" s="608"/>
      <c r="I783" s="608"/>
      <c r="J783" s="608"/>
      <c r="K783" s="608"/>
      <c r="L783" s="608"/>
      <c r="M783" s="608"/>
      <c r="N783" s="608"/>
      <c r="O783" s="54"/>
      <c r="P783" s="608"/>
      <c r="Q783" s="608"/>
      <c r="R783" s="224">
        <f t="shared" si="525"/>
        <v>0</v>
      </c>
    </row>
    <row r="784" spans="1:18" s="53" customFormat="1" x14ac:dyDescent="0.3">
      <c r="A784" s="767" t="s">
        <v>344</v>
      </c>
      <c r="B784" s="222" t="s">
        <v>330</v>
      </c>
      <c r="C784" s="222">
        <f t="shared" ref="C784:O784" si="534">SUM(C785:C786)</f>
        <v>0</v>
      </c>
      <c r="D784" s="222">
        <f t="shared" si="534"/>
        <v>0</v>
      </c>
      <c r="E784" s="222">
        <f t="shared" si="534"/>
        <v>0</v>
      </c>
      <c r="F784" s="222">
        <f t="shared" si="534"/>
        <v>0</v>
      </c>
      <c r="G784" s="222">
        <f t="shared" si="534"/>
        <v>0</v>
      </c>
      <c r="H784" s="222">
        <f t="shared" si="534"/>
        <v>0</v>
      </c>
      <c r="I784" s="222">
        <f t="shared" si="534"/>
        <v>0</v>
      </c>
      <c r="J784" s="222">
        <f t="shared" si="534"/>
        <v>0</v>
      </c>
      <c r="K784" s="222">
        <f t="shared" si="534"/>
        <v>0</v>
      </c>
      <c r="L784" s="222">
        <f t="shared" si="534"/>
        <v>0</v>
      </c>
      <c r="M784" s="222">
        <f t="shared" si="534"/>
        <v>0</v>
      </c>
      <c r="N784" s="222">
        <f t="shared" si="534"/>
        <v>0</v>
      </c>
      <c r="O784" s="222">
        <f t="shared" si="534"/>
        <v>0</v>
      </c>
      <c r="P784" s="54"/>
      <c r="Q784" s="222">
        <f t="shared" ref="Q784" si="535">SUM(Q785:Q786)</f>
        <v>0</v>
      </c>
      <c r="R784" s="222">
        <f t="shared" si="525"/>
        <v>0</v>
      </c>
    </row>
    <row r="785" spans="1:18" s="53" customFormat="1" x14ac:dyDescent="0.3">
      <c r="A785" s="767"/>
      <c r="B785" s="223" t="s">
        <v>331</v>
      </c>
      <c r="C785" s="608"/>
      <c r="D785" s="608"/>
      <c r="E785" s="608"/>
      <c r="F785" s="608"/>
      <c r="G785" s="608"/>
      <c r="H785" s="608"/>
      <c r="I785" s="608"/>
      <c r="J785" s="608"/>
      <c r="K785" s="608"/>
      <c r="L785" s="608"/>
      <c r="M785" s="608"/>
      <c r="N785" s="608"/>
      <c r="O785" s="608"/>
      <c r="P785" s="54"/>
      <c r="Q785" s="608"/>
      <c r="R785" s="224">
        <f t="shared" si="525"/>
        <v>0</v>
      </c>
    </row>
    <row r="786" spans="1:18" s="53" customFormat="1" x14ac:dyDescent="0.3">
      <c r="A786" s="767"/>
      <c r="B786" s="223" t="s">
        <v>332</v>
      </c>
      <c r="C786" s="608"/>
      <c r="D786" s="608"/>
      <c r="E786" s="608"/>
      <c r="F786" s="608"/>
      <c r="G786" s="608"/>
      <c r="H786" s="608"/>
      <c r="I786" s="608"/>
      <c r="J786" s="608"/>
      <c r="K786" s="608"/>
      <c r="L786" s="608"/>
      <c r="M786" s="608"/>
      <c r="N786" s="608"/>
      <c r="O786" s="608"/>
      <c r="P786" s="54"/>
      <c r="Q786" s="608"/>
      <c r="R786" s="224">
        <f t="shared" si="525"/>
        <v>0</v>
      </c>
    </row>
    <row r="787" spans="1:18" s="53" customFormat="1" x14ac:dyDescent="0.3">
      <c r="A787" s="767"/>
      <c r="B787" s="222" t="s">
        <v>333</v>
      </c>
      <c r="C787" s="222">
        <f t="shared" ref="C787:O787" si="536">SUM(C788:C789)</f>
        <v>0</v>
      </c>
      <c r="D787" s="222">
        <f t="shared" si="536"/>
        <v>0</v>
      </c>
      <c r="E787" s="222">
        <f t="shared" si="536"/>
        <v>0</v>
      </c>
      <c r="F787" s="222">
        <f t="shared" si="536"/>
        <v>0</v>
      </c>
      <c r="G787" s="222">
        <f t="shared" si="536"/>
        <v>0</v>
      </c>
      <c r="H787" s="222">
        <f t="shared" si="536"/>
        <v>0</v>
      </c>
      <c r="I787" s="222">
        <f t="shared" si="536"/>
        <v>0</v>
      </c>
      <c r="J787" s="222">
        <f t="shared" si="536"/>
        <v>0</v>
      </c>
      <c r="K787" s="222">
        <f t="shared" si="536"/>
        <v>0</v>
      </c>
      <c r="L787" s="222">
        <f t="shared" si="536"/>
        <v>0</v>
      </c>
      <c r="M787" s="222">
        <f t="shared" si="536"/>
        <v>0</v>
      </c>
      <c r="N787" s="222">
        <f t="shared" si="536"/>
        <v>0</v>
      </c>
      <c r="O787" s="222">
        <f t="shared" si="536"/>
        <v>0</v>
      </c>
      <c r="P787" s="54"/>
      <c r="Q787" s="222">
        <f t="shared" ref="Q787" si="537">SUM(Q788:Q789)</f>
        <v>0</v>
      </c>
      <c r="R787" s="222">
        <f t="shared" si="525"/>
        <v>0</v>
      </c>
    </row>
    <row r="788" spans="1:18" s="53" customFormat="1" x14ac:dyDescent="0.3">
      <c r="A788" s="767"/>
      <c r="B788" s="223" t="s">
        <v>331</v>
      </c>
      <c r="C788" s="608"/>
      <c r="D788" s="608"/>
      <c r="E788" s="608"/>
      <c r="F788" s="608"/>
      <c r="G788" s="608"/>
      <c r="H788" s="608"/>
      <c r="I788" s="608"/>
      <c r="J788" s="608"/>
      <c r="K788" s="608"/>
      <c r="L788" s="608"/>
      <c r="M788" s="608"/>
      <c r="N788" s="608"/>
      <c r="O788" s="608"/>
      <c r="P788" s="54"/>
      <c r="Q788" s="608"/>
      <c r="R788" s="224">
        <f t="shared" si="525"/>
        <v>0</v>
      </c>
    </row>
    <row r="789" spans="1:18" s="53" customFormat="1" x14ac:dyDescent="0.3">
      <c r="A789" s="767"/>
      <c r="B789" s="223" t="s">
        <v>332</v>
      </c>
      <c r="C789" s="608"/>
      <c r="D789" s="608"/>
      <c r="E789" s="608"/>
      <c r="F789" s="608"/>
      <c r="G789" s="608"/>
      <c r="H789" s="608"/>
      <c r="I789" s="608"/>
      <c r="J789" s="608"/>
      <c r="K789" s="608"/>
      <c r="L789" s="608"/>
      <c r="M789" s="608"/>
      <c r="N789" s="608"/>
      <c r="O789" s="608"/>
      <c r="P789" s="54"/>
      <c r="Q789" s="608"/>
      <c r="R789" s="224">
        <f t="shared" si="525"/>
        <v>0</v>
      </c>
    </row>
    <row r="790" spans="1:18" s="53" customFormat="1" x14ac:dyDescent="0.3">
      <c r="A790" s="767" t="s">
        <v>345</v>
      </c>
      <c r="B790" s="222" t="s">
        <v>330</v>
      </c>
      <c r="C790" s="222">
        <f t="shared" ref="C790:O790" si="538">SUM(C791:C792)</f>
        <v>0</v>
      </c>
      <c r="D790" s="222">
        <f t="shared" si="538"/>
        <v>0</v>
      </c>
      <c r="E790" s="222">
        <f t="shared" si="538"/>
        <v>0</v>
      </c>
      <c r="F790" s="222">
        <f t="shared" si="538"/>
        <v>0</v>
      </c>
      <c r="G790" s="222">
        <f t="shared" si="538"/>
        <v>0</v>
      </c>
      <c r="H790" s="222">
        <f t="shared" si="538"/>
        <v>0</v>
      </c>
      <c r="I790" s="222">
        <f t="shared" si="538"/>
        <v>0</v>
      </c>
      <c r="J790" s="222">
        <f t="shared" si="538"/>
        <v>0</v>
      </c>
      <c r="K790" s="222">
        <f t="shared" si="538"/>
        <v>0</v>
      </c>
      <c r="L790" s="222">
        <f t="shared" si="538"/>
        <v>0</v>
      </c>
      <c r="M790" s="222">
        <f t="shared" si="538"/>
        <v>0</v>
      </c>
      <c r="N790" s="222">
        <f t="shared" si="538"/>
        <v>0</v>
      </c>
      <c r="O790" s="222">
        <f t="shared" si="538"/>
        <v>0</v>
      </c>
      <c r="P790" s="222">
        <f>SUM(P791:P792)</f>
        <v>0</v>
      </c>
      <c r="Q790" s="54"/>
      <c r="R790" s="222">
        <f t="shared" si="525"/>
        <v>0</v>
      </c>
    </row>
    <row r="791" spans="1:18" s="53" customFormat="1" x14ac:dyDescent="0.3">
      <c r="A791" s="767"/>
      <c r="B791" s="223" t="s">
        <v>331</v>
      </c>
      <c r="C791" s="608"/>
      <c r="D791" s="608"/>
      <c r="E791" s="608"/>
      <c r="F791" s="608"/>
      <c r="G791" s="608"/>
      <c r="H791" s="608"/>
      <c r="I791" s="608"/>
      <c r="J791" s="608"/>
      <c r="K791" s="608"/>
      <c r="L791" s="608"/>
      <c r="M791" s="608"/>
      <c r="N791" s="608"/>
      <c r="O791" s="608"/>
      <c r="P791" s="608"/>
      <c r="Q791" s="54"/>
      <c r="R791" s="224">
        <f t="shared" si="525"/>
        <v>0</v>
      </c>
    </row>
    <row r="792" spans="1:18" s="53" customFormat="1" x14ac:dyDescent="0.3">
      <c r="A792" s="767"/>
      <c r="B792" s="223" t="s">
        <v>332</v>
      </c>
      <c r="C792" s="608"/>
      <c r="D792" s="608"/>
      <c r="E792" s="608"/>
      <c r="F792" s="608"/>
      <c r="G792" s="608"/>
      <c r="H792" s="608"/>
      <c r="I792" s="608"/>
      <c r="J792" s="608"/>
      <c r="K792" s="608"/>
      <c r="L792" s="608"/>
      <c r="M792" s="608"/>
      <c r="N792" s="608"/>
      <c r="O792" s="608"/>
      <c r="P792" s="608"/>
      <c r="Q792" s="54"/>
      <c r="R792" s="224">
        <f t="shared" si="525"/>
        <v>0</v>
      </c>
    </row>
    <row r="793" spans="1:18" s="53" customFormat="1" x14ac:dyDescent="0.3">
      <c r="A793" s="767"/>
      <c r="B793" s="222" t="s">
        <v>333</v>
      </c>
      <c r="C793" s="222">
        <f t="shared" ref="C793:O793" si="539">SUM(C794:C795)</f>
        <v>0</v>
      </c>
      <c r="D793" s="222">
        <f t="shared" si="539"/>
        <v>0</v>
      </c>
      <c r="E793" s="222">
        <f t="shared" si="539"/>
        <v>0</v>
      </c>
      <c r="F793" s="222">
        <f t="shared" si="539"/>
        <v>0</v>
      </c>
      <c r="G793" s="222">
        <f t="shared" si="539"/>
        <v>0</v>
      </c>
      <c r="H793" s="222">
        <f t="shared" si="539"/>
        <v>0</v>
      </c>
      <c r="I793" s="222">
        <f t="shared" si="539"/>
        <v>0</v>
      </c>
      <c r="J793" s="222">
        <f t="shared" si="539"/>
        <v>0</v>
      </c>
      <c r="K793" s="222">
        <f t="shared" si="539"/>
        <v>0</v>
      </c>
      <c r="L793" s="222">
        <f t="shared" si="539"/>
        <v>0</v>
      </c>
      <c r="M793" s="222">
        <f t="shared" si="539"/>
        <v>0</v>
      </c>
      <c r="N793" s="222">
        <f t="shared" si="539"/>
        <v>0</v>
      </c>
      <c r="O793" s="222">
        <f t="shared" si="539"/>
        <v>0</v>
      </c>
      <c r="P793" s="222">
        <f>SUM(P794:P795)</f>
        <v>0</v>
      </c>
      <c r="Q793" s="54"/>
      <c r="R793" s="222">
        <f t="shared" si="525"/>
        <v>0</v>
      </c>
    </row>
    <row r="794" spans="1:18" s="53" customFormat="1" x14ac:dyDescent="0.3">
      <c r="A794" s="767"/>
      <c r="B794" s="223" t="s">
        <v>331</v>
      </c>
      <c r="C794" s="608"/>
      <c r="D794" s="608"/>
      <c r="E794" s="608"/>
      <c r="F794" s="608"/>
      <c r="G794" s="608"/>
      <c r="H794" s="608"/>
      <c r="I794" s="608"/>
      <c r="J794" s="608"/>
      <c r="K794" s="608"/>
      <c r="L794" s="608"/>
      <c r="M794" s="608"/>
      <c r="N794" s="608"/>
      <c r="O794" s="608"/>
      <c r="P794" s="608"/>
      <c r="Q794" s="54"/>
      <c r="R794" s="224">
        <f t="shared" si="525"/>
        <v>0</v>
      </c>
    </row>
    <row r="795" spans="1:18" s="53" customFormat="1" x14ac:dyDescent="0.3">
      <c r="A795" s="768"/>
      <c r="B795" s="223" t="s">
        <v>332</v>
      </c>
      <c r="C795" s="608"/>
      <c r="D795" s="608"/>
      <c r="E795" s="608"/>
      <c r="F795" s="608"/>
      <c r="G795" s="608"/>
      <c r="H795" s="608"/>
      <c r="I795" s="608"/>
      <c r="J795" s="608"/>
      <c r="K795" s="608"/>
      <c r="L795" s="608"/>
      <c r="M795" s="608"/>
      <c r="N795" s="608"/>
      <c r="O795" s="608"/>
      <c r="P795" s="608"/>
      <c r="Q795" s="54"/>
      <c r="R795" s="224">
        <f t="shared" si="525"/>
        <v>0</v>
      </c>
    </row>
    <row r="796" spans="1:18" s="53" customFormat="1" x14ac:dyDescent="0.3">
      <c r="A796" s="767" t="s">
        <v>885</v>
      </c>
      <c r="B796" s="225" t="s">
        <v>330</v>
      </c>
      <c r="C796" s="225">
        <f t="shared" ref="C796:R796" si="540">SUM(C706,C712,C718,C724,C730,C736,C742,C748,C754,C760,C766,C772,C778,C784,C790)</f>
        <v>0</v>
      </c>
      <c r="D796" s="225">
        <f t="shared" si="540"/>
        <v>0</v>
      </c>
      <c r="E796" s="225">
        <f t="shared" si="540"/>
        <v>0</v>
      </c>
      <c r="F796" s="225">
        <f t="shared" si="540"/>
        <v>0</v>
      </c>
      <c r="G796" s="225">
        <f t="shared" si="540"/>
        <v>0</v>
      </c>
      <c r="H796" s="225">
        <f t="shared" si="540"/>
        <v>0</v>
      </c>
      <c r="I796" s="225">
        <f t="shared" si="540"/>
        <v>0</v>
      </c>
      <c r="J796" s="225">
        <f t="shared" si="540"/>
        <v>0</v>
      </c>
      <c r="K796" s="225">
        <f t="shared" si="540"/>
        <v>0</v>
      </c>
      <c r="L796" s="225">
        <f t="shared" si="540"/>
        <v>0</v>
      </c>
      <c r="M796" s="225">
        <f t="shared" si="540"/>
        <v>0</v>
      </c>
      <c r="N796" s="225">
        <f t="shared" si="540"/>
        <v>0</v>
      </c>
      <c r="O796" s="225">
        <f t="shared" si="540"/>
        <v>0</v>
      </c>
      <c r="P796" s="225">
        <f t="shared" si="540"/>
        <v>0</v>
      </c>
      <c r="Q796" s="225">
        <f t="shared" si="540"/>
        <v>0</v>
      </c>
      <c r="R796" s="225">
        <f t="shared" si="540"/>
        <v>0</v>
      </c>
    </row>
    <row r="797" spans="1:18" s="53" customFormat="1" x14ac:dyDescent="0.3">
      <c r="A797" s="767"/>
      <c r="B797" s="223" t="s">
        <v>331</v>
      </c>
      <c r="C797" s="224">
        <f t="shared" ref="C797:R797" si="541">SUM(C707,C713,C719,C725,C731,C737,C743,C749,C755,C761,C767,C773,C779,C785,C791)</f>
        <v>0</v>
      </c>
      <c r="D797" s="224">
        <f t="shared" si="541"/>
        <v>0</v>
      </c>
      <c r="E797" s="224">
        <f t="shared" si="541"/>
        <v>0</v>
      </c>
      <c r="F797" s="224">
        <f t="shared" si="541"/>
        <v>0</v>
      </c>
      <c r="G797" s="224">
        <f t="shared" si="541"/>
        <v>0</v>
      </c>
      <c r="H797" s="224">
        <f t="shared" si="541"/>
        <v>0</v>
      </c>
      <c r="I797" s="224">
        <f t="shared" si="541"/>
        <v>0</v>
      </c>
      <c r="J797" s="224">
        <f t="shared" si="541"/>
        <v>0</v>
      </c>
      <c r="K797" s="224">
        <f t="shared" si="541"/>
        <v>0</v>
      </c>
      <c r="L797" s="224">
        <f t="shared" si="541"/>
        <v>0</v>
      </c>
      <c r="M797" s="224">
        <f t="shared" si="541"/>
        <v>0</v>
      </c>
      <c r="N797" s="224">
        <f t="shared" si="541"/>
        <v>0</v>
      </c>
      <c r="O797" s="224">
        <f t="shared" si="541"/>
        <v>0</v>
      </c>
      <c r="P797" s="224">
        <f t="shared" si="541"/>
        <v>0</v>
      </c>
      <c r="Q797" s="224">
        <f t="shared" si="541"/>
        <v>0</v>
      </c>
      <c r="R797" s="224">
        <f t="shared" si="541"/>
        <v>0</v>
      </c>
    </row>
    <row r="798" spans="1:18" s="53" customFormat="1" x14ac:dyDescent="0.3">
      <c r="A798" s="767"/>
      <c r="B798" s="223" t="s">
        <v>332</v>
      </c>
      <c r="C798" s="224">
        <f t="shared" ref="C798:R798" si="542">SUM(C708,C714,C720,C726,C732,C738,C744,C750,C756,C762,C768,C774,C780,C786,C792)</f>
        <v>0</v>
      </c>
      <c r="D798" s="224">
        <f t="shared" si="542"/>
        <v>0</v>
      </c>
      <c r="E798" s="224">
        <f t="shared" si="542"/>
        <v>0</v>
      </c>
      <c r="F798" s="224">
        <f t="shared" si="542"/>
        <v>0</v>
      </c>
      <c r="G798" s="224">
        <f t="shared" si="542"/>
        <v>0</v>
      </c>
      <c r="H798" s="224">
        <f t="shared" si="542"/>
        <v>0</v>
      </c>
      <c r="I798" s="224">
        <f t="shared" si="542"/>
        <v>0</v>
      </c>
      <c r="J798" s="224">
        <f t="shared" si="542"/>
        <v>0</v>
      </c>
      <c r="K798" s="224">
        <f t="shared" si="542"/>
        <v>0</v>
      </c>
      <c r="L798" s="224">
        <f t="shared" si="542"/>
        <v>0</v>
      </c>
      <c r="M798" s="224">
        <f t="shared" si="542"/>
        <v>0</v>
      </c>
      <c r="N798" s="224">
        <f t="shared" si="542"/>
        <v>0</v>
      </c>
      <c r="O798" s="224">
        <f t="shared" si="542"/>
        <v>0</v>
      </c>
      <c r="P798" s="224">
        <f t="shared" si="542"/>
        <v>0</v>
      </c>
      <c r="Q798" s="224">
        <f t="shared" si="542"/>
        <v>0</v>
      </c>
      <c r="R798" s="224">
        <f t="shared" si="542"/>
        <v>0</v>
      </c>
    </row>
    <row r="799" spans="1:18" s="53" customFormat="1" x14ac:dyDescent="0.3">
      <c r="A799" s="767"/>
      <c r="B799" s="225" t="s">
        <v>333</v>
      </c>
      <c r="C799" s="225">
        <f t="shared" ref="C799:R799" si="543">SUM(C709,C715,C721,C727,C733,C739,C745,C751,C757,C763,C769,C775,C781,C787,C793)</f>
        <v>0</v>
      </c>
      <c r="D799" s="225">
        <f t="shared" si="543"/>
        <v>0</v>
      </c>
      <c r="E799" s="225">
        <f t="shared" si="543"/>
        <v>0</v>
      </c>
      <c r="F799" s="225">
        <f t="shared" si="543"/>
        <v>0</v>
      </c>
      <c r="G799" s="225">
        <f t="shared" si="543"/>
        <v>0</v>
      </c>
      <c r="H799" s="225">
        <f t="shared" si="543"/>
        <v>0</v>
      </c>
      <c r="I799" s="225">
        <f t="shared" si="543"/>
        <v>0</v>
      </c>
      <c r="J799" s="225">
        <f t="shared" si="543"/>
        <v>0</v>
      </c>
      <c r="K799" s="225">
        <f t="shared" si="543"/>
        <v>0</v>
      </c>
      <c r="L799" s="225">
        <f t="shared" si="543"/>
        <v>0</v>
      </c>
      <c r="M799" s="225">
        <f t="shared" si="543"/>
        <v>0</v>
      </c>
      <c r="N799" s="225">
        <f t="shared" si="543"/>
        <v>0</v>
      </c>
      <c r="O799" s="225">
        <f t="shared" si="543"/>
        <v>0</v>
      </c>
      <c r="P799" s="225">
        <f t="shared" si="543"/>
        <v>0</v>
      </c>
      <c r="Q799" s="225">
        <f t="shared" si="543"/>
        <v>0</v>
      </c>
      <c r="R799" s="225">
        <f t="shared" si="543"/>
        <v>0</v>
      </c>
    </row>
    <row r="800" spans="1:18" s="53" customFormat="1" x14ac:dyDescent="0.3">
      <c r="A800" s="767"/>
      <c r="B800" s="223" t="s">
        <v>331</v>
      </c>
      <c r="C800" s="224">
        <f t="shared" ref="C800:R800" si="544">SUM(C710,C716,C722,C728,C734,C740,C746,C752,C758,C764,C770,C776,C782,C788,C794)</f>
        <v>0</v>
      </c>
      <c r="D800" s="224">
        <f t="shared" si="544"/>
        <v>0</v>
      </c>
      <c r="E800" s="224">
        <f t="shared" si="544"/>
        <v>0</v>
      </c>
      <c r="F800" s="224">
        <f t="shared" si="544"/>
        <v>0</v>
      </c>
      <c r="G800" s="224">
        <f t="shared" si="544"/>
        <v>0</v>
      </c>
      <c r="H800" s="224">
        <f t="shared" si="544"/>
        <v>0</v>
      </c>
      <c r="I800" s="224">
        <f t="shared" si="544"/>
        <v>0</v>
      </c>
      <c r="J800" s="224">
        <f t="shared" si="544"/>
        <v>0</v>
      </c>
      <c r="K800" s="224">
        <f t="shared" si="544"/>
        <v>0</v>
      </c>
      <c r="L800" s="224">
        <f t="shared" si="544"/>
        <v>0</v>
      </c>
      <c r="M800" s="224">
        <f t="shared" si="544"/>
        <v>0</v>
      </c>
      <c r="N800" s="224">
        <f t="shared" si="544"/>
        <v>0</v>
      </c>
      <c r="O800" s="224">
        <f t="shared" si="544"/>
        <v>0</v>
      </c>
      <c r="P800" s="224">
        <f t="shared" si="544"/>
        <v>0</v>
      </c>
      <c r="Q800" s="224">
        <f t="shared" si="544"/>
        <v>0</v>
      </c>
      <c r="R800" s="224">
        <f t="shared" si="544"/>
        <v>0</v>
      </c>
    </row>
    <row r="801" spans="1:18" s="53" customFormat="1" x14ac:dyDescent="0.3">
      <c r="A801" s="768"/>
      <c r="B801" s="223" t="s">
        <v>332</v>
      </c>
      <c r="C801" s="224">
        <f>SUM(C711,C717,C723,C729,C735,C741,C747,C753,C759,C765,C771,C777,C783,C789,C795)</f>
        <v>0</v>
      </c>
      <c r="D801" s="224">
        <f t="shared" ref="D801:R801" si="545">SUM(D711,D717,D723,D729,D735,D741,D747,D753,D759,D765,D771,D777,D783,D789,D795)</f>
        <v>0</v>
      </c>
      <c r="E801" s="224">
        <f t="shared" si="545"/>
        <v>0</v>
      </c>
      <c r="F801" s="224">
        <f t="shared" si="545"/>
        <v>0</v>
      </c>
      <c r="G801" s="224">
        <f t="shared" si="545"/>
        <v>0</v>
      </c>
      <c r="H801" s="224">
        <f t="shared" si="545"/>
        <v>0</v>
      </c>
      <c r="I801" s="224">
        <f t="shared" si="545"/>
        <v>0</v>
      </c>
      <c r="J801" s="224">
        <f t="shared" si="545"/>
        <v>0</v>
      </c>
      <c r="K801" s="224">
        <f t="shared" si="545"/>
        <v>0</v>
      </c>
      <c r="L801" s="224">
        <f t="shared" si="545"/>
        <v>0</v>
      </c>
      <c r="M801" s="224">
        <f t="shared" si="545"/>
        <v>0</v>
      </c>
      <c r="N801" s="224">
        <f t="shared" si="545"/>
        <v>0</v>
      </c>
      <c r="O801" s="224">
        <f t="shared" si="545"/>
        <v>0</v>
      </c>
      <c r="P801" s="224">
        <f t="shared" si="545"/>
        <v>0</v>
      </c>
      <c r="Q801" s="224">
        <f t="shared" si="545"/>
        <v>0</v>
      </c>
      <c r="R801" s="224">
        <f t="shared" si="545"/>
        <v>0</v>
      </c>
    </row>
    <row r="802" spans="1:18" s="53" customFormat="1" x14ac:dyDescent="0.3">
      <c r="A802" s="223"/>
      <c r="C802" s="223"/>
      <c r="D802" s="223"/>
      <c r="E802" s="223"/>
    </row>
    <row r="803" spans="1:18" s="53" customFormat="1" x14ac:dyDescent="0.3">
      <c r="A803" s="223"/>
      <c r="C803" s="223"/>
      <c r="D803" s="223"/>
      <c r="E803" s="223"/>
    </row>
    <row r="804" spans="1:18" s="53" customFormat="1" x14ac:dyDescent="0.3">
      <c r="A804" s="223"/>
      <c r="C804" s="223"/>
      <c r="D804" s="223"/>
      <c r="E804" s="223"/>
    </row>
    <row r="805" spans="1:18" s="53" customFormat="1" x14ac:dyDescent="0.3">
      <c r="A805" s="223"/>
      <c r="C805" s="223"/>
      <c r="D805" s="223"/>
      <c r="E805" s="223"/>
    </row>
    <row r="806" spans="1:18" s="53" customFormat="1" x14ac:dyDescent="0.3">
      <c r="A806" s="223"/>
      <c r="C806" s="223"/>
      <c r="D806" s="223"/>
      <c r="E806" s="223"/>
    </row>
    <row r="807" spans="1:18" s="53" customFormat="1" x14ac:dyDescent="0.3">
      <c r="A807" s="223"/>
      <c r="C807" s="223"/>
      <c r="D807" s="223"/>
      <c r="E807" s="223"/>
    </row>
    <row r="808" spans="1:18" s="53" customFormat="1" x14ac:dyDescent="0.3">
      <c r="A808" s="223"/>
      <c r="C808" s="223"/>
      <c r="D808" s="223"/>
      <c r="E808" s="223"/>
    </row>
    <row r="809" spans="1:18" s="53" customFormat="1" x14ac:dyDescent="0.3">
      <c r="A809" s="223"/>
      <c r="C809" s="223"/>
      <c r="D809" s="223"/>
      <c r="E809" s="223"/>
    </row>
    <row r="810" spans="1:18" s="53" customFormat="1" x14ac:dyDescent="0.3">
      <c r="A810" s="223"/>
      <c r="C810" s="223"/>
      <c r="D810" s="223"/>
      <c r="E810" s="223"/>
    </row>
    <row r="811" spans="1:18" s="53" customFormat="1" x14ac:dyDescent="0.3">
      <c r="A811" s="223"/>
      <c r="C811" s="223"/>
      <c r="D811" s="223"/>
      <c r="E811" s="223"/>
    </row>
    <row r="812" spans="1:18" s="53" customFormat="1" x14ac:dyDescent="0.3">
      <c r="A812" s="223"/>
      <c r="C812" s="223"/>
      <c r="D812" s="223"/>
      <c r="E812" s="223"/>
    </row>
    <row r="813" spans="1:18" s="53" customFormat="1" x14ac:dyDescent="0.3">
      <c r="A813" s="223"/>
      <c r="C813" s="223"/>
      <c r="D813" s="223"/>
      <c r="E813" s="223"/>
    </row>
    <row r="814" spans="1:18" s="53" customFormat="1" x14ac:dyDescent="0.3">
      <c r="A814" s="223"/>
      <c r="C814" s="223"/>
      <c r="D814" s="223"/>
      <c r="E814" s="223"/>
    </row>
    <row r="815" spans="1:18" s="53" customFormat="1" x14ac:dyDescent="0.3">
      <c r="A815" s="223"/>
      <c r="C815" s="223"/>
      <c r="D815" s="223"/>
      <c r="E815" s="223"/>
    </row>
    <row r="816" spans="1:18" s="53" customFormat="1" x14ac:dyDescent="0.3">
      <c r="A816" s="223"/>
      <c r="C816" s="223"/>
      <c r="D816" s="223"/>
      <c r="E816" s="223"/>
    </row>
    <row r="817" spans="1:5" s="53" customFormat="1" x14ac:dyDescent="0.3">
      <c r="A817" s="223"/>
      <c r="C817" s="223"/>
      <c r="D817" s="223"/>
      <c r="E817" s="223"/>
    </row>
    <row r="818" spans="1:5" s="53" customFormat="1" x14ac:dyDescent="0.3">
      <c r="A818" s="223"/>
      <c r="C818" s="223"/>
      <c r="D818" s="223"/>
      <c r="E818" s="223"/>
    </row>
    <row r="819" spans="1:5" s="53" customFormat="1" x14ac:dyDescent="0.3">
      <c r="A819" s="223"/>
      <c r="C819" s="223"/>
      <c r="D819" s="223"/>
      <c r="E819" s="223"/>
    </row>
    <row r="820" spans="1:5" s="53" customFormat="1" x14ac:dyDescent="0.3">
      <c r="A820" s="223"/>
      <c r="C820" s="223"/>
      <c r="D820" s="223"/>
      <c r="E820" s="223"/>
    </row>
    <row r="821" spans="1:5" s="53" customFormat="1" x14ac:dyDescent="0.3">
      <c r="A821" s="223"/>
      <c r="C821" s="223"/>
      <c r="D821" s="223"/>
      <c r="E821" s="223"/>
    </row>
    <row r="822" spans="1:5" s="53" customFormat="1" x14ac:dyDescent="0.3">
      <c r="A822" s="223"/>
      <c r="C822" s="223"/>
      <c r="D822" s="223"/>
      <c r="E822" s="223"/>
    </row>
    <row r="823" spans="1:5" s="53" customFormat="1" x14ac:dyDescent="0.3">
      <c r="A823" s="223"/>
      <c r="C823" s="223"/>
      <c r="D823" s="223"/>
      <c r="E823" s="223"/>
    </row>
    <row r="824" spans="1:5" s="53" customFormat="1" x14ac:dyDescent="0.3">
      <c r="A824" s="223"/>
      <c r="C824" s="223"/>
      <c r="D824" s="223"/>
      <c r="E824" s="223"/>
    </row>
    <row r="825" spans="1:5" s="53" customFormat="1" x14ac:dyDescent="0.3">
      <c r="A825" s="223"/>
      <c r="C825" s="223"/>
      <c r="D825" s="223"/>
      <c r="E825" s="223"/>
    </row>
    <row r="826" spans="1:5" s="53" customFormat="1" x14ac:dyDescent="0.3">
      <c r="A826" s="223"/>
      <c r="C826" s="223"/>
      <c r="D826" s="223"/>
      <c r="E826" s="223"/>
    </row>
    <row r="827" spans="1:5" s="53" customFormat="1" x14ac:dyDescent="0.3">
      <c r="A827" s="223"/>
      <c r="C827" s="223"/>
      <c r="D827" s="223"/>
      <c r="E827" s="223"/>
    </row>
    <row r="828" spans="1:5" s="53" customFormat="1" x14ac:dyDescent="0.3">
      <c r="A828" s="223"/>
      <c r="C828" s="223"/>
      <c r="D828" s="223"/>
      <c r="E828" s="223"/>
    </row>
    <row r="829" spans="1:5" s="53" customFormat="1" x14ac:dyDescent="0.3">
      <c r="A829" s="223"/>
      <c r="C829" s="223"/>
      <c r="D829" s="223"/>
      <c r="E829" s="223"/>
    </row>
    <row r="830" spans="1:5" s="53" customFormat="1" x14ac:dyDescent="0.3">
      <c r="A830" s="223"/>
      <c r="C830" s="223"/>
      <c r="D830" s="223"/>
      <c r="E830" s="223"/>
    </row>
    <row r="831" spans="1:5" s="53" customFormat="1" x14ac:dyDescent="0.3">
      <c r="A831" s="223"/>
      <c r="C831" s="223"/>
      <c r="D831" s="223"/>
      <c r="E831" s="223"/>
    </row>
    <row r="832" spans="1:5" s="53" customFormat="1" x14ac:dyDescent="0.3">
      <c r="A832" s="223"/>
      <c r="C832" s="223"/>
      <c r="D832" s="223"/>
      <c r="E832" s="223"/>
    </row>
    <row r="833" spans="1:5" s="53" customFormat="1" x14ac:dyDescent="0.3">
      <c r="A833" s="223"/>
      <c r="C833" s="223"/>
      <c r="D833" s="223"/>
      <c r="E833" s="223"/>
    </row>
    <row r="834" spans="1:5" s="53" customFormat="1" x14ac:dyDescent="0.3">
      <c r="A834" s="223"/>
      <c r="C834" s="223"/>
      <c r="D834" s="223"/>
      <c r="E834" s="223"/>
    </row>
    <row r="835" spans="1:5" s="53" customFormat="1" x14ac:dyDescent="0.3">
      <c r="A835" s="223"/>
      <c r="C835" s="223"/>
      <c r="D835" s="223"/>
      <c r="E835" s="223"/>
    </row>
    <row r="836" spans="1:5" s="53" customFormat="1" x14ac:dyDescent="0.3">
      <c r="A836" s="223"/>
      <c r="C836" s="223"/>
      <c r="D836" s="223"/>
      <c r="E836" s="223"/>
    </row>
    <row r="837" spans="1:5" s="53" customFormat="1" x14ac:dyDescent="0.3">
      <c r="A837" s="223"/>
      <c r="C837" s="223"/>
      <c r="D837" s="223"/>
      <c r="E837" s="223"/>
    </row>
    <row r="838" spans="1:5" s="53" customFormat="1" x14ac:dyDescent="0.3">
      <c r="A838" s="223"/>
      <c r="C838" s="223"/>
      <c r="D838" s="223"/>
      <c r="E838" s="223"/>
    </row>
    <row r="839" spans="1:5" s="53" customFormat="1" x14ac:dyDescent="0.3">
      <c r="A839" s="223"/>
      <c r="C839" s="223"/>
      <c r="D839" s="223"/>
      <c r="E839" s="223"/>
    </row>
    <row r="840" spans="1:5" s="53" customFormat="1" x14ac:dyDescent="0.3">
      <c r="A840" s="223"/>
      <c r="C840" s="223"/>
      <c r="D840" s="223"/>
      <c r="E840" s="223"/>
    </row>
    <row r="841" spans="1:5" s="53" customFormat="1" x14ac:dyDescent="0.3">
      <c r="A841" s="223"/>
      <c r="C841" s="223"/>
      <c r="D841" s="223"/>
      <c r="E841" s="223"/>
    </row>
    <row r="842" spans="1:5" s="53" customFormat="1" x14ac:dyDescent="0.3">
      <c r="A842" s="223"/>
      <c r="C842" s="223"/>
      <c r="D842" s="223"/>
      <c r="E842" s="223"/>
    </row>
    <row r="843" spans="1:5" s="53" customFormat="1" x14ac:dyDescent="0.3">
      <c r="A843" s="223"/>
      <c r="C843" s="223"/>
      <c r="D843" s="223"/>
      <c r="E843" s="223"/>
    </row>
    <row r="844" spans="1:5" s="53" customFormat="1" x14ac:dyDescent="0.3">
      <c r="A844" s="223"/>
      <c r="C844" s="223"/>
      <c r="D844" s="223"/>
      <c r="E844" s="223"/>
    </row>
    <row r="845" spans="1:5" s="53" customFormat="1" x14ac:dyDescent="0.3">
      <c r="A845" s="223"/>
      <c r="C845" s="223"/>
      <c r="D845" s="223"/>
      <c r="E845" s="223"/>
    </row>
    <row r="846" spans="1:5" s="53" customFormat="1" x14ac:dyDescent="0.3">
      <c r="A846" s="223"/>
      <c r="C846" s="223"/>
      <c r="D846" s="223"/>
      <c r="E846" s="223"/>
    </row>
    <row r="847" spans="1:5" s="53" customFormat="1" x14ac:dyDescent="0.3">
      <c r="A847" s="223"/>
      <c r="C847" s="223"/>
      <c r="D847" s="223"/>
      <c r="E847" s="223"/>
    </row>
    <row r="848" spans="1:5" s="53" customFormat="1" x14ac:dyDescent="0.3">
      <c r="A848" s="223"/>
      <c r="C848" s="223"/>
      <c r="D848" s="223"/>
      <c r="E848" s="223"/>
    </row>
    <row r="849" spans="1:5" s="53" customFormat="1" x14ac:dyDescent="0.3">
      <c r="A849" s="223"/>
      <c r="C849" s="223"/>
      <c r="D849" s="223"/>
      <c r="E849" s="223"/>
    </row>
    <row r="850" spans="1:5" s="53" customFormat="1" x14ac:dyDescent="0.3">
      <c r="A850" s="223"/>
      <c r="C850" s="223"/>
      <c r="D850" s="223"/>
      <c r="E850" s="223"/>
    </row>
    <row r="851" spans="1:5" s="53" customFormat="1" x14ac:dyDescent="0.3">
      <c r="A851" s="223"/>
      <c r="C851" s="223"/>
      <c r="D851" s="223"/>
      <c r="E851" s="223"/>
    </row>
    <row r="852" spans="1:5" s="53" customFormat="1" x14ac:dyDescent="0.3">
      <c r="A852" s="223"/>
      <c r="C852" s="223"/>
      <c r="D852" s="223"/>
      <c r="E852" s="223"/>
    </row>
    <row r="853" spans="1:5" s="53" customFormat="1" x14ac:dyDescent="0.3">
      <c r="A853" s="223"/>
      <c r="C853" s="223"/>
      <c r="D853" s="223"/>
      <c r="E853" s="223"/>
    </row>
    <row r="854" spans="1:5" s="53" customFormat="1" x14ac:dyDescent="0.3">
      <c r="A854" s="223"/>
      <c r="C854" s="223"/>
      <c r="D854" s="223"/>
      <c r="E854" s="223"/>
    </row>
    <row r="855" spans="1:5" s="53" customFormat="1" x14ac:dyDescent="0.3">
      <c r="A855" s="223"/>
      <c r="C855" s="223"/>
      <c r="D855" s="223"/>
      <c r="E855" s="223"/>
    </row>
    <row r="856" spans="1:5" s="53" customFormat="1" x14ac:dyDescent="0.3">
      <c r="A856" s="223"/>
      <c r="C856" s="223"/>
      <c r="D856" s="223"/>
      <c r="E856" s="223"/>
    </row>
    <row r="857" spans="1:5" s="53" customFormat="1" x14ac:dyDescent="0.3">
      <c r="A857" s="223"/>
      <c r="C857" s="223"/>
      <c r="D857" s="223"/>
      <c r="E857" s="223"/>
    </row>
    <row r="858" spans="1:5" s="53" customFormat="1" x14ac:dyDescent="0.3">
      <c r="A858" s="223"/>
      <c r="C858" s="223"/>
      <c r="D858" s="223"/>
      <c r="E858" s="223"/>
    </row>
    <row r="859" spans="1:5" s="53" customFormat="1" x14ac:dyDescent="0.3">
      <c r="A859" s="223"/>
      <c r="C859" s="223"/>
      <c r="D859" s="223"/>
      <c r="E859" s="223"/>
    </row>
    <row r="860" spans="1:5" s="53" customFormat="1" x14ac:dyDescent="0.3">
      <c r="A860" s="223"/>
      <c r="C860" s="223"/>
      <c r="D860" s="223"/>
      <c r="E860" s="223"/>
    </row>
    <row r="861" spans="1:5" s="53" customFormat="1" x14ac:dyDescent="0.3">
      <c r="A861" s="223"/>
      <c r="C861" s="223"/>
      <c r="D861" s="223"/>
      <c r="E861" s="223"/>
    </row>
    <row r="862" spans="1:5" s="53" customFormat="1" x14ac:dyDescent="0.3">
      <c r="A862" s="223"/>
      <c r="C862" s="223"/>
      <c r="D862" s="223"/>
      <c r="E862" s="223"/>
    </row>
    <row r="863" spans="1:5" s="53" customFormat="1" x14ac:dyDescent="0.3">
      <c r="A863" s="223"/>
      <c r="C863" s="223"/>
      <c r="D863" s="223"/>
      <c r="E863" s="223"/>
    </row>
    <row r="864" spans="1:5" s="53" customFormat="1" x14ac:dyDescent="0.3">
      <c r="A864" s="223"/>
      <c r="C864" s="223"/>
      <c r="D864" s="223"/>
      <c r="E864" s="223"/>
    </row>
    <row r="865" spans="1:5" s="53" customFormat="1" x14ac:dyDescent="0.3">
      <c r="A865" s="223"/>
      <c r="C865" s="223"/>
      <c r="D865" s="223"/>
      <c r="E865" s="223"/>
    </row>
    <row r="866" spans="1:5" s="53" customFormat="1" x14ac:dyDescent="0.3">
      <c r="A866" s="223"/>
      <c r="C866" s="223"/>
      <c r="D866" s="223"/>
      <c r="E866" s="223"/>
    </row>
    <row r="867" spans="1:5" s="53" customFormat="1" x14ac:dyDescent="0.3">
      <c r="A867" s="223"/>
      <c r="C867" s="223"/>
      <c r="D867" s="223"/>
      <c r="E867" s="223"/>
    </row>
    <row r="868" spans="1:5" s="53" customFormat="1" x14ac:dyDescent="0.3">
      <c r="A868" s="223"/>
      <c r="C868" s="223"/>
      <c r="D868" s="223"/>
      <c r="E868" s="223"/>
    </row>
    <row r="869" spans="1:5" s="53" customFormat="1" x14ac:dyDescent="0.3">
      <c r="A869" s="223"/>
      <c r="C869" s="223"/>
      <c r="D869" s="223"/>
      <c r="E869" s="223"/>
    </row>
    <row r="870" spans="1:5" s="53" customFormat="1" x14ac:dyDescent="0.3">
      <c r="A870" s="223"/>
      <c r="C870" s="223"/>
      <c r="D870" s="223"/>
      <c r="E870" s="223"/>
    </row>
    <row r="871" spans="1:5" s="53" customFormat="1" x14ac:dyDescent="0.3">
      <c r="A871" s="223"/>
      <c r="C871" s="223"/>
      <c r="D871" s="223"/>
      <c r="E871" s="223"/>
    </row>
    <row r="872" spans="1:5" s="53" customFormat="1" x14ac:dyDescent="0.3">
      <c r="A872" s="223"/>
      <c r="C872" s="223"/>
      <c r="D872" s="223"/>
      <c r="E872" s="223"/>
    </row>
    <row r="873" spans="1:5" s="53" customFormat="1" x14ac:dyDescent="0.3">
      <c r="A873" s="223"/>
      <c r="C873" s="223"/>
      <c r="D873" s="223"/>
      <c r="E873" s="223"/>
    </row>
    <row r="874" spans="1:5" s="53" customFormat="1" x14ac:dyDescent="0.3">
      <c r="A874" s="223"/>
      <c r="C874" s="223"/>
      <c r="D874" s="223"/>
      <c r="E874" s="223"/>
    </row>
    <row r="875" spans="1:5" s="53" customFormat="1" x14ac:dyDescent="0.3">
      <c r="A875" s="223"/>
      <c r="C875" s="223"/>
      <c r="D875" s="223"/>
      <c r="E875" s="223"/>
    </row>
    <row r="876" spans="1:5" s="53" customFormat="1" x14ac:dyDescent="0.3">
      <c r="A876" s="223"/>
      <c r="C876" s="223"/>
      <c r="D876" s="223"/>
      <c r="E876" s="223"/>
    </row>
    <row r="877" spans="1:5" s="53" customFormat="1" x14ac:dyDescent="0.3">
      <c r="A877" s="223"/>
      <c r="C877" s="223"/>
      <c r="D877" s="223"/>
      <c r="E877" s="223"/>
    </row>
    <row r="878" spans="1:5" s="53" customFormat="1" x14ac:dyDescent="0.3">
      <c r="A878" s="223"/>
      <c r="C878" s="223"/>
      <c r="D878" s="223"/>
      <c r="E878" s="223"/>
    </row>
    <row r="879" spans="1:5" s="53" customFormat="1" x14ac:dyDescent="0.3">
      <c r="A879" s="223"/>
      <c r="C879" s="223"/>
      <c r="D879" s="223"/>
      <c r="E879" s="223"/>
    </row>
    <row r="880" spans="1:5" s="53" customFormat="1" x14ac:dyDescent="0.3">
      <c r="A880" s="223"/>
      <c r="C880" s="223"/>
      <c r="D880" s="223"/>
      <c r="E880" s="223"/>
    </row>
    <row r="881" spans="1:5" s="53" customFormat="1" x14ac:dyDescent="0.3">
      <c r="A881" s="223"/>
      <c r="C881" s="223"/>
      <c r="D881" s="223"/>
      <c r="E881" s="223"/>
    </row>
    <row r="882" spans="1:5" s="53" customFormat="1" x14ac:dyDescent="0.3">
      <c r="A882" s="223"/>
      <c r="C882" s="223"/>
      <c r="D882" s="223"/>
      <c r="E882" s="223"/>
    </row>
    <row r="883" spans="1:5" s="53" customFormat="1" x14ac:dyDescent="0.3">
      <c r="A883" s="223"/>
      <c r="C883" s="223"/>
      <c r="D883" s="223"/>
      <c r="E883" s="223"/>
    </row>
    <row r="884" spans="1:5" s="53" customFormat="1" x14ac:dyDescent="0.3">
      <c r="A884" s="223"/>
      <c r="C884" s="223"/>
      <c r="D884" s="223"/>
      <c r="E884" s="223"/>
    </row>
    <row r="885" spans="1:5" s="53" customFormat="1" x14ac:dyDescent="0.3">
      <c r="A885" s="223"/>
      <c r="C885" s="223"/>
      <c r="D885" s="223"/>
      <c r="E885" s="223"/>
    </row>
    <row r="886" spans="1:5" s="53" customFormat="1" x14ac:dyDescent="0.3">
      <c r="A886" s="223"/>
      <c r="C886" s="223"/>
      <c r="D886" s="223"/>
      <c r="E886" s="223"/>
    </row>
    <row r="887" spans="1:5" s="53" customFormat="1" x14ac:dyDescent="0.3">
      <c r="A887" s="223"/>
      <c r="C887" s="223"/>
      <c r="D887" s="223"/>
      <c r="E887" s="223"/>
    </row>
    <row r="888" spans="1:5" s="53" customFormat="1" x14ac:dyDescent="0.3">
      <c r="A888" s="223"/>
      <c r="C888" s="223"/>
      <c r="D888" s="223"/>
      <c r="E888" s="223"/>
    </row>
    <row r="889" spans="1:5" s="53" customFormat="1" x14ac:dyDescent="0.3">
      <c r="A889" s="223"/>
      <c r="C889" s="223"/>
      <c r="D889" s="223"/>
      <c r="E889" s="223"/>
    </row>
    <row r="890" spans="1:5" s="53" customFormat="1" x14ac:dyDescent="0.3">
      <c r="A890" s="223"/>
      <c r="C890" s="223"/>
      <c r="D890" s="223"/>
      <c r="E890" s="223"/>
    </row>
    <row r="891" spans="1:5" s="53" customFormat="1" x14ac:dyDescent="0.3">
      <c r="A891" s="223"/>
      <c r="C891" s="223"/>
      <c r="D891" s="223"/>
      <c r="E891" s="223"/>
    </row>
    <row r="892" spans="1:5" s="53" customFormat="1" x14ac:dyDescent="0.3">
      <c r="A892" s="223"/>
      <c r="C892" s="223"/>
      <c r="D892" s="223"/>
      <c r="E892" s="223"/>
    </row>
    <row r="893" spans="1:5" s="53" customFormat="1" x14ac:dyDescent="0.3">
      <c r="A893" s="223"/>
      <c r="C893" s="223"/>
      <c r="D893" s="223"/>
      <c r="E893" s="223"/>
    </row>
    <row r="894" spans="1:5" s="53" customFormat="1" x14ac:dyDescent="0.3">
      <c r="A894" s="223"/>
      <c r="C894" s="223"/>
      <c r="D894" s="223"/>
      <c r="E894" s="223"/>
    </row>
    <row r="895" spans="1:5" s="53" customFormat="1" x14ac:dyDescent="0.3">
      <c r="A895" s="223"/>
      <c r="C895" s="223"/>
      <c r="D895" s="223"/>
      <c r="E895" s="223"/>
    </row>
    <row r="896" spans="1:5" s="53" customFormat="1" x14ac:dyDescent="0.3">
      <c r="A896" s="223"/>
      <c r="C896" s="223"/>
      <c r="D896" s="223"/>
      <c r="E896" s="223"/>
    </row>
    <row r="897" spans="1:5" s="53" customFormat="1" x14ac:dyDescent="0.3">
      <c r="A897" s="223"/>
      <c r="C897" s="223"/>
      <c r="D897" s="223"/>
      <c r="E897" s="223"/>
    </row>
    <row r="898" spans="1:5" s="53" customFormat="1" x14ac:dyDescent="0.3">
      <c r="A898" s="223"/>
      <c r="C898" s="223"/>
      <c r="D898" s="223"/>
      <c r="E898" s="223"/>
    </row>
    <row r="899" spans="1:5" s="53" customFormat="1" x14ac:dyDescent="0.3">
      <c r="A899" s="223"/>
      <c r="C899" s="223"/>
      <c r="D899" s="223"/>
      <c r="E899" s="223"/>
    </row>
    <row r="900" spans="1:5" s="53" customFormat="1" x14ac:dyDescent="0.3">
      <c r="A900" s="223"/>
      <c r="C900" s="223"/>
      <c r="D900" s="223"/>
      <c r="E900" s="223"/>
    </row>
    <row r="901" spans="1:5" s="53" customFormat="1" x14ac:dyDescent="0.3">
      <c r="A901" s="223"/>
      <c r="C901" s="223"/>
      <c r="D901" s="223"/>
      <c r="E901" s="223"/>
    </row>
    <row r="902" spans="1:5" s="53" customFormat="1" x14ac:dyDescent="0.3">
      <c r="A902" s="223"/>
      <c r="C902" s="223"/>
      <c r="D902" s="223"/>
      <c r="E902" s="223"/>
    </row>
    <row r="903" spans="1:5" s="53" customFormat="1" x14ac:dyDescent="0.3">
      <c r="A903" s="223"/>
      <c r="C903" s="223"/>
      <c r="D903" s="223"/>
      <c r="E903" s="223"/>
    </row>
    <row r="904" spans="1:5" s="53" customFormat="1" x14ac:dyDescent="0.3">
      <c r="A904" s="223"/>
      <c r="C904" s="223"/>
      <c r="D904" s="223"/>
      <c r="E904" s="223"/>
    </row>
    <row r="905" spans="1:5" s="53" customFormat="1" x14ac:dyDescent="0.3">
      <c r="A905" s="223"/>
      <c r="C905" s="223"/>
      <c r="D905" s="223"/>
      <c r="E905" s="223"/>
    </row>
    <row r="906" spans="1:5" s="53" customFormat="1" x14ac:dyDescent="0.3">
      <c r="A906" s="223"/>
      <c r="C906" s="223"/>
      <c r="D906" s="223"/>
      <c r="E906" s="223"/>
    </row>
    <row r="907" spans="1:5" s="53" customFormat="1" x14ac:dyDescent="0.3">
      <c r="A907" s="223"/>
      <c r="C907" s="223"/>
      <c r="D907" s="223"/>
      <c r="E907" s="223"/>
    </row>
    <row r="908" spans="1:5" s="53" customFormat="1" x14ac:dyDescent="0.3">
      <c r="A908" s="223"/>
      <c r="C908" s="223"/>
      <c r="D908" s="223"/>
      <c r="E908" s="223"/>
    </row>
    <row r="909" spans="1:5" s="53" customFormat="1" x14ac:dyDescent="0.3">
      <c r="A909" s="223"/>
      <c r="C909" s="223"/>
      <c r="D909" s="223"/>
      <c r="E909" s="223"/>
    </row>
    <row r="910" spans="1:5" s="53" customFormat="1" x14ac:dyDescent="0.3">
      <c r="A910" s="223"/>
      <c r="C910" s="223"/>
      <c r="D910" s="223"/>
      <c r="E910" s="223"/>
    </row>
    <row r="911" spans="1:5" s="53" customFormat="1" x14ac:dyDescent="0.3">
      <c r="A911" s="223"/>
      <c r="C911" s="223"/>
      <c r="D911" s="223"/>
      <c r="E911" s="223"/>
    </row>
    <row r="912" spans="1:5" s="53" customFormat="1" x14ac:dyDescent="0.3">
      <c r="A912" s="223"/>
      <c r="C912" s="223"/>
      <c r="D912" s="223"/>
      <c r="E912" s="223"/>
    </row>
    <row r="913" spans="1:5" s="53" customFormat="1" x14ac:dyDescent="0.3">
      <c r="A913" s="223"/>
      <c r="C913" s="223"/>
      <c r="D913" s="223"/>
      <c r="E913" s="223"/>
    </row>
    <row r="914" spans="1:5" s="53" customFormat="1" x14ac:dyDescent="0.3">
      <c r="A914" s="223"/>
      <c r="C914" s="223"/>
      <c r="D914" s="223"/>
      <c r="E914" s="223"/>
    </row>
    <row r="915" spans="1:5" s="53" customFormat="1" x14ac:dyDescent="0.3">
      <c r="A915" s="223"/>
      <c r="C915" s="223"/>
      <c r="D915" s="223"/>
      <c r="E915" s="223"/>
    </row>
    <row r="916" spans="1:5" s="53" customFormat="1" x14ac:dyDescent="0.3">
      <c r="A916" s="223"/>
      <c r="C916" s="223"/>
      <c r="D916" s="223"/>
      <c r="E916" s="223"/>
    </row>
    <row r="917" spans="1:5" s="53" customFormat="1" x14ac:dyDescent="0.3">
      <c r="A917" s="223"/>
      <c r="C917" s="223"/>
      <c r="D917" s="223"/>
      <c r="E917" s="223"/>
    </row>
    <row r="918" spans="1:5" s="53" customFormat="1" x14ac:dyDescent="0.3">
      <c r="A918" s="223"/>
      <c r="C918" s="223"/>
      <c r="D918" s="223"/>
      <c r="E918" s="223"/>
    </row>
    <row r="919" spans="1:5" s="53" customFormat="1" x14ac:dyDescent="0.3">
      <c r="A919" s="223"/>
      <c r="C919" s="223"/>
      <c r="D919" s="223"/>
      <c r="E919" s="223"/>
    </row>
    <row r="920" spans="1:5" s="53" customFormat="1" x14ac:dyDescent="0.3">
      <c r="A920" s="223"/>
      <c r="C920" s="223"/>
      <c r="D920" s="223"/>
      <c r="E920" s="223"/>
    </row>
    <row r="921" spans="1:5" s="53" customFormat="1" x14ac:dyDescent="0.3">
      <c r="A921" s="223"/>
      <c r="C921" s="223"/>
      <c r="D921" s="223"/>
      <c r="E921" s="223"/>
    </row>
    <row r="922" spans="1:5" s="53" customFormat="1" x14ac:dyDescent="0.3">
      <c r="A922" s="223"/>
      <c r="C922" s="223"/>
      <c r="D922" s="223"/>
      <c r="E922" s="223"/>
    </row>
    <row r="923" spans="1:5" s="53" customFormat="1" x14ac:dyDescent="0.3">
      <c r="A923" s="223"/>
      <c r="C923" s="223"/>
      <c r="D923" s="223"/>
      <c r="E923" s="223"/>
    </row>
    <row r="924" spans="1:5" s="53" customFormat="1" x14ac:dyDescent="0.3">
      <c r="A924" s="223"/>
      <c r="C924" s="223"/>
      <c r="D924" s="223"/>
      <c r="E924" s="223"/>
    </row>
    <row r="925" spans="1:5" s="53" customFormat="1" x14ac:dyDescent="0.3">
      <c r="A925" s="223"/>
      <c r="C925" s="223"/>
      <c r="D925" s="223"/>
      <c r="E925" s="223"/>
    </row>
    <row r="926" spans="1:5" s="53" customFormat="1" x14ac:dyDescent="0.3">
      <c r="A926" s="223"/>
      <c r="C926" s="223"/>
      <c r="D926" s="223"/>
      <c r="E926" s="223"/>
    </row>
    <row r="927" spans="1:5" s="53" customFormat="1" x14ac:dyDescent="0.3">
      <c r="A927" s="223"/>
      <c r="C927" s="223"/>
      <c r="D927" s="223"/>
      <c r="E927" s="223"/>
    </row>
    <row r="928" spans="1:5" s="53" customFormat="1" x14ac:dyDescent="0.3">
      <c r="A928" s="223"/>
      <c r="C928" s="223"/>
      <c r="D928" s="223"/>
      <c r="E928" s="223"/>
    </row>
    <row r="929" spans="1:5" s="53" customFormat="1" x14ac:dyDescent="0.3">
      <c r="A929" s="223"/>
      <c r="C929" s="223"/>
      <c r="D929" s="223"/>
      <c r="E929" s="223"/>
    </row>
    <row r="930" spans="1:5" s="53" customFormat="1" x14ac:dyDescent="0.3">
      <c r="A930" s="223"/>
      <c r="C930" s="223"/>
      <c r="D930" s="223"/>
      <c r="E930" s="223"/>
    </row>
    <row r="931" spans="1:5" s="53" customFormat="1" x14ac:dyDescent="0.3">
      <c r="A931" s="223"/>
      <c r="C931" s="223"/>
      <c r="D931" s="223"/>
      <c r="E931" s="223"/>
    </row>
    <row r="932" spans="1:5" s="53" customFormat="1" x14ac:dyDescent="0.3">
      <c r="A932" s="223"/>
      <c r="C932" s="223"/>
      <c r="D932" s="223"/>
      <c r="E932" s="223"/>
    </row>
    <row r="933" spans="1:5" s="53" customFormat="1" x14ac:dyDescent="0.3">
      <c r="A933" s="223"/>
      <c r="C933" s="223"/>
      <c r="D933" s="223"/>
      <c r="E933" s="223"/>
    </row>
    <row r="934" spans="1:5" s="53" customFormat="1" x14ac:dyDescent="0.3">
      <c r="A934" s="223"/>
      <c r="C934" s="223"/>
      <c r="D934" s="223"/>
      <c r="E934" s="223"/>
    </row>
    <row r="935" spans="1:5" s="53" customFormat="1" x14ac:dyDescent="0.3">
      <c r="A935" s="223"/>
      <c r="C935" s="223"/>
      <c r="D935" s="223"/>
      <c r="E935" s="223"/>
    </row>
    <row r="936" spans="1:5" s="53" customFormat="1" x14ac:dyDescent="0.3">
      <c r="A936" s="223"/>
      <c r="C936" s="223"/>
      <c r="D936" s="223"/>
      <c r="E936" s="223"/>
    </row>
    <row r="937" spans="1:5" s="53" customFormat="1" x14ac:dyDescent="0.3">
      <c r="A937" s="223"/>
      <c r="C937" s="223"/>
      <c r="D937" s="223"/>
      <c r="E937" s="223"/>
    </row>
    <row r="938" spans="1:5" s="53" customFormat="1" x14ac:dyDescent="0.3">
      <c r="A938" s="223"/>
      <c r="C938" s="223"/>
      <c r="D938" s="223"/>
      <c r="E938" s="223"/>
    </row>
    <row r="939" spans="1:5" s="53" customFormat="1" x14ac:dyDescent="0.3">
      <c r="A939" s="223"/>
      <c r="C939" s="223"/>
      <c r="D939" s="223"/>
      <c r="E939" s="223"/>
    </row>
    <row r="940" spans="1:5" s="53" customFormat="1" x14ac:dyDescent="0.3">
      <c r="A940" s="223"/>
      <c r="C940" s="223"/>
      <c r="D940" s="223"/>
      <c r="E940" s="223"/>
    </row>
    <row r="941" spans="1:5" s="53" customFormat="1" x14ac:dyDescent="0.3">
      <c r="A941" s="223"/>
      <c r="C941" s="223"/>
      <c r="D941" s="223"/>
      <c r="E941" s="223"/>
    </row>
    <row r="942" spans="1:5" s="53" customFormat="1" x14ac:dyDescent="0.3">
      <c r="A942" s="223"/>
      <c r="C942" s="223"/>
      <c r="D942" s="223"/>
      <c r="E942" s="223"/>
    </row>
    <row r="943" spans="1:5" s="53" customFormat="1" x14ac:dyDescent="0.3">
      <c r="A943" s="223"/>
      <c r="C943" s="223"/>
      <c r="D943" s="223"/>
      <c r="E943" s="223"/>
    </row>
    <row r="944" spans="1:5" s="53" customFormat="1" x14ac:dyDescent="0.3">
      <c r="A944" s="223"/>
      <c r="C944" s="223"/>
      <c r="D944" s="223"/>
      <c r="E944" s="223"/>
    </row>
    <row r="945" spans="1:5" s="53" customFormat="1" x14ac:dyDescent="0.3">
      <c r="A945" s="223"/>
      <c r="C945" s="223"/>
      <c r="D945" s="223"/>
      <c r="E945" s="223"/>
    </row>
    <row r="946" spans="1:5" s="53" customFormat="1" x14ac:dyDescent="0.3">
      <c r="A946" s="223"/>
      <c r="C946" s="223"/>
      <c r="D946" s="223"/>
      <c r="E946" s="223"/>
    </row>
    <row r="947" spans="1:5" s="53" customFormat="1" x14ac:dyDescent="0.3">
      <c r="A947" s="223"/>
      <c r="C947" s="223"/>
      <c r="D947" s="223"/>
      <c r="E947" s="223"/>
    </row>
    <row r="948" spans="1:5" s="53" customFormat="1" x14ac:dyDescent="0.3">
      <c r="A948" s="223"/>
      <c r="C948" s="223"/>
      <c r="D948" s="223"/>
      <c r="E948" s="223"/>
    </row>
    <row r="949" spans="1:5" s="53" customFormat="1" x14ac:dyDescent="0.3">
      <c r="A949" s="223"/>
      <c r="C949" s="223"/>
      <c r="D949" s="223"/>
      <c r="E949" s="223"/>
    </row>
    <row r="950" spans="1:5" s="53" customFormat="1" x14ac:dyDescent="0.3">
      <c r="A950" s="223"/>
      <c r="C950" s="223"/>
      <c r="D950" s="223"/>
      <c r="E950" s="223"/>
    </row>
    <row r="951" spans="1:5" s="53" customFormat="1" x14ac:dyDescent="0.3">
      <c r="A951" s="223"/>
      <c r="C951" s="223"/>
      <c r="D951" s="223"/>
      <c r="E951" s="223"/>
    </row>
    <row r="952" spans="1:5" s="53" customFormat="1" x14ac:dyDescent="0.3">
      <c r="A952" s="223"/>
      <c r="C952" s="223"/>
      <c r="D952" s="223"/>
      <c r="E952" s="223"/>
    </row>
    <row r="953" spans="1:5" s="53" customFormat="1" x14ac:dyDescent="0.3">
      <c r="A953" s="223"/>
      <c r="C953" s="223"/>
      <c r="D953" s="223"/>
      <c r="E953" s="223"/>
    </row>
    <row r="954" spans="1:5" s="53" customFormat="1" x14ac:dyDescent="0.3">
      <c r="A954" s="223"/>
      <c r="C954" s="223"/>
      <c r="D954" s="223"/>
      <c r="E954" s="223"/>
    </row>
    <row r="955" spans="1:5" s="53" customFormat="1" x14ac:dyDescent="0.3">
      <c r="A955" s="223"/>
      <c r="C955" s="223"/>
      <c r="D955" s="223"/>
      <c r="E955" s="223"/>
    </row>
    <row r="956" spans="1:5" s="53" customFormat="1" x14ac:dyDescent="0.3">
      <c r="A956" s="223"/>
      <c r="C956" s="223"/>
      <c r="D956" s="223"/>
      <c r="E956" s="223"/>
    </row>
    <row r="957" spans="1:5" s="53" customFormat="1" x14ac:dyDescent="0.3">
      <c r="A957" s="223"/>
      <c r="C957" s="223"/>
      <c r="D957" s="223"/>
      <c r="E957" s="223"/>
    </row>
    <row r="958" spans="1:5" s="53" customFormat="1" x14ac:dyDescent="0.3">
      <c r="A958" s="223"/>
      <c r="C958" s="223"/>
      <c r="D958" s="223"/>
      <c r="E958" s="223"/>
    </row>
    <row r="959" spans="1:5" s="53" customFormat="1" x14ac:dyDescent="0.3">
      <c r="A959" s="223"/>
      <c r="C959" s="223"/>
      <c r="D959" s="223"/>
      <c r="E959" s="223"/>
    </row>
    <row r="960" spans="1:5" s="53" customFormat="1" x14ac:dyDescent="0.3">
      <c r="A960" s="223"/>
      <c r="C960" s="223"/>
      <c r="D960" s="223"/>
      <c r="E960" s="223"/>
    </row>
    <row r="961" spans="1:5" s="53" customFormat="1" x14ac:dyDescent="0.3">
      <c r="A961" s="223"/>
      <c r="C961" s="223"/>
      <c r="D961" s="223"/>
      <c r="E961" s="223"/>
    </row>
    <row r="962" spans="1:5" s="53" customFormat="1" x14ac:dyDescent="0.3">
      <c r="A962" s="223"/>
      <c r="C962" s="223"/>
      <c r="D962" s="223"/>
      <c r="E962" s="223"/>
    </row>
    <row r="963" spans="1:5" s="53" customFormat="1" x14ac:dyDescent="0.3">
      <c r="A963" s="223"/>
      <c r="C963" s="223"/>
      <c r="D963" s="223"/>
      <c r="E963" s="223"/>
    </row>
    <row r="964" spans="1:5" s="53" customFormat="1" x14ac:dyDescent="0.3">
      <c r="A964" s="223"/>
      <c r="C964" s="223"/>
      <c r="D964" s="223"/>
      <c r="E964" s="223"/>
    </row>
    <row r="965" spans="1:5" s="53" customFormat="1" x14ac:dyDescent="0.3">
      <c r="A965" s="223"/>
      <c r="C965" s="223"/>
      <c r="D965" s="223"/>
      <c r="E965" s="223"/>
    </row>
    <row r="966" spans="1:5" s="53" customFormat="1" x14ac:dyDescent="0.3">
      <c r="A966" s="223"/>
      <c r="C966" s="223"/>
      <c r="D966" s="223"/>
      <c r="E966" s="223"/>
    </row>
    <row r="967" spans="1:5" s="53" customFormat="1" x14ac:dyDescent="0.3">
      <c r="A967" s="223"/>
      <c r="C967" s="223"/>
      <c r="D967" s="223"/>
      <c r="E967" s="223"/>
    </row>
    <row r="968" spans="1:5" s="53" customFormat="1" x14ac:dyDescent="0.3">
      <c r="A968" s="223"/>
      <c r="C968" s="223"/>
      <c r="D968" s="223"/>
      <c r="E968" s="223"/>
    </row>
    <row r="969" spans="1:5" s="53" customFormat="1" x14ac:dyDescent="0.3">
      <c r="A969" s="223"/>
      <c r="C969" s="223"/>
      <c r="D969" s="223"/>
      <c r="E969" s="223"/>
    </row>
    <row r="970" spans="1:5" s="53" customFormat="1" x14ac:dyDescent="0.3">
      <c r="A970" s="223"/>
      <c r="C970" s="223"/>
      <c r="D970" s="223"/>
      <c r="E970" s="223"/>
    </row>
    <row r="971" spans="1:5" s="53" customFormat="1" x14ac:dyDescent="0.3">
      <c r="A971" s="223"/>
      <c r="C971" s="223"/>
      <c r="D971" s="223"/>
      <c r="E971" s="223"/>
    </row>
    <row r="972" spans="1:5" s="53" customFormat="1" x14ac:dyDescent="0.3">
      <c r="A972" s="223"/>
      <c r="C972" s="223"/>
      <c r="D972" s="223"/>
      <c r="E972" s="223"/>
    </row>
    <row r="973" spans="1:5" s="53" customFormat="1" x14ac:dyDescent="0.3">
      <c r="A973" s="223"/>
      <c r="C973" s="223"/>
      <c r="D973" s="223"/>
      <c r="E973" s="223"/>
    </row>
    <row r="974" spans="1:5" s="53" customFormat="1" x14ac:dyDescent="0.3">
      <c r="A974" s="223"/>
      <c r="C974" s="223"/>
      <c r="D974" s="223"/>
      <c r="E974" s="223"/>
    </row>
    <row r="975" spans="1:5" s="53" customFormat="1" x14ac:dyDescent="0.3">
      <c r="A975" s="223"/>
      <c r="C975" s="223"/>
      <c r="D975" s="223"/>
      <c r="E975" s="223"/>
    </row>
    <row r="976" spans="1:5" s="53" customFormat="1" x14ac:dyDescent="0.3">
      <c r="A976" s="223"/>
      <c r="C976" s="223"/>
      <c r="D976" s="223"/>
      <c r="E976" s="223"/>
    </row>
    <row r="977" spans="1:5" s="53" customFormat="1" x14ac:dyDescent="0.3">
      <c r="A977" s="223"/>
      <c r="C977" s="223"/>
      <c r="D977" s="223"/>
      <c r="E977" s="223"/>
    </row>
    <row r="978" spans="1:5" s="53" customFormat="1" x14ac:dyDescent="0.3">
      <c r="A978" s="223"/>
      <c r="C978" s="223"/>
      <c r="D978" s="223"/>
      <c r="E978" s="223"/>
    </row>
    <row r="979" spans="1:5" s="53" customFormat="1" x14ac:dyDescent="0.3">
      <c r="A979" s="223"/>
      <c r="C979" s="223"/>
      <c r="D979" s="223"/>
      <c r="E979" s="223"/>
    </row>
    <row r="980" spans="1:5" s="53" customFormat="1" x14ac:dyDescent="0.3">
      <c r="A980" s="223"/>
      <c r="C980" s="223"/>
      <c r="D980" s="223"/>
      <c r="E980" s="223"/>
    </row>
    <row r="981" spans="1:5" s="53" customFormat="1" x14ac:dyDescent="0.3">
      <c r="A981" s="223"/>
      <c r="C981" s="223"/>
      <c r="D981" s="223"/>
      <c r="E981" s="223"/>
    </row>
    <row r="982" spans="1:5" s="53" customFormat="1" x14ac:dyDescent="0.3">
      <c r="A982" s="223"/>
      <c r="C982" s="223"/>
      <c r="D982" s="223"/>
      <c r="E982" s="223"/>
    </row>
    <row r="983" spans="1:5" s="53" customFormat="1" x14ac:dyDescent="0.3">
      <c r="A983" s="223"/>
      <c r="C983" s="223"/>
      <c r="D983" s="223"/>
      <c r="E983" s="223"/>
    </row>
    <row r="984" spans="1:5" s="53" customFormat="1" x14ac:dyDescent="0.3">
      <c r="A984" s="223"/>
      <c r="C984" s="223"/>
      <c r="D984" s="223"/>
      <c r="E984" s="223"/>
    </row>
    <row r="985" spans="1:5" s="53" customFormat="1" x14ac:dyDescent="0.3">
      <c r="A985" s="223"/>
      <c r="C985" s="223"/>
      <c r="D985" s="223"/>
      <c r="E985" s="223"/>
    </row>
    <row r="986" spans="1:5" s="53" customFormat="1" x14ac:dyDescent="0.3">
      <c r="A986" s="223"/>
      <c r="C986" s="223"/>
      <c r="D986" s="223"/>
      <c r="E986" s="223"/>
    </row>
    <row r="987" spans="1:5" s="53" customFormat="1" x14ac:dyDescent="0.3">
      <c r="A987" s="223"/>
      <c r="C987" s="223"/>
      <c r="D987" s="223"/>
      <c r="E987" s="223"/>
    </row>
    <row r="988" spans="1:5" s="53" customFormat="1" x14ac:dyDescent="0.3">
      <c r="A988" s="223"/>
      <c r="C988" s="223"/>
      <c r="D988" s="223"/>
      <c r="E988" s="223"/>
    </row>
    <row r="989" spans="1:5" s="53" customFormat="1" x14ac:dyDescent="0.3">
      <c r="A989" s="223"/>
      <c r="C989" s="223"/>
      <c r="D989" s="223"/>
      <c r="E989" s="223"/>
    </row>
    <row r="990" spans="1:5" s="53" customFormat="1" x14ac:dyDescent="0.3">
      <c r="A990" s="223"/>
      <c r="C990" s="223"/>
      <c r="D990" s="223"/>
      <c r="E990" s="223"/>
    </row>
    <row r="991" spans="1:5" s="53" customFormat="1" x14ac:dyDescent="0.3">
      <c r="A991" s="223"/>
      <c r="C991" s="223"/>
      <c r="D991" s="223"/>
      <c r="E991" s="223"/>
    </row>
    <row r="992" spans="1:5" s="53" customFormat="1" x14ac:dyDescent="0.3">
      <c r="A992" s="223"/>
      <c r="C992" s="223"/>
      <c r="D992" s="223"/>
      <c r="E992" s="223"/>
    </row>
    <row r="993" spans="1:5" s="53" customFormat="1" x14ac:dyDescent="0.3">
      <c r="A993" s="223"/>
      <c r="C993" s="223"/>
      <c r="D993" s="223"/>
      <c r="E993" s="223"/>
    </row>
    <row r="994" spans="1:5" s="53" customFormat="1" x14ac:dyDescent="0.3">
      <c r="A994" s="223"/>
      <c r="C994" s="223"/>
      <c r="D994" s="223"/>
      <c r="E994" s="223"/>
    </row>
    <row r="995" spans="1:5" s="53" customFormat="1" x14ac:dyDescent="0.3">
      <c r="A995" s="223"/>
      <c r="C995" s="223"/>
      <c r="D995" s="223"/>
      <c r="E995" s="223"/>
    </row>
    <row r="996" spans="1:5" s="53" customFormat="1" x14ac:dyDescent="0.3">
      <c r="A996" s="223"/>
      <c r="C996" s="223"/>
      <c r="D996" s="223"/>
      <c r="E996" s="223"/>
    </row>
    <row r="997" spans="1:5" s="53" customFormat="1" x14ac:dyDescent="0.3">
      <c r="A997" s="223"/>
      <c r="C997" s="223"/>
      <c r="D997" s="223"/>
      <c r="E997" s="223"/>
    </row>
    <row r="998" spans="1:5" s="53" customFormat="1" x14ac:dyDescent="0.3">
      <c r="A998" s="223"/>
      <c r="C998" s="223"/>
      <c r="D998" s="223"/>
      <c r="E998" s="223"/>
    </row>
    <row r="999" spans="1:5" s="53" customFormat="1" x14ac:dyDescent="0.3">
      <c r="A999" s="223"/>
      <c r="C999" s="223"/>
      <c r="D999" s="223"/>
      <c r="E999" s="223"/>
    </row>
    <row r="1000" spans="1:5" s="53" customFormat="1" x14ac:dyDescent="0.3">
      <c r="A1000" s="223"/>
      <c r="C1000" s="223"/>
      <c r="D1000" s="223"/>
      <c r="E1000" s="223"/>
    </row>
    <row r="1001" spans="1:5" s="53" customFormat="1" x14ac:dyDescent="0.3">
      <c r="A1001" s="223"/>
      <c r="C1001" s="223"/>
      <c r="D1001" s="223"/>
      <c r="E1001" s="223"/>
    </row>
    <row r="1002" spans="1:5" s="53" customFormat="1" x14ac:dyDescent="0.3">
      <c r="A1002" s="223"/>
      <c r="C1002" s="223"/>
      <c r="D1002" s="223"/>
      <c r="E1002" s="223"/>
    </row>
    <row r="1003" spans="1:5" s="53" customFormat="1" x14ac:dyDescent="0.3">
      <c r="A1003" s="223"/>
      <c r="C1003" s="223"/>
      <c r="D1003" s="223"/>
      <c r="E1003" s="223"/>
    </row>
    <row r="1004" spans="1:5" s="53" customFormat="1" x14ac:dyDescent="0.3">
      <c r="A1004" s="223"/>
      <c r="C1004" s="223"/>
      <c r="D1004" s="223"/>
      <c r="E1004" s="223"/>
    </row>
    <row r="1005" spans="1:5" s="53" customFormat="1" x14ac:dyDescent="0.3">
      <c r="A1005" s="223"/>
      <c r="C1005" s="223"/>
      <c r="D1005" s="223"/>
      <c r="E1005" s="223"/>
    </row>
    <row r="1006" spans="1:5" s="53" customFormat="1" x14ac:dyDescent="0.3">
      <c r="A1006" s="223"/>
      <c r="C1006" s="223"/>
      <c r="D1006" s="223"/>
      <c r="E1006" s="223"/>
    </row>
    <row r="1007" spans="1:5" s="53" customFormat="1" x14ac:dyDescent="0.3">
      <c r="A1007" s="223"/>
      <c r="C1007" s="223"/>
      <c r="D1007" s="223"/>
      <c r="E1007" s="223"/>
    </row>
    <row r="1008" spans="1:5" s="53" customFormat="1" x14ac:dyDescent="0.3">
      <c r="A1008" s="223"/>
      <c r="C1008" s="223"/>
      <c r="D1008" s="223"/>
      <c r="E1008" s="223"/>
    </row>
    <row r="1009" spans="1:5" s="53" customFormat="1" x14ac:dyDescent="0.3">
      <c r="A1009" s="223"/>
      <c r="C1009" s="223"/>
      <c r="D1009" s="223"/>
      <c r="E1009" s="223"/>
    </row>
    <row r="1010" spans="1:5" s="53" customFormat="1" x14ac:dyDescent="0.3">
      <c r="A1010" s="223"/>
      <c r="C1010" s="223"/>
      <c r="D1010" s="223"/>
      <c r="E1010" s="223"/>
    </row>
    <row r="1011" spans="1:5" s="53" customFormat="1" x14ac:dyDescent="0.3">
      <c r="A1011" s="223"/>
      <c r="C1011" s="223"/>
      <c r="D1011" s="223"/>
      <c r="E1011" s="223"/>
    </row>
    <row r="1012" spans="1:5" s="606" customFormat="1" x14ac:dyDescent="0.3">
      <c r="A1012" s="607"/>
      <c r="C1012" s="607"/>
      <c r="D1012" s="607"/>
      <c r="E1012" s="607"/>
    </row>
    <row r="1013" spans="1:5" s="606" customFormat="1" x14ac:dyDescent="0.3">
      <c r="A1013" s="607"/>
      <c r="C1013" s="607"/>
      <c r="D1013" s="607"/>
      <c r="E1013" s="607"/>
    </row>
    <row r="1014" spans="1:5" s="606" customFormat="1" x14ac:dyDescent="0.3">
      <c r="A1014" s="607"/>
      <c r="C1014" s="607"/>
      <c r="D1014" s="607"/>
      <c r="E1014" s="607"/>
    </row>
    <row r="1015" spans="1:5" s="606" customFormat="1" x14ac:dyDescent="0.3">
      <c r="A1015" s="607"/>
      <c r="C1015" s="607"/>
      <c r="D1015" s="607"/>
      <c r="E1015" s="607"/>
    </row>
    <row r="1016" spans="1:5" s="606" customFormat="1" x14ac:dyDescent="0.3">
      <c r="A1016" s="607"/>
      <c r="C1016" s="607"/>
      <c r="D1016" s="607"/>
      <c r="E1016" s="607"/>
    </row>
    <row r="1017" spans="1:5" s="606" customFormat="1" x14ac:dyDescent="0.3">
      <c r="A1017" s="607"/>
      <c r="C1017" s="607"/>
      <c r="D1017" s="607"/>
      <c r="E1017" s="607"/>
    </row>
    <row r="1018" spans="1:5" s="606" customFormat="1" x14ac:dyDescent="0.3">
      <c r="A1018" s="607"/>
      <c r="C1018" s="607"/>
      <c r="D1018" s="607"/>
      <c r="E1018" s="607"/>
    </row>
    <row r="1019" spans="1:5" s="606" customFormat="1" x14ac:dyDescent="0.3">
      <c r="A1019" s="607"/>
      <c r="C1019" s="607"/>
      <c r="D1019" s="607"/>
      <c r="E1019" s="607"/>
    </row>
  </sheetData>
  <mergeCells count="137">
    <mergeCell ref="B506:R506"/>
    <mergeCell ref="A580:A585"/>
    <mergeCell ref="A586:A591"/>
    <mergeCell ref="A592:A597"/>
    <mergeCell ref="A598:A603"/>
    <mergeCell ref="B605:R605"/>
    <mergeCell ref="A508:A513"/>
    <mergeCell ref="A514:A519"/>
    <mergeCell ref="A520:A525"/>
    <mergeCell ref="A550:A555"/>
    <mergeCell ref="A556:A561"/>
    <mergeCell ref="A562:A567"/>
    <mergeCell ref="A568:A573"/>
    <mergeCell ref="A574:A579"/>
    <mergeCell ref="A544:A549"/>
    <mergeCell ref="A433:A438"/>
    <mergeCell ref="A439:A444"/>
    <mergeCell ref="A445:A450"/>
    <mergeCell ref="A451:A456"/>
    <mergeCell ref="A457:A462"/>
    <mergeCell ref="A463:A468"/>
    <mergeCell ref="A493:A498"/>
    <mergeCell ref="A499:A504"/>
    <mergeCell ref="A469:A474"/>
    <mergeCell ref="A475:A480"/>
    <mergeCell ref="A481:A486"/>
    <mergeCell ref="A487:A492"/>
    <mergeCell ref="A328:A333"/>
    <mergeCell ref="A334:A339"/>
    <mergeCell ref="A340:A345"/>
    <mergeCell ref="A346:A351"/>
    <mergeCell ref="A394:A399"/>
    <mergeCell ref="A400:A405"/>
    <mergeCell ref="A352:A357"/>
    <mergeCell ref="A358:A363"/>
    <mergeCell ref="A427:A432"/>
    <mergeCell ref="B11:R11"/>
    <mergeCell ref="A13:A18"/>
    <mergeCell ref="A19:A24"/>
    <mergeCell ref="A25:A30"/>
    <mergeCell ref="A91:A96"/>
    <mergeCell ref="A97:A102"/>
    <mergeCell ref="A103:A108"/>
    <mergeCell ref="B110:R110"/>
    <mergeCell ref="A136:A141"/>
    <mergeCell ref="A31:A36"/>
    <mergeCell ref="A85:A90"/>
    <mergeCell ref="A79:A84"/>
    <mergeCell ref="A73:A78"/>
    <mergeCell ref="A67:A72"/>
    <mergeCell ref="A61:A66"/>
    <mergeCell ref="A112:A117"/>
    <mergeCell ref="A55:A60"/>
    <mergeCell ref="A49:A54"/>
    <mergeCell ref="A43:A48"/>
    <mergeCell ref="A37:A42"/>
    <mergeCell ref="B407:R407"/>
    <mergeCell ref="A409:A414"/>
    <mergeCell ref="A415:A420"/>
    <mergeCell ref="A421:A426"/>
    <mergeCell ref="B209:R209"/>
    <mergeCell ref="A241:A246"/>
    <mergeCell ref="A247:A252"/>
    <mergeCell ref="A253:A258"/>
    <mergeCell ref="A259:A264"/>
    <mergeCell ref="A265:A270"/>
    <mergeCell ref="A211:A216"/>
    <mergeCell ref="A217:A222"/>
    <mergeCell ref="A223:A228"/>
    <mergeCell ref="A229:A234"/>
    <mergeCell ref="A235:A240"/>
    <mergeCell ref="A289:A294"/>
    <mergeCell ref="A295:A300"/>
    <mergeCell ref="A271:A276"/>
    <mergeCell ref="A277:A282"/>
    <mergeCell ref="A283:A288"/>
    <mergeCell ref="A301:A306"/>
    <mergeCell ref="B308:R308"/>
    <mergeCell ref="A316:A321"/>
    <mergeCell ref="A310:A315"/>
    <mergeCell ref="A697:A702"/>
    <mergeCell ref="A118:A123"/>
    <mergeCell ref="A124:A129"/>
    <mergeCell ref="A130:A135"/>
    <mergeCell ref="A526:A531"/>
    <mergeCell ref="A532:A537"/>
    <mergeCell ref="A538:A543"/>
    <mergeCell ref="A364:A369"/>
    <mergeCell ref="A370:A375"/>
    <mergeCell ref="A376:A381"/>
    <mergeCell ref="A382:A387"/>
    <mergeCell ref="A388:A393"/>
    <mergeCell ref="A142:A147"/>
    <mergeCell ref="A166:A171"/>
    <mergeCell ref="A172:A177"/>
    <mergeCell ref="A178:A183"/>
    <mergeCell ref="A184:A189"/>
    <mergeCell ref="A190:A195"/>
    <mergeCell ref="A196:A201"/>
    <mergeCell ref="A202:A207"/>
    <mergeCell ref="A148:A153"/>
    <mergeCell ref="A154:A159"/>
    <mergeCell ref="A160:A165"/>
    <mergeCell ref="A322:A327"/>
    <mergeCell ref="A643:A648"/>
    <mergeCell ref="A649:A654"/>
    <mergeCell ref="A655:A660"/>
    <mergeCell ref="A661:A666"/>
    <mergeCell ref="A667:A672"/>
    <mergeCell ref="A673:A678"/>
    <mergeCell ref="A679:A684"/>
    <mergeCell ref="A685:A690"/>
    <mergeCell ref="A691:A696"/>
    <mergeCell ref="K5:Q5"/>
    <mergeCell ref="A760:A765"/>
    <mergeCell ref="A766:A771"/>
    <mergeCell ref="A772:A777"/>
    <mergeCell ref="A778:A783"/>
    <mergeCell ref="A784:A789"/>
    <mergeCell ref="A790:A795"/>
    <mergeCell ref="A796:A801"/>
    <mergeCell ref="A706:A711"/>
    <mergeCell ref="A712:A717"/>
    <mergeCell ref="A718:A723"/>
    <mergeCell ref="A724:A729"/>
    <mergeCell ref="A730:A735"/>
    <mergeCell ref="A736:A741"/>
    <mergeCell ref="A742:A747"/>
    <mergeCell ref="A748:A753"/>
    <mergeCell ref="A754:A759"/>
    <mergeCell ref="B704:R704"/>
    <mergeCell ref="A607:A612"/>
    <mergeCell ref="A613:A618"/>
    <mergeCell ref="A619:A624"/>
    <mergeCell ref="A625:A630"/>
    <mergeCell ref="A631:A636"/>
    <mergeCell ref="A637:A642"/>
  </mergeCells>
  <conditionalFormatting sqref="B7:B8">
    <cfRule type="containsText" dxfId="1934" priority="29" operator="containsText" text="ntitulé">
      <formula>NOT(ISERROR(SEARCH("ntitulé",B7)))</formula>
    </cfRule>
    <cfRule type="containsBlanks" dxfId="1933" priority="30">
      <formula>LEN(TRIM(B7))=0</formula>
    </cfRule>
  </conditionalFormatting>
  <conditionalFormatting sqref="B7:B8">
    <cfRule type="containsText" dxfId="1932" priority="28" operator="containsText" text="libre">
      <formula>NOT(ISERROR(SEARCH("libre",B7)))</formula>
    </cfRule>
  </conditionalFormatting>
  <conditionalFormatting sqref="G7:G8">
    <cfRule type="containsText" dxfId="1931" priority="8" operator="containsText" text="ntitulé">
      <formula>NOT(ISERROR(SEARCH("ntitulé",G7)))</formula>
    </cfRule>
    <cfRule type="containsBlanks" dxfId="1930" priority="9">
      <formula>LEN(TRIM(G7))=0</formula>
    </cfRule>
  </conditionalFormatting>
  <conditionalFormatting sqref="G7:G8">
    <cfRule type="containsText" dxfId="1929" priority="7" operator="containsText" text="libre">
      <formula>NOT(ISERROR(SEARCH("libre",G7)))</formula>
    </cfRule>
  </conditionalFormatting>
  <conditionalFormatting sqref="C7:C8">
    <cfRule type="containsText" dxfId="1928" priority="20" operator="containsText" text="ntitulé">
      <formula>NOT(ISERROR(SEARCH("ntitulé",C7)))</formula>
    </cfRule>
    <cfRule type="containsBlanks" dxfId="1927" priority="21">
      <formula>LEN(TRIM(C7))=0</formula>
    </cfRule>
  </conditionalFormatting>
  <conditionalFormatting sqref="C7:C8">
    <cfRule type="containsText" dxfId="1926" priority="19" operator="containsText" text="libre">
      <formula>NOT(ISERROR(SEARCH("libre",C7)))</formula>
    </cfRule>
  </conditionalFormatting>
  <conditionalFormatting sqref="D7:D8">
    <cfRule type="containsText" dxfId="1925" priority="17" operator="containsText" text="ntitulé">
      <formula>NOT(ISERROR(SEARCH("ntitulé",D7)))</formula>
    </cfRule>
    <cfRule type="containsBlanks" dxfId="1924" priority="18">
      <formula>LEN(TRIM(D7))=0</formula>
    </cfRule>
  </conditionalFormatting>
  <conditionalFormatting sqref="D7:D8">
    <cfRule type="containsText" dxfId="1923" priority="16" operator="containsText" text="libre">
      <formula>NOT(ISERROR(SEARCH("libre",D7)))</formula>
    </cfRule>
  </conditionalFormatting>
  <conditionalFormatting sqref="E7:E8">
    <cfRule type="containsText" dxfId="1922" priority="14" operator="containsText" text="ntitulé">
      <formula>NOT(ISERROR(SEARCH("ntitulé",E7)))</formula>
    </cfRule>
    <cfRule type="containsBlanks" dxfId="1921" priority="15">
      <formula>LEN(TRIM(E7))=0</formula>
    </cfRule>
  </conditionalFormatting>
  <conditionalFormatting sqref="E7:E8">
    <cfRule type="containsText" dxfId="1920" priority="13" operator="containsText" text="libre">
      <formula>NOT(ISERROR(SEARCH("libre",E7)))</formula>
    </cfRule>
  </conditionalFormatting>
  <conditionalFormatting sqref="F7:F8">
    <cfRule type="containsText" dxfId="1919" priority="11" operator="containsText" text="ntitulé">
      <formula>NOT(ISERROR(SEARCH("ntitulé",F7)))</formula>
    </cfRule>
    <cfRule type="containsBlanks" dxfId="1918" priority="12">
      <formula>LEN(TRIM(F7))=0</formula>
    </cfRule>
  </conditionalFormatting>
  <conditionalFormatting sqref="F7:F8">
    <cfRule type="containsText" dxfId="1917" priority="10" operator="containsText" text="libre">
      <formula>NOT(ISERROR(SEARCH("libre",F7)))</formula>
    </cfRule>
  </conditionalFormatting>
  <conditionalFormatting sqref="H7:H8">
    <cfRule type="containsText" dxfId="1916" priority="5" operator="containsText" text="ntitulé">
      <formula>NOT(ISERROR(SEARCH("ntitulé",H7)))</formula>
    </cfRule>
    <cfRule type="containsBlanks" dxfId="1915" priority="6">
      <formula>LEN(TRIM(H7))=0</formula>
    </cfRule>
  </conditionalFormatting>
  <conditionalFormatting sqref="H7:H8">
    <cfRule type="containsText" dxfId="1914" priority="4" operator="containsText" text="libre">
      <formula>NOT(ISERROR(SEARCH("libre",H7)))</formula>
    </cfRule>
  </conditionalFormatting>
  <conditionalFormatting sqref="I7:I8">
    <cfRule type="containsText" dxfId="1913" priority="2" operator="containsText" text="ntitulé">
      <formula>NOT(ISERROR(SEARCH("ntitulé",I7)))</formula>
    </cfRule>
    <cfRule type="containsBlanks" dxfId="1912" priority="3">
      <formula>LEN(TRIM(I7))=0</formula>
    </cfRule>
  </conditionalFormatting>
  <conditionalFormatting sqref="I7:I8">
    <cfRule type="containsText" dxfId="1911" priority="1" operator="containsText" text="libre">
      <formula>NOT(ISERROR(SEARCH("libre",I7)))</formula>
    </cfRule>
  </conditionalFormatting>
  <hyperlinks>
    <hyperlink ref="A1" location="TAB00!A1" display="Retour page de garde"/>
    <hyperlink ref="A2" location="'TAB5'!A1" display="Retour TAB5"/>
  </hyperlinks>
  <pageMargins left="0.7" right="0.7" top="0.75" bottom="0.75" header="0.3" footer="0.3"/>
  <pageSetup paperSize="8" scale="65" orientation="landscape" verticalDpi="300" r:id="rId1"/>
  <rowBreaks count="2" manualBreakCount="2">
    <brk id="10" max="16383" man="1"/>
    <brk id="108" max="16383" man="1"/>
  </rowBreaks>
  <extLst>
    <ext xmlns:x14="http://schemas.microsoft.com/office/spreadsheetml/2009/9/main" uri="{78C0D931-6437-407d-A8EE-F0AAD7539E65}">
      <x14:conditionalFormattings>
        <x14:conditionalFormatting xmlns:xm="http://schemas.microsoft.com/office/excel/2006/main">
          <x14:cfRule type="expression" priority="31" id="{2C6C19FB-595E-44C0-B0CA-54DEFCB5759A}">
            <xm:f>'\\cwp-p-cont01\CtxFolderRedirection\Users\nikolai.triffet\AppData\Local\Microsoft\Windows\Temporary Internet Files\Content.Outlook\KBM14V84\[17c08 - MDR ex-post.xlsx]TAB00'!#REF!&lt;2023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K1:M2</xm:sqref>
        </x14:conditionalFormatting>
        <x14:conditionalFormatting xmlns:xm="http://schemas.microsoft.com/office/excel/2006/main">
          <x14:cfRule type="expression" priority="33" id="{85678387-A548-4775-A2F0-0AB3FBD458F9}">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F1:M2</xm:sqref>
        </x14:conditionalFormatting>
        <x14:conditionalFormatting xmlns:xm="http://schemas.microsoft.com/office/excel/2006/main">
          <x14:cfRule type="expression" priority="32" id="{E9F77D3E-789C-4A40-AB99-F2D0412AE0C6}">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I1:M2</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theme="7"/>
          <x14:colorAxis rgb="FF000000"/>
          <x14:colorMarkers theme="6"/>
          <x14:colorFirst theme="6" tint="0.39997558519241921"/>
          <x14:colorLast theme="6" tint="0.39997558519241921"/>
          <x14:colorHigh theme="6"/>
          <x14:colorLow theme="6"/>
          <x14:sparklines>
            <x14:sparkline>
              <xm:f>TAB5.1!T10:AA10</xm:f>
              <xm:sqref>R10</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19" zoomScaleNormal="100" workbookViewId="0">
      <selection activeCell="B24" sqref="B24:Q24"/>
    </sheetView>
  </sheetViews>
  <sheetFormatPr baseColWidth="10" defaultColWidth="9.1640625" defaultRowHeight="13.5" x14ac:dyDescent="0.3"/>
  <cols>
    <col min="1" max="1" width="22.5" style="55" bestFit="1" customWidth="1"/>
    <col min="2" max="2" width="19" style="55" customWidth="1"/>
    <col min="3" max="3" width="135.1640625" style="55" customWidth="1"/>
    <col min="4" max="16384" width="9.1640625" style="55"/>
  </cols>
  <sheetData>
    <row r="1" spans="1:3" s="1" customFormat="1" ht="15" x14ac:dyDescent="0.3">
      <c r="A1" s="52" t="s">
        <v>152</v>
      </c>
      <c r="C1" s="6"/>
    </row>
    <row r="2" spans="1:3" s="1" customFormat="1" x14ac:dyDescent="0.3">
      <c r="A2" s="6"/>
      <c r="C2" s="6"/>
    </row>
    <row r="3" spans="1:3" s="1" customFormat="1" ht="22.15" customHeight="1" x14ac:dyDescent="0.35">
      <c r="A3" s="109" t="str">
        <f>TAB00!B46&amp;" : "&amp;TAB00!C46</f>
        <v>TAB A : Liste des annexes à fournir</v>
      </c>
      <c r="B3" s="109"/>
      <c r="C3" s="109"/>
    </row>
    <row r="4" spans="1:3" x14ac:dyDescent="0.3">
      <c r="A4" s="65"/>
      <c r="B4" s="66"/>
      <c r="C4" s="67"/>
    </row>
    <row r="5" spans="1:3" x14ac:dyDescent="0.3">
      <c r="A5" s="265" t="s">
        <v>550</v>
      </c>
      <c r="B5" s="515" t="s">
        <v>720</v>
      </c>
      <c r="C5" s="383" t="s">
        <v>543</v>
      </c>
    </row>
    <row r="7" spans="1:3" ht="42" customHeight="1" x14ac:dyDescent="0.3">
      <c r="A7" s="162" t="s">
        <v>723</v>
      </c>
      <c r="B7" s="162" t="s">
        <v>724</v>
      </c>
      <c r="C7" s="519" t="s">
        <v>725</v>
      </c>
    </row>
    <row r="8" spans="1:3" ht="42" customHeight="1" x14ac:dyDescent="0.3">
      <c r="A8" s="162" t="s">
        <v>726</v>
      </c>
      <c r="B8" s="162" t="s">
        <v>724</v>
      </c>
      <c r="C8" s="519" t="s">
        <v>766</v>
      </c>
    </row>
    <row r="9" spans="1:3" ht="42" customHeight="1" x14ac:dyDescent="0.3">
      <c r="A9" s="162" t="s">
        <v>727</v>
      </c>
      <c r="B9" s="162" t="s">
        <v>728</v>
      </c>
      <c r="C9" s="519" t="s">
        <v>916</v>
      </c>
    </row>
    <row r="10" spans="1:3" ht="42" customHeight="1" x14ac:dyDescent="0.3">
      <c r="A10" s="162" t="s">
        <v>729</v>
      </c>
      <c r="B10" s="162" t="s">
        <v>730</v>
      </c>
      <c r="C10" s="519" t="s">
        <v>831</v>
      </c>
    </row>
    <row r="11" spans="1:3" ht="42" customHeight="1" x14ac:dyDescent="0.3">
      <c r="A11" s="162" t="s">
        <v>731</v>
      </c>
      <c r="B11" s="162" t="s">
        <v>730</v>
      </c>
      <c r="C11" s="519" t="s">
        <v>732</v>
      </c>
    </row>
    <row r="12" spans="1:3" ht="42" customHeight="1" x14ac:dyDescent="0.3">
      <c r="A12" s="162" t="s">
        <v>733</v>
      </c>
      <c r="B12" s="162" t="s">
        <v>734</v>
      </c>
      <c r="C12" s="519" t="s">
        <v>735</v>
      </c>
    </row>
    <row r="13" spans="1:3" ht="42" customHeight="1" x14ac:dyDescent="0.3">
      <c r="A13" s="162" t="s">
        <v>736</v>
      </c>
      <c r="B13" s="162" t="s">
        <v>767</v>
      </c>
      <c r="C13" s="519" t="s">
        <v>759</v>
      </c>
    </row>
    <row r="14" spans="1:3" ht="42" customHeight="1" x14ac:dyDescent="0.3">
      <c r="A14" s="162" t="s">
        <v>739</v>
      </c>
      <c r="B14" s="162" t="s">
        <v>737</v>
      </c>
      <c r="C14" s="519" t="s">
        <v>738</v>
      </c>
    </row>
    <row r="15" spans="1:3" ht="42" customHeight="1" x14ac:dyDescent="0.3">
      <c r="A15" s="162" t="s">
        <v>742</v>
      </c>
      <c r="B15" s="162" t="s">
        <v>790</v>
      </c>
      <c r="C15" s="519" t="s">
        <v>740</v>
      </c>
    </row>
    <row r="16" spans="1:3" ht="42" customHeight="1" x14ac:dyDescent="0.3">
      <c r="A16" s="162" t="s">
        <v>744</v>
      </c>
      <c r="B16" s="162" t="s">
        <v>794</v>
      </c>
      <c r="C16" s="519" t="s">
        <v>741</v>
      </c>
    </row>
    <row r="17" spans="1:3" ht="42" customHeight="1" x14ac:dyDescent="0.3">
      <c r="A17" s="162" t="s">
        <v>746</v>
      </c>
      <c r="B17" s="162" t="s">
        <v>798</v>
      </c>
      <c r="C17" s="519" t="s">
        <v>743</v>
      </c>
    </row>
    <row r="18" spans="1:3" ht="42" customHeight="1" x14ac:dyDescent="0.3">
      <c r="A18" s="162" t="s">
        <v>748</v>
      </c>
      <c r="B18" s="162" t="s">
        <v>797</v>
      </c>
      <c r="C18" s="519" t="s">
        <v>745</v>
      </c>
    </row>
    <row r="19" spans="1:3" ht="42" customHeight="1" x14ac:dyDescent="0.3">
      <c r="A19" s="162" t="s">
        <v>750</v>
      </c>
      <c r="B19" s="162" t="s">
        <v>800</v>
      </c>
      <c r="C19" s="519" t="s">
        <v>751</v>
      </c>
    </row>
    <row r="20" spans="1:3" ht="42" customHeight="1" x14ac:dyDescent="0.3">
      <c r="A20" s="162" t="s">
        <v>752</v>
      </c>
      <c r="B20" s="162" t="s">
        <v>801</v>
      </c>
      <c r="C20" s="519" t="s">
        <v>749</v>
      </c>
    </row>
    <row r="21" spans="1:3" ht="42" customHeight="1" x14ac:dyDescent="0.3">
      <c r="A21" s="162" t="s">
        <v>754</v>
      </c>
      <c r="B21" s="162" t="s">
        <v>802</v>
      </c>
      <c r="C21" s="519" t="s">
        <v>747</v>
      </c>
    </row>
    <row r="22" spans="1:3" ht="42" customHeight="1" x14ac:dyDescent="0.3">
      <c r="A22" s="162" t="s">
        <v>756</v>
      </c>
      <c r="B22" s="162" t="s">
        <v>806</v>
      </c>
      <c r="C22" s="519" t="s">
        <v>753</v>
      </c>
    </row>
    <row r="23" spans="1:3" ht="42" customHeight="1" x14ac:dyDescent="0.3">
      <c r="A23" s="162" t="s">
        <v>758</v>
      </c>
      <c r="B23" s="162" t="s">
        <v>816</v>
      </c>
      <c r="C23" s="519" t="s">
        <v>755</v>
      </c>
    </row>
    <row r="24" spans="1:3" ht="42" customHeight="1" x14ac:dyDescent="0.3">
      <c r="A24" s="162" t="s">
        <v>760</v>
      </c>
      <c r="B24" s="162" t="s">
        <v>816</v>
      </c>
      <c r="C24" s="519" t="s">
        <v>757</v>
      </c>
    </row>
    <row r="25" spans="1:3" ht="42" customHeight="1" x14ac:dyDescent="0.3">
      <c r="A25" s="162" t="s">
        <v>761</v>
      </c>
      <c r="B25" s="162" t="s">
        <v>819</v>
      </c>
      <c r="C25" s="519" t="s">
        <v>817</v>
      </c>
    </row>
    <row r="26" spans="1:3" ht="42" customHeight="1" x14ac:dyDescent="0.3">
      <c r="A26" s="162" t="s">
        <v>763</v>
      </c>
      <c r="B26" s="162" t="s">
        <v>820</v>
      </c>
      <c r="C26" s="519" t="s">
        <v>920</v>
      </c>
    </row>
    <row r="27" spans="1:3" ht="42" customHeight="1" x14ac:dyDescent="0.3">
      <c r="A27" s="162" t="s">
        <v>764</v>
      </c>
      <c r="B27" s="162"/>
      <c r="C27" s="519" t="s">
        <v>762</v>
      </c>
    </row>
    <row r="28" spans="1:3" ht="42" customHeight="1" x14ac:dyDescent="0.3">
      <c r="A28" s="162" t="s">
        <v>765</v>
      </c>
      <c r="B28" s="162" t="s">
        <v>822</v>
      </c>
      <c r="C28" s="518" t="s">
        <v>823</v>
      </c>
    </row>
    <row r="29" spans="1:3" ht="42" customHeight="1" x14ac:dyDescent="0.3">
      <c r="A29" s="162" t="s">
        <v>829</v>
      </c>
      <c r="B29" s="162" t="s">
        <v>828</v>
      </c>
      <c r="C29" s="519" t="s">
        <v>830</v>
      </c>
    </row>
  </sheetData>
  <hyperlinks>
    <hyperlink ref="A1" location="TAB00!A1" display="Retour page de garde"/>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zoomScale="90" zoomScaleNormal="90" workbookViewId="0">
      <selection activeCell="B24" sqref="B24:Q24"/>
    </sheetView>
  </sheetViews>
  <sheetFormatPr baseColWidth="10" defaultColWidth="9.1640625" defaultRowHeight="13.5" x14ac:dyDescent="0.3"/>
  <cols>
    <col min="1" max="1" width="53.5" style="6" bestFit="1" customWidth="1"/>
    <col min="2" max="2" width="15.5" style="1" customWidth="1"/>
    <col min="3" max="4" width="15.5" style="6" customWidth="1"/>
    <col min="5" max="9" width="15.5" style="1" customWidth="1"/>
    <col min="10" max="17" width="9.5" style="1" customWidth="1"/>
    <col min="18" max="18" width="20.5" style="1" customWidth="1"/>
    <col min="19" max="16384" width="9.1640625" style="1"/>
  </cols>
  <sheetData>
    <row r="1" spans="1:17" ht="15" x14ac:dyDescent="0.3">
      <c r="A1" s="21" t="s">
        <v>152</v>
      </c>
      <c r="B1" s="9"/>
      <c r="C1" s="36"/>
      <c r="E1" s="9"/>
      <c r="G1" s="9"/>
      <c r="I1" s="9"/>
      <c r="K1" s="9"/>
      <c r="M1" s="9"/>
      <c r="O1" s="9"/>
    </row>
    <row r="2" spans="1:17" ht="15" x14ac:dyDescent="0.3">
      <c r="A2" s="20" t="s">
        <v>371</v>
      </c>
      <c r="B2" s="9"/>
      <c r="C2" s="36"/>
      <c r="E2" s="9"/>
      <c r="G2" s="9"/>
      <c r="I2" s="9"/>
      <c r="K2" s="9"/>
      <c r="M2" s="9"/>
      <c r="O2" s="9"/>
    </row>
    <row r="3" spans="1:17" ht="41.45" customHeight="1" x14ac:dyDescent="0.35">
      <c r="A3" s="773" t="str">
        <f>TAB00!B65&amp;" : "&amp;TAB00!C65</f>
        <v xml:space="preserve">TAB5.2 : Charges émanant de factures d’achat d’électricité émises par un fournisseur commercial pour la couverture des pertes en réseau électrique </v>
      </c>
      <c r="B3" s="773"/>
      <c r="C3" s="773"/>
      <c r="D3" s="773"/>
      <c r="E3" s="773"/>
      <c r="F3" s="773"/>
      <c r="G3" s="773"/>
      <c r="H3" s="773"/>
      <c r="I3" s="773"/>
      <c r="J3" s="773"/>
      <c r="K3" s="773"/>
      <c r="L3" s="773"/>
      <c r="M3" s="773"/>
      <c r="N3" s="773"/>
      <c r="O3" s="773"/>
      <c r="P3" s="773"/>
      <c r="Q3" s="773"/>
    </row>
    <row r="4" spans="1:17" x14ac:dyDescent="0.3">
      <c r="J4" s="2"/>
      <c r="K4" s="2"/>
      <c r="L4" s="2"/>
    </row>
    <row r="5" spans="1:17" x14ac:dyDescent="0.3">
      <c r="J5" s="2"/>
      <c r="K5" s="758" t="s">
        <v>954</v>
      </c>
      <c r="L5" s="765"/>
      <c r="M5" s="765"/>
      <c r="N5" s="765"/>
      <c r="O5" s="765"/>
      <c r="P5" s="765"/>
      <c r="Q5" s="766"/>
    </row>
    <row r="6" spans="1:17" s="218" customFormat="1" ht="24" customHeight="1" x14ac:dyDescent="0.3">
      <c r="A6" s="221" t="s">
        <v>795</v>
      </c>
      <c r="B6" s="63" t="s">
        <v>110</v>
      </c>
      <c r="C6" s="602" t="s">
        <v>132</v>
      </c>
      <c r="D6" s="602" t="s">
        <v>299</v>
      </c>
      <c r="E6" s="602" t="s">
        <v>298</v>
      </c>
      <c r="F6" s="602" t="s">
        <v>294</v>
      </c>
      <c r="G6" s="602" t="s">
        <v>295</v>
      </c>
      <c r="H6" s="602" t="s">
        <v>296</v>
      </c>
      <c r="I6" s="602" t="s">
        <v>297</v>
      </c>
      <c r="K6" s="596" t="s">
        <v>950</v>
      </c>
      <c r="L6" s="596" t="s">
        <v>951</v>
      </c>
      <c r="M6" s="596" t="s">
        <v>959</v>
      </c>
      <c r="N6" s="596" t="s">
        <v>955</v>
      </c>
      <c r="O6" s="596" t="s">
        <v>956</v>
      </c>
      <c r="P6" s="596" t="s">
        <v>957</v>
      </c>
      <c r="Q6" s="596" t="s">
        <v>958</v>
      </c>
    </row>
    <row r="7" spans="1:17" s="236" customFormat="1" ht="24.6" customHeight="1" x14ac:dyDescent="0.3">
      <c r="A7" s="258" t="s">
        <v>346</v>
      </c>
      <c r="B7" s="245"/>
      <c r="C7" s="245"/>
      <c r="D7" s="245"/>
      <c r="E7" s="245"/>
      <c r="F7" s="245"/>
      <c r="G7" s="245"/>
      <c r="H7" s="245"/>
      <c r="I7" s="245"/>
      <c r="K7" s="260">
        <f>IFERROR(IF(AND(ROUND(SUM(B7:B7),0)=0,ROUND(SUM(C7:C7),0)&gt;ROUND(SUM(B7:B7),0)),"INF",(ROUND(SUM(C7:C7),0)-ROUND(SUM(B7:B7),0))/ROUND(SUM(B7:B7),0)),0)</f>
        <v>0</v>
      </c>
      <c r="L7" s="260">
        <f t="shared" ref="L7:Q11" si="0">IFERROR(IF(AND(ROUND(SUM(C7),0)=0,ROUND(SUM(D7:D7),0)&gt;ROUND(SUM(C7),0)),"INF",(ROUND(SUM(D7:D7),0)-ROUND(SUM(C7),0))/ROUND(SUM(C7),0)),0)</f>
        <v>0</v>
      </c>
      <c r="M7" s="260">
        <f t="shared" si="0"/>
        <v>0</v>
      </c>
      <c r="N7" s="260">
        <f t="shared" si="0"/>
        <v>0</v>
      </c>
      <c r="O7" s="260">
        <f t="shared" si="0"/>
        <v>0</v>
      </c>
      <c r="P7" s="260">
        <f t="shared" si="0"/>
        <v>0</v>
      </c>
      <c r="Q7" s="261">
        <f t="shared" si="0"/>
        <v>0</v>
      </c>
    </row>
    <row r="8" spans="1:17" s="236" customFormat="1" ht="24.6" customHeight="1" x14ac:dyDescent="0.3">
      <c r="A8" s="258" t="s">
        <v>347</v>
      </c>
      <c r="B8" s="245"/>
      <c r="C8" s="245"/>
      <c r="D8" s="245"/>
      <c r="E8" s="245"/>
      <c r="F8" s="245"/>
      <c r="G8" s="245"/>
      <c r="H8" s="245"/>
      <c r="I8" s="245"/>
      <c r="K8" s="241">
        <f>IFERROR(IF(AND(ROUND(SUM(B8:B8),0)=0,ROUND(SUM(C8:C8),0)&gt;ROUND(SUM(B8:B8),0)),"INF",(ROUND(SUM(C8:C8),0)-ROUND(SUM(B8:B8),0))/ROUND(SUM(B8:B8),0)),0)</f>
        <v>0</v>
      </c>
      <c r="L8" s="241">
        <f t="shared" si="0"/>
        <v>0</v>
      </c>
      <c r="M8" s="241">
        <f t="shared" si="0"/>
        <v>0</v>
      </c>
      <c r="N8" s="241">
        <f t="shared" si="0"/>
        <v>0</v>
      </c>
      <c r="O8" s="241">
        <f t="shared" si="0"/>
        <v>0</v>
      </c>
      <c r="P8" s="241">
        <f t="shared" si="0"/>
        <v>0</v>
      </c>
      <c r="Q8" s="243">
        <f t="shared" si="0"/>
        <v>0</v>
      </c>
    </row>
    <row r="9" spans="1:17" s="236" customFormat="1" ht="24.6" customHeight="1" x14ac:dyDescent="0.3">
      <c r="A9" s="258" t="s">
        <v>348</v>
      </c>
      <c r="B9" s="245"/>
      <c r="C9" s="245"/>
      <c r="D9" s="245"/>
      <c r="E9" s="245"/>
      <c r="F9" s="245"/>
      <c r="G9" s="245"/>
      <c r="H9" s="245"/>
      <c r="I9" s="245"/>
      <c r="K9" s="241">
        <f>IFERROR(IF(AND(ROUND(SUM(B9:B9),0)=0,ROUND(SUM(C9:C9),0)&gt;ROUND(SUM(B9:B9),0)),"INF",(ROUND(SUM(C9:C9),0)-ROUND(SUM(B9:B9),0))/ROUND(SUM(B9:B9),0)),0)</f>
        <v>0</v>
      </c>
      <c r="L9" s="241">
        <f t="shared" si="0"/>
        <v>0</v>
      </c>
      <c r="M9" s="241">
        <f t="shared" si="0"/>
        <v>0</v>
      </c>
      <c r="N9" s="241">
        <f t="shared" si="0"/>
        <v>0</v>
      </c>
      <c r="O9" s="241">
        <f t="shared" si="0"/>
        <v>0</v>
      </c>
      <c r="P9" s="241">
        <f t="shared" si="0"/>
        <v>0</v>
      </c>
      <c r="Q9" s="243">
        <f t="shared" si="0"/>
        <v>0</v>
      </c>
    </row>
    <row r="10" spans="1:17" s="236" customFormat="1" ht="24.6" customHeight="1" x14ac:dyDescent="0.3">
      <c r="A10" s="258" t="s">
        <v>349</v>
      </c>
      <c r="B10" s="259"/>
      <c r="C10" s="259"/>
      <c r="D10" s="259"/>
      <c r="E10" s="259"/>
      <c r="F10" s="259"/>
      <c r="G10" s="259"/>
      <c r="H10" s="259"/>
      <c r="I10" s="259"/>
      <c r="K10" s="242">
        <f>IFERROR(IF(AND(ROUND(SUM(B10:B10),0)=0,ROUND(SUM(C10:C10),0)&gt;ROUND(SUM(B10:B10),0)),"INF",(ROUND(SUM(C10:C10),0)-ROUND(SUM(B10:B10),0))/ROUND(SUM(B10:B10),0)),0)</f>
        <v>0</v>
      </c>
      <c r="L10" s="242">
        <f t="shared" si="0"/>
        <v>0</v>
      </c>
      <c r="M10" s="242">
        <f t="shared" si="0"/>
        <v>0</v>
      </c>
      <c r="N10" s="242">
        <f t="shared" si="0"/>
        <v>0</v>
      </c>
      <c r="O10" s="242">
        <f t="shared" si="0"/>
        <v>0</v>
      </c>
      <c r="P10" s="242">
        <f t="shared" si="0"/>
        <v>0</v>
      </c>
      <c r="Q10" s="244">
        <f t="shared" si="0"/>
        <v>0</v>
      </c>
    </row>
    <row r="11" spans="1:17" s="236" customFormat="1" ht="24.6" customHeight="1" x14ac:dyDescent="0.3">
      <c r="A11" s="262" t="s">
        <v>676</v>
      </c>
      <c r="B11" s="263">
        <f t="shared" ref="B11:E11" si="1">SUM(B7:B10)</f>
        <v>0</v>
      </c>
      <c r="C11" s="263">
        <f t="shared" si="1"/>
        <v>0</v>
      </c>
      <c r="D11" s="263">
        <f t="shared" si="1"/>
        <v>0</v>
      </c>
      <c r="E11" s="263">
        <f t="shared" si="1"/>
        <v>0</v>
      </c>
      <c r="F11" s="263">
        <f t="shared" ref="F11" si="2">SUM(F7:F10)</f>
        <v>0</v>
      </c>
      <c r="G11" s="263">
        <f t="shared" ref="G11" si="3">SUM(G7:G10)</f>
        <v>0</v>
      </c>
      <c r="H11" s="263">
        <f t="shared" ref="H11" si="4">SUM(H7:H10)</f>
        <v>0</v>
      </c>
      <c r="I11" s="263">
        <f t="shared" ref="I11" si="5">SUM(I7:I10)</f>
        <v>0</v>
      </c>
      <c r="K11" s="240">
        <f>IFERROR(IF(AND(ROUND(SUM(B11:B11),0)=0,ROUND(SUM(C11:C11),0)&gt;ROUND(SUM(B11:B11),0)),"INF",(ROUND(SUM(C11:C11),0)-ROUND(SUM(B11:B11),0))/ROUND(SUM(B11:B11),0)),0)</f>
        <v>0</v>
      </c>
      <c r="L11" s="240">
        <f t="shared" si="0"/>
        <v>0</v>
      </c>
      <c r="M11" s="240">
        <f t="shared" si="0"/>
        <v>0</v>
      </c>
      <c r="N11" s="240">
        <f t="shared" si="0"/>
        <v>0</v>
      </c>
      <c r="O11" s="240">
        <f t="shared" si="0"/>
        <v>0</v>
      </c>
      <c r="P11" s="240">
        <f t="shared" si="0"/>
        <v>0</v>
      </c>
      <c r="Q11" s="240">
        <f t="shared" si="0"/>
        <v>0</v>
      </c>
    </row>
    <row r="12" spans="1:17" x14ac:dyDescent="0.3">
      <c r="D12" s="1"/>
      <c r="K12" s="6"/>
    </row>
    <row r="13" spans="1:17" s="236" customFormat="1" x14ac:dyDescent="0.3">
      <c r="A13" s="532" t="s">
        <v>796</v>
      </c>
      <c r="B13" s="334"/>
      <c r="C13" s="334"/>
      <c r="D13" s="334"/>
      <c r="E13" s="334"/>
      <c r="F13" s="334"/>
      <c r="G13" s="334"/>
      <c r="H13" s="334"/>
      <c r="I13" s="334"/>
      <c r="K13" s="241">
        <f>IFERROR(IF(AND(ROUND(SUM(B13:B13),0)=0,ROUND(SUM(C13:C13),0)&gt;ROUND(SUM(B13:B13),0)),"INF",(ROUND(SUM(C13:C13),0)-ROUND(SUM(B13:B13),0))/ROUND(SUM(B13:B13),0)),0)</f>
        <v>0</v>
      </c>
      <c r="L13" s="241">
        <f t="shared" ref="L13:Q13" si="6">IFERROR(IF(AND(ROUND(SUM(C13),0)=0,ROUND(SUM(D13:D13),0)&gt;ROUND(SUM(C13),0)),"INF",(ROUND(SUM(D13:D13),0)-ROUND(SUM(C13),0))/ROUND(SUM(C13),0)),0)</f>
        <v>0</v>
      </c>
      <c r="M13" s="241">
        <f t="shared" si="6"/>
        <v>0</v>
      </c>
      <c r="N13" s="241">
        <f t="shared" si="6"/>
        <v>0</v>
      </c>
      <c r="O13" s="241">
        <f t="shared" si="6"/>
        <v>0</v>
      </c>
      <c r="P13" s="241">
        <f t="shared" si="6"/>
        <v>0</v>
      </c>
      <c r="Q13" s="243">
        <f t="shared" si="6"/>
        <v>0</v>
      </c>
    </row>
    <row r="14" spans="1:17" x14ac:dyDescent="0.3">
      <c r="D14" s="1"/>
      <c r="G14" s="2"/>
      <c r="K14" s="6"/>
      <c r="N14" s="2"/>
      <c r="O14" s="2"/>
    </row>
    <row r="15" spans="1:17" x14ac:dyDescent="0.3">
      <c r="D15" s="1"/>
      <c r="G15" s="2"/>
      <c r="K15" s="758" t="s">
        <v>954</v>
      </c>
      <c r="L15" s="765"/>
      <c r="M15" s="765"/>
      <c r="N15" s="765"/>
      <c r="O15" s="765"/>
      <c r="P15" s="765"/>
      <c r="Q15" s="766"/>
    </row>
    <row r="16" spans="1:17" s="218" customFormat="1" ht="24" customHeight="1" x14ac:dyDescent="0.3">
      <c r="A16" s="221" t="s">
        <v>677</v>
      </c>
      <c r="B16" s="63" t="s">
        <v>110</v>
      </c>
      <c r="C16" s="602" t="s">
        <v>132</v>
      </c>
      <c r="D16" s="602" t="s">
        <v>299</v>
      </c>
      <c r="E16" s="602" t="s">
        <v>298</v>
      </c>
      <c r="F16" s="602" t="s">
        <v>294</v>
      </c>
      <c r="G16" s="602" t="s">
        <v>295</v>
      </c>
      <c r="H16" s="602" t="s">
        <v>296</v>
      </c>
      <c r="I16" s="602" t="s">
        <v>297</v>
      </c>
      <c r="K16" s="596" t="s">
        <v>950</v>
      </c>
      <c r="L16" s="596" t="s">
        <v>951</v>
      </c>
      <c r="M16" s="596" t="s">
        <v>959</v>
      </c>
      <c r="N16" s="596" t="s">
        <v>955</v>
      </c>
      <c r="O16" s="596" t="s">
        <v>956</v>
      </c>
      <c r="P16" s="596" t="s">
        <v>957</v>
      </c>
      <c r="Q16" s="596" t="s">
        <v>958</v>
      </c>
    </row>
    <row r="17" spans="1:17" s="236" customFormat="1" ht="24.6" customHeight="1" x14ac:dyDescent="0.3">
      <c r="A17" s="258" t="s">
        <v>346</v>
      </c>
      <c r="B17" s="335">
        <f t="shared" ref="B17:I20" si="7">B7*B$13</f>
        <v>0</v>
      </c>
      <c r="C17" s="335">
        <f t="shared" si="7"/>
        <v>0</v>
      </c>
      <c r="D17" s="335">
        <f t="shared" si="7"/>
        <v>0</v>
      </c>
      <c r="E17" s="335">
        <f t="shared" si="7"/>
        <v>0</v>
      </c>
      <c r="F17" s="335">
        <f t="shared" si="7"/>
        <v>0</v>
      </c>
      <c r="G17" s="335">
        <f t="shared" si="7"/>
        <v>0</v>
      </c>
      <c r="H17" s="335">
        <f t="shared" si="7"/>
        <v>0</v>
      </c>
      <c r="I17" s="335">
        <f t="shared" si="7"/>
        <v>0</v>
      </c>
      <c r="K17" s="260">
        <f>IFERROR(IF(AND(ROUND(SUM(B17:B17),0)=0,ROUND(SUM(C17:C17),0)&gt;ROUND(SUM(B17:B17),0)),"INF",(ROUND(SUM(C17:C17),0)-ROUND(SUM(B17:B17),0))/ROUND(SUM(B17:B17),0)),0)</f>
        <v>0</v>
      </c>
      <c r="L17" s="260">
        <f t="shared" ref="L17:Q21" si="8">IFERROR(IF(AND(ROUND(SUM(C17),0)=0,ROUND(SUM(D17:D17),0)&gt;ROUND(SUM(C17),0)),"INF",(ROUND(SUM(D17:D17),0)-ROUND(SUM(C17),0))/ROUND(SUM(C17),0)),0)</f>
        <v>0</v>
      </c>
      <c r="M17" s="260">
        <f t="shared" si="8"/>
        <v>0</v>
      </c>
      <c r="N17" s="260">
        <f t="shared" si="8"/>
        <v>0</v>
      </c>
      <c r="O17" s="260">
        <f t="shared" si="8"/>
        <v>0</v>
      </c>
      <c r="P17" s="260">
        <f t="shared" si="8"/>
        <v>0</v>
      </c>
      <c r="Q17" s="261">
        <f t="shared" si="8"/>
        <v>0</v>
      </c>
    </row>
    <row r="18" spans="1:17" s="236" customFormat="1" ht="24.6" customHeight="1" x14ac:dyDescent="0.3">
      <c r="A18" s="258" t="s">
        <v>347</v>
      </c>
      <c r="B18" s="335">
        <f t="shared" si="7"/>
        <v>0</v>
      </c>
      <c r="C18" s="335">
        <f t="shared" si="7"/>
        <v>0</v>
      </c>
      <c r="D18" s="335">
        <f t="shared" si="7"/>
        <v>0</v>
      </c>
      <c r="E18" s="335">
        <f t="shared" si="7"/>
        <v>0</v>
      </c>
      <c r="F18" s="335">
        <f t="shared" si="7"/>
        <v>0</v>
      </c>
      <c r="G18" s="335">
        <f t="shared" si="7"/>
        <v>0</v>
      </c>
      <c r="H18" s="335">
        <f t="shared" si="7"/>
        <v>0</v>
      </c>
      <c r="I18" s="335">
        <f t="shared" si="7"/>
        <v>0</v>
      </c>
      <c r="K18" s="241">
        <f>IFERROR(IF(AND(ROUND(SUM(B18:B18),0)=0,ROUND(SUM(C18:C18),0)&gt;ROUND(SUM(B18:B18),0)),"INF",(ROUND(SUM(C18:C18),0)-ROUND(SUM(B18:B18),0))/ROUND(SUM(B18:B18),0)),0)</f>
        <v>0</v>
      </c>
      <c r="L18" s="241">
        <f t="shared" si="8"/>
        <v>0</v>
      </c>
      <c r="M18" s="241">
        <f t="shared" si="8"/>
        <v>0</v>
      </c>
      <c r="N18" s="241">
        <f t="shared" si="8"/>
        <v>0</v>
      </c>
      <c r="O18" s="241">
        <f t="shared" si="8"/>
        <v>0</v>
      </c>
      <c r="P18" s="241">
        <f t="shared" si="8"/>
        <v>0</v>
      </c>
      <c r="Q18" s="243">
        <f t="shared" si="8"/>
        <v>0</v>
      </c>
    </row>
    <row r="19" spans="1:17" s="236" customFormat="1" ht="24.6" customHeight="1" x14ac:dyDescent="0.3">
      <c r="A19" s="258" t="s">
        <v>348</v>
      </c>
      <c r="B19" s="335">
        <f t="shared" si="7"/>
        <v>0</v>
      </c>
      <c r="C19" s="335">
        <f t="shared" si="7"/>
        <v>0</v>
      </c>
      <c r="D19" s="335">
        <f t="shared" si="7"/>
        <v>0</v>
      </c>
      <c r="E19" s="335">
        <f t="shared" si="7"/>
        <v>0</v>
      </c>
      <c r="F19" s="335">
        <f t="shared" si="7"/>
        <v>0</v>
      </c>
      <c r="G19" s="335">
        <f t="shared" si="7"/>
        <v>0</v>
      </c>
      <c r="H19" s="335">
        <f t="shared" si="7"/>
        <v>0</v>
      </c>
      <c r="I19" s="335">
        <f t="shared" si="7"/>
        <v>0</v>
      </c>
      <c r="K19" s="241">
        <f>IFERROR(IF(AND(ROUND(SUM(B19:B19),0)=0,ROUND(SUM(C19:C19),0)&gt;ROUND(SUM(B19:B19),0)),"INF",(ROUND(SUM(C19:C19),0)-ROUND(SUM(B19:B19),0))/ROUND(SUM(B19:B19),0)),0)</f>
        <v>0</v>
      </c>
      <c r="L19" s="241">
        <f t="shared" si="8"/>
        <v>0</v>
      </c>
      <c r="M19" s="241">
        <f t="shared" si="8"/>
        <v>0</v>
      </c>
      <c r="N19" s="241">
        <f t="shared" si="8"/>
        <v>0</v>
      </c>
      <c r="O19" s="241">
        <f t="shared" si="8"/>
        <v>0</v>
      </c>
      <c r="P19" s="241">
        <f t="shared" si="8"/>
        <v>0</v>
      </c>
      <c r="Q19" s="243">
        <f t="shared" si="8"/>
        <v>0</v>
      </c>
    </row>
    <row r="20" spans="1:17" s="236" customFormat="1" ht="24.6" customHeight="1" x14ac:dyDescent="0.3">
      <c r="A20" s="258" t="s">
        <v>349</v>
      </c>
      <c r="B20" s="335">
        <f t="shared" si="7"/>
        <v>0</v>
      </c>
      <c r="C20" s="335">
        <f t="shared" si="7"/>
        <v>0</v>
      </c>
      <c r="D20" s="335">
        <f t="shared" si="7"/>
        <v>0</v>
      </c>
      <c r="E20" s="335">
        <f t="shared" si="7"/>
        <v>0</v>
      </c>
      <c r="F20" s="335">
        <f t="shared" si="7"/>
        <v>0</v>
      </c>
      <c r="G20" s="335">
        <f t="shared" si="7"/>
        <v>0</v>
      </c>
      <c r="H20" s="335">
        <f t="shared" si="7"/>
        <v>0</v>
      </c>
      <c r="I20" s="335">
        <f t="shared" si="7"/>
        <v>0</v>
      </c>
      <c r="K20" s="242">
        <f>IFERROR(IF(AND(ROUND(SUM(B20:B20),0)=0,ROUND(SUM(C20:C20),0)&gt;ROUND(SUM(B20:B20),0)),"INF",(ROUND(SUM(C20:C20),0)-ROUND(SUM(B20:B20),0))/ROUND(SUM(B20:B20),0)),0)</f>
        <v>0</v>
      </c>
      <c r="L20" s="242">
        <f t="shared" si="8"/>
        <v>0</v>
      </c>
      <c r="M20" s="242">
        <f t="shared" si="8"/>
        <v>0</v>
      </c>
      <c r="N20" s="242">
        <f t="shared" si="8"/>
        <v>0</v>
      </c>
      <c r="O20" s="242">
        <f t="shared" si="8"/>
        <v>0</v>
      </c>
      <c r="P20" s="242">
        <f t="shared" si="8"/>
        <v>0</v>
      </c>
      <c r="Q20" s="244">
        <f t="shared" si="8"/>
        <v>0</v>
      </c>
    </row>
    <row r="21" spans="1:17" s="236" customFormat="1" ht="24.6" customHeight="1" x14ac:dyDescent="0.3">
      <c r="A21" s="262" t="s">
        <v>368</v>
      </c>
      <c r="B21" s="263">
        <f t="shared" ref="B21:C21" si="9">SUM(B17:B20)</f>
        <v>0</v>
      </c>
      <c r="C21" s="263">
        <f t="shared" si="9"/>
        <v>0</v>
      </c>
      <c r="D21" s="263">
        <f t="shared" ref="D21" si="10">SUM(D17:D20)</f>
        <v>0</v>
      </c>
      <c r="E21" s="263">
        <f t="shared" ref="E21" si="11">SUM(E17:E20)</f>
        <v>0</v>
      </c>
      <c r="F21" s="263">
        <f t="shared" ref="F21" si="12">SUM(F17:F20)</f>
        <v>0</v>
      </c>
      <c r="G21" s="263">
        <f t="shared" ref="G21" si="13">SUM(G17:G20)</f>
        <v>0</v>
      </c>
      <c r="H21" s="263">
        <f t="shared" ref="H21" si="14">SUM(H17:H20)</f>
        <v>0</v>
      </c>
      <c r="I21" s="263">
        <f t="shared" ref="I21" si="15">SUM(I17:I20)</f>
        <v>0</v>
      </c>
      <c r="K21" s="240">
        <f>IFERROR(IF(AND(ROUND(SUM(B21:B21),0)=0,ROUND(SUM(C21:C21),0)&gt;ROUND(SUM(B21:B21),0)),"INF",(ROUND(SUM(C21:C21),0)-ROUND(SUM(B21:B21),0))/ROUND(SUM(B21:B21),0)),0)</f>
        <v>0</v>
      </c>
      <c r="L21" s="240">
        <f t="shared" si="8"/>
        <v>0</v>
      </c>
      <c r="M21" s="240">
        <f t="shared" si="8"/>
        <v>0</v>
      </c>
      <c r="N21" s="240">
        <f t="shared" si="8"/>
        <v>0</v>
      </c>
      <c r="O21" s="240">
        <f t="shared" si="8"/>
        <v>0</v>
      </c>
      <c r="P21" s="240">
        <f t="shared" si="8"/>
        <v>0</v>
      </c>
      <c r="Q21" s="240">
        <f t="shared" si="8"/>
        <v>0</v>
      </c>
    </row>
    <row r="22" spans="1:17" s="78" customFormat="1" x14ac:dyDescent="0.3">
      <c r="A22" s="149"/>
      <c r="B22" s="77"/>
      <c r="C22" s="77"/>
      <c r="D22" s="73"/>
      <c r="E22" s="73"/>
      <c r="F22" s="73"/>
      <c r="G22" s="73"/>
      <c r="H22" s="73"/>
      <c r="I22" s="73"/>
      <c r="J22" s="73"/>
      <c r="K22" s="73"/>
      <c r="L22" s="77"/>
      <c r="M22" s="73"/>
      <c r="N22" s="73"/>
      <c r="O22" s="73"/>
      <c r="P22" s="73"/>
    </row>
    <row r="23" spans="1:17" s="78" customFormat="1" ht="14.25" thickBot="1" x14ac:dyDescent="0.35">
      <c r="A23" s="149" t="s">
        <v>660</v>
      </c>
      <c r="B23" s="77"/>
      <c r="C23" s="77"/>
      <c r="D23" s="73"/>
      <c r="E23" s="73"/>
      <c r="F23" s="73"/>
      <c r="G23" s="73"/>
      <c r="H23" s="73"/>
      <c r="I23" s="73"/>
      <c r="J23" s="73"/>
      <c r="K23" s="73"/>
      <c r="L23" s="77"/>
      <c r="M23" s="73"/>
      <c r="N23" s="73"/>
      <c r="O23" s="73"/>
      <c r="P23" s="73"/>
    </row>
    <row r="24" spans="1:17" s="73" customFormat="1" ht="12.6" customHeight="1" thickBot="1" x14ac:dyDescent="0.35">
      <c r="A24" s="150" t="s">
        <v>661</v>
      </c>
      <c r="B24" s="776" t="s">
        <v>507</v>
      </c>
      <c r="C24" s="777"/>
      <c r="D24" s="777"/>
      <c r="E24" s="777"/>
      <c r="F24" s="777"/>
      <c r="G24" s="777"/>
      <c r="H24" s="777"/>
      <c r="I24" s="777"/>
      <c r="J24" s="777"/>
      <c r="K24" s="777"/>
      <c r="L24" s="777"/>
      <c r="M24" s="777"/>
      <c r="N24" s="777"/>
      <c r="O24" s="777"/>
      <c r="P24" s="777"/>
    </row>
    <row r="25" spans="1:17" s="73" customFormat="1" ht="214.9" customHeight="1" thickBot="1" x14ac:dyDescent="0.35">
      <c r="A25" s="256">
        <v>2019</v>
      </c>
      <c r="B25" s="774"/>
      <c r="C25" s="775"/>
      <c r="D25" s="775"/>
      <c r="E25" s="775"/>
      <c r="F25" s="775"/>
      <c r="G25" s="775"/>
      <c r="H25" s="775"/>
      <c r="I25" s="775"/>
      <c r="J25" s="775"/>
      <c r="K25" s="775"/>
      <c r="L25" s="775"/>
      <c r="M25" s="775"/>
      <c r="N25" s="775"/>
      <c r="O25" s="775"/>
      <c r="P25" s="775"/>
    </row>
    <row r="26" spans="1:17" s="73" customFormat="1" ht="214.9" customHeight="1" thickBot="1" x14ac:dyDescent="0.35">
      <c r="A26" s="151">
        <v>2020</v>
      </c>
      <c r="B26" s="774"/>
      <c r="C26" s="775"/>
      <c r="D26" s="775"/>
      <c r="E26" s="775"/>
      <c r="F26" s="775"/>
      <c r="G26" s="775"/>
      <c r="H26" s="775"/>
      <c r="I26" s="775"/>
      <c r="J26" s="775"/>
      <c r="K26" s="775"/>
      <c r="L26" s="775"/>
      <c r="M26" s="775"/>
      <c r="N26" s="775"/>
      <c r="O26" s="775"/>
      <c r="P26" s="775"/>
    </row>
    <row r="27" spans="1:17" s="73" customFormat="1" ht="214.9" customHeight="1" thickBot="1" x14ac:dyDescent="0.35">
      <c r="A27" s="151">
        <v>2021</v>
      </c>
      <c r="B27" s="774"/>
      <c r="C27" s="775"/>
      <c r="D27" s="775"/>
      <c r="E27" s="775"/>
      <c r="F27" s="775"/>
      <c r="G27" s="775"/>
      <c r="H27" s="775"/>
      <c r="I27" s="775"/>
      <c r="J27" s="775"/>
      <c r="K27" s="775"/>
      <c r="L27" s="775"/>
      <c r="M27" s="775"/>
      <c r="N27" s="775"/>
      <c r="O27" s="775"/>
      <c r="P27" s="775"/>
    </row>
    <row r="28" spans="1:17" s="73" customFormat="1" ht="214.9" customHeight="1" thickBot="1" x14ac:dyDescent="0.35">
      <c r="A28" s="151">
        <v>2022</v>
      </c>
      <c r="B28" s="774"/>
      <c r="C28" s="775"/>
      <c r="D28" s="775"/>
      <c r="E28" s="775"/>
      <c r="F28" s="775"/>
      <c r="G28" s="775"/>
      <c r="H28" s="775"/>
      <c r="I28" s="775"/>
      <c r="J28" s="775"/>
      <c r="K28" s="775"/>
      <c r="L28" s="775"/>
      <c r="M28" s="775"/>
      <c r="N28" s="775"/>
      <c r="O28" s="775"/>
      <c r="P28" s="775"/>
    </row>
    <row r="29" spans="1:17" s="73" customFormat="1" ht="214.9" customHeight="1" thickBot="1" x14ac:dyDescent="0.35">
      <c r="A29" s="151">
        <v>2023</v>
      </c>
      <c r="B29" s="774"/>
      <c r="C29" s="775"/>
      <c r="D29" s="775"/>
      <c r="E29" s="775"/>
      <c r="F29" s="775"/>
      <c r="G29" s="775"/>
      <c r="H29" s="775"/>
      <c r="I29" s="775"/>
      <c r="J29" s="775"/>
      <c r="K29" s="775"/>
      <c r="L29" s="775"/>
      <c r="M29" s="775"/>
      <c r="N29" s="775"/>
      <c r="O29" s="775"/>
      <c r="P29" s="775"/>
    </row>
    <row r="30" spans="1:17" s="73" customFormat="1" x14ac:dyDescent="0.3">
      <c r="A30" s="257"/>
      <c r="C30" s="77"/>
      <c r="D30" s="77"/>
    </row>
    <row r="31" spans="1:17" s="73" customFormat="1" x14ac:dyDescent="0.3">
      <c r="A31" s="257"/>
      <c r="C31" s="77"/>
      <c r="D31" s="77"/>
    </row>
    <row r="32" spans="1:17" s="73" customFormat="1" x14ac:dyDescent="0.3">
      <c r="A32" s="257"/>
      <c r="C32" s="77"/>
      <c r="D32" s="77"/>
    </row>
    <row r="33" spans="1:4" s="73" customFormat="1" x14ac:dyDescent="0.3">
      <c r="A33" s="257"/>
      <c r="C33" s="77"/>
      <c r="D33" s="77"/>
    </row>
    <row r="34" spans="1:4" s="73" customFormat="1" x14ac:dyDescent="0.3">
      <c r="A34" s="257"/>
      <c r="C34" s="77"/>
      <c r="D34" s="77"/>
    </row>
    <row r="35" spans="1:4" s="73" customFormat="1" x14ac:dyDescent="0.3">
      <c r="A35" s="77"/>
      <c r="C35" s="77"/>
      <c r="D35" s="77"/>
    </row>
    <row r="36" spans="1:4" s="73" customFormat="1" x14ac:dyDescent="0.3">
      <c r="A36" s="77"/>
      <c r="C36" s="77"/>
      <c r="D36" s="77"/>
    </row>
    <row r="37" spans="1:4" s="73" customFormat="1" x14ac:dyDescent="0.3">
      <c r="A37" s="77"/>
      <c r="C37" s="77"/>
      <c r="D37" s="77"/>
    </row>
    <row r="38" spans="1:4" s="73" customFormat="1" x14ac:dyDescent="0.3">
      <c r="A38" s="77"/>
      <c r="C38" s="77"/>
      <c r="D38" s="77"/>
    </row>
    <row r="39" spans="1:4" s="73" customFormat="1" x14ac:dyDescent="0.3">
      <c r="A39" s="77"/>
      <c r="C39" s="77"/>
      <c r="D39" s="77"/>
    </row>
    <row r="40" spans="1:4" s="73" customFormat="1" x14ac:dyDescent="0.3">
      <c r="A40" s="77"/>
      <c r="C40" s="77"/>
      <c r="D40" s="77"/>
    </row>
    <row r="41" spans="1:4" s="73" customFormat="1" x14ac:dyDescent="0.3">
      <c r="A41" s="77"/>
      <c r="C41" s="77"/>
      <c r="D41" s="77"/>
    </row>
    <row r="42" spans="1:4" s="73" customFormat="1" x14ac:dyDescent="0.3">
      <c r="A42" s="77"/>
      <c r="C42" s="77"/>
      <c r="D42" s="77"/>
    </row>
    <row r="43" spans="1:4" s="73" customFormat="1" x14ac:dyDescent="0.3">
      <c r="A43" s="77"/>
      <c r="C43" s="77"/>
      <c r="D43" s="77"/>
    </row>
    <row r="44" spans="1:4" s="73" customFormat="1" x14ac:dyDescent="0.3">
      <c r="A44" s="77"/>
      <c r="C44" s="77"/>
      <c r="D44" s="77"/>
    </row>
    <row r="45" spans="1:4" s="73" customFormat="1" x14ac:dyDescent="0.3">
      <c r="A45" s="77"/>
      <c r="C45" s="77"/>
      <c r="D45" s="77"/>
    </row>
    <row r="46" spans="1:4" s="73" customFormat="1" x14ac:dyDescent="0.3">
      <c r="A46" s="77"/>
      <c r="C46" s="77"/>
      <c r="D46" s="77"/>
    </row>
    <row r="47" spans="1:4" s="73" customFormat="1" x14ac:dyDescent="0.3">
      <c r="A47" s="77"/>
      <c r="C47" s="77"/>
      <c r="D47" s="77"/>
    </row>
    <row r="48" spans="1:4" s="73" customFormat="1" x14ac:dyDescent="0.3">
      <c r="A48" s="77"/>
      <c r="C48" s="77"/>
      <c r="D48" s="77"/>
    </row>
    <row r="49" spans="1:4" s="73" customFormat="1" x14ac:dyDescent="0.3">
      <c r="A49" s="77"/>
      <c r="C49" s="77"/>
      <c r="D49" s="77"/>
    </row>
    <row r="50" spans="1:4" s="73" customFormat="1" x14ac:dyDescent="0.3">
      <c r="A50" s="77"/>
      <c r="C50" s="77"/>
      <c r="D50" s="77"/>
    </row>
    <row r="51" spans="1:4" s="73" customFormat="1" x14ac:dyDescent="0.3">
      <c r="A51" s="77"/>
      <c r="C51" s="77"/>
      <c r="D51" s="77"/>
    </row>
    <row r="52" spans="1:4" s="73" customFormat="1" x14ac:dyDescent="0.3">
      <c r="A52" s="77"/>
      <c r="C52" s="77"/>
      <c r="D52" s="77"/>
    </row>
    <row r="53" spans="1:4" s="73" customFormat="1" x14ac:dyDescent="0.3">
      <c r="A53" s="77"/>
      <c r="C53" s="77"/>
      <c r="D53" s="77"/>
    </row>
    <row r="54" spans="1:4" s="73" customFormat="1" x14ac:dyDescent="0.3">
      <c r="A54" s="77"/>
      <c r="C54" s="77"/>
      <c r="D54" s="77"/>
    </row>
    <row r="55" spans="1:4" s="73" customFormat="1" x14ac:dyDescent="0.3">
      <c r="A55" s="77"/>
      <c r="C55" s="77"/>
      <c r="D55" s="77"/>
    </row>
    <row r="56" spans="1:4" s="73" customFormat="1" x14ac:dyDescent="0.3">
      <c r="A56" s="77"/>
      <c r="C56" s="77"/>
      <c r="D56" s="77"/>
    </row>
    <row r="57" spans="1:4" s="73" customFormat="1" x14ac:dyDescent="0.3">
      <c r="A57" s="77"/>
      <c r="C57" s="77"/>
      <c r="D57" s="77"/>
    </row>
    <row r="58" spans="1:4" s="73" customFormat="1" x14ac:dyDescent="0.3">
      <c r="A58" s="77"/>
      <c r="C58" s="77"/>
      <c r="D58" s="77"/>
    </row>
    <row r="59" spans="1:4" s="73" customFormat="1" x14ac:dyDescent="0.3">
      <c r="A59" s="77"/>
      <c r="C59" s="77"/>
      <c r="D59" s="77"/>
    </row>
  </sheetData>
  <mergeCells count="9">
    <mergeCell ref="K5:Q5"/>
    <mergeCell ref="K15:Q15"/>
    <mergeCell ref="A3:Q3"/>
    <mergeCell ref="B29:P29"/>
    <mergeCell ref="B24:P24"/>
    <mergeCell ref="B25:P25"/>
    <mergeCell ref="B26:P26"/>
    <mergeCell ref="B27:P27"/>
    <mergeCell ref="B28:P28"/>
  </mergeCells>
  <conditionalFormatting sqref="B25:P25">
    <cfRule type="containsBlanks" dxfId="1907" priority="101">
      <formula>LEN(TRIM(B25))=0</formula>
    </cfRule>
  </conditionalFormatting>
  <conditionalFormatting sqref="B26:P26">
    <cfRule type="containsBlanks" dxfId="1906" priority="100">
      <formula>LEN(TRIM(B26))=0</formula>
    </cfRule>
  </conditionalFormatting>
  <conditionalFormatting sqref="B27:P27">
    <cfRule type="containsBlanks" dxfId="1905" priority="99">
      <formula>LEN(TRIM(B27))=0</formula>
    </cfRule>
  </conditionalFormatting>
  <conditionalFormatting sqref="B28:P28">
    <cfRule type="containsBlanks" dxfId="1904" priority="98">
      <formula>LEN(TRIM(B28))=0</formula>
    </cfRule>
  </conditionalFormatting>
  <conditionalFormatting sqref="B29:P29">
    <cfRule type="containsBlanks" dxfId="1903" priority="97">
      <formula>LEN(TRIM(B29))=0</formula>
    </cfRule>
  </conditionalFormatting>
  <conditionalFormatting sqref="B7:B10">
    <cfRule type="containsText" dxfId="1902" priority="95" operator="containsText" text="ntitulé">
      <formula>NOT(ISERROR(SEARCH("ntitulé",B7)))</formula>
    </cfRule>
    <cfRule type="containsBlanks" dxfId="1901" priority="96">
      <formula>LEN(TRIM(B7))=0</formula>
    </cfRule>
  </conditionalFormatting>
  <conditionalFormatting sqref="B7:B10">
    <cfRule type="containsText" dxfId="1900" priority="94" operator="containsText" text="libre">
      <formula>NOT(ISERROR(SEARCH("libre",B7)))</formula>
    </cfRule>
  </conditionalFormatting>
  <conditionalFormatting sqref="G7:G10">
    <cfRule type="containsText" dxfId="1899" priority="80" operator="containsText" text="ntitulé">
      <formula>NOT(ISERROR(SEARCH("ntitulé",G7)))</formula>
    </cfRule>
    <cfRule type="containsBlanks" dxfId="1898" priority="81">
      <formula>LEN(TRIM(G7))=0</formula>
    </cfRule>
  </conditionalFormatting>
  <conditionalFormatting sqref="G7:G10">
    <cfRule type="containsText" dxfId="1897" priority="79" operator="containsText" text="libre">
      <formula>NOT(ISERROR(SEARCH("libre",G7)))</formula>
    </cfRule>
  </conditionalFormatting>
  <conditionalFormatting sqref="C7:C10">
    <cfRule type="containsText" dxfId="1896" priority="92" operator="containsText" text="ntitulé">
      <formula>NOT(ISERROR(SEARCH("ntitulé",C7)))</formula>
    </cfRule>
    <cfRule type="containsBlanks" dxfId="1895" priority="93">
      <formula>LEN(TRIM(C7))=0</formula>
    </cfRule>
  </conditionalFormatting>
  <conditionalFormatting sqref="C7:C10">
    <cfRule type="containsText" dxfId="1894" priority="91" operator="containsText" text="libre">
      <formula>NOT(ISERROR(SEARCH("libre",C7)))</formula>
    </cfRule>
  </conditionalFormatting>
  <conditionalFormatting sqref="D7:D10">
    <cfRule type="containsText" dxfId="1893" priority="89" operator="containsText" text="ntitulé">
      <formula>NOT(ISERROR(SEARCH("ntitulé",D7)))</formula>
    </cfRule>
    <cfRule type="containsBlanks" dxfId="1892" priority="90">
      <formula>LEN(TRIM(D7))=0</formula>
    </cfRule>
  </conditionalFormatting>
  <conditionalFormatting sqref="D7:D10">
    <cfRule type="containsText" dxfId="1891" priority="88" operator="containsText" text="libre">
      <formula>NOT(ISERROR(SEARCH("libre",D7)))</formula>
    </cfRule>
  </conditionalFormatting>
  <conditionalFormatting sqref="E7:E10">
    <cfRule type="containsText" dxfId="1890" priority="86" operator="containsText" text="ntitulé">
      <formula>NOT(ISERROR(SEARCH("ntitulé",E7)))</formula>
    </cfRule>
    <cfRule type="containsBlanks" dxfId="1889" priority="87">
      <formula>LEN(TRIM(E7))=0</formula>
    </cfRule>
  </conditionalFormatting>
  <conditionalFormatting sqref="E7:E10">
    <cfRule type="containsText" dxfId="1888" priority="85" operator="containsText" text="libre">
      <formula>NOT(ISERROR(SEARCH("libre",E7)))</formula>
    </cfRule>
  </conditionalFormatting>
  <conditionalFormatting sqref="F7:F10">
    <cfRule type="containsText" dxfId="1887" priority="83" operator="containsText" text="ntitulé">
      <formula>NOT(ISERROR(SEARCH("ntitulé",F7)))</formula>
    </cfRule>
    <cfRule type="containsBlanks" dxfId="1886" priority="84">
      <formula>LEN(TRIM(F7))=0</formula>
    </cfRule>
  </conditionalFormatting>
  <conditionalFormatting sqref="F7:F10">
    <cfRule type="containsText" dxfId="1885" priority="82" operator="containsText" text="libre">
      <formula>NOT(ISERROR(SEARCH("libre",F7)))</formula>
    </cfRule>
  </conditionalFormatting>
  <conditionalFormatting sqref="H7:H10">
    <cfRule type="containsText" dxfId="1884" priority="77" operator="containsText" text="ntitulé">
      <formula>NOT(ISERROR(SEARCH("ntitulé",H7)))</formula>
    </cfRule>
    <cfRule type="containsBlanks" dxfId="1883" priority="78">
      <formula>LEN(TRIM(H7))=0</formula>
    </cfRule>
  </conditionalFormatting>
  <conditionalFormatting sqref="H7:H10">
    <cfRule type="containsText" dxfId="1882" priority="76" operator="containsText" text="libre">
      <formula>NOT(ISERROR(SEARCH("libre",H7)))</formula>
    </cfRule>
  </conditionalFormatting>
  <conditionalFormatting sqref="I7:I10">
    <cfRule type="containsText" dxfId="1881" priority="74" operator="containsText" text="ntitulé">
      <formula>NOT(ISERROR(SEARCH("ntitulé",I7)))</formula>
    </cfRule>
    <cfRule type="containsBlanks" dxfId="1880" priority="75">
      <formula>LEN(TRIM(I7))=0</formula>
    </cfRule>
  </conditionalFormatting>
  <conditionalFormatting sqref="I7:I10">
    <cfRule type="containsText" dxfId="1879" priority="73" operator="containsText" text="libre">
      <formula>NOT(ISERROR(SEARCH("libre",I7)))</formula>
    </cfRule>
  </conditionalFormatting>
  <conditionalFormatting sqref="B19:B20">
    <cfRule type="containsText" dxfId="1878" priority="47" operator="containsText" text="ntitulé">
      <formula>NOT(ISERROR(SEARCH("ntitulé",B19)))</formula>
    </cfRule>
    <cfRule type="containsBlanks" dxfId="1877" priority="48">
      <formula>LEN(TRIM(B19))=0</formula>
    </cfRule>
  </conditionalFormatting>
  <conditionalFormatting sqref="B19:B20">
    <cfRule type="containsText" dxfId="1876" priority="46" operator="containsText" text="libre">
      <formula>NOT(ISERROR(SEARCH("libre",B19)))</formula>
    </cfRule>
  </conditionalFormatting>
  <conditionalFormatting sqref="C17:C20">
    <cfRule type="containsText" dxfId="1875" priority="44" operator="containsText" text="ntitulé">
      <formula>NOT(ISERROR(SEARCH("ntitulé",C17)))</formula>
    </cfRule>
    <cfRule type="containsBlanks" dxfId="1874" priority="45">
      <formula>LEN(TRIM(C17))=0</formula>
    </cfRule>
  </conditionalFormatting>
  <conditionalFormatting sqref="C17:C20">
    <cfRule type="containsText" dxfId="1873" priority="43" operator="containsText" text="libre">
      <formula>NOT(ISERROR(SEARCH("libre",C17)))</formula>
    </cfRule>
  </conditionalFormatting>
  <conditionalFormatting sqref="B13">
    <cfRule type="containsText" dxfId="1872" priority="23" operator="containsText" text="ntitulé">
      <formula>NOT(ISERROR(SEARCH("ntitulé",B13)))</formula>
    </cfRule>
    <cfRule type="containsBlanks" dxfId="1871" priority="24">
      <formula>LEN(TRIM(B13))=0</formula>
    </cfRule>
  </conditionalFormatting>
  <conditionalFormatting sqref="B13">
    <cfRule type="containsText" dxfId="1870" priority="22" operator="containsText" text="libre">
      <formula>NOT(ISERROR(SEARCH("libre",B13)))</formula>
    </cfRule>
  </conditionalFormatting>
  <conditionalFormatting sqref="G13">
    <cfRule type="containsText" dxfId="1869" priority="8" operator="containsText" text="ntitulé">
      <formula>NOT(ISERROR(SEARCH("ntitulé",G13)))</formula>
    </cfRule>
    <cfRule type="containsBlanks" dxfId="1868" priority="9">
      <formula>LEN(TRIM(G13))=0</formula>
    </cfRule>
  </conditionalFormatting>
  <conditionalFormatting sqref="G13">
    <cfRule type="containsText" dxfId="1867" priority="7" operator="containsText" text="libre">
      <formula>NOT(ISERROR(SEARCH("libre",G13)))</formula>
    </cfRule>
  </conditionalFormatting>
  <conditionalFormatting sqref="C13">
    <cfRule type="containsText" dxfId="1866" priority="20" operator="containsText" text="ntitulé">
      <formula>NOT(ISERROR(SEARCH("ntitulé",C13)))</formula>
    </cfRule>
    <cfRule type="containsBlanks" dxfId="1865" priority="21">
      <formula>LEN(TRIM(C13))=0</formula>
    </cfRule>
  </conditionalFormatting>
  <conditionalFormatting sqref="C13">
    <cfRule type="containsText" dxfId="1864" priority="19" operator="containsText" text="libre">
      <formula>NOT(ISERROR(SEARCH("libre",C13)))</formula>
    </cfRule>
  </conditionalFormatting>
  <conditionalFormatting sqref="D13">
    <cfRule type="containsText" dxfId="1863" priority="17" operator="containsText" text="ntitulé">
      <formula>NOT(ISERROR(SEARCH("ntitulé",D13)))</formula>
    </cfRule>
    <cfRule type="containsBlanks" dxfId="1862" priority="18">
      <formula>LEN(TRIM(D13))=0</formula>
    </cfRule>
  </conditionalFormatting>
  <conditionalFormatting sqref="D13">
    <cfRule type="containsText" dxfId="1861" priority="16" operator="containsText" text="libre">
      <formula>NOT(ISERROR(SEARCH("libre",D13)))</formula>
    </cfRule>
  </conditionalFormatting>
  <conditionalFormatting sqref="E13">
    <cfRule type="containsText" dxfId="1860" priority="14" operator="containsText" text="ntitulé">
      <formula>NOT(ISERROR(SEARCH("ntitulé",E13)))</formula>
    </cfRule>
    <cfRule type="containsBlanks" dxfId="1859" priority="15">
      <formula>LEN(TRIM(E13))=0</formula>
    </cfRule>
  </conditionalFormatting>
  <conditionalFormatting sqref="E13">
    <cfRule type="containsText" dxfId="1858" priority="13" operator="containsText" text="libre">
      <formula>NOT(ISERROR(SEARCH("libre",E13)))</formula>
    </cfRule>
  </conditionalFormatting>
  <conditionalFormatting sqref="F13">
    <cfRule type="containsText" dxfId="1857" priority="11" operator="containsText" text="ntitulé">
      <formula>NOT(ISERROR(SEARCH("ntitulé",F13)))</formula>
    </cfRule>
    <cfRule type="containsBlanks" dxfId="1856" priority="12">
      <formula>LEN(TRIM(F13))=0</formula>
    </cfRule>
  </conditionalFormatting>
  <conditionalFormatting sqref="F13">
    <cfRule type="containsText" dxfId="1855" priority="10" operator="containsText" text="libre">
      <formula>NOT(ISERROR(SEARCH("libre",F13)))</formula>
    </cfRule>
  </conditionalFormatting>
  <conditionalFormatting sqref="H13">
    <cfRule type="containsText" dxfId="1854" priority="5" operator="containsText" text="ntitulé">
      <formula>NOT(ISERROR(SEARCH("ntitulé",H13)))</formula>
    </cfRule>
    <cfRule type="containsBlanks" dxfId="1853" priority="6">
      <formula>LEN(TRIM(H13))=0</formula>
    </cfRule>
  </conditionalFormatting>
  <conditionalFormatting sqref="H13">
    <cfRule type="containsText" dxfId="1852" priority="4" operator="containsText" text="libre">
      <formula>NOT(ISERROR(SEARCH("libre",H13)))</formula>
    </cfRule>
  </conditionalFormatting>
  <conditionalFormatting sqref="I13">
    <cfRule type="containsText" dxfId="1851" priority="2" operator="containsText" text="ntitulé">
      <formula>NOT(ISERROR(SEARCH("ntitulé",I13)))</formula>
    </cfRule>
    <cfRule type="containsBlanks" dxfId="1850" priority="3">
      <formula>LEN(TRIM(I13))=0</formula>
    </cfRule>
  </conditionalFormatting>
  <conditionalFormatting sqref="I13">
    <cfRule type="containsText" dxfId="1849" priority="1" operator="containsText" text="libre">
      <formula>NOT(ISERROR(SEARCH("libre",I13)))</formula>
    </cfRule>
  </conditionalFormatting>
  <hyperlinks>
    <hyperlink ref="A1" location="TAB00!A1" display="Retour page de garde"/>
    <hyperlink ref="A2" location="'TAB5'!A1" display="Retour TAB5"/>
  </hyperlinks>
  <pageMargins left="0.7" right="0.7" top="0.75" bottom="0.75" header="0.3" footer="0.3"/>
  <pageSetup paperSize="9" scale="69" fitToHeight="0" orientation="landscape" verticalDpi="300" r:id="rId1"/>
  <rowBreaks count="1" manualBreakCount="1">
    <brk id="26" max="1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topLeftCell="A22" zoomScale="90" zoomScaleNormal="90" workbookViewId="0">
      <selection activeCell="B24" sqref="B24:Q24"/>
    </sheetView>
  </sheetViews>
  <sheetFormatPr baseColWidth="10" defaultColWidth="9.1640625" defaultRowHeight="13.5" x14ac:dyDescent="0.3"/>
  <cols>
    <col min="1" max="1" width="61.5" style="77" customWidth="1"/>
    <col min="2" max="2" width="15.83203125" style="73" customWidth="1"/>
    <col min="3" max="4" width="15.83203125" style="77" customWidth="1"/>
    <col min="5" max="9" width="15.83203125" style="73" customWidth="1"/>
    <col min="10" max="10" width="5.83203125" style="73" customWidth="1"/>
    <col min="11" max="17" width="8.5" style="73" customWidth="1"/>
    <col min="18" max="16384" width="9.1640625" style="73"/>
  </cols>
  <sheetData>
    <row r="1" spans="1:17" ht="15" x14ac:dyDescent="0.3">
      <c r="A1" s="139" t="s">
        <v>152</v>
      </c>
      <c r="B1" s="212"/>
      <c r="C1" s="165"/>
      <c r="E1" s="212"/>
      <c r="G1" s="212"/>
      <c r="I1" s="212"/>
      <c r="L1" s="212"/>
      <c r="N1" s="212"/>
      <c r="P1" s="212"/>
    </row>
    <row r="2" spans="1:17" ht="15" x14ac:dyDescent="0.3">
      <c r="A2" s="20" t="s">
        <v>371</v>
      </c>
      <c r="B2" s="212"/>
      <c r="C2" s="165"/>
      <c r="E2" s="212"/>
      <c r="G2" s="212"/>
      <c r="I2" s="212"/>
      <c r="L2" s="212"/>
      <c r="N2" s="212"/>
      <c r="P2" s="212"/>
    </row>
    <row r="3" spans="1:17" ht="21" x14ac:dyDescent="0.35">
      <c r="A3" s="161" t="str">
        <f>TAB00!B66&amp;" : "&amp;TAB00!C66</f>
        <v xml:space="preserve">TAB5.3 : Charges émanant de factures émises par la société FeReSO dans le cadre du processus de réconciliation </v>
      </c>
      <c r="B3" s="161"/>
      <c r="C3" s="161"/>
      <c r="D3" s="161"/>
      <c r="E3" s="161"/>
      <c r="F3" s="161"/>
      <c r="G3" s="161"/>
      <c r="H3" s="161"/>
      <c r="I3" s="161"/>
      <c r="J3" s="161"/>
      <c r="K3" s="161"/>
      <c r="L3" s="161"/>
      <c r="M3" s="161"/>
      <c r="N3" s="161"/>
      <c r="O3" s="161"/>
      <c r="P3" s="161"/>
      <c r="Q3" s="161"/>
    </row>
    <row r="4" spans="1:17" x14ac:dyDescent="0.3">
      <c r="J4" s="78"/>
      <c r="K4" s="78"/>
      <c r="L4" s="78"/>
      <c r="M4" s="78"/>
    </row>
    <row r="5" spans="1:17" s="78" customFormat="1" ht="12" customHeight="1" x14ac:dyDescent="0.3">
      <c r="A5" s="778" t="str">
        <f>A7&amp;" hors OSP"</f>
        <v>Charges émanant de factures émises par la société FeReSO dans le cadre du processus de réconciliation  hors OSP</v>
      </c>
      <c r="B5" s="778"/>
      <c r="C5" s="778"/>
      <c r="D5" s="778"/>
      <c r="E5" s="778"/>
      <c r="F5" s="778"/>
      <c r="G5" s="778"/>
      <c r="H5" s="778"/>
      <c r="I5" s="778"/>
      <c r="K5" s="758" t="s">
        <v>954</v>
      </c>
      <c r="L5" s="765"/>
      <c r="M5" s="765"/>
      <c r="N5" s="765"/>
      <c r="O5" s="765"/>
      <c r="P5" s="765"/>
      <c r="Q5" s="766"/>
    </row>
    <row r="6" spans="1:17" s="266" customFormat="1" ht="27" x14ac:dyDescent="0.3">
      <c r="A6" s="313" t="s">
        <v>2</v>
      </c>
      <c r="B6" s="265" t="s">
        <v>110</v>
      </c>
      <c r="C6" s="313" t="s">
        <v>132</v>
      </c>
      <c r="D6" s="313" t="s">
        <v>299</v>
      </c>
      <c r="E6" s="313" t="s">
        <v>298</v>
      </c>
      <c r="F6" s="313" t="s">
        <v>294</v>
      </c>
      <c r="G6" s="313" t="s">
        <v>295</v>
      </c>
      <c r="H6" s="313" t="s">
        <v>296</v>
      </c>
      <c r="I6" s="313" t="s">
        <v>297</v>
      </c>
      <c r="K6" s="596" t="s">
        <v>950</v>
      </c>
      <c r="L6" s="596" t="s">
        <v>951</v>
      </c>
      <c r="M6" s="596" t="s">
        <v>959</v>
      </c>
      <c r="N6" s="596" t="s">
        <v>955</v>
      </c>
      <c r="O6" s="596" t="s">
        <v>956</v>
      </c>
      <c r="P6" s="596" t="s">
        <v>957</v>
      </c>
      <c r="Q6" s="596" t="s">
        <v>958</v>
      </c>
    </row>
    <row r="7" spans="1:17" s="97" customFormat="1" ht="37.15" customHeight="1" x14ac:dyDescent="0.3">
      <c r="A7" s="164" t="str">
        <f>TAB00!C66</f>
        <v xml:space="preserve">Charges émanant de factures émises par la société FeReSO dans le cadre du processus de réconciliation </v>
      </c>
      <c r="B7" s="267"/>
      <c r="C7" s="267"/>
      <c r="D7" s="267"/>
      <c r="E7" s="267"/>
      <c r="F7" s="267"/>
      <c r="G7" s="267"/>
      <c r="H7" s="267"/>
      <c r="I7" s="267"/>
      <c r="J7" s="269"/>
      <c r="K7" s="260">
        <f>IFERROR(IF(AND(ROUND(SUM(B7:B7),0)=0,ROUND(SUM(C7:C7),0)&gt;ROUND(SUM(B7:B7),0)),"INF",(ROUND(SUM(C7:C7),0)-ROUND(SUM(B7:B7),0))/ROUND(SUM(B7:B7),0)),0)</f>
        <v>0</v>
      </c>
      <c r="L7" s="260">
        <f t="shared" ref="L7:Q9" si="0">IFERROR(IF(AND(ROUND(SUM(C7),0)=0,ROUND(SUM(D7:D7),0)&gt;ROUND(SUM(C7),0)),"INF",(ROUND(SUM(D7:D7),0)-ROUND(SUM(C7),0))/ROUND(SUM(C7),0)),0)</f>
        <v>0</v>
      </c>
      <c r="M7" s="260">
        <f t="shared" si="0"/>
        <v>0</v>
      </c>
      <c r="N7" s="260">
        <f t="shared" si="0"/>
        <v>0</v>
      </c>
      <c r="O7" s="260">
        <f t="shared" si="0"/>
        <v>0</v>
      </c>
      <c r="P7" s="260">
        <f t="shared" si="0"/>
        <v>0</v>
      </c>
      <c r="Q7" s="268">
        <f t="shared" si="0"/>
        <v>0</v>
      </c>
    </row>
    <row r="8" spans="1:17" s="97" customFormat="1" ht="24.6" customHeight="1" x14ac:dyDescent="0.3">
      <c r="A8" s="164" t="s">
        <v>662</v>
      </c>
      <c r="B8" s="270"/>
      <c r="C8" s="270"/>
      <c r="D8" s="270"/>
      <c r="E8" s="270"/>
      <c r="F8" s="270"/>
      <c r="G8" s="270"/>
      <c r="H8" s="270"/>
      <c r="I8" s="270"/>
      <c r="J8" s="269"/>
      <c r="K8" s="241">
        <f>IFERROR(IF(AND(ROUND(SUM(B8:B8),0)=0,ROUND(SUM(C8:C8),0)&gt;ROUND(SUM(B8:B8),0)),"INF",(ROUND(SUM(C8:C8),0)-ROUND(SUM(B8:B8),0))/ROUND(SUM(B8:B8),0)),0)</f>
        <v>0</v>
      </c>
      <c r="L8" s="241">
        <f t="shared" si="0"/>
        <v>0</v>
      </c>
      <c r="M8" s="241">
        <f t="shared" si="0"/>
        <v>0</v>
      </c>
      <c r="N8" s="241">
        <f t="shared" si="0"/>
        <v>0</v>
      </c>
      <c r="O8" s="241">
        <f t="shared" si="0"/>
        <v>0</v>
      </c>
      <c r="P8" s="241">
        <f t="shared" si="0"/>
        <v>0</v>
      </c>
      <c r="Q8" s="271">
        <f t="shared" si="0"/>
        <v>0</v>
      </c>
    </row>
    <row r="9" spans="1:17" s="97" customFormat="1" ht="24.6" customHeight="1" x14ac:dyDescent="0.3">
      <c r="A9" s="272" t="s">
        <v>663</v>
      </c>
      <c r="B9" s="273">
        <f t="shared" ref="B9:I9" si="1">IFERROR(B7/B8,0)</f>
        <v>0</v>
      </c>
      <c r="C9" s="273">
        <f t="shared" si="1"/>
        <v>0</v>
      </c>
      <c r="D9" s="273">
        <f t="shared" si="1"/>
        <v>0</v>
      </c>
      <c r="E9" s="273">
        <f t="shared" si="1"/>
        <v>0</v>
      </c>
      <c r="F9" s="273">
        <f t="shared" si="1"/>
        <v>0</v>
      </c>
      <c r="G9" s="273">
        <f t="shared" si="1"/>
        <v>0</v>
      </c>
      <c r="H9" s="273">
        <f t="shared" si="1"/>
        <v>0</v>
      </c>
      <c r="I9" s="273">
        <f t="shared" si="1"/>
        <v>0</v>
      </c>
      <c r="J9" s="269"/>
      <c r="K9" s="241">
        <f>IFERROR(IF(AND(ROUND(SUM(B9:B9),0)=0,ROUND(SUM(C9:C9),0)&gt;ROUND(SUM(B9:B9),0)),"INF",(ROUND(SUM(C9:C9),0)-ROUND(SUM(B9:B9),0))/ROUND(SUM(B9:B9),0)),0)</f>
        <v>0</v>
      </c>
      <c r="L9" s="241">
        <f t="shared" si="0"/>
        <v>0</v>
      </c>
      <c r="M9" s="241">
        <f t="shared" si="0"/>
        <v>0</v>
      </c>
      <c r="N9" s="241">
        <f t="shared" si="0"/>
        <v>0</v>
      </c>
      <c r="O9" s="241">
        <f t="shared" si="0"/>
        <v>0</v>
      </c>
      <c r="P9" s="241">
        <f t="shared" si="0"/>
        <v>0</v>
      </c>
      <c r="Q9" s="271">
        <f t="shared" si="0"/>
        <v>0</v>
      </c>
    </row>
    <row r="10" spans="1:17" x14ac:dyDescent="0.3">
      <c r="A10" s="257"/>
      <c r="D10" s="73"/>
      <c r="K10" s="77"/>
    </row>
    <row r="11" spans="1:17" ht="12" customHeight="1" x14ac:dyDescent="0.3">
      <c r="A11" s="778" t="str">
        <f>A13&amp;" OSP"</f>
        <v>Charges émanant de factures émises par la société FeReSO dans le cadre du processus de réconciliation  OSP</v>
      </c>
      <c r="B11" s="778"/>
      <c r="C11" s="778"/>
      <c r="D11" s="778"/>
      <c r="E11" s="778"/>
      <c r="F11" s="778"/>
      <c r="G11" s="778"/>
      <c r="H11" s="778"/>
      <c r="I11" s="778"/>
      <c r="K11" s="758" t="s">
        <v>954</v>
      </c>
      <c r="L11" s="765"/>
      <c r="M11" s="765"/>
      <c r="N11" s="765"/>
      <c r="O11" s="765"/>
      <c r="P11" s="765"/>
      <c r="Q11" s="766"/>
    </row>
    <row r="12" spans="1:17" ht="27" x14ac:dyDescent="0.3">
      <c r="A12" s="313" t="s">
        <v>2</v>
      </c>
      <c r="B12" s="265" t="s">
        <v>110</v>
      </c>
      <c r="C12" s="313" t="s">
        <v>132</v>
      </c>
      <c r="D12" s="313" t="s">
        <v>299</v>
      </c>
      <c r="E12" s="313" t="s">
        <v>298</v>
      </c>
      <c r="F12" s="313" t="s">
        <v>294</v>
      </c>
      <c r="G12" s="313" t="s">
        <v>295</v>
      </c>
      <c r="H12" s="313" t="s">
        <v>296</v>
      </c>
      <c r="I12" s="313" t="s">
        <v>297</v>
      </c>
      <c r="K12" s="596" t="s">
        <v>950</v>
      </c>
      <c r="L12" s="596" t="s">
        <v>951</v>
      </c>
      <c r="M12" s="596" t="s">
        <v>959</v>
      </c>
      <c r="N12" s="596" t="s">
        <v>955</v>
      </c>
      <c r="O12" s="596" t="s">
        <v>956</v>
      </c>
      <c r="P12" s="596" t="s">
        <v>957</v>
      </c>
      <c r="Q12" s="596" t="s">
        <v>958</v>
      </c>
    </row>
    <row r="13" spans="1:17" ht="27" x14ac:dyDescent="0.3">
      <c r="A13" s="164" t="str">
        <f>A7</f>
        <v xml:space="preserve">Charges émanant de factures émises par la société FeReSO dans le cadre du processus de réconciliation </v>
      </c>
      <c r="B13" s="267"/>
      <c r="C13" s="267"/>
      <c r="D13" s="267"/>
      <c r="E13" s="267"/>
      <c r="F13" s="267"/>
      <c r="G13" s="267"/>
      <c r="H13" s="267"/>
      <c r="I13" s="267"/>
      <c r="K13" s="260">
        <f>IFERROR(IF(AND(ROUND(SUM(B13:B13),0)=0,ROUND(SUM(C13:C13),0)&gt;ROUND(SUM(B13:B13),0)),"INF",(ROUND(SUM(C13:C13),0)-ROUND(SUM(B13:B13),0))/ROUND(SUM(B13:B13),0)),0)</f>
        <v>0</v>
      </c>
      <c r="L13" s="260">
        <f t="shared" ref="L13:Q15" si="2">IFERROR(IF(AND(ROUND(SUM(C13),0)=0,ROUND(SUM(D13:D13),0)&gt;ROUND(SUM(C13),0)),"INF",(ROUND(SUM(D13:D13),0)-ROUND(SUM(C13),0))/ROUND(SUM(C13),0)),0)</f>
        <v>0</v>
      </c>
      <c r="M13" s="260">
        <f t="shared" si="2"/>
        <v>0</v>
      </c>
      <c r="N13" s="260">
        <f t="shared" si="2"/>
        <v>0</v>
      </c>
      <c r="O13" s="260">
        <f t="shared" si="2"/>
        <v>0</v>
      </c>
      <c r="P13" s="260">
        <f t="shared" si="2"/>
        <v>0</v>
      </c>
      <c r="Q13" s="268">
        <f t="shared" si="2"/>
        <v>0</v>
      </c>
    </row>
    <row r="14" spans="1:17" x14ac:dyDescent="0.3">
      <c r="A14" s="164" t="s">
        <v>662</v>
      </c>
      <c r="B14" s="270"/>
      <c r="C14" s="270"/>
      <c r="D14" s="270"/>
      <c r="E14" s="270"/>
      <c r="F14" s="270"/>
      <c r="G14" s="270"/>
      <c r="H14" s="270"/>
      <c r="I14" s="270"/>
      <c r="K14" s="241">
        <f>IFERROR(IF(AND(ROUND(SUM(B14:B14),0)=0,ROUND(SUM(C14:C14),0)&gt;ROUND(SUM(B14:B14),0)),"INF",(ROUND(SUM(C14:C14),0)-ROUND(SUM(B14:B14),0))/ROUND(SUM(B14:B14),0)),0)</f>
        <v>0</v>
      </c>
      <c r="L14" s="241">
        <f t="shared" si="2"/>
        <v>0</v>
      </c>
      <c r="M14" s="241">
        <f t="shared" si="2"/>
        <v>0</v>
      </c>
      <c r="N14" s="241">
        <f t="shared" si="2"/>
        <v>0</v>
      </c>
      <c r="O14" s="241">
        <f t="shared" si="2"/>
        <v>0</v>
      </c>
      <c r="P14" s="241">
        <f t="shared" si="2"/>
        <v>0</v>
      </c>
      <c r="Q14" s="271">
        <f t="shared" si="2"/>
        <v>0</v>
      </c>
    </row>
    <row r="15" spans="1:17" x14ac:dyDescent="0.3">
      <c r="A15" s="272" t="s">
        <v>663</v>
      </c>
      <c r="B15" s="273">
        <f t="shared" ref="B15:I15" si="3">IFERROR(B13/B14,0)</f>
        <v>0</v>
      </c>
      <c r="C15" s="273">
        <f t="shared" si="3"/>
        <v>0</v>
      </c>
      <c r="D15" s="273">
        <f t="shared" si="3"/>
        <v>0</v>
      </c>
      <c r="E15" s="273">
        <f t="shared" si="3"/>
        <v>0</v>
      </c>
      <c r="F15" s="273">
        <f t="shared" si="3"/>
        <v>0</v>
      </c>
      <c r="G15" s="273">
        <f t="shared" si="3"/>
        <v>0</v>
      </c>
      <c r="H15" s="273">
        <f t="shared" si="3"/>
        <v>0</v>
      </c>
      <c r="I15" s="273">
        <f t="shared" si="3"/>
        <v>0</v>
      </c>
      <c r="K15" s="241">
        <f>IFERROR(IF(AND(ROUND(SUM(B15:B15),0)=0,ROUND(SUM(C15:C15),0)&gt;ROUND(SUM(B15:B15),0)),"INF",(ROUND(SUM(C15:C15),0)-ROUND(SUM(B15:B15),0))/ROUND(SUM(B15:B15),0)),0)</f>
        <v>0</v>
      </c>
      <c r="L15" s="241">
        <f t="shared" si="2"/>
        <v>0</v>
      </c>
      <c r="M15" s="241">
        <f t="shared" si="2"/>
        <v>0</v>
      </c>
      <c r="N15" s="241">
        <f t="shared" si="2"/>
        <v>0</v>
      </c>
      <c r="O15" s="241">
        <f t="shared" si="2"/>
        <v>0</v>
      </c>
      <c r="P15" s="241">
        <f t="shared" si="2"/>
        <v>0</v>
      </c>
      <c r="Q15" s="271">
        <f t="shared" si="2"/>
        <v>0</v>
      </c>
    </row>
    <row r="16" spans="1:17" x14ac:dyDescent="0.3">
      <c r="A16" s="257"/>
    </row>
    <row r="17" spans="1:17" s="78" customFormat="1" ht="14.25" thickBot="1" x14ac:dyDescent="0.35">
      <c r="A17" s="149" t="s">
        <v>660</v>
      </c>
      <c r="B17" s="77"/>
      <c r="C17" s="77"/>
      <c r="D17" s="73"/>
      <c r="E17" s="73"/>
      <c r="F17" s="73"/>
      <c r="G17" s="73"/>
      <c r="H17" s="73"/>
      <c r="I17" s="73"/>
      <c r="J17" s="73"/>
      <c r="K17" s="73"/>
      <c r="L17" s="73"/>
      <c r="M17" s="77"/>
      <c r="N17" s="73"/>
      <c r="O17" s="73"/>
      <c r="P17" s="73"/>
      <c r="Q17" s="73"/>
    </row>
    <row r="18" spans="1:17" ht="12.6" customHeight="1" thickBot="1" x14ac:dyDescent="0.35">
      <c r="A18" s="150" t="s">
        <v>661</v>
      </c>
      <c r="B18" s="776" t="s">
        <v>507</v>
      </c>
      <c r="C18" s="777"/>
      <c r="D18" s="777"/>
      <c r="E18" s="777"/>
      <c r="F18" s="777"/>
      <c r="G18" s="777"/>
      <c r="H18" s="777"/>
      <c r="I18" s="777"/>
      <c r="J18" s="777"/>
      <c r="K18" s="777"/>
      <c r="L18" s="777"/>
      <c r="M18" s="777"/>
      <c r="N18" s="777"/>
      <c r="O18" s="777"/>
      <c r="P18" s="777"/>
      <c r="Q18" s="777"/>
    </row>
    <row r="19" spans="1:17" ht="214.9" customHeight="1" thickBot="1" x14ac:dyDescent="0.35">
      <c r="A19" s="256">
        <v>2019</v>
      </c>
      <c r="B19" s="779"/>
      <c r="C19" s="780"/>
      <c r="D19" s="780"/>
      <c r="E19" s="780"/>
      <c r="F19" s="780"/>
      <c r="G19" s="780"/>
      <c r="H19" s="780"/>
      <c r="I19" s="780"/>
      <c r="J19" s="780"/>
      <c r="K19" s="780"/>
      <c r="L19" s="780"/>
      <c r="M19" s="780"/>
      <c r="N19" s="780"/>
      <c r="O19" s="780"/>
      <c r="P19" s="780"/>
      <c r="Q19" s="780"/>
    </row>
    <row r="20" spans="1:17" ht="214.9" customHeight="1" thickBot="1" x14ac:dyDescent="0.35">
      <c r="A20" s="151">
        <v>2020</v>
      </c>
      <c r="B20" s="779"/>
      <c r="C20" s="780"/>
      <c r="D20" s="780"/>
      <c r="E20" s="780"/>
      <c r="F20" s="780"/>
      <c r="G20" s="780"/>
      <c r="H20" s="780"/>
      <c r="I20" s="780"/>
      <c r="J20" s="780"/>
      <c r="K20" s="780"/>
      <c r="L20" s="780"/>
      <c r="M20" s="780"/>
      <c r="N20" s="780"/>
      <c r="O20" s="780"/>
      <c r="P20" s="780"/>
      <c r="Q20" s="780"/>
    </row>
    <row r="21" spans="1:17" ht="214.9" customHeight="1" thickBot="1" x14ac:dyDescent="0.35">
      <c r="A21" s="151">
        <v>2021</v>
      </c>
      <c r="B21" s="779"/>
      <c r="C21" s="780"/>
      <c r="D21" s="780"/>
      <c r="E21" s="780"/>
      <c r="F21" s="780"/>
      <c r="G21" s="780"/>
      <c r="H21" s="780"/>
      <c r="I21" s="780"/>
      <c r="J21" s="780"/>
      <c r="K21" s="780"/>
      <c r="L21" s="780"/>
      <c r="M21" s="780"/>
      <c r="N21" s="780"/>
      <c r="O21" s="780"/>
      <c r="P21" s="780"/>
      <c r="Q21" s="780"/>
    </row>
    <row r="22" spans="1:17" ht="214.9" customHeight="1" thickBot="1" x14ac:dyDescent="0.35">
      <c r="A22" s="151">
        <v>2022</v>
      </c>
      <c r="B22" s="779"/>
      <c r="C22" s="780"/>
      <c r="D22" s="780"/>
      <c r="E22" s="780"/>
      <c r="F22" s="780"/>
      <c r="G22" s="780"/>
      <c r="H22" s="780"/>
      <c r="I22" s="780"/>
      <c r="J22" s="780"/>
      <c r="K22" s="780"/>
      <c r="L22" s="780"/>
      <c r="M22" s="780"/>
      <c r="N22" s="780"/>
      <c r="O22" s="780"/>
      <c r="P22" s="780"/>
      <c r="Q22" s="780"/>
    </row>
    <row r="23" spans="1:17" ht="214.9" customHeight="1" thickBot="1" x14ac:dyDescent="0.35">
      <c r="A23" s="151">
        <v>2023</v>
      </c>
      <c r="B23" s="779"/>
      <c r="C23" s="780"/>
      <c r="D23" s="780"/>
      <c r="E23" s="780"/>
      <c r="F23" s="780"/>
      <c r="G23" s="780"/>
      <c r="H23" s="780"/>
      <c r="I23" s="780"/>
      <c r="J23" s="780"/>
      <c r="K23" s="780"/>
      <c r="L23" s="780"/>
      <c r="M23" s="780"/>
      <c r="N23" s="780"/>
      <c r="O23" s="780"/>
      <c r="P23" s="780"/>
      <c r="Q23" s="780"/>
    </row>
    <row r="24" spans="1:17" x14ac:dyDescent="0.3">
      <c r="A24" s="257"/>
    </row>
    <row r="25" spans="1:17" x14ac:dyDescent="0.3">
      <c r="A25" s="257"/>
    </row>
    <row r="26" spans="1:17" x14ac:dyDescent="0.3">
      <c r="A26" s="257"/>
    </row>
    <row r="27" spans="1:17" x14ac:dyDescent="0.3">
      <c r="A27" s="257"/>
    </row>
    <row r="28" spans="1:17" x14ac:dyDescent="0.3">
      <c r="A28" s="257"/>
    </row>
  </sheetData>
  <mergeCells count="10">
    <mergeCell ref="B23:Q23"/>
    <mergeCell ref="B18:Q18"/>
    <mergeCell ref="B19:Q19"/>
    <mergeCell ref="B20:Q20"/>
    <mergeCell ref="B21:Q21"/>
    <mergeCell ref="K5:Q5"/>
    <mergeCell ref="K11:Q11"/>
    <mergeCell ref="A5:I5"/>
    <mergeCell ref="A11:I11"/>
    <mergeCell ref="B22:Q22"/>
  </mergeCells>
  <conditionalFormatting sqref="B7:C7">
    <cfRule type="containsText" dxfId="1848" priority="88" operator="containsText" text="ntitulé">
      <formula>NOT(ISERROR(SEARCH("ntitulé",B7)))</formula>
    </cfRule>
    <cfRule type="containsBlanks" dxfId="1847" priority="89">
      <formula>LEN(TRIM(B7))=0</formula>
    </cfRule>
  </conditionalFormatting>
  <conditionalFormatting sqref="B7:C7">
    <cfRule type="containsText" dxfId="1846" priority="87" operator="containsText" text="libre">
      <formula>NOT(ISERROR(SEARCH("libre",B7)))</formula>
    </cfRule>
  </conditionalFormatting>
  <conditionalFormatting sqref="D7">
    <cfRule type="containsText" dxfId="1845" priority="85" operator="containsText" text="ntitulé">
      <formula>NOT(ISERROR(SEARCH("ntitulé",D7)))</formula>
    </cfRule>
    <cfRule type="containsBlanks" dxfId="1844" priority="86">
      <formula>LEN(TRIM(D7))=0</formula>
    </cfRule>
  </conditionalFormatting>
  <conditionalFormatting sqref="D7">
    <cfRule type="containsText" dxfId="1843" priority="84" operator="containsText" text="libre">
      <formula>NOT(ISERROR(SEARCH("libre",D7)))</formula>
    </cfRule>
  </conditionalFormatting>
  <conditionalFormatting sqref="E7">
    <cfRule type="containsText" dxfId="1842" priority="82" operator="containsText" text="ntitulé">
      <formula>NOT(ISERROR(SEARCH("ntitulé",E7)))</formula>
    </cfRule>
    <cfRule type="containsBlanks" dxfId="1841" priority="83">
      <formula>LEN(TRIM(E7))=0</formula>
    </cfRule>
  </conditionalFormatting>
  <conditionalFormatting sqref="E7">
    <cfRule type="containsText" dxfId="1840" priority="81" operator="containsText" text="libre">
      <formula>NOT(ISERROR(SEARCH("libre",E7)))</formula>
    </cfRule>
  </conditionalFormatting>
  <conditionalFormatting sqref="F7">
    <cfRule type="containsText" dxfId="1839" priority="79" operator="containsText" text="ntitulé">
      <formula>NOT(ISERROR(SEARCH("ntitulé",F7)))</formula>
    </cfRule>
    <cfRule type="containsBlanks" dxfId="1838" priority="80">
      <formula>LEN(TRIM(F7))=0</formula>
    </cfRule>
  </conditionalFormatting>
  <conditionalFormatting sqref="F7">
    <cfRule type="containsText" dxfId="1837" priority="78" operator="containsText" text="libre">
      <formula>NOT(ISERROR(SEARCH("libre",F7)))</formula>
    </cfRule>
  </conditionalFormatting>
  <conditionalFormatting sqref="G7">
    <cfRule type="containsText" dxfId="1836" priority="76" operator="containsText" text="ntitulé">
      <formula>NOT(ISERROR(SEARCH("ntitulé",G7)))</formula>
    </cfRule>
    <cfRule type="containsBlanks" dxfId="1835" priority="77">
      <formula>LEN(TRIM(G7))=0</formula>
    </cfRule>
  </conditionalFormatting>
  <conditionalFormatting sqref="G7">
    <cfRule type="containsText" dxfId="1834" priority="75" operator="containsText" text="libre">
      <formula>NOT(ISERROR(SEARCH("libre",G7)))</formula>
    </cfRule>
  </conditionalFormatting>
  <conditionalFormatting sqref="H7">
    <cfRule type="containsText" dxfId="1833" priority="73" operator="containsText" text="ntitulé">
      <formula>NOT(ISERROR(SEARCH("ntitulé",H7)))</formula>
    </cfRule>
    <cfRule type="containsBlanks" dxfId="1832" priority="74">
      <formula>LEN(TRIM(H7))=0</formula>
    </cfRule>
  </conditionalFormatting>
  <conditionalFormatting sqref="H7">
    <cfRule type="containsText" dxfId="1831" priority="72" operator="containsText" text="libre">
      <formula>NOT(ISERROR(SEARCH("libre",H7)))</formula>
    </cfRule>
  </conditionalFormatting>
  <conditionalFormatting sqref="I7">
    <cfRule type="containsText" dxfId="1830" priority="70" operator="containsText" text="ntitulé">
      <formula>NOT(ISERROR(SEARCH("ntitulé",I7)))</formula>
    </cfRule>
    <cfRule type="containsBlanks" dxfId="1829" priority="71">
      <formula>LEN(TRIM(I7))=0</formula>
    </cfRule>
  </conditionalFormatting>
  <conditionalFormatting sqref="I7">
    <cfRule type="containsText" dxfId="1828" priority="69" operator="containsText" text="libre">
      <formula>NOT(ISERROR(SEARCH("libre",I7)))</formula>
    </cfRule>
  </conditionalFormatting>
  <conditionalFormatting sqref="B8:C8">
    <cfRule type="containsText" dxfId="1827" priority="67" operator="containsText" text="ntitulé">
      <formula>NOT(ISERROR(SEARCH("ntitulé",B8)))</formula>
    </cfRule>
    <cfRule type="containsBlanks" dxfId="1826" priority="68">
      <formula>LEN(TRIM(B8))=0</formula>
    </cfRule>
  </conditionalFormatting>
  <conditionalFormatting sqref="B8:C8">
    <cfRule type="containsText" dxfId="1825" priority="66" operator="containsText" text="libre">
      <formula>NOT(ISERROR(SEARCH("libre",B8)))</formula>
    </cfRule>
  </conditionalFormatting>
  <conditionalFormatting sqref="D8">
    <cfRule type="containsText" dxfId="1824" priority="64" operator="containsText" text="ntitulé">
      <formula>NOT(ISERROR(SEARCH("ntitulé",D8)))</formula>
    </cfRule>
    <cfRule type="containsBlanks" dxfId="1823" priority="65">
      <formula>LEN(TRIM(D8))=0</formula>
    </cfRule>
  </conditionalFormatting>
  <conditionalFormatting sqref="D8">
    <cfRule type="containsText" dxfId="1822" priority="63" operator="containsText" text="libre">
      <formula>NOT(ISERROR(SEARCH("libre",D8)))</formula>
    </cfRule>
  </conditionalFormatting>
  <conditionalFormatting sqref="E8">
    <cfRule type="containsText" dxfId="1821" priority="61" operator="containsText" text="ntitulé">
      <formula>NOT(ISERROR(SEARCH("ntitulé",E8)))</formula>
    </cfRule>
    <cfRule type="containsBlanks" dxfId="1820" priority="62">
      <formula>LEN(TRIM(E8))=0</formula>
    </cfRule>
  </conditionalFormatting>
  <conditionalFormatting sqref="E8">
    <cfRule type="containsText" dxfId="1819" priority="60" operator="containsText" text="libre">
      <formula>NOT(ISERROR(SEARCH("libre",E8)))</formula>
    </cfRule>
  </conditionalFormatting>
  <conditionalFormatting sqref="F8">
    <cfRule type="containsText" dxfId="1818" priority="58" operator="containsText" text="ntitulé">
      <formula>NOT(ISERROR(SEARCH("ntitulé",F8)))</formula>
    </cfRule>
    <cfRule type="containsBlanks" dxfId="1817" priority="59">
      <formula>LEN(TRIM(F8))=0</formula>
    </cfRule>
  </conditionalFormatting>
  <conditionalFormatting sqref="F8">
    <cfRule type="containsText" dxfId="1816" priority="57" operator="containsText" text="libre">
      <formula>NOT(ISERROR(SEARCH("libre",F8)))</formula>
    </cfRule>
  </conditionalFormatting>
  <conditionalFormatting sqref="G8">
    <cfRule type="containsText" dxfId="1815" priority="55" operator="containsText" text="ntitulé">
      <formula>NOT(ISERROR(SEARCH("ntitulé",G8)))</formula>
    </cfRule>
    <cfRule type="containsBlanks" dxfId="1814" priority="56">
      <formula>LEN(TRIM(G8))=0</formula>
    </cfRule>
  </conditionalFormatting>
  <conditionalFormatting sqref="G8">
    <cfRule type="containsText" dxfId="1813" priority="54" operator="containsText" text="libre">
      <formula>NOT(ISERROR(SEARCH("libre",G8)))</formula>
    </cfRule>
  </conditionalFormatting>
  <conditionalFormatting sqref="H8">
    <cfRule type="containsText" dxfId="1812" priority="52" operator="containsText" text="ntitulé">
      <formula>NOT(ISERROR(SEARCH("ntitulé",H8)))</formula>
    </cfRule>
    <cfRule type="containsBlanks" dxfId="1811" priority="53">
      <formula>LEN(TRIM(H8))=0</formula>
    </cfRule>
  </conditionalFormatting>
  <conditionalFormatting sqref="H8">
    <cfRule type="containsText" dxfId="1810" priority="51" operator="containsText" text="libre">
      <formula>NOT(ISERROR(SEARCH("libre",H8)))</formula>
    </cfRule>
  </conditionalFormatting>
  <conditionalFormatting sqref="I8">
    <cfRule type="containsText" dxfId="1809" priority="49" operator="containsText" text="ntitulé">
      <formula>NOT(ISERROR(SEARCH("ntitulé",I8)))</formula>
    </cfRule>
    <cfRule type="containsBlanks" dxfId="1808" priority="50">
      <formula>LEN(TRIM(I8))=0</formula>
    </cfRule>
  </conditionalFormatting>
  <conditionalFormatting sqref="I8">
    <cfRule type="containsText" dxfId="1807" priority="48" operator="containsText" text="libre">
      <formula>NOT(ISERROR(SEARCH("libre",I8)))</formula>
    </cfRule>
  </conditionalFormatting>
  <conditionalFormatting sqref="B19:Q19">
    <cfRule type="containsBlanks" dxfId="1806" priority="47">
      <formula>LEN(TRIM(B19))=0</formula>
    </cfRule>
  </conditionalFormatting>
  <conditionalFormatting sqref="B20:Q20">
    <cfRule type="containsBlanks" dxfId="1805" priority="46">
      <formula>LEN(TRIM(B20))=0</formula>
    </cfRule>
  </conditionalFormatting>
  <conditionalFormatting sqref="B21:Q21">
    <cfRule type="containsBlanks" dxfId="1804" priority="45">
      <formula>LEN(TRIM(B21))=0</formula>
    </cfRule>
  </conditionalFormatting>
  <conditionalFormatting sqref="B22:Q22">
    <cfRule type="containsBlanks" dxfId="1803" priority="44">
      <formula>LEN(TRIM(B22))=0</formula>
    </cfRule>
  </conditionalFormatting>
  <conditionalFormatting sqref="B23:Q23">
    <cfRule type="containsBlanks" dxfId="1802" priority="43">
      <formula>LEN(TRIM(B23))=0</formula>
    </cfRule>
  </conditionalFormatting>
  <conditionalFormatting sqref="B13:C13">
    <cfRule type="containsText" dxfId="1801" priority="41" operator="containsText" text="ntitulé">
      <formula>NOT(ISERROR(SEARCH("ntitulé",B13)))</formula>
    </cfRule>
    <cfRule type="containsBlanks" dxfId="1800" priority="42">
      <formula>LEN(TRIM(B13))=0</formula>
    </cfRule>
  </conditionalFormatting>
  <conditionalFormatting sqref="B13:C13">
    <cfRule type="containsText" dxfId="1799" priority="40" operator="containsText" text="libre">
      <formula>NOT(ISERROR(SEARCH("libre",B13)))</formula>
    </cfRule>
  </conditionalFormatting>
  <conditionalFormatting sqref="D13">
    <cfRule type="containsText" dxfId="1798" priority="38" operator="containsText" text="ntitulé">
      <formula>NOT(ISERROR(SEARCH("ntitulé",D13)))</formula>
    </cfRule>
    <cfRule type="containsBlanks" dxfId="1797" priority="39">
      <formula>LEN(TRIM(D13))=0</formula>
    </cfRule>
  </conditionalFormatting>
  <conditionalFormatting sqref="D13">
    <cfRule type="containsText" dxfId="1796" priority="37" operator="containsText" text="libre">
      <formula>NOT(ISERROR(SEARCH("libre",D13)))</formula>
    </cfRule>
  </conditionalFormatting>
  <conditionalFormatting sqref="E13">
    <cfRule type="containsText" dxfId="1795" priority="35" operator="containsText" text="ntitulé">
      <formula>NOT(ISERROR(SEARCH("ntitulé",E13)))</formula>
    </cfRule>
    <cfRule type="containsBlanks" dxfId="1794" priority="36">
      <formula>LEN(TRIM(E13))=0</formula>
    </cfRule>
  </conditionalFormatting>
  <conditionalFormatting sqref="E13">
    <cfRule type="containsText" dxfId="1793" priority="34" operator="containsText" text="libre">
      <formula>NOT(ISERROR(SEARCH("libre",E13)))</formula>
    </cfRule>
  </conditionalFormatting>
  <conditionalFormatting sqref="F13">
    <cfRule type="containsText" dxfId="1792" priority="32" operator="containsText" text="ntitulé">
      <formula>NOT(ISERROR(SEARCH("ntitulé",F13)))</formula>
    </cfRule>
    <cfRule type="containsBlanks" dxfId="1791" priority="33">
      <formula>LEN(TRIM(F13))=0</formula>
    </cfRule>
  </conditionalFormatting>
  <conditionalFormatting sqref="F13">
    <cfRule type="containsText" dxfId="1790" priority="31" operator="containsText" text="libre">
      <formula>NOT(ISERROR(SEARCH("libre",F13)))</formula>
    </cfRule>
  </conditionalFormatting>
  <conditionalFormatting sqref="G13">
    <cfRule type="containsText" dxfId="1789" priority="29" operator="containsText" text="ntitulé">
      <formula>NOT(ISERROR(SEARCH("ntitulé",G13)))</formula>
    </cfRule>
    <cfRule type="containsBlanks" dxfId="1788" priority="30">
      <formula>LEN(TRIM(G13))=0</formula>
    </cfRule>
  </conditionalFormatting>
  <conditionalFormatting sqref="G13">
    <cfRule type="containsText" dxfId="1787" priority="28" operator="containsText" text="libre">
      <formula>NOT(ISERROR(SEARCH("libre",G13)))</formula>
    </cfRule>
  </conditionalFormatting>
  <conditionalFormatting sqref="H13">
    <cfRule type="containsText" dxfId="1786" priority="26" operator="containsText" text="ntitulé">
      <formula>NOT(ISERROR(SEARCH("ntitulé",H13)))</formula>
    </cfRule>
    <cfRule type="containsBlanks" dxfId="1785" priority="27">
      <formula>LEN(TRIM(H13))=0</formula>
    </cfRule>
  </conditionalFormatting>
  <conditionalFormatting sqref="H13">
    <cfRule type="containsText" dxfId="1784" priority="25" operator="containsText" text="libre">
      <formula>NOT(ISERROR(SEARCH("libre",H13)))</formula>
    </cfRule>
  </conditionalFormatting>
  <conditionalFormatting sqref="I13">
    <cfRule type="containsText" dxfId="1783" priority="23" operator="containsText" text="ntitulé">
      <formula>NOT(ISERROR(SEARCH("ntitulé",I13)))</formula>
    </cfRule>
    <cfRule type="containsBlanks" dxfId="1782" priority="24">
      <formula>LEN(TRIM(I13))=0</formula>
    </cfRule>
  </conditionalFormatting>
  <conditionalFormatting sqref="I13">
    <cfRule type="containsText" dxfId="1781" priority="22" operator="containsText" text="libre">
      <formula>NOT(ISERROR(SEARCH("libre",I13)))</formula>
    </cfRule>
  </conditionalFormatting>
  <conditionalFormatting sqref="B14:C14">
    <cfRule type="containsText" dxfId="1780" priority="20" operator="containsText" text="ntitulé">
      <formula>NOT(ISERROR(SEARCH("ntitulé",B14)))</formula>
    </cfRule>
    <cfRule type="containsBlanks" dxfId="1779" priority="21">
      <formula>LEN(TRIM(B14))=0</formula>
    </cfRule>
  </conditionalFormatting>
  <conditionalFormatting sqref="B14:C14">
    <cfRule type="containsText" dxfId="1778" priority="19" operator="containsText" text="libre">
      <formula>NOT(ISERROR(SEARCH("libre",B14)))</formula>
    </cfRule>
  </conditionalFormatting>
  <conditionalFormatting sqref="D14">
    <cfRule type="containsText" dxfId="1777" priority="17" operator="containsText" text="ntitulé">
      <formula>NOT(ISERROR(SEARCH("ntitulé",D14)))</formula>
    </cfRule>
    <cfRule type="containsBlanks" dxfId="1776" priority="18">
      <formula>LEN(TRIM(D14))=0</formula>
    </cfRule>
  </conditionalFormatting>
  <conditionalFormatting sqref="D14">
    <cfRule type="containsText" dxfId="1775" priority="16" operator="containsText" text="libre">
      <formula>NOT(ISERROR(SEARCH("libre",D14)))</formula>
    </cfRule>
  </conditionalFormatting>
  <conditionalFormatting sqref="E14">
    <cfRule type="containsText" dxfId="1774" priority="14" operator="containsText" text="ntitulé">
      <formula>NOT(ISERROR(SEARCH("ntitulé",E14)))</formula>
    </cfRule>
    <cfRule type="containsBlanks" dxfId="1773" priority="15">
      <formula>LEN(TRIM(E14))=0</formula>
    </cfRule>
  </conditionalFormatting>
  <conditionalFormatting sqref="E14">
    <cfRule type="containsText" dxfId="1772" priority="13" operator="containsText" text="libre">
      <formula>NOT(ISERROR(SEARCH("libre",E14)))</formula>
    </cfRule>
  </conditionalFormatting>
  <conditionalFormatting sqref="F14">
    <cfRule type="containsText" dxfId="1771" priority="11" operator="containsText" text="ntitulé">
      <formula>NOT(ISERROR(SEARCH("ntitulé",F14)))</formula>
    </cfRule>
    <cfRule type="containsBlanks" dxfId="1770" priority="12">
      <formula>LEN(TRIM(F14))=0</formula>
    </cfRule>
  </conditionalFormatting>
  <conditionalFormatting sqref="F14">
    <cfRule type="containsText" dxfId="1769" priority="10" operator="containsText" text="libre">
      <formula>NOT(ISERROR(SEARCH("libre",F14)))</formula>
    </cfRule>
  </conditionalFormatting>
  <conditionalFormatting sqref="G14">
    <cfRule type="containsText" dxfId="1768" priority="8" operator="containsText" text="ntitulé">
      <formula>NOT(ISERROR(SEARCH("ntitulé",G14)))</formula>
    </cfRule>
    <cfRule type="containsBlanks" dxfId="1767" priority="9">
      <formula>LEN(TRIM(G14))=0</formula>
    </cfRule>
  </conditionalFormatting>
  <conditionalFormatting sqref="G14">
    <cfRule type="containsText" dxfId="1766" priority="7" operator="containsText" text="libre">
      <formula>NOT(ISERROR(SEARCH("libre",G14)))</formula>
    </cfRule>
  </conditionalFormatting>
  <conditionalFormatting sqref="H14">
    <cfRule type="containsText" dxfId="1765" priority="5" operator="containsText" text="ntitulé">
      <formula>NOT(ISERROR(SEARCH("ntitulé",H14)))</formula>
    </cfRule>
    <cfRule type="containsBlanks" dxfId="1764" priority="6">
      <formula>LEN(TRIM(H14))=0</formula>
    </cfRule>
  </conditionalFormatting>
  <conditionalFormatting sqref="H14">
    <cfRule type="containsText" dxfId="1763" priority="4" operator="containsText" text="libre">
      <formula>NOT(ISERROR(SEARCH("libre",H14)))</formula>
    </cfRule>
  </conditionalFormatting>
  <conditionalFormatting sqref="I14">
    <cfRule type="containsText" dxfId="1762" priority="2" operator="containsText" text="ntitulé">
      <formula>NOT(ISERROR(SEARCH("ntitulé",I14)))</formula>
    </cfRule>
    <cfRule type="containsBlanks" dxfId="1761" priority="3">
      <formula>LEN(TRIM(I14))=0</formula>
    </cfRule>
  </conditionalFormatting>
  <conditionalFormatting sqref="I14">
    <cfRule type="containsText" dxfId="1760" priority="1" operator="containsText" text="libre">
      <formula>NOT(ISERROR(SEARCH("libre",I14)))</formula>
    </cfRule>
  </conditionalFormatting>
  <hyperlinks>
    <hyperlink ref="A1" location="TAB00!A1" display="Retour page de garde"/>
    <hyperlink ref="A2" location="'TAB5'!A1" display="Retour TAB5"/>
  </hyperlinks>
  <pageMargins left="0.7" right="0.7" top="0.75" bottom="0.75" header="0.3" footer="0.3"/>
  <pageSetup paperSize="9" scale="68" fitToHeight="0" orientation="landscape"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
  <sheetViews>
    <sheetView topLeftCell="A13" zoomScale="90" zoomScaleNormal="90" workbookViewId="0">
      <selection activeCell="B24" sqref="B24:Q24"/>
    </sheetView>
  </sheetViews>
  <sheetFormatPr baseColWidth="10" defaultColWidth="9.1640625" defaultRowHeight="13.5" x14ac:dyDescent="0.3"/>
  <cols>
    <col min="1" max="1" width="45.5" style="77" customWidth="1"/>
    <col min="2" max="2" width="16.33203125" style="73" customWidth="1"/>
    <col min="3" max="4" width="16.33203125" style="77" customWidth="1"/>
    <col min="5" max="9" width="16.33203125" style="73" customWidth="1"/>
    <col min="10" max="10" width="2.6640625" style="73" customWidth="1"/>
    <col min="11" max="17" width="9.5" style="73" customWidth="1"/>
    <col min="18" max="16384" width="9.1640625" style="73"/>
  </cols>
  <sheetData>
    <row r="1" spans="1:20" ht="15" x14ac:dyDescent="0.3">
      <c r="A1" s="139" t="s">
        <v>152</v>
      </c>
      <c r="B1" s="212"/>
      <c r="C1" s="165"/>
      <c r="E1" s="212"/>
      <c r="G1" s="212"/>
      <c r="I1" s="212"/>
      <c r="L1" s="212"/>
      <c r="N1" s="212"/>
      <c r="P1" s="212"/>
    </row>
    <row r="2" spans="1:20" ht="15" x14ac:dyDescent="0.3">
      <c r="A2" s="20" t="s">
        <v>371</v>
      </c>
    </row>
    <row r="3" spans="1:20" ht="22.15" customHeight="1" x14ac:dyDescent="0.35">
      <c r="A3" s="161" t="str">
        <f>TAB00!B67&amp;" : "&amp;TAB00!C67</f>
        <v xml:space="preserve">TAB5.4 : Redevance de voirie </v>
      </c>
      <c r="B3" s="161"/>
      <c r="C3" s="161"/>
      <c r="D3" s="161"/>
      <c r="E3" s="161"/>
      <c r="F3" s="161"/>
      <c r="G3" s="161"/>
      <c r="H3" s="161"/>
      <c r="I3" s="161"/>
      <c r="J3" s="161"/>
      <c r="K3" s="161"/>
      <c r="L3" s="161"/>
      <c r="M3" s="161"/>
      <c r="N3" s="161"/>
      <c r="O3" s="161"/>
      <c r="P3" s="161"/>
      <c r="Q3" s="161"/>
    </row>
    <row r="4" spans="1:20" x14ac:dyDescent="0.3">
      <c r="L4" s="78"/>
      <c r="M4" s="78"/>
      <c r="N4" s="78"/>
    </row>
    <row r="5" spans="1:20" s="266" customFormat="1" x14ac:dyDescent="0.3">
      <c r="A5" s="168"/>
      <c r="B5" s="168"/>
      <c r="C5" s="168"/>
      <c r="D5" s="168"/>
      <c r="E5" s="78"/>
      <c r="F5" s="78"/>
      <c r="G5" s="78"/>
      <c r="H5" s="78"/>
      <c r="I5" s="78"/>
      <c r="K5" s="758" t="s">
        <v>954</v>
      </c>
      <c r="L5" s="765"/>
      <c r="M5" s="765"/>
      <c r="N5" s="765"/>
      <c r="O5" s="765"/>
      <c r="P5" s="765"/>
      <c r="Q5" s="766"/>
    </row>
    <row r="6" spans="1:20" s="266" customFormat="1" ht="27" x14ac:dyDescent="0.3">
      <c r="A6" s="615" t="s">
        <v>2</v>
      </c>
      <c r="B6" s="596" t="s">
        <v>110</v>
      </c>
      <c r="C6" s="596" t="s">
        <v>132</v>
      </c>
      <c r="D6" s="596" t="s">
        <v>299</v>
      </c>
      <c r="E6" s="596" t="s">
        <v>298</v>
      </c>
      <c r="F6" s="596" t="s">
        <v>294</v>
      </c>
      <c r="G6" s="596" t="s">
        <v>295</v>
      </c>
      <c r="H6" s="596" t="s">
        <v>296</v>
      </c>
      <c r="I6" s="596" t="s">
        <v>297</v>
      </c>
      <c r="K6" s="596" t="s">
        <v>950</v>
      </c>
      <c r="L6" s="596" t="s">
        <v>951</v>
      </c>
      <c r="M6" s="596" t="s">
        <v>959</v>
      </c>
      <c r="N6" s="596" t="s">
        <v>955</v>
      </c>
      <c r="O6" s="596" t="s">
        <v>956</v>
      </c>
      <c r="P6" s="596" t="s">
        <v>957</v>
      </c>
      <c r="Q6" s="596" t="s">
        <v>958</v>
      </c>
    </row>
    <row r="7" spans="1:20" s="97" customFormat="1" ht="31.9" customHeight="1" x14ac:dyDescent="0.3">
      <c r="A7" s="274" t="s">
        <v>799</v>
      </c>
      <c r="B7" s="270"/>
      <c r="C7" s="270"/>
      <c r="D7" s="270"/>
      <c r="E7" s="270"/>
      <c r="F7" s="270"/>
      <c r="G7" s="270"/>
      <c r="H7" s="270"/>
      <c r="I7" s="270"/>
      <c r="K7" s="275">
        <f>IFERROR(IF(AND(ROUND(SUM(B7:B7),0)=0,ROUND(SUM(C7:C7),0)&gt;ROUND(SUM(B7:B7),0)),"INF",(ROUND(SUM(C7:C7),0)-ROUND(SUM(B7:B7),0))/ROUND(SUM(B7:B7),0)),0)</f>
        <v>0</v>
      </c>
      <c r="L7" s="275">
        <f t="shared" ref="L7:Q7" si="0">IFERROR(IF(AND(ROUND(SUM(C7),0)=0,ROUND(SUM(D7:D7),0)&gt;ROUND(SUM(C7),0)),"INF",(ROUND(SUM(D7:D7),0)-ROUND(SUM(C7),0))/ROUND(SUM(C7),0)),0)</f>
        <v>0</v>
      </c>
      <c r="M7" s="275">
        <f t="shared" si="0"/>
        <v>0</v>
      </c>
      <c r="N7" s="275">
        <f t="shared" si="0"/>
        <v>0</v>
      </c>
      <c r="O7" s="275">
        <f t="shared" si="0"/>
        <v>0</v>
      </c>
      <c r="P7" s="275">
        <f t="shared" si="0"/>
        <v>0</v>
      </c>
      <c r="Q7" s="275">
        <f t="shared" si="0"/>
        <v>0</v>
      </c>
      <c r="R7" s="275"/>
      <c r="S7" s="275"/>
      <c r="T7" s="275"/>
    </row>
    <row r="8" spans="1:20" x14ac:dyDescent="0.3">
      <c r="A8" s="276"/>
    </row>
    <row r="9" spans="1:20" ht="14.45" customHeight="1" thickBot="1" x14ac:dyDescent="0.35">
      <c r="A9" s="277" t="s">
        <v>961</v>
      </c>
      <c r="B9" s="149"/>
      <c r="C9" s="149"/>
      <c r="D9" s="149"/>
      <c r="E9" s="149"/>
      <c r="F9" s="149"/>
      <c r="G9" s="149"/>
      <c r="H9" s="149"/>
      <c r="I9" s="149"/>
      <c r="J9" s="149"/>
      <c r="K9" s="149"/>
      <c r="L9" s="149"/>
      <c r="M9" s="149"/>
      <c r="N9" s="149"/>
      <c r="O9" s="149"/>
      <c r="P9" s="149"/>
    </row>
    <row r="10" spans="1:20" ht="12.6" customHeight="1" thickBot="1" x14ac:dyDescent="0.35">
      <c r="A10" s="150" t="s">
        <v>661</v>
      </c>
      <c r="B10" s="776" t="s">
        <v>507</v>
      </c>
      <c r="C10" s="777"/>
      <c r="D10" s="777"/>
      <c r="E10" s="777"/>
      <c r="F10" s="777"/>
      <c r="G10" s="777"/>
      <c r="H10" s="777"/>
      <c r="I10" s="777"/>
      <c r="J10" s="777"/>
      <c r="K10" s="777"/>
      <c r="L10" s="777"/>
      <c r="M10" s="777"/>
      <c r="N10" s="777"/>
      <c r="O10" s="777"/>
      <c r="P10" s="777"/>
      <c r="Q10" s="777"/>
    </row>
    <row r="11" spans="1:20" ht="214.9" customHeight="1" thickBot="1" x14ac:dyDescent="0.35">
      <c r="A11" s="256">
        <v>2019</v>
      </c>
      <c r="B11" s="779"/>
      <c r="C11" s="780"/>
      <c r="D11" s="780"/>
      <c r="E11" s="780"/>
      <c r="F11" s="780"/>
      <c r="G11" s="780"/>
      <c r="H11" s="780"/>
      <c r="I11" s="780"/>
      <c r="J11" s="780"/>
      <c r="K11" s="780"/>
      <c r="L11" s="780"/>
      <c r="M11" s="780"/>
      <c r="N11" s="780"/>
      <c r="O11" s="780"/>
      <c r="P11" s="780"/>
      <c r="Q11" s="780"/>
    </row>
    <row r="12" spans="1:20" ht="214.9" customHeight="1" thickBot="1" x14ac:dyDescent="0.35">
      <c r="A12" s="151">
        <v>2020</v>
      </c>
      <c r="B12" s="779"/>
      <c r="C12" s="780"/>
      <c r="D12" s="780"/>
      <c r="E12" s="780"/>
      <c r="F12" s="780"/>
      <c r="G12" s="780"/>
      <c r="H12" s="780"/>
      <c r="I12" s="780"/>
      <c r="J12" s="780"/>
      <c r="K12" s="780"/>
      <c r="L12" s="780"/>
      <c r="M12" s="780"/>
      <c r="N12" s="780"/>
      <c r="O12" s="780"/>
      <c r="P12" s="780"/>
      <c r="Q12" s="780"/>
    </row>
    <row r="13" spans="1:20" ht="214.9" customHeight="1" thickBot="1" x14ac:dyDescent="0.35">
      <c r="A13" s="151">
        <v>2021</v>
      </c>
      <c r="B13" s="779"/>
      <c r="C13" s="780"/>
      <c r="D13" s="780"/>
      <c r="E13" s="780"/>
      <c r="F13" s="780"/>
      <c r="G13" s="780"/>
      <c r="H13" s="780"/>
      <c r="I13" s="780"/>
      <c r="J13" s="780"/>
      <c r="K13" s="780"/>
      <c r="L13" s="780"/>
      <c r="M13" s="780"/>
      <c r="N13" s="780"/>
      <c r="O13" s="780"/>
      <c r="P13" s="780"/>
      <c r="Q13" s="780"/>
    </row>
    <row r="14" spans="1:20" ht="214.9" customHeight="1" thickBot="1" x14ac:dyDescent="0.35">
      <c r="A14" s="151">
        <v>2022</v>
      </c>
      <c r="B14" s="779"/>
      <c r="C14" s="780"/>
      <c r="D14" s="780"/>
      <c r="E14" s="780"/>
      <c r="F14" s="780"/>
      <c r="G14" s="780"/>
      <c r="H14" s="780"/>
      <c r="I14" s="780"/>
      <c r="J14" s="780"/>
      <c r="K14" s="780"/>
      <c r="L14" s="780"/>
      <c r="M14" s="780"/>
      <c r="N14" s="780"/>
      <c r="O14" s="780"/>
      <c r="P14" s="780"/>
      <c r="Q14" s="780"/>
    </row>
    <row r="15" spans="1:20" ht="214.9" customHeight="1" thickBot="1" x14ac:dyDescent="0.35">
      <c r="A15" s="151">
        <v>2023</v>
      </c>
      <c r="B15" s="779"/>
      <c r="C15" s="780"/>
      <c r="D15" s="780"/>
      <c r="E15" s="780"/>
      <c r="F15" s="780"/>
      <c r="G15" s="780"/>
      <c r="H15" s="780"/>
      <c r="I15" s="780"/>
      <c r="J15" s="780"/>
      <c r="K15" s="780"/>
      <c r="L15" s="780"/>
      <c r="M15" s="780"/>
      <c r="N15" s="780"/>
      <c r="O15" s="780"/>
      <c r="P15" s="780"/>
      <c r="Q15" s="780"/>
    </row>
  </sheetData>
  <mergeCells count="7">
    <mergeCell ref="K5:Q5"/>
    <mergeCell ref="B15:Q15"/>
    <mergeCell ref="B10:Q10"/>
    <mergeCell ref="B11:Q11"/>
    <mergeCell ref="B12:Q12"/>
    <mergeCell ref="B13:Q13"/>
    <mergeCell ref="B14:Q14"/>
  </mergeCells>
  <conditionalFormatting sqref="B11:Q11">
    <cfRule type="containsBlanks" dxfId="1759" priority="29">
      <formula>LEN(TRIM(B11))=0</formula>
    </cfRule>
  </conditionalFormatting>
  <conditionalFormatting sqref="B12:Q12">
    <cfRule type="containsBlanks" dxfId="1758" priority="28">
      <formula>LEN(TRIM(B12))=0</formula>
    </cfRule>
  </conditionalFormatting>
  <conditionalFormatting sqref="B13:Q13">
    <cfRule type="containsBlanks" dxfId="1757" priority="27">
      <formula>LEN(TRIM(B13))=0</formula>
    </cfRule>
  </conditionalFormatting>
  <conditionalFormatting sqref="B14:Q14">
    <cfRule type="containsBlanks" dxfId="1756" priority="26">
      <formula>LEN(TRIM(B14))=0</formula>
    </cfRule>
  </conditionalFormatting>
  <conditionalFormatting sqref="B15:Q15">
    <cfRule type="containsBlanks" dxfId="1755" priority="25">
      <formula>LEN(TRIM(B15))=0</formula>
    </cfRule>
  </conditionalFormatting>
  <conditionalFormatting sqref="B7">
    <cfRule type="containsText" dxfId="1754" priority="23" operator="containsText" text="ntitulé">
      <formula>NOT(ISERROR(SEARCH("ntitulé",B7)))</formula>
    </cfRule>
    <cfRule type="containsBlanks" dxfId="1753" priority="24">
      <formula>LEN(TRIM(B7))=0</formula>
    </cfRule>
  </conditionalFormatting>
  <conditionalFormatting sqref="B7">
    <cfRule type="containsText" dxfId="1752" priority="22" operator="containsText" text="libre">
      <formula>NOT(ISERROR(SEARCH("libre",B7)))</formula>
    </cfRule>
  </conditionalFormatting>
  <conditionalFormatting sqref="C7">
    <cfRule type="containsText" dxfId="1751" priority="20" operator="containsText" text="ntitulé">
      <formula>NOT(ISERROR(SEARCH("ntitulé",C7)))</formula>
    </cfRule>
    <cfRule type="containsBlanks" dxfId="1750" priority="21">
      <formula>LEN(TRIM(C7))=0</formula>
    </cfRule>
  </conditionalFormatting>
  <conditionalFormatting sqref="C7">
    <cfRule type="containsText" dxfId="1749" priority="19" operator="containsText" text="libre">
      <formula>NOT(ISERROR(SEARCH("libre",C7)))</formula>
    </cfRule>
  </conditionalFormatting>
  <conditionalFormatting sqref="D7">
    <cfRule type="containsText" dxfId="1748" priority="17" operator="containsText" text="ntitulé">
      <formula>NOT(ISERROR(SEARCH("ntitulé",D7)))</formula>
    </cfRule>
    <cfRule type="containsBlanks" dxfId="1747" priority="18">
      <formula>LEN(TRIM(D7))=0</formula>
    </cfRule>
  </conditionalFormatting>
  <conditionalFormatting sqref="D7">
    <cfRule type="containsText" dxfId="1746" priority="16" operator="containsText" text="libre">
      <formula>NOT(ISERROR(SEARCH("libre",D7)))</formula>
    </cfRule>
  </conditionalFormatting>
  <conditionalFormatting sqref="E7">
    <cfRule type="containsText" dxfId="1745" priority="14" operator="containsText" text="ntitulé">
      <formula>NOT(ISERROR(SEARCH("ntitulé",E7)))</formula>
    </cfRule>
    <cfRule type="containsBlanks" dxfId="1744" priority="15">
      <formula>LEN(TRIM(E7))=0</formula>
    </cfRule>
  </conditionalFormatting>
  <conditionalFormatting sqref="E7">
    <cfRule type="containsText" dxfId="1743" priority="13" operator="containsText" text="libre">
      <formula>NOT(ISERROR(SEARCH("libre",E7)))</formula>
    </cfRule>
  </conditionalFormatting>
  <conditionalFormatting sqref="F7">
    <cfRule type="containsText" dxfId="1742" priority="11" operator="containsText" text="ntitulé">
      <formula>NOT(ISERROR(SEARCH("ntitulé",F7)))</formula>
    </cfRule>
    <cfRule type="containsBlanks" dxfId="1741" priority="12">
      <formula>LEN(TRIM(F7))=0</formula>
    </cfRule>
  </conditionalFormatting>
  <conditionalFormatting sqref="F7">
    <cfRule type="containsText" dxfId="1740" priority="10" operator="containsText" text="libre">
      <formula>NOT(ISERROR(SEARCH("libre",F7)))</formula>
    </cfRule>
  </conditionalFormatting>
  <conditionalFormatting sqref="G7">
    <cfRule type="containsText" dxfId="1739" priority="8" operator="containsText" text="ntitulé">
      <formula>NOT(ISERROR(SEARCH("ntitulé",G7)))</formula>
    </cfRule>
    <cfRule type="containsBlanks" dxfId="1738" priority="9">
      <formula>LEN(TRIM(G7))=0</formula>
    </cfRule>
  </conditionalFormatting>
  <conditionalFormatting sqref="G7">
    <cfRule type="containsText" dxfId="1737" priority="7" operator="containsText" text="libre">
      <formula>NOT(ISERROR(SEARCH("libre",G7)))</formula>
    </cfRule>
  </conditionalFormatting>
  <conditionalFormatting sqref="H7">
    <cfRule type="containsText" dxfId="1736" priority="5" operator="containsText" text="ntitulé">
      <formula>NOT(ISERROR(SEARCH("ntitulé",H7)))</formula>
    </cfRule>
    <cfRule type="containsBlanks" dxfId="1735" priority="6">
      <formula>LEN(TRIM(H7))=0</formula>
    </cfRule>
  </conditionalFormatting>
  <conditionalFormatting sqref="H7">
    <cfRule type="containsText" dxfId="1734" priority="4" operator="containsText" text="libre">
      <formula>NOT(ISERROR(SEARCH("libre",H7)))</formula>
    </cfRule>
  </conditionalFormatting>
  <conditionalFormatting sqref="I7">
    <cfRule type="containsText" dxfId="1733" priority="2" operator="containsText" text="ntitulé">
      <formula>NOT(ISERROR(SEARCH("ntitulé",I7)))</formula>
    </cfRule>
    <cfRule type="containsBlanks" dxfId="1732" priority="3">
      <formula>LEN(TRIM(I7))=0</formula>
    </cfRule>
  </conditionalFormatting>
  <conditionalFormatting sqref="I7">
    <cfRule type="containsText" dxfId="1731" priority="1" operator="containsText" text="libre">
      <formula>NOT(ISERROR(SEARCH("libre",I7)))</formula>
    </cfRule>
  </conditionalFormatting>
  <hyperlinks>
    <hyperlink ref="A1" location="TAB00!A1" display="Retour page de garde"/>
    <hyperlink ref="A2" location="'TAB5'!A1" display="Retour TAB5"/>
  </hyperlinks>
  <pageMargins left="0.7" right="0.7" top="0.75" bottom="0.75" header="0.3" footer="0.3"/>
  <pageSetup paperSize="9" scale="69" fitToHeight="0"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7"/>
  <sheetViews>
    <sheetView zoomScaleNormal="100" workbookViewId="0">
      <selection activeCell="B24" sqref="B24:Q24"/>
    </sheetView>
  </sheetViews>
  <sheetFormatPr baseColWidth="10" defaultColWidth="9.1640625" defaultRowHeight="13.5" x14ac:dyDescent="0.3"/>
  <cols>
    <col min="1" max="1" width="66.5" style="77" customWidth="1"/>
    <col min="2" max="2" width="17.5" style="77" customWidth="1"/>
    <col min="3" max="3" width="16.6640625" style="73" customWidth="1"/>
    <col min="4" max="4" width="16.6640625" style="77" customWidth="1"/>
    <col min="5" max="7" width="16.6640625" style="73" customWidth="1"/>
    <col min="8" max="8" width="9.5" style="73" customWidth="1"/>
    <col min="9" max="16384" width="9.1640625" style="73"/>
  </cols>
  <sheetData>
    <row r="1" spans="1:14" ht="15" x14ac:dyDescent="0.3">
      <c r="A1" s="139" t="s">
        <v>152</v>
      </c>
      <c r="B1" s="212"/>
      <c r="C1" s="165"/>
      <c r="E1" s="212"/>
      <c r="G1" s="212"/>
      <c r="H1" s="212"/>
      <c r="J1" s="212"/>
      <c r="L1" s="212"/>
      <c r="N1" s="212"/>
    </row>
    <row r="2" spans="1:14" ht="15" x14ac:dyDescent="0.3">
      <c r="A2" s="20" t="s">
        <v>371</v>
      </c>
      <c r="B2" s="212"/>
      <c r="C2" s="165"/>
      <c r="E2" s="212"/>
      <c r="G2" s="212"/>
      <c r="H2" s="212"/>
      <c r="J2" s="212"/>
      <c r="L2" s="212"/>
      <c r="N2" s="212"/>
    </row>
    <row r="3" spans="1:14" ht="22.15" customHeight="1" x14ac:dyDescent="0.35">
      <c r="A3" s="161" t="str">
        <f>TAB00!B68&amp;" : "&amp;TAB00!C68</f>
        <v>TAB5.5 : Charge fiscale résultant de l'application de l'impôt des sociétés</v>
      </c>
      <c r="B3" s="278"/>
      <c r="C3" s="278"/>
      <c r="D3" s="278"/>
      <c r="E3" s="278"/>
      <c r="F3" s="278"/>
      <c r="G3" s="278"/>
      <c r="H3" s="78"/>
    </row>
    <row r="4" spans="1:14" x14ac:dyDescent="0.3">
      <c r="H4" s="78"/>
    </row>
    <row r="5" spans="1:14" s="78" customFormat="1" ht="14.25" thickBot="1" x14ac:dyDescent="0.35">
      <c r="A5" s="168"/>
      <c r="B5" s="168"/>
      <c r="C5" s="168"/>
      <c r="D5" s="168"/>
    </row>
    <row r="6" spans="1:14" s="78" customFormat="1" x14ac:dyDescent="0.3">
      <c r="A6" s="279" t="s">
        <v>2</v>
      </c>
      <c r="B6" s="280"/>
      <c r="C6" s="281" t="s">
        <v>298</v>
      </c>
      <c r="D6" s="281" t="s">
        <v>294</v>
      </c>
      <c r="E6" s="281" t="s">
        <v>295</v>
      </c>
      <c r="F6" s="281" t="s">
        <v>296</v>
      </c>
      <c r="G6" s="281" t="s">
        <v>297</v>
      </c>
    </row>
    <row r="7" spans="1:14" x14ac:dyDescent="0.3">
      <c r="A7" s="6" t="s">
        <v>95</v>
      </c>
      <c r="B7" s="6" t="s">
        <v>240</v>
      </c>
      <c r="C7" s="270"/>
      <c r="D7" s="270"/>
      <c r="E7" s="270"/>
      <c r="F7" s="270"/>
      <c r="G7" s="270"/>
    </row>
    <row r="8" spans="1:14" x14ac:dyDescent="0.3">
      <c r="A8" s="6" t="s">
        <v>886</v>
      </c>
      <c r="B8" s="6" t="s">
        <v>287</v>
      </c>
      <c r="C8" s="270"/>
      <c r="D8" s="270"/>
      <c r="E8" s="270"/>
      <c r="F8" s="270"/>
      <c r="G8" s="270"/>
    </row>
    <row r="9" spans="1:14" x14ac:dyDescent="0.3">
      <c r="A9" s="6" t="s">
        <v>241</v>
      </c>
      <c r="B9" s="6"/>
      <c r="C9" s="282">
        <v>0.33989999999999998</v>
      </c>
      <c r="D9" s="282">
        <v>0.33989999999999998</v>
      </c>
      <c r="E9" s="282">
        <v>0.33989999999999998</v>
      </c>
      <c r="F9" s="282">
        <v>0.33989999999999998</v>
      </c>
      <c r="G9" s="282">
        <v>0.33989999999999998</v>
      </c>
    </row>
    <row r="10" spans="1:14" ht="27" x14ac:dyDescent="0.3">
      <c r="A10" s="24" t="s">
        <v>887</v>
      </c>
      <c r="B10" s="6" t="s">
        <v>242</v>
      </c>
      <c r="C10" s="9">
        <f>(C7-C8)/(1-C9)</f>
        <v>0</v>
      </c>
      <c r="D10" s="9">
        <f t="shared" ref="D10:G10" si="0">(D7-D8)/(1-D9)</f>
        <v>0</v>
      </c>
      <c r="E10" s="9">
        <f t="shared" si="0"/>
        <v>0</v>
      </c>
      <c r="F10" s="9">
        <f t="shared" si="0"/>
        <v>0</v>
      </c>
      <c r="G10" s="9">
        <f t="shared" si="0"/>
        <v>0</v>
      </c>
    </row>
    <row r="11" spans="1:14" x14ac:dyDescent="0.3">
      <c r="A11" s="6" t="s">
        <v>243</v>
      </c>
      <c r="B11" s="6" t="s">
        <v>288</v>
      </c>
      <c r="C11" s="9">
        <f>C10-SUM(C7:C8)</f>
        <v>0</v>
      </c>
      <c r="D11" s="9">
        <f>D10-SUM(D7:D8)</f>
        <v>0</v>
      </c>
      <c r="E11" s="9">
        <f>E10-SUM(E7:E8)</f>
        <v>0</v>
      </c>
      <c r="F11" s="9">
        <f>F10-SUM(F7:F8)</f>
        <v>0</v>
      </c>
      <c r="G11" s="9">
        <f>G10-SUM(G7:G8)</f>
        <v>0</v>
      </c>
    </row>
    <row r="12" spans="1:14" x14ac:dyDescent="0.3">
      <c r="A12" s="6"/>
      <c r="B12" s="6"/>
      <c r="C12" s="1"/>
      <c r="D12" s="6"/>
      <c r="E12" s="1"/>
      <c r="F12" s="1"/>
      <c r="G12" s="1"/>
    </row>
    <row r="13" spans="1:14" x14ac:dyDescent="0.3">
      <c r="A13" s="283" t="s">
        <v>244</v>
      </c>
      <c r="B13" s="283" t="s">
        <v>292</v>
      </c>
      <c r="C13" s="284">
        <f>SUM(C14:C21)</f>
        <v>0</v>
      </c>
      <c r="D13" s="284">
        <f t="shared" ref="D13:G13" si="1">SUM(D14:D21)</f>
        <v>0</v>
      </c>
      <c r="E13" s="284">
        <f t="shared" si="1"/>
        <v>0</v>
      </c>
      <c r="F13" s="284">
        <f t="shared" si="1"/>
        <v>0</v>
      </c>
      <c r="G13" s="284">
        <f t="shared" si="1"/>
        <v>0</v>
      </c>
    </row>
    <row r="14" spans="1:14" x14ac:dyDescent="0.3">
      <c r="A14" s="6" t="s">
        <v>245</v>
      </c>
      <c r="B14" s="6" t="s">
        <v>246</v>
      </c>
      <c r="C14" s="270"/>
      <c r="D14" s="270"/>
      <c r="E14" s="270"/>
      <c r="F14" s="270"/>
      <c r="G14" s="270"/>
    </row>
    <row r="15" spans="1:14" x14ac:dyDescent="0.3">
      <c r="A15" s="6" t="s">
        <v>247</v>
      </c>
      <c r="B15" s="6" t="s">
        <v>248</v>
      </c>
      <c r="C15" s="270"/>
      <c r="D15" s="270"/>
      <c r="E15" s="270"/>
      <c r="F15" s="270"/>
      <c r="G15" s="270"/>
    </row>
    <row r="16" spans="1:14" x14ac:dyDescent="0.3">
      <c r="A16" s="6" t="s">
        <v>249</v>
      </c>
      <c r="B16" s="6" t="s">
        <v>250</v>
      </c>
      <c r="C16" s="270"/>
      <c r="D16" s="270"/>
      <c r="E16" s="270"/>
      <c r="F16" s="270"/>
      <c r="G16" s="270"/>
    </row>
    <row r="17" spans="1:7" x14ac:dyDescent="0.3">
      <c r="A17" s="6" t="s">
        <v>251</v>
      </c>
      <c r="B17" s="6" t="s">
        <v>252</v>
      </c>
      <c r="C17" s="270"/>
      <c r="D17" s="270"/>
      <c r="E17" s="270"/>
      <c r="F17" s="270"/>
      <c r="G17" s="270"/>
    </row>
    <row r="18" spans="1:7" x14ac:dyDescent="0.3">
      <c r="A18" s="6" t="s">
        <v>253</v>
      </c>
      <c r="B18" s="6" t="s">
        <v>254</v>
      </c>
      <c r="C18" s="270"/>
      <c r="D18" s="270"/>
      <c r="E18" s="270"/>
      <c r="F18" s="270"/>
      <c r="G18" s="270"/>
    </row>
    <row r="19" spans="1:7" x14ac:dyDescent="0.3">
      <c r="A19" s="6" t="s">
        <v>255</v>
      </c>
      <c r="B19" s="6" t="s">
        <v>256</v>
      </c>
      <c r="C19" s="270"/>
      <c r="D19" s="270"/>
      <c r="E19" s="270"/>
      <c r="F19" s="270"/>
      <c r="G19" s="270"/>
    </row>
    <row r="20" spans="1:7" x14ac:dyDescent="0.3">
      <c r="A20" s="6" t="s">
        <v>257</v>
      </c>
      <c r="B20" s="6" t="s">
        <v>258</v>
      </c>
      <c r="C20" s="270"/>
      <c r="D20" s="270"/>
      <c r="E20" s="270"/>
      <c r="F20" s="270"/>
      <c r="G20" s="270"/>
    </row>
    <row r="21" spans="1:7" x14ac:dyDescent="0.3">
      <c r="A21" s="6" t="s">
        <v>259</v>
      </c>
      <c r="B21" s="6" t="s">
        <v>260</v>
      </c>
      <c r="C21" s="270"/>
      <c r="D21" s="270"/>
      <c r="E21" s="270"/>
      <c r="F21" s="270"/>
      <c r="G21" s="270"/>
    </row>
    <row r="22" spans="1:7" x14ac:dyDescent="0.3">
      <c r="A22" s="6" t="s">
        <v>241</v>
      </c>
      <c r="B22" s="285"/>
      <c r="C22" s="282">
        <v>0.33989999999999998</v>
      </c>
      <c r="D22" s="282">
        <v>0.33989999999999998</v>
      </c>
      <c r="E22" s="282">
        <v>0.33989999999999998</v>
      </c>
      <c r="F22" s="282">
        <v>0.33989999999999998</v>
      </c>
      <c r="G22" s="282">
        <v>0.33989999999999998</v>
      </c>
    </row>
    <row r="23" spans="1:7" ht="27" x14ac:dyDescent="0.3">
      <c r="A23" s="6" t="s">
        <v>261</v>
      </c>
      <c r="B23" s="6" t="s">
        <v>289</v>
      </c>
      <c r="C23" s="9">
        <f>C13*C22</f>
        <v>0</v>
      </c>
      <c r="D23" s="9">
        <f t="shared" ref="D23:G23" si="2">D13*D22</f>
        <v>0</v>
      </c>
      <c r="E23" s="9">
        <f t="shared" si="2"/>
        <v>0</v>
      </c>
      <c r="F23" s="9">
        <f t="shared" si="2"/>
        <v>0</v>
      </c>
      <c r="G23" s="9">
        <f t="shared" si="2"/>
        <v>0</v>
      </c>
    </row>
    <row r="24" spans="1:7" ht="27" x14ac:dyDescent="0.3">
      <c r="A24" s="24" t="s">
        <v>262</v>
      </c>
      <c r="B24" s="6" t="s">
        <v>263</v>
      </c>
      <c r="C24" s="9">
        <f t="shared" ref="C24:G24" si="3">C23/(1-C22)</f>
        <v>0</v>
      </c>
      <c r="D24" s="9">
        <f t="shared" si="3"/>
        <v>0</v>
      </c>
      <c r="E24" s="9">
        <f t="shared" si="3"/>
        <v>0</v>
      </c>
      <c r="F24" s="9">
        <f t="shared" si="3"/>
        <v>0</v>
      </c>
      <c r="G24" s="9">
        <f t="shared" si="3"/>
        <v>0</v>
      </c>
    </row>
    <row r="25" spans="1:7" x14ac:dyDescent="0.3">
      <c r="A25" s="6"/>
      <c r="B25" s="6"/>
      <c r="C25" s="1"/>
      <c r="D25" s="6"/>
      <c r="E25" s="1"/>
      <c r="F25" s="1"/>
      <c r="G25" s="1"/>
    </row>
    <row r="26" spans="1:7" x14ac:dyDescent="0.3">
      <c r="A26" s="283" t="s">
        <v>264</v>
      </c>
      <c r="B26" s="283" t="s">
        <v>290</v>
      </c>
      <c r="C26" s="286">
        <f>C30*C31*-1</f>
        <v>0</v>
      </c>
      <c r="D26" s="286">
        <f t="shared" ref="D26:G26" si="4">D30*D31*-1</f>
        <v>0</v>
      </c>
      <c r="E26" s="286">
        <f t="shared" si="4"/>
        <v>0</v>
      </c>
      <c r="F26" s="286">
        <f t="shared" si="4"/>
        <v>0</v>
      </c>
      <c r="G26" s="286">
        <f t="shared" si="4"/>
        <v>0</v>
      </c>
    </row>
    <row r="27" spans="1:7" x14ac:dyDescent="0.3">
      <c r="A27" s="6" t="s">
        <v>265</v>
      </c>
      <c r="B27" s="6" t="s">
        <v>266</v>
      </c>
      <c r="C27" s="270"/>
      <c r="D27" s="270"/>
      <c r="E27" s="270"/>
      <c r="F27" s="270"/>
      <c r="G27" s="270"/>
    </row>
    <row r="28" spans="1:7" x14ac:dyDescent="0.3">
      <c r="A28" s="6" t="s">
        <v>267</v>
      </c>
      <c r="B28" s="6" t="s">
        <v>268</v>
      </c>
      <c r="C28" s="270"/>
      <c r="D28" s="270"/>
      <c r="E28" s="270"/>
      <c r="F28" s="270"/>
      <c r="G28" s="270"/>
    </row>
    <row r="29" spans="1:7" x14ac:dyDescent="0.3">
      <c r="A29" s="6" t="s">
        <v>269</v>
      </c>
      <c r="B29" s="6" t="s">
        <v>270</v>
      </c>
      <c r="C29" s="270"/>
      <c r="D29" s="270"/>
      <c r="E29" s="270"/>
      <c r="F29" s="270"/>
      <c r="G29" s="270"/>
    </row>
    <row r="30" spans="1:7" ht="27" x14ac:dyDescent="0.3">
      <c r="A30" s="6" t="s">
        <v>271</v>
      </c>
      <c r="B30" s="6" t="s">
        <v>272</v>
      </c>
      <c r="C30" s="9">
        <f>C27-C28-C29</f>
        <v>0</v>
      </c>
      <c r="D30" s="9">
        <f t="shared" ref="D30:G30" si="5">D27-D28-D29</f>
        <v>0</v>
      </c>
      <c r="E30" s="9">
        <f t="shared" si="5"/>
        <v>0</v>
      </c>
      <c r="F30" s="9">
        <f t="shared" si="5"/>
        <v>0</v>
      </c>
      <c r="G30" s="9">
        <f t="shared" si="5"/>
        <v>0</v>
      </c>
    </row>
    <row r="31" spans="1:7" x14ac:dyDescent="0.3">
      <c r="A31" s="30" t="s">
        <v>273</v>
      </c>
      <c r="B31" s="6" t="s">
        <v>274</v>
      </c>
      <c r="C31" s="287"/>
      <c r="D31" s="287"/>
      <c r="E31" s="287"/>
      <c r="F31" s="287"/>
      <c r="G31" s="287"/>
    </row>
    <row r="32" spans="1:7" x14ac:dyDescent="0.3">
      <c r="A32" s="30" t="s">
        <v>241</v>
      </c>
      <c r="B32" s="6"/>
      <c r="C32" s="13">
        <f>C22</f>
        <v>0.33989999999999998</v>
      </c>
      <c r="D32" s="13">
        <f t="shared" ref="D32:G32" si="6">D22</f>
        <v>0.33989999999999998</v>
      </c>
      <c r="E32" s="13">
        <f t="shared" si="6"/>
        <v>0.33989999999999998</v>
      </c>
      <c r="F32" s="13">
        <f t="shared" si="6"/>
        <v>0.33989999999999998</v>
      </c>
      <c r="G32" s="13">
        <f t="shared" si="6"/>
        <v>0.33989999999999998</v>
      </c>
    </row>
    <row r="33" spans="1:7" ht="27" x14ac:dyDescent="0.3">
      <c r="A33" s="30" t="s">
        <v>275</v>
      </c>
      <c r="B33" s="6" t="s">
        <v>291</v>
      </c>
      <c r="C33" s="9">
        <f>C26*C32</f>
        <v>0</v>
      </c>
      <c r="D33" s="9">
        <f t="shared" ref="D33:G33" si="7">D26*D32</f>
        <v>0</v>
      </c>
      <c r="E33" s="9">
        <f t="shared" si="7"/>
        <v>0</v>
      </c>
      <c r="F33" s="9">
        <f t="shared" si="7"/>
        <v>0</v>
      </c>
      <c r="G33" s="9">
        <f t="shared" si="7"/>
        <v>0</v>
      </c>
    </row>
    <row r="34" spans="1:7" ht="27" x14ac:dyDescent="0.3">
      <c r="A34" s="24" t="s">
        <v>276</v>
      </c>
      <c r="B34" s="6" t="s">
        <v>277</v>
      </c>
      <c r="C34" s="9">
        <f t="shared" ref="C34:G34" si="8">C33/(1-C32)</f>
        <v>0</v>
      </c>
      <c r="D34" s="9">
        <f t="shared" si="8"/>
        <v>0</v>
      </c>
      <c r="E34" s="9">
        <f t="shared" si="8"/>
        <v>0</v>
      </c>
      <c r="F34" s="9">
        <f t="shared" si="8"/>
        <v>0</v>
      </c>
      <c r="G34" s="9">
        <f t="shared" si="8"/>
        <v>0</v>
      </c>
    </row>
    <row r="35" spans="1:7" x14ac:dyDescent="0.3">
      <c r="A35" s="6"/>
      <c r="B35" s="6"/>
      <c r="C35" s="9"/>
      <c r="D35" s="36"/>
      <c r="E35" s="9"/>
      <c r="F35" s="9"/>
      <c r="G35" s="9"/>
    </row>
    <row r="36" spans="1:7" x14ac:dyDescent="0.3">
      <c r="A36" s="25" t="s">
        <v>278</v>
      </c>
      <c r="B36" s="25" t="s">
        <v>279</v>
      </c>
      <c r="C36" s="17">
        <f>SUM(C10,C24,C34)</f>
        <v>0</v>
      </c>
      <c r="D36" s="17">
        <f t="shared" ref="D36:G36" si="9">SUM(D10,D24,D34)</f>
        <v>0</v>
      </c>
      <c r="E36" s="17">
        <f t="shared" si="9"/>
        <v>0</v>
      </c>
      <c r="F36" s="17">
        <f t="shared" si="9"/>
        <v>0</v>
      </c>
      <c r="G36" s="17">
        <f t="shared" si="9"/>
        <v>0</v>
      </c>
    </row>
    <row r="37" spans="1:7" x14ac:dyDescent="0.3">
      <c r="A37" s="25" t="s">
        <v>280</v>
      </c>
      <c r="B37" s="25" t="s">
        <v>293</v>
      </c>
      <c r="C37" s="17">
        <f>SUM(C36,C13,C26)</f>
        <v>0</v>
      </c>
      <c r="D37" s="17">
        <f t="shared" ref="D37:G37" si="10">SUM(D36,D13,D26)</f>
        <v>0</v>
      </c>
      <c r="E37" s="17">
        <f t="shared" si="10"/>
        <v>0</v>
      </c>
      <c r="F37" s="17">
        <f t="shared" si="10"/>
        <v>0</v>
      </c>
      <c r="G37" s="17">
        <f t="shared" si="10"/>
        <v>0</v>
      </c>
    </row>
    <row r="38" spans="1:7" x14ac:dyDescent="0.3">
      <c r="A38" s="25" t="s">
        <v>241</v>
      </c>
      <c r="B38" s="25"/>
      <c r="C38" s="31">
        <f>C32</f>
        <v>0.33989999999999998</v>
      </c>
      <c r="D38" s="31">
        <f t="shared" ref="D38:G38" si="11">D32</f>
        <v>0.33989999999999998</v>
      </c>
      <c r="E38" s="31">
        <f t="shared" si="11"/>
        <v>0.33989999999999998</v>
      </c>
      <c r="F38" s="31">
        <f t="shared" si="11"/>
        <v>0.33989999999999998</v>
      </c>
      <c r="G38" s="31">
        <f t="shared" si="11"/>
        <v>0.33989999999999998</v>
      </c>
    </row>
    <row r="39" spans="1:7" ht="27" x14ac:dyDescent="0.3">
      <c r="A39" s="25" t="s">
        <v>281</v>
      </c>
      <c r="B39" s="25" t="s">
        <v>282</v>
      </c>
      <c r="C39" s="17">
        <f>C37*C38</f>
        <v>0</v>
      </c>
      <c r="D39" s="577">
        <f t="shared" ref="D39:G39" si="12">D37*D38</f>
        <v>0</v>
      </c>
      <c r="E39" s="17">
        <f t="shared" si="12"/>
        <v>0</v>
      </c>
      <c r="F39" s="17">
        <f t="shared" si="12"/>
        <v>0</v>
      </c>
      <c r="G39" s="17">
        <f t="shared" si="12"/>
        <v>0</v>
      </c>
    </row>
    <row r="40" spans="1:7" ht="27" x14ac:dyDescent="0.3">
      <c r="A40" s="25" t="s">
        <v>283</v>
      </c>
      <c r="B40" s="25" t="s">
        <v>284</v>
      </c>
      <c r="C40" s="288">
        <f>IFERROR(C39/C36,0)</f>
        <v>0</v>
      </c>
      <c r="D40" s="289">
        <f t="shared" ref="D40:G40" si="13">IFERROR(D39/D36,0)</f>
        <v>0</v>
      </c>
      <c r="E40" s="288">
        <f t="shared" si="13"/>
        <v>0</v>
      </c>
      <c r="F40" s="288">
        <f t="shared" si="13"/>
        <v>0</v>
      </c>
      <c r="G40" s="288">
        <f t="shared" si="13"/>
        <v>0</v>
      </c>
    </row>
    <row r="41" spans="1:7" x14ac:dyDescent="0.3">
      <c r="A41" s="25" t="s">
        <v>285</v>
      </c>
      <c r="B41" s="25" t="s">
        <v>286</v>
      </c>
      <c r="C41" s="288">
        <f>IFERROR(C39/C7,0)</f>
        <v>0</v>
      </c>
      <c r="D41" s="288">
        <f>IFERROR(D39/D7,0)</f>
        <v>0</v>
      </c>
      <c r="E41" s="288">
        <f>IFERROR(E39/E7,0)</f>
        <v>0</v>
      </c>
      <c r="F41" s="288">
        <f>IFERROR(F39/F7,0)</f>
        <v>0</v>
      </c>
      <c r="G41" s="288">
        <f>IFERROR(G39/G7,0)</f>
        <v>0</v>
      </c>
    </row>
    <row r="42" spans="1:7" x14ac:dyDescent="0.3">
      <c r="A42" s="6"/>
      <c r="B42" s="6"/>
      <c r="C42" s="1"/>
      <c r="D42" s="6"/>
      <c r="E42" s="1"/>
      <c r="F42" s="1"/>
      <c r="G42" s="1"/>
    </row>
    <row r="43" spans="1:7" ht="26.45" customHeight="1" x14ac:dyDescent="0.3">
      <c r="A43" s="6"/>
      <c r="B43" s="6"/>
      <c r="C43" s="1"/>
      <c r="D43" s="6"/>
      <c r="E43" s="1"/>
      <c r="F43" s="1"/>
      <c r="G43" s="1"/>
    </row>
    <row r="44" spans="1:7" x14ac:dyDescent="0.3">
      <c r="A44" s="6"/>
      <c r="B44" s="6"/>
      <c r="C44" s="1"/>
      <c r="D44" s="6"/>
      <c r="E44" s="1"/>
      <c r="F44" s="1"/>
      <c r="G44" s="1"/>
    </row>
    <row r="45" spans="1:7" x14ac:dyDescent="0.3">
      <c r="A45" s="6"/>
      <c r="B45" s="6"/>
      <c r="C45" s="1"/>
      <c r="D45" s="6"/>
      <c r="E45" s="1"/>
      <c r="F45" s="1"/>
      <c r="G45" s="1"/>
    </row>
    <row r="46" spans="1:7" x14ac:dyDescent="0.3">
      <c r="A46" s="6"/>
      <c r="B46" s="6"/>
      <c r="C46" s="1"/>
      <c r="D46" s="6"/>
      <c r="E46" s="1"/>
      <c r="F46" s="1"/>
      <c r="G46" s="1"/>
    </row>
    <row r="47" spans="1:7" x14ac:dyDescent="0.3">
      <c r="A47" s="6"/>
      <c r="B47" s="6"/>
      <c r="C47" s="1"/>
      <c r="D47" s="6"/>
      <c r="E47" s="1"/>
      <c r="F47" s="1"/>
      <c r="G47" s="1"/>
    </row>
    <row r="48" spans="1:7" x14ac:dyDescent="0.3">
      <c r="A48" s="6"/>
      <c r="B48" s="6"/>
      <c r="C48" s="1"/>
      <c r="D48" s="6"/>
      <c r="E48" s="1"/>
      <c r="F48" s="1"/>
      <c r="G48" s="1"/>
    </row>
    <row r="49" spans="1:7" x14ac:dyDescent="0.3">
      <c r="A49" s="6"/>
      <c r="B49" s="6"/>
      <c r="C49" s="1"/>
      <c r="D49" s="6"/>
      <c r="E49" s="1"/>
      <c r="F49" s="1"/>
      <c r="G49" s="1"/>
    </row>
    <row r="50" spans="1:7" x14ac:dyDescent="0.3">
      <c r="A50" s="6"/>
      <c r="B50" s="6"/>
      <c r="C50" s="1"/>
      <c r="D50" s="6"/>
      <c r="E50" s="1"/>
      <c r="F50" s="1"/>
      <c r="G50" s="1"/>
    </row>
    <row r="51" spans="1:7" x14ac:dyDescent="0.3">
      <c r="A51" s="6"/>
      <c r="B51" s="6"/>
      <c r="C51" s="1"/>
      <c r="D51" s="6"/>
      <c r="E51" s="1"/>
      <c r="F51" s="1"/>
      <c r="G51" s="1"/>
    </row>
    <row r="52" spans="1:7" x14ac:dyDescent="0.3">
      <c r="A52" s="6"/>
      <c r="B52" s="6"/>
      <c r="C52" s="1"/>
      <c r="D52" s="6"/>
      <c r="E52" s="1"/>
      <c r="F52" s="1"/>
      <c r="G52" s="1"/>
    </row>
    <row r="53" spans="1:7" x14ac:dyDescent="0.3">
      <c r="A53" s="6"/>
      <c r="B53" s="6"/>
      <c r="C53" s="1"/>
      <c r="D53" s="6"/>
      <c r="E53" s="1"/>
      <c r="F53" s="1"/>
      <c r="G53" s="1"/>
    </row>
    <row r="54" spans="1:7" x14ac:dyDescent="0.3">
      <c r="A54" s="6"/>
      <c r="B54" s="6"/>
      <c r="C54" s="1"/>
      <c r="D54" s="6"/>
      <c r="E54" s="1"/>
      <c r="F54" s="1"/>
      <c r="G54" s="1"/>
    </row>
    <row r="55" spans="1:7" x14ac:dyDescent="0.3">
      <c r="A55" s="6"/>
      <c r="B55" s="6"/>
      <c r="C55" s="1"/>
      <c r="D55" s="6"/>
      <c r="E55" s="1"/>
      <c r="F55" s="1"/>
      <c r="G55" s="1"/>
    </row>
    <row r="56" spans="1:7" x14ac:dyDescent="0.3">
      <c r="A56" s="6"/>
      <c r="B56" s="6"/>
      <c r="C56" s="1"/>
      <c r="D56" s="6"/>
      <c r="E56" s="1"/>
      <c r="F56" s="1"/>
      <c r="G56" s="1"/>
    </row>
    <row r="57" spans="1:7" x14ac:dyDescent="0.3">
      <c r="A57" s="6"/>
      <c r="B57" s="6"/>
      <c r="C57" s="1"/>
      <c r="D57" s="6"/>
      <c r="E57" s="1"/>
      <c r="F57" s="1"/>
      <c r="G57" s="1"/>
    </row>
    <row r="58" spans="1:7" x14ac:dyDescent="0.3">
      <c r="A58" s="6"/>
      <c r="B58" s="6"/>
      <c r="C58" s="1"/>
      <c r="D58" s="6"/>
      <c r="E58" s="1"/>
      <c r="F58" s="1"/>
      <c r="G58" s="1"/>
    </row>
    <row r="59" spans="1:7" x14ac:dyDescent="0.3">
      <c r="A59" s="6"/>
      <c r="B59" s="6"/>
      <c r="C59" s="1"/>
      <c r="D59" s="6"/>
      <c r="E59" s="1"/>
      <c r="F59" s="1"/>
      <c r="G59" s="1"/>
    </row>
    <row r="60" spans="1:7" x14ac:dyDescent="0.3">
      <c r="A60" s="6"/>
      <c r="B60" s="6"/>
      <c r="C60" s="1"/>
      <c r="D60" s="6"/>
      <c r="E60" s="1"/>
      <c r="F60" s="1"/>
      <c r="G60" s="1"/>
    </row>
    <row r="61" spans="1:7" x14ac:dyDescent="0.3">
      <c r="A61" s="6"/>
      <c r="B61" s="6"/>
      <c r="C61" s="1"/>
      <c r="D61" s="6"/>
      <c r="E61" s="1"/>
      <c r="F61" s="1"/>
      <c r="G61" s="1"/>
    </row>
    <row r="62" spans="1:7" x14ac:dyDescent="0.3">
      <c r="A62" s="6"/>
      <c r="B62" s="6"/>
      <c r="C62" s="1"/>
      <c r="D62" s="6"/>
      <c r="E62" s="1"/>
      <c r="F62" s="1"/>
      <c r="G62" s="1"/>
    </row>
    <row r="63" spans="1:7" x14ac:dyDescent="0.3">
      <c r="A63" s="6"/>
      <c r="B63" s="6"/>
      <c r="C63" s="1"/>
      <c r="D63" s="6"/>
      <c r="E63" s="1"/>
      <c r="F63" s="1"/>
      <c r="G63" s="1"/>
    </row>
    <row r="64" spans="1:7" x14ac:dyDescent="0.3">
      <c r="A64" s="6"/>
      <c r="B64" s="6"/>
      <c r="C64" s="1"/>
      <c r="D64" s="6"/>
      <c r="E64" s="1"/>
      <c r="F64" s="1"/>
      <c r="G64" s="1"/>
    </row>
    <row r="65" spans="1:7" x14ac:dyDescent="0.3">
      <c r="A65" s="6"/>
      <c r="B65" s="6"/>
      <c r="C65" s="1"/>
      <c r="D65" s="6"/>
      <c r="E65" s="1"/>
      <c r="F65" s="1"/>
      <c r="G65" s="1"/>
    </row>
    <row r="66" spans="1:7" x14ac:dyDescent="0.3">
      <c r="A66" s="6"/>
      <c r="B66" s="6"/>
      <c r="C66" s="1"/>
      <c r="D66" s="6"/>
      <c r="E66" s="1"/>
      <c r="F66" s="1"/>
      <c r="G66" s="1"/>
    </row>
    <row r="67" spans="1:7" x14ac:dyDescent="0.3">
      <c r="A67" s="6"/>
      <c r="B67" s="6"/>
      <c r="C67" s="1"/>
      <c r="D67" s="6"/>
      <c r="E67" s="1"/>
      <c r="F67" s="1"/>
      <c r="G67" s="1"/>
    </row>
    <row r="68" spans="1:7" x14ac:dyDescent="0.3">
      <c r="A68" s="6"/>
      <c r="B68" s="6"/>
      <c r="C68" s="1"/>
      <c r="D68" s="6"/>
      <c r="E68" s="1"/>
      <c r="F68" s="1"/>
      <c r="G68" s="1"/>
    </row>
    <row r="69" spans="1:7" x14ac:dyDescent="0.3">
      <c r="A69" s="6"/>
      <c r="B69" s="6"/>
      <c r="C69" s="1"/>
      <c r="D69" s="6"/>
      <c r="E69" s="1"/>
      <c r="F69" s="1"/>
      <c r="G69" s="1"/>
    </row>
    <row r="70" spans="1:7" x14ac:dyDescent="0.3">
      <c r="A70" s="6"/>
      <c r="B70" s="6"/>
      <c r="C70" s="1"/>
      <c r="D70" s="6"/>
      <c r="E70" s="1"/>
      <c r="F70" s="1"/>
      <c r="G70" s="1"/>
    </row>
    <row r="71" spans="1:7" x14ac:dyDescent="0.3">
      <c r="A71" s="6"/>
      <c r="B71" s="6"/>
      <c r="C71" s="1"/>
      <c r="D71" s="6"/>
      <c r="E71" s="1"/>
      <c r="F71" s="1"/>
      <c r="G71" s="1"/>
    </row>
    <row r="72" spans="1:7" x14ac:dyDescent="0.3">
      <c r="A72" s="6"/>
      <c r="B72" s="6"/>
      <c r="C72" s="1"/>
      <c r="D72" s="6"/>
      <c r="E72" s="1"/>
      <c r="F72" s="1"/>
      <c r="G72" s="1"/>
    </row>
    <row r="73" spans="1:7" x14ac:dyDescent="0.3">
      <c r="A73" s="6"/>
      <c r="B73" s="6"/>
      <c r="C73" s="1"/>
      <c r="D73" s="6"/>
      <c r="E73" s="1"/>
      <c r="F73" s="1"/>
      <c r="G73" s="1"/>
    </row>
    <row r="74" spans="1:7" x14ac:dyDescent="0.3">
      <c r="A74" s="6"/>
      <c r="B74" s="6"/>
      <c r="C74" s="1"/>
      <c r="D74" s="6"/>
      <c r="E74" s="1"/>
      <c r="F74" s="1"/>
      <c r="G74" s="1"/>
    </row>
    <row r="75" spans="1:7" x14ac:dyDescent="0.3">
      <c r="A75" s="6"/>
      <c r="B75" s="6"/>
      <c r="C75" s="1"/>
      <c r="D75" s="6"/>
      <c r="E75" s="1"/>
      <c r="F75" s="1"/>
      <c r="G75" s="1"/>
    </row>
    <row r="76" spans="1:7" x14ac:dyDescent="0.3">
      <c r="A76" s="6"/>
      <c r="B76" s="6"/>
      <c r="C76" s="1"/>
      <c r="D76" s="6"/>
      <c r="E76" s="1"/>
      <c r="F76" s="1"/>
      <c r="G76" s="1"/>
    </row>
    <row r="77" spans="1:7" x14ac:dyDescent="0.3">
      <c r="A77" s="6"/>
      <c r="B77" s="6"/>
      <c r="C77" s="1"/>
      <c r="D77" s="6"/>
      <c r="E77" s="1"/>
      <c r="F77" s="1"/>
      <c r="G77" s="1"/>
    </row>
    <row r="78" spans="1:7" x14ac:dyDescent="0.3">
      <c r="A78" s="6"/>
      <c r="B78" s="6"/>
      <c r="C78" s="1"/>
      <c r="D78" s="6"/>
      <c r="E78" s="1"/>
      <c r="F78" s="1"/>
      <c r="G78" s="1"/>
    </row>
    <row r="79" spans="1:7" x14ac:dyDescent="0.3">
      <c r="A79" s="6"/>
      <c r="B79" s="6"/>
      <c r="C79" s="1"/>
      <c r="D79" s="6"/>
      <c r="E79" s="1"/>
      <c r="F79" s="1"/>
      <c r="G79" s="1"/>
    </row>
    <row r="80" spans="1:7" x14ac:dyDescent="0.3">
      <c r="A80" s="6"/>
      <c r="B80" s="6"/>
      <c r="C80" s="1"/>
      <c r="D80" s="6"/>
      <c r="E80" s="1"/>
      <c r="F80" s="1"/>
      <c r="G80" s="1"/>
    </row>
    <row r="81" spans="1:7" x14ac:dyDescent="0.3">
      <c r="A81" s="6"/>
      <c r="B81" s="6"/>
      <c r="C81" s="1"/>
      <c r="D81" s="6"/>
      <c r="E81" s="1"/>
      <c r="F81" s="1"/>
      <c r="G81" s="1"/>
    </row>
    <row r="82" spans="1:7" x14ac:dyDescent="0.3">
      <c r="A82" s="6"/>
      <c r="B82" s="6"/>
      <c r="C82" s="1"/>
      <c r="D82" s="6"/>
      <c r="E82" s="1"/>
      <c r="F82" s="1"/>
      <c r="G82" s="1"/>
    </row>
    <row r="83" spans="1:7" x14ac:dyDescent="0.3">
      <c r="A83" s="6"/>
      <c r="B83" s="6"/>
      <c r="C83" s="1"/>
      <c r="D83" s="6"/>
      <c r="E83" s="1"/>
      <c r="F83" s="1"/>
      <c r="G83" s="1"/>
    </row>
    <row r="84" spans="1:7" x14ac:dyDescent="0.3">
      <c r="A84" s="6"/>
      <c r="B84" s="6"/>
      <c r="C84" s="1"/>
      <c r="D84" s="6"/>
      <c r="E84" s="1"/>
      <c r="F84" s="1"/>
      <c r="G84" s="1"/>
    </row>
    <row r="85" spans="1:7" x14ac:dyDescent="0.3">
      <c r="A85" s="6"/>
      <c r="B85" s="6"/>
      <c r="C85" s="1"/>
      <c r="D85" s="6"/>
      <c r="E85" s="1"/>
      <c r="F85" s="1"/>
      <c r="G85" s="1"/>
    </row>
    <row r="86" spans="1:7" x14ac:dyDescent="0.3">
      <c r="A86" s="6"/>
      <c r="B86" s="6"/>
      <c r="C86" s="1"/>
      <c r="D86" s="6"/>
      <c r="E86" s="1"/>
      <c r="F86" s="1"/>
      <c r="G86" s="1"/>
    </row>
    <row r="87" spans="1:7" x14ac:dyDescent="0.3">
      <c r="A87" s="6"/>
      <c r="B87" s="6"/>
      <c r="C87" s="1"/>
      <c r="D87" s="6"/>
      <c r="E87" s="1"/>
      <c r="F87" s="1"/>
      <c r="G87" s="1"/>
    </row>
    <row r="88" spans="1:7" x14ac:dyDescent="0.3">
      <c r="A88" s="6"/>
      <c r="B88" s="6"/>
      <c r="C88" s="1"/>
      <c r="D88" s="6"/>
      <c r="E88" s="1"/>
      <c r="F88" s="1"/>
      <c r="G88" s="1"/>
    </row>
    <row r="89" spans="1:7" x14ac:dyDescent="0.3">
      <c r="A89" s="6"/>
      <c r="B89" s="6"/>
      <c r="C89" s="1"/>
      <c r="D89" s="6"/>
      <c r="E89" s="1"/>
      <c r="F89" s="1"/>
      <c r="G89" s="1"/>
    </row>
    <row r="90" spans="1:7" x14ac:dyDescent="0.3">
      <c r="A90" s="6"/>
      <c r="B90" s="6"/>
      <c r="C90" s="1"/>
      <c r="D90" s="6"/>
      <c r="E90" s="1"/>
      <c r="F90" s="1"/>
      <c r="G90" s="1"/>
    </row>
    <row r="91" spans="1:7" x14ac:dyDescent="0.3">
      <c r="A91" s="6"/>
      <c r="B91" s="6"/>
      <c r="C91" s="1"/>
      <c r="D91" s="6"/>
      <c r="E91" s="1"/>
      <c r="F91" s="1"/>
      <c r="G91" s="1"/>
    </row>
    <row r="92" spans="1:7" x14ac:dyDescent="0.3">
      <c r="A92" s="6"/>
      <c r="B92" s="6"/>
      <c r="C92" s="1"/>
      <c r="D92" s="6"/>
      <c r="E92" s="1"/>
      <c r="F92" s="1"/>
      <c r="G92" s="1"/>
    </row>
    <row r="93" spans="1:7" x14ac:dyDescent="0.3">
      <c r="A93" s="6"/>
      <c r="B93" s="6"/>
      <c r="C93" s="1"/>
      <c r="D93" s="6"/>
      <c r="E93" s="1"/>
      <c r="F93" s="1"/>
      <c r="G93" s="1"/>
    </row>
    <row r="94" spans="1:7" x14ac:dyDescent="0.3">
      <c r="A94" s="6"/>
      <c r="B94" s="6"/>
      <c r="C94" s="1"/>
      <c r="D94" s="6"/>
      <c r="E94" s="1"/>
      <c r="F94" s="1"/>
      <c r="G94" s="1"/>
    </row>
    <row r="95" spans="1:7" x14ac:dyDescent="0.3">
      <c r="A95" s="6"/>
      <c r="B95" s="6"/>
      <c r="C95" s="1"/>
      <c r="D95" s="6"/>
      <c r="E95" s="1"/>
      <c r="F95" s="1"/>
      <c r="G95" s="1"/>
    </row>
    <row r="96" spans="1:7" x14ac:dyDescent="0.3">
      <c r="A96" s="6"/>
      <c r="B96" s="6"/>
      <c r="C96" s="1"/>
      <c r="D96" s="6"/>
      <c r="E96" s="1"/>
      <c r="F96" s="1"/>
      <c r="G96" s="1"/>
    </row>
    <row r="97" spans="1:7" x14ac:dyDescent="0.3">
      <c r="A97" s="6"/>
      <c r="B97" s="6"/>
      <c r="C97" s="1"/>
      <c r="D97" s="6"/>
      <c r="E97" s="1"/>
      <c r="F97" s="1"/>
      <c r="G97" s="1"/>
    </row>
    <row r="98" spans="1:7" x14ac:dyDescent="0.3">
      <c r="A98" s="6"/>
      <c r="B98" s="6"/>
      <c r="C98" s="1"/>
      <c r="D98" s="6"/>
      <c r="E98" s="1"/>
      <c r="F98" s="1"/>
      <c r="G98" s="1"/>
    </row>
    <row r="99" spans="1:7" x14ac:dyDescent="0.3">
      <c r="A99" s="6"/>
      <c r="B99" s="6"/>
      <c r="C99" s="1"/>
      <c r="D99" s="6"/>
      <c r="E99" s="1"/>
      <c r="F99" s="1"/>
      <c r="G99" s="1"/>
    </row>
    <row r="100" spans="1:7" x14ac:dyDescent="0.3">
      <c r="A100" s="6"/>
      <c r="B100" s="6"/>
      <c r="C100" s="1"/>
      <c r="D100" s="6"/>
      <c r="E100" s="1"/>
      <c r="F100" s="1"/>
      <c r="G100" s="1"/>
    </row>
    <row r="101" spans="1:7" x14ac:dyDescent="0.3">
      <c r="A101" s="6"/>
      <c r="B101" s="6"/>
      <c r="C101" s="1"/>
      <c r="D101" s="6"/>
      <c r="E101" s="1"/>
      <c r="F101" s="1"/>
      <c r="G101" s="1"/>
    </row>
    <row r="102" spans="1:7" x14ac:dyDescent="0.3">
      <c r="A102" s="6"/>
      <c r="B102" s="6"/>
      <c r="C102" s="1"/>
      <c r="D102" s="6"/>
      <c r="E102" s="1"/>
      <c r="F102" s="1"/>
      <c r="G102" s="1"/>
    </row>
    <row r="103" spans="1:7" x14ac:dyDescent="0.3">
      <c r="A103" s="6"/>
      <c r="B103" s="6"/>
      <c r="C103" s="1"/>
      <c r="D103" s="6"/>
      <c r="E103" s="1"/>
      <c r="F103" s="1"/>
      <c r="G103" s="1"/>
    </row>
    <row r="104" spans="1:7" x14ac:dyDescent="0.3">
      <c r="A104" s="6"/>
      <c r="B104" s="6"/>
      <c r="C104" s="1"/>
      <c r="D104" s="6"/>
      <c r="E104" s="1"/>
      <c r="F104" s="1"/>
      <c r="G104" s="1"/>
    </row>
    <row r="105" spans="1:7" x14ac:dyDescent="0.3">
      <c r="A105" s="6"/>
      <c r="B105" s="6"/>
      <c r="C105" s="1"/>
      <c r="D105" s="6"/>
      <c r="E105" s="1"/>
      <c r="F105" s="1"/>
      <c r="G105" s="1"/>
    </row>
    <row r="106" spans="1:7" x14ac:dyDescent="0.3">
      <c r="A106" s="6"/>
      <c r="B106" s="6"/>
      <c r="C106" s="1"/>
      <c r="D106" s="6"/>
      <c r="E106" s="1"/>
      <c r="F106" s="1"/>
      <c r="G106" s="1"/>
    </row>
    <row r="107" spans="1:7" x14ac:dyDescent="0.3">
      <c r="A107" s="6"/>
      <c r="B107" s="6"/>
      <c r="C107" s="1"/>
      <c r="D107" s="6"/>
      <c r="E107" s="1"/>
      <c r="F107" s="1"/>
      <c r="G107" s="1"/>
    </row>
    <row r="108" spans="1:7" x14ac:dyDescent="0.3">
      <c r="A108" s="6"/>
      <c r="B108" s="6"/>
      <c r="C108" s="1"/>
      <c r="D108" s="6"/>
      <c r="E108" s="1"/>
      <c r="F108" s="1"/>
      <c r="G108" s="1"/>
    </row>
    <row r="109" spans="1:7" x14ac:dyDescent="0.3">
      <c r="A109" s="6"/>
      <c r="B109" s="6"/>
      <c r="C109" s="1"/>
      <c r="D109" s="6"/>
      <c r="E109" s="1"/>
      <c r="F109" s="1"/>
      <c r="G109" s="1"/>
    </row>
    <row r="110" spans="1:7" x14ac:dyDescent="0.3">
      <c r="A110" s="6"/>
      <c r="B110" s="6"/>
      <c r="C110" s="1"/>
      <c r="D110" s="6"/>
      <c r="E110" s="1"/>
      <c r="F110" s="1"/>
      <c r="G110" s="1"/>
    </row>
    <row r="111" spans="1:7" x14ac:dyDescent="0.3">
      <c r="A111" s="6"/>
      <c r="B111" s="6"/>
      <c r="C111" s="1"/>
      <c r="D111" s="6"/>
      <c r="E111" s="1"/>
      <c r="F111" s="1"/>
      <c r="G111" s="1"/>
    </row>
    <row r="112" spans="1:7" x14ac:dyDescent="0.3">
      <c r="A112" s="6"/>
      <c r="B112" s="6"/>
      <c r="C112" s="1"/>
      <c r="D112" s="6"/>
      <c r="E112" s="1"/>
      <c r="F112" s="1"/>
      <c r="G112" s="1"/>
    </row>
    <row r="113" spans="1:7" x14ac:dyDescent="0.3">
      <c r="A113" s="6"/>
      <c r="B113" s="6"/>
      <c r="C113" s="1"/>
      <c r="D113" s="6"/>
      <c r="E113" s="1"/>
      <c r="F113" s="1"/>
      <c r="G113" s="1"/>
    </row>
    <row r="114" spans="1:7" x14ac:dyDescent="0.3">
      <c r="A114" s="6"/>
      <c r="B114" s="6"/>
      <c r="C114" s="1"/>
      <c r="D114" s="6"/>
      <c r="E114" s="1"/>
      <c r="F114" s="1"/>
      <c r="G114" s="1"/>
    </row>
    <row r="115" spans="1:7" x14ac:dyDescent="0.3">
      <c r="A115" s="6"/>
      <c r="B115" s="6"/>
      <c r="C115" s="1"/>
      <c r="D115" s="6"/>
      <c r="E115" s="1"/>
      <c r="F115" s="1"/>
      <c r="G115" s="1"/>
    </row>
    <row r="116" spans="1:7" x14ac:dyDescent="0.3">
      <c r="A116" s="6"/>
      <c r="B116" s="6"/>
      <c r="C116" s="1"/>
      <c r="D116" s="6"/>
      <c r="E116" s="1"/>
      <c r="F116" s="1"/>
      <c r="G116" s="1"/>
    </row>
    <row r="117" spans="1:7" x14ac:dyDescent="0.3">
      <c r="A117" s="6"/>
      <c r="B117" s="6"/>
      <c r="C117" s="1"/>
      <c r="D117" s="6"/>
      <c r="E117" s="1"/>
      <c r="F117" s="1"/>
      <c r="G117" s="1"/>
    </row>
    <row r="118" spans="1:7" x14ac:dyDescent="0.3">
      <c r="A118" s="6"/>
      <c r="B118" s="6"/>
      <c r="C118" s="1"/>
      <c r="D118" s="6"/>
      <c r="E118" s="1"/>
      <c r="F118" s="1"/>
      <c r="G118" s="1"/>
    </row>
    <row r="119" spans="1:7" x14ac:dyDescent="0.3">
      <c r="A119" s="6"/>
      <c r="B119" s="6"/>
      <c r="C119" s="1"/>
      <c r="D119" s="6"/>
      <c r="E119" s="1"/>
      <c r="F119" s="1"/>
      <c r="G119" s="1"/>
    </row>
    <row r="120" spans="1:7" x14ac:dyDescent="0.3">
      <c r="A120" s="6"/>
      <c r="B120" s="6"/>
      <c r="C120" s="1"/>
      <c r="D120" s="6"/>
      <c r="E120" s="1"/>
      <c r="F120" s="1"/>
      <c r="G120" s="1"/>
    </row>
    <row r="121" spans="1:7" x14ac:dyDescent="0.3">
      <c r="A121" s="6"/>
      <c r="B121" s="6"/>
      <c r="C121" s="1"/>
      <c r="D121" s="6"/>
      <c r="E121" s="1"/>
      <c r="F121" s="1"/>
      <c r="G121" s="1"/>
    </row>
    <row r="122" spans="1:7" x14ac:dyDescent="0.3">
      <c r="A122" s="6"/>
      <c r="B122" s="6"/>
      <c r="C122" s="1"/>
      <c r="D122" s="6"/>
      <c r="E122" s="1"/>
      <c r="F122" s="1"/>
      <c r="G122" s="1"/>
    </row>
    <row r="123" spans="1:7" x14ac:dyDescent="0.3">
      <c r="A123" s="6"/>
      <c r="B123" s="6"/>
      <c r="C123" s="1"/>
      <c r="D123" s="6"/>
      <c r="E123" s="1"/>
      <c r="F123" s="1"/>
      <c r="G123" s="1"/>
    </row>
    <row r="124" spans="1:7" x14ac:dyDescent="0.3">
      <c r="A124" s="6"/>
      <c r="B124" s="6"/>
      <c r="C124" s="1"/>
      <c r="D124" s="6"/>
      <c r="E124" s="1"/>
      <c r="F124" s="1"/>
      <c r="G124" s="1"/>
    </row>
    <row r="125" spans="1:7" x14ac:dyDescent="0.3">
      <c r="A125" s="6"/>
      <c r="B125" s="6"/>
      <c r="C125" s="1"/>
      <c r="D125" s="6"/>
      <c r="E125" s="1"/>
      <c r="F125" s="1"/>
      <c r="G125" s="1"/>
    </row>
    <row r="126" spans="1:7" x14ac:dyDescent="0.3">
      <c r="A126" s="6"/>
      <c r="B126" s="6"/>
      <c r="C126" s="1"/>
      <c r="D126" s="6"/>
      <c r="E126" s="1"/>
      <c r="F126" s="1"/>
      <c r="G126" s="1"/>
    </row>
    <row r="127" spans="1:7" x14ac:dyDescent="0.3">
      <c r="A127" s="6"/>
      <c r="B127" s="6"/>
      <c r="C127" s="1"/>
      <c r="D127" s="6"/>
      <c r="E127" s="1"/>
      <c r="F127" s="1"/>
      <c r="G127" s="1"/>
    </row>
    <row r="128" spans="1:7" x14ac:dyDescent="0.3">
      <c r="A128" s="6"/>
      <c r="B128" s="6"/>
      <c r="C128" s="1"/>
      <c r="D128" s="6"/>
      <c r="E128" s="1"/>
      <c r="F128" s="1"/>
      <c r="G128" s="1"/>
    </row>
    <row r="129" spans="1:7" x14ac:dyDescent="0.3">
      <c r="A129" s="6"/>
      <c r="B129" s="6"/>
      <c r="C129" s="1"/>
      <c r="D129" s="6"/>
      <c r="E129" s="1"/>
      <c r="F129" s="1"/>
      <c r="G129" s="1"/>
    </row>
    <row r="130" spans="1:7" x14ac:dyDescent="0.3">
      <c r="A130" s="6"/>
      <c r="B130" s="6"/>
      <c r="C130" s="1"/>
      <c r="D130" s="6"/>
      <c r="E130" s="1"/>
      <c r="F130" s="1"/>
      <c r="G130" s="1"/>
    </row>
    <row r="131" spans="1:7" x14ac:dyDescent="0.3">
      <c r="A131" s="6"/>
      <c r="B131" s="6"/>
      <c r="C131" s="1"/>
      <c r="D131" s="6"/>
      <c r="E131" s="1"/>
      <c r="F131" s="1"/>
      <c r="G131" s="1"/>
    </row>
    <row r="132" spans="1:7" x14ac:dyDescent="0.3">
      <c r="A132" s="6"/>
      <c r="B132" s="6"/>
      <c r="C132" s="1"/>
      <c r="D132" s="6"/>
      <c r="E132" s="1"/>
      <c r="F132" s="1"/>
      <c r="G132" s="1"/>
    </row>
    <row r="133" spans="1:7" x14ac:dyDescent="0.3">
      <c r="A133" s="6"/>
      <c r="B133" s="6"/>
      <c r="C133" s="1"/>
      <c r="D133" s="6"/>
      <c r="E133" s="1"/>
      <c r="F133" s="1"/>
      <c r="G133" s="1"/>
    </row>
    <row r="134" spans="1:7" x14ac:dyDescent="0.3">
      <c r="A134" s="6"/>
      <c r="B134" s="6"/>
      <c r="C134" s="1"/>
      <c r="D134" s="6"/>
      <c r="E134" s="1"/>
      <c r="F134" s="1"/>
      <c r="G134" s="1"/>
    </row>
    <row r="135" spans="1:7" x14ac:dyDescent="0.3">
      <c r="A135" s="6"/>
      <c r="B135" s="6"/>
      <c r="C135" s="1"/>
      <c r="D135" s="6"/>
      <c r="E135" s="1"/>
      <c r="F135" s="1"/>
      <c r="G135" s="1"/>
    </row>
    <row r="136" spans="1:7" x14ac:dyDescent="0.3">
      <c r="A136" s="6"/>
      <c r="B136" s="6"/>
      <c r="C136" s="1"/>
      <c r="D136" s="6"/>
      <c r="E136" s="1"/>
      <c r="F136" s="1"/>
      <c r="G136" s="1"/>
    </row>
    <row r="137" spans="1:7" x14ac:dyDescent="0.3">
      <c r="A137" s="6"/>
      <c r="B137" s="6"/>
      <c r="C137" s="1"/>
      <c r="D137" s="6"/>
      <c r="E137" s="1"/>
      <c r="F137" s="1"/>
      <c r="G137" s="1"/>
    </row>
    <row r="138" spans="1:7" x14ac:dyDescent="0.3">
      <c r="A138" s="6"/>
      <c r="B138" s="6"/>
      <c r="C138" s="1"/>
      <c r="D138" s="6"/>
      <c r="E138" s="1"/>
      <c r="F138" s="1"/>
      <c r="G138" s="1"/>
    </row>
    <row r="139" spans="1:7" x14ac:dyDescent="0.3">
      <c r="A139" s="6"/>
      <c r="B139" s="6"/>
      <c r="C139" s="1"/>
      <c r="D139" s="6"/>
      <c r="E139" s="1"/>
      <c r="F139" s="1"/>
      <c r="G139" s="1"/>
    </row>
    <row r="140" spans="1:7" x14ac:dyDescent="0.3">
      <c r="A140" s="6"/>
      <c r="B140" s="6"/>
      <c r="C140" s="1"/>
      <c r="D140" s="6"/>
      <c r="E140" s="1"/>
      <c r="F140" s="1"/>
      <c r="G140" s="1"/>
    </row>
    <row r="141" spans="1:7" x14ac:dyDescent="0.3">
      <c r="A141" s="6"/>
      <c r="B141" s="6"/>
      <c r="C141" s="1"/>
      <c r="D141" s="6"/>
      <c r="E141" s="1"/>
      <c r="F141" s="1"/>
      <c r="G141" s="1"/>
    </row>
    <row r="142" spans="1:7" x14ac:dyDescent="0.3">
      <c r="A142" s="6"/>
      <c r="B142" s="6"/>
      <c r="C142" s="1"/>
      <c r="D142" s="6"/>
      <c r="E142" s="1"/>
      <c r="F142" s="1"/>
      <c r="G142" s="1"/>
    </row>
    <row r="143" spans="1:7" x14ac:dyDescent="0.3">
      <c r="A143" s="6"/>
      <c r="B143" s="6"/>
      <c r="C143" s="1"/>
      <c r="D143" s="6"/>
      <c r="E143" s="1"/>
      <c r="F143" s="1"/>
      <c r="G143" s="1"/>
    </row>
    <row r="144" spans="1:7" x14ac:dyDescent="0.3">
      <c r="A144" s="6"/>
      <c r="B144" s="6"/>
      <c r="C144" s="1"/>
      <c r="D144" s="6"/>
      <c r="E144" s="1"/>
      <c r="F144" s="1"/>
      <c r="G144" s="1"/>
    </row>
    <row r="145" spans="1:7" x14ac:dyDescent="0.3">
      <c r="A145" s="6"/>
      <c r="B145" s="6"/>
      <c r="C145" s="1"/>
      <c r="D145" s="6"/>
      <c r="E145" s="1"/>
      <c r="F145" s="1"/>
      <c r="G145" s="1"/>
    </row>
    <row r="146" spans="1:7" x14ac:dyDescent="0.3">
      <c r="A146" s="6"/>
      <c r="B146" s="6"/>
      <c r="C146" s="1"/>
      <c r="D146" s="6"/>
      <c r="E146" s="1"/>
      <c r="F146" s="1"/>
      <c r="G146" s="1"/>
    </row>
    <row r="147" spans="1:7" x14ac:dyDescent="0.3">
      <c r="A147" s="6"/>
      <c r="B147" s="6"/>
      <c r="C147" s="1"/>
      <c r="D147" s="6"/>
      <c r="E147" s="1"/>
      <c r="F147" s="1"/>
      <c r="G147" s="1"/>
    </row>
    <row r="148" spans="1:7" x14ac:dyDescent="0.3">
      <c r="A148" s="6"/>
      <c r="B148" s="6"/>
      <c r="C148" s="1"/>
      <c r="D148" s="6"/>
      <c r="E148" s="1"/>
      <c r="F148" s="1"/>
      <c r="G148" s="1"/>
    </row>
    <row r="149" spans="1:7" x14ac:dyDescent="0.3">
      <c r="A149" s="6"/>
      <c r="B149" s="6"/>
      <c r="C149" s="1"/>
      <c r="D149" s="6"/>
      <c r="E149" s="1"/>
      <c r="F149" s="1"/>
      <c r="G149" s="1"/>
    </row>
    <row r="150" spans="1:7" x14ac:dyDescent="0.3">
      <c r="A150" s="6"/>
      <c r="B150" s="6"/>
      <c r="C150" s="1"/>
      <c r="D150" s="6"/>
      <c r="E150" s="1"/>
      <c r="F150" s="1"/>
      <c r="G150" s="1"/>
    </row>
    <row r="151" spans="1:7" x14ac:dyDescent="0.3">
      <c r="A151" s="6"/>
      <c r="B151" s="6"/>
      <c r="C151" s="1"/>
      <c r="D151" s="6"/>
      <c r="E151" s="1"/>
      <c r="F151" s="1"/>
      <c r="G151" s="1"/>
    </row>
    <row r="152" spans="1:7" x14ac:dyDescent="0.3">
      <c r="A152" s="6"/>
      <c r="B152" s="6"/>
      <c r="C152" s="1"/>
      <c r="D152" s="6"/>
      <c r="E152" s="1"/>
      <c r="F152" s="1"/>
      <c r="G152" s="1"/>
    </row>
    <row r="153" spans="1:7" x14ac:dyDescent="0.3">
      <c r="A153" s="6"/>
      <c r="B153" s="6"/>
      <c r="C153" s="1"/>
      <c r="D153" s="6"/>
      <c r="E153" s="1"/>
      <c r="F153" s="1"/>
      <c r="G153" s="1"/>
    </row>
    <row r="154" spans="1:7" x14ac:dyDescent="0.3">
      <c r="A154" s="6"/>
      <c r="B154" s="6"/>
      <c r="C154" s="1"/>
      <c r="D154" s="6"/>
      <c r="E154" s="1"/>
      <c r="F154" s="1"/>
      <c r="G154" s="1"/>
    </row>
    <row r="155" spans="1:7" x14ac:dyDescent="0.3">
      <c r="A155" s="6"/>
      <c r="B155" s="6"/>
      <c r="C155" s="1"/>
      <c r="D155" s="6"/>
      <c r="E155" s="1"/>
      <c r="F155" s="1"/>
      <c r="G155" s="1"/>
    </row>
    <row r="156" spans="1:7" x14ac:dyDescent="0.3">
      <c r="A156" s="6"/>
      <c r="B156" s="6"/>
      <c r="C156" s="1"/>
      <c r="D156" s="6"/>
      <c r="E156" s="1"/>
      <c r="F156" s="1"/>
      <c r="G156" s="1"/>
    </row>
    <row r="157" spans="1:7" x14ac:dyDescent="0.3">
      <c r="A157" s="6"/>
      <c r="B157" s="6"/>
      <c r="C157" s="1"/>
      <c r="D157" s="6"/>
      <c r="E157" s="1"/>
      <c r="F157" s="1"/>
      <c r="G157" s="1"/>
    </row>
    <row r="158" spans="1:7" x14ac:dyDescent="0.3">
      <c r="A158" s="6"/>
      <c r="B158" s="6"/>
      <c r="C158" s="1"/>
      <c r="D158" s="6"/>
      <c r="E158" s="1"/>
      <c r="F158" s="1"/>
      <c r="G158" s="1"/>
    </row>
    <row r="159" spans="1:7" x14ac:dyDescent="0.3">
      <c r="A159" s="6"/>
      <c r="B159" s="6"/>
      <c r="C159" s="1"/>
      <c r="D159" s="6"/>
      <c r="E159" s="1"/>
      <c r="F159" s="1"/>
      <c r="G159" s="1"/>
    </row>
    <row r="160" spans="1:7" x14ac:dyDescent="0.3">
      <c r="A160" s="6"/>
      <c r="B160" s="6"/>
      <c r="C160" s="1"/>
      <c r="D160" s="6"/>
      <c r="E160" s="1"/>
      <c r="F160" s="1"/>
      <c r="G160" s="1"/>
    </row>
    <row r="161" spans="1:7" x14ac:dyDescent="0.3">
      <c r="A161" s="6"/>
      <c r="B161" s="6"/>
      <c r="C161" s="1"/>
      <c r="D161" s="6"/>
      <c r="E161" s="1"/>
      <c r="F161" s="1"/>
      <c r="G161" s="1"/>
    </row>
    <row r="162" spans="1:7" x14ac:dyDescent="0.3">
      <c r="A162" s="6"/>
      <c r="B162" s="6"/>
      <c r="C162" s="1"/>
      <c r="D162" s="6"/>
      <c r="E162" s="1"/>
      <c r="F162" s="1"/>
      <c r="G162" s="1"/>
    </row>
    <row r="163" spans="1:7" x14ac:dyDescent="0.3">
      <c r="A163" s="6"/>
      <c r="B163" s="6"/>
      <c r="C163" s="1"/>
      <c r="D163" s="6"/>
      <c r="E163" s="1"/>
      <c r="F163" s="1"/>
      <c r="G163" s="1"/>
    </row>
    <row r="164" spans="1:7" x14ac:dyDescent="0.3">
      <c r="A164" s="6"/>
      <c r="B164" s="6"/>
      <c r="C164" s="1"/>
      <c r="D164" s="6"/>
      <c r="E164" s="1"/>
      <c r="F164" s="1"/>
      <c r="G164" s="1"/>
    </row>
    <row r="165" spans="1:7" x14ac:dyDescent="0.3">
      <c r="A165" s="6"/>
      <c r="B165" s="6"/>
      <c r="C165" s="1"/>
      <c r="D165" s="6"/>
      <c r="E165" s="1"/>
      <c r="F165" s="1"/>
      <c r="G165" s="1"/>
    </row>
    <row r="166" spans="1:7" x14ac:dyDescent="0.3">
      <c r="A166" s="6"/>
      <c r="B166" s="6"/>
      <c r="C166" s="1"/>
      <c r="D166" s="6"/>
      <c r="E166" s="1"/>
      <c r="F166" s="1"/>
      <c r="G166" s="1"/>
    </row>
    <row r="167" spans="1:7" x14ac:dyDescent="0.3">
      <c r="A167" s="6"/>
      <c r="B167" s="6"/>
      <c r="C167" s="1"/>
      <c r="D167" s="6"/>
      <c r="E167" s="1"/>
      <c r="F167" s="1"/>
      <c r="G167" s="1"/>
    </row>
    <row r="168" spans="1:7" x14ac:dyDescent="0.3">
      <c r="A168" s="6"/>
      <c r="B168" s="6"/>
      <c r="C168" s="1"/>
      <c r="D168" s="6"/>
      <c r="E168" s="1"/>
      <c r="F168" s="1"/>
      <c r="G168" s="1"/>
    </row>
    <row r="169" spans="1:7" x14ac:dyDescent="0.3">
      <c r="A169" s="6"/>
      <c r="B169" s="6"/>
      <c r="C169" s="1"/>
      <c r="D169" s="6"/>
      <c r="E169" s="1"/>
      <c r="F169" s="1"/>
      <c r="G169" s="1"/>
    </row>
    <row r="170" spans="1:7" x14ac:dyDescent="0.3">
      <c r="A170" s="6"/>
      <c r="B170" s="6"/>
      <c r="C170" s="1"/>
      <c r="D170" s="6"/>
      <c r="E170" s="1"/>
      <c r="F170" s="1"/>
      <c r="G170" s="1"/>
    </row>
    <row r="171" spans="1:7" x14ac:dyDescent="0.3">
      <c r="A171" s="6"/>
      <c r="B171" s="6"/>
      <c r="C171" s="1"/>
      <c r="D171" s="6"/>
      <c r="E171" s="1"/>
      <c r="F171" s="1"/>
      <c r="G171" s="1"/>
    </row>
    <row r="172" spans="1:7" x14ac:dyDescent="0.3">
      <c r="A172" s="6"/>
      <c r="B172" s="6"/>
      <c r="C172" s="1"/>
      <c r="D172" s="6"/>
      <c r="E172" s="1"/>
      <c r="F172" s="1"/>
      <c r="G172" s="1"/>
    </row>
    <row r="173" spans="1:7" x14ac:dyDescent="0.3">
      <c r="A173" s="6"/>
      <c r="B173" s="6"/>
      <c r="C173" s="1"/>
      <c r="D173" s="6"/>
      <c r="E173" s="1"/>
      <c r="F173" s="1"/>
      <c r="G173" s="1"/>
    </row>
    <row r="174" spans="1:7" x14ac:dyDescent="0.3">
      <c r="A174" s="6"/>
      <c r="B174" s="6"/>
      <c r="C174" s="1"/>
      <c r="D174" s="6"/>
      <c r="E174" s="1"/>
      <c r="F174" s="1"/>
      <c r="G174" s="1"/>
    </row>
    <row r="175" spans="1:7" x14ac:dyDescent="0.3">
      <c r="A175" s="6"/>
      <c r="B175" s="6"/>
      <c r="C175" s="1"/>
      <c r="D175" s="6"/>
      <c r="E175" s="1"/>
      <c r="F175" s="1"/>
      <c r="G175" s="1"/>
    </row>
    <row r="176" spans="1:7" x14ac:dyDescent="0.3">
      <c r="A176" s="6"/>
      <c r="B176" s="6"/>
      <c r="C176" s="1"/>
      <c r="D176" s="6"/>
      <c r="E176" s="1"/>
      <c r="F176" s="1"/>
      <c r="G176" s="1"/>
    </row>
    <row r="177" spans="1:7" x14ac:dyDescent="0.3">
      <c r="A177" s="6"/>
      <c r="B177" s="6"/>
      <c r="C177" s="1"/>
      <c r="D177" s="6"/>
      <c r="E177" s="1"/>
      <c r="F177" s="1"/>
      <c r="G177" s="1"/>
    </row>
    <row r="178" spans="1:7" x14ac:dyDescent="0.3">
      <c r="A178" s="6"/>
      <c r="B178" s="6"/>
      <c r="C178" s="1"/>
      <c r="D178" s="6"/>
      <c r="E178" s="1"/>
      <c r="F178" s="1"/>
      <c r="G178" s="1"/>
    </row>
    <row r="179" spans="1:7" x14ac:dyDescent="0.3">
      <c r="A179" s="6"/>
      <c r="B179" s="6"/>
      <c r="C179" s="1"/>
      <c r="D179" s="6"/>
      <c r="E179" s="1"/>
      <c r="F179" s="1"/>
      <c r="G179" s="1"/>
    </row>
    <row r="180" spans="1:7" x14ac:dyDescent="0.3">
      <c r="A180" s="6"/>
      <c r="B180" s="6"/>
      <c r="C180" s="1"/>
      <c r="D180" s="6"/>
      <c r="E180" s="1"/>
      <c r="F180" s="1"/>
      <c r="G180" s="1"/>
    </row>
    <row r="181" spans="1:7" x14ac:dyDescent="0.3">
      <c r="A181" s="6"/>
      <c r="B181" s="6"/>
      <c r="C181" s="1"/>
      <c r="D181" s="6"/>
      <c r="E181" s="1"/>
      <c r="F181" s="1"/>
      <c r="G181" s="1"/>
    </row>
    <row r="182" spans="1:7" x14ac:dyDescent="0.3">
      <c r="A182" s="6"/>
      <c r="B182" s="6"/>
      <c r="C182" s="1"/>
      <c r="D182" s="6"/>
      <c r="E182" s="1"/>
      <c r="F182" s="1"/>
      <c r="G182" s="1"/>
    </row>
    <row r="183" spans="1:7" x14ac:dyDescent="0.3">
      <c r="A183" s="6"/>
      <c r="B183" s="6"/>
      <c r="C183" s="1"/>
      <c r="D183" s="6"/>
      <c r="E183" s="1"/>
      <c r="F183" s="1"/>
      <c r="G183" s="1"/>
    </row>
    <row r="184" spans="1:7" x14ac:dyDescent="0.3">
      <c r="A184" s="6"/>
      <c r="B184" s="6"/>
      <c r="C184" s="1"/>
      <c r="D184" s="6"/>
      <c r="E184" s="1"/>
      <c r="F184" s="1"/>
      <c r="G184" s="1"/>
    </row>
    <row r="185" spans="1:7" x14ac:dyDescent="0.3">
      <c r="A185" s="6"/>
      <c r="B185" s="6"/>
      <c r="C185" s="1"/>
      <c r="D185" s="6"/>
      <c r="E185" s="1"/>
      <c r="F185" s="1"/>
      <c r="G185" s="1"/>
    </row>
    <row r="186" spans="1:7" x14ac:dyDescent="0.3">
      <c r="A186" s="6"/>
      <c r="B186" s="6"/>
      <c r="C186" s="1"/>
      <c r="D186" s="6"/>
      <c r="E186" s="1"/>
      <c r="F186" s="1"/>
      <c r="G186" s="1"/>
    </row>
    <row r="187" spans="1:7" x14ac:dyDescent="0.3">
      <c r="A187" s="6"/>
      <c r="B187" s="6"/>
      <c r="C187" s="1"/>
      <c r="D187" s="6"/>
      <c r="E187" s="1"/>
      <c r="F187" s="1"/>
      <c r="G187" s="1"/>
    </row>
    <row r="188" spans="1:7" x14ac:dyDescent="0.3">
      <c r="A188" s="6"/>
      <c r="B188" s="6"/>
      <c r="C188" s="1"/>
      <c r="D188" s="6"/>
      <c r="E188" s="1"/>
      <c r="F188" s="1"/>
      <c r="G188" s="1"/>
    </row>
    <row r="189" spans="1:7" x14ac:dyDescent="0.3">
      <c r="A189" s="6"/>
      <c r="B189" s="6"/>
      <c r="C189" s="1"/>
      <c r="D189" s="6"/>
      <c r="E189" s="1"/>
      <c r="F189" s="1"/>
      <c r="G189" s="1"/>
    </row>
    <row r="190" spans="1:7" x14ac:dyDescent="0.3">
      <c r="A190" s="6"/>
      <c r="B190" s="6"/>
      <c r="C190" s="1"/>
      <c r="D190" s="6"/>
      <c r="E190" s="1"/>
      <c r="F190" s="1"/>
      <c r="G190" s="1"/>
    </row>
    <row r="191" spans="1:7" x14ac:dyDescent="0.3">
      <c r="A191" s="6"/>
      <c r="B191" s="6"/>
      <c r="C191" s="1"/>
      <c r="D191" s="6"/>
      <c r="E191" s="1"/>
      <c r="F191" s="1"/>
      <c r="G191" s="1"/>
    </row>
    <row r="192" spans="1:7" x14ac:dyDescent="0.3">
      <c r="A192" s="6"/>
      <c r="B192" s="6"/>
      <c r="C192" s="1"/>
      <c r="D192" s="6"/>
      <c r="E192" s="1"/>
      <c r="F192" s="1"/>
      <c r="G192" s="1"/>
    </row>
    <row r="193" spans="1:7" x14ac:dyDescent="0.3">
      <c r="A193" s="6"/>
      <c r="B193" s="6"/>
      <c r="C193" s="1"/>
      <c r="D193" s="6"/>
      <c r="E193" s="1"/>
      <c r="F193" s="1"/>
      <c r="G193" s="1"/>
    </row>
    <row r="194" spans="1:7" x14ac:dyDescent="0.3">
      <c r="A194" s="6"/>
      <c r="B194" s="6"/>
      <c r="C194" s="1"/>
      <c r="D194" s="6"/>
      <c r="E194" s="1"/>
      <c r="F194" s="1"/>
      <c r="G194" s="1"/>
    </row>
    <row r="195" spans="1:7" x14ac:dyDescent="0.3">
      <c r="A195" s="6"/>
      <c r="B195" s="6"/>
      <c r="C195" s="1"/>
      <c r="D195" s="6"/>
      <c r="E195" s="1"/>
      <c r="F195" s="1"/>
      <c r="G195" s="1"/>
    </row>
    <row r="196" spans="1:7" x14ac:dyDescent="0.3">
      <c r="A196" s="6"/>
      <c r="B196" s="6"/>
      <c r="C196" s="1"/>
      <c r="D196" s="6"/>
      <c r="E196" s="1"/>
      <c r="F196" s="1"/>
      <c r="G196" s="1"/>
    </row>
    <row r="197" spans="1:7" x14ac:dyDescent="0.3">
      <c r="A197" s="6"/>
      <c r="B197" s="6"/>
      <c r="C197" s="1"/>
      <c r="D197" s="6"/>
      <c r="E197" s="1"/>
      <c r="F197" s="1"/>
      <c r="G197" s="1"/>
    </row>
    <row r="198" spans="1:7" x14ac:dyDescent="0.3">
      <c r="A198" s="6"/>
      <c r="B198" s="6"/>
      <c r="C198" s="1"/>
      <c r="D198" s="6"/>
      <c r="E198" s="1"/>
      <c r="F198" s="1"/>
      <c r="G198" s="1"/>
    </row>
    <row r="199" spans="1:7" x14ac:dyDescent="0.3">
      <c r="A199" s="6"/>
      <c r="B199" s="6"/>
      <c r="C199" s="1"/>
      <c r="D199" s="6"/>
      <c r="E199" s="1"/>
      <c r="F199" s="1"/>
      <c r="G199" s="1"/>
    </row>
    <row r="200" spans="1:7" x14ac:dyDescent="0.3">
      <c r="A200" s="6"/>
      <c r="B200" s="6"/>
      <c r="C200" s="1"/>
      <c r="D200" s="6"/>
      <c r="E200" s="1"/>
      <c r="F200" s="1"/>
      <c r="G200" s="1"/>
    </row>
    <row r="201" spans="1:7" x14ac:dyDescent="0.3">
      <c r="A201" s="6"/>
      <c r="B201" s="6"/>
      <c r="C201" s="1"/>
      <c r="D201" s="6"/>
      <c r="E201" s="1"/>
      <c r="F201" s="1"/>
      <c r="G201" s="1"/>
    </row>
    <row r="202" spans="1:7" x14ac:dyDescent="0.3">
      <c r="A202" s="6"/>
      <c r="B202" s="6"/>
      <c r="C202" s="1"/>
      <c r="D202" s="6"/>
      <c r="E202" s="1"/>
      <c r="F202" s="1"/>
      <c r="G202" s="1"/>
    </row>
    <row r="203" spans="1:7" x14ac:dyDescent="0.3">
      <c r="A203" s="6"/>
      <c r="B203" s="6"/>
      <c r="C203" s="1"/>
      <c r="D203" s="6"/>
      <c r="E203" s="1"/>
      <c r="F203" s="1"/>
      <c r="G203" s="1"/>
    </row>
    <row r="204" spans="1:7" x14ac:dyDescent="0.3">
      <c r="A204" s="6"/>
      <c r="B204" s="6"/>
      <c r="C204" s="1"/>
      <c r="D204" s="6"/>
      <c r="E204" s="1"/>
      <c r="F204" s="1"/>
      <c r="G204" s="1"/>
    </row>
    <row r="205" spans="1:7" x14ac:dyDescent="0.3">
      <c r="A205" s="6"/>
      <c r="B205" s="6"/>
      <c r="C205" s="1"/>
      <c r="D205" s="6"/>
      <c r="E205" s="1"/>
      <c r="F205" s="1"/>
      <c r="G205" s="1"/>
    </row>
    <row r="206" spans="1:7" x14ac:dyDescent="0.3">
      <c r="A206" s="6"/>
      <c r="B206" s="6"/>
      <c r="C206" s="1"/>
      <c r="D206" s="6"/>
      <c r="E206" s="1"/>
      <c r="F206" s="1"/>
      <c r="G206" s="1"/>
    </row>
    <row r="207" spans="1:7" x14ac:dyDescent="0.3">
      <c r="A207" s="6"/>
      <c r="B207" s="6"/>
      <c r="C207" s="1"/>
      <c r="D207" s="6"/>
      <c r="E207" s="1"/>
      <c r="F207" s="1"/>
      <c r="G207" s="1"/>
    </row>
    <row r="208" spans="1:7" x14ac:dyDescent="0.3">
      <c r="A208" s="6"/>
      <c r="B208" s="6"/>
      <c r="C208" s="1"/>
      <c r="D208" s="6"/>
      <c r="E208" s="1"/>
      <c r="F208" s="1"/>
      <c r="G208" s="1"/>
    </row>
    <row r="209" spans="1:7" x14ac:dyDescent="0.3">
      <c r="A209" s="6"/>
      <c r="B209" s="6"/>
      <c r="C209" s="1"/>
      <c r="D209" s="6"/>
      <c r="E209" s="1"/>
      <c r="F209" s="1"/>
      <c r="G209" s="1"/>
    </row>
    <row r="210" spans="1:7" x14ac:dyDescent="0.3">
      <c r="A210" s="6"/>
      <c r="B210" s="6"/>
      <c r="C210" s="1"/>
      <c r="D210" s="6"/>
      <c r="E210" s="1"/>
      <c r="F210" s="1"/>
      <c r="G210" s="1"/>
    </row>
    <row r="211" spans="1:7" x14ac:dyDescent="0.3">
      <c r="A211" s="6"/>
      <c r="B211" s="6"/>
      <c r="C211" s="1"/>
      <c r="D211" s="6"/>
      <c r="E211" s="1"/>
      <c r="F211" s="1"/>
      <c r="G211" s="1"/>
    </row>
    <row r="212" spans="1:7" x14ac:dyDescent="0.3">
      <c r="A212" s="6"/>
      <c r="B212" s="6"/>
      <c r="C212" s="1"/>
      <c r="D212" s="6"/>
      <c r="E212" s="1"/>
      <c r="F212" s="1"/>
      <c r="G212" s="1"/>
    </row>
    <row r="213" spans="1:7" x14ac:dyDescent="0.3">
      <c r="A213" s="6"/>
      <c r="B213" s="6"/>
      <c r="C213" s="1"/>
      <c r="D213" s="6"/>
      <c r="E213" s="1"/>
      <c r="F213" s="1"/>
      <c r="G213" s="1"/>
    </row>
    <row r="214" spans="1:7" x14ac:dyDescent="0.3">
      <c r="A214" s="6"/>
      <c r="B214" s="6"/>
      <c r="C214" s="1"/>
      <c r="D214" s="6"/>
      <c r="E214" s="1"/>
      <c r="F214" s="1"/>
      <c r="G214" s="1"/>
    </row>
    <row r="215" spans="1:7" x14ac:dyDescent="0.3">
      <c r="A215" s="6"/>
      <c r="B215" s="6"/>
      <c r="C215" s="1"/>
      <c r="D215" s="6"/>
      <c r="E215" s="1"/>
      <c r="F215" s="1"/>
      <c r="G215" s="1"/>
    </row>
    <row r="216" spans="1:7" x14ac:dyDescent="0.3">
      <c r="A216" s="6"/>
      <c r="B216" s="6"/>
      <c r="C216" s="1"/>
      <c r="D216" s="6"/>
      <c r="E216" s="1"/>
      <c r="F216" s="1"/>
      <c r="G216" s="1"/>
    </row>
    <row r="217" spans="1:7" x14ac:dyDescent="0.3">
      <c r="A217" s="6"/>
      <c r="B217" s="6"/>
      <c r="C217" s="1"/>
      <c r="D217" s="6"/>
      <c r="E217" s="1"/>
      <c r="F217" s="1"/>
      <c r="G217" s="1"/>
    </row>
    <row r="218" spans="1:7" x14ac:dyDescent="0.3">
      <c r="A218" s="6"/>
      <c r="B218" s="6"/>
      <c r="C218" s="1"/>
      <c r="D218" s="6"/>
      <c r="E218" s="1"/>
      <c r="F218" s="1"/>
      <c r="G218" s="1"/>
    </row>
    <row r="219" spans="1:7" x14ac:dyDescent="0.3">
      <c r="A219" s="6"/>
      <c r="B219" s="6"/>
      <c r="C219" s="1"/>
      <c r="D219" s="6"/>
      <c r="E219" s="1"/>
      <c r="F219" s="1"/>
      <c r="G219" s="1"/>
    </row>
    <row r="220" spans="1:7" x14ac:dyDescent="0.3">
      <c r="A220" s="6"/>
      <c r="B220" s="6"/>
      <c r="C220" s="1"/>
      <c r="D220" s="6"/>
      <c r="E220" s="1"/>
      <c r="F220" s="1"/>
      <c r="G220" s="1"/>
    </row>
    <row r="221" spans="1:7" x14ac:dyDescent="0.3">
      <c r="A221" s="6"/>
      <c r="B221" s="6"/>
      <c r="C221" s="1"/>
      <c r="D221" s="6"/>
      <c r="E221" s="1"/>
      <c r="F221" s="1"/>
      <c r="G221" s="1"/>
    </row>
    <row r="222" spans="1:7" x14ac:dyDescent="0.3">
      <c r="A222" s="6"/>
      <c r="B222" s="6"/>
      <c r="C222" s="1"/>
      <c r="D222" s="6"/>
      <c r="E222" s="1"/>
      <c r="F222" s="1"/>
      <c r="G222" s="1"/>
    </row>
    <row r="223" spans="1:7" x14ac:dyDescent="0.3">
      <c r="A223" s="6"/>
      <c r="B223" s="6"/>
      <c r="C223" s="1"/>
      <c r="D223" s="6"/>
      <c r="E223" s="1"/>
      <c r="F223" s="1"/>
      <c r="G223" s="1"/>
    </row>
    <row r="224" spans="1:7" x14ac:dyDescent="0.3">
      <c r="A224" s="6"/>
      <c r="B224" s="6"/>
      <c r="C224" s="1"/>
      <c r="D224" s="6"/>
      <c r="E224" s="1"/>
      <c r="F224" s="1"/>
      <c r="G224" s="1"/>
    </row>
    <row r="225" spans="1:7" x14ac:dyDescent="0.3">
      <c r="A225" s="6"/>
      <c r="B225" s="6"/>
      <c r="C225" s="1"/>
      <c r="D225" s="6"/>
      <c r="E225" s="1"/>
      <c r="F225" s="1"/>
      <c r="G225" s="1"/>
    </row>
    <row r="226" spans="1:7" x14ac:dyDescent="0.3">
      <c r="A226" s="6"/>
      <c r="B226" s="6"/>
      <c r="C226" s="1"/>
      <c r="D226" s="6"/>
      <c r="E226" s="1"/>
      <c r="F226" s="1"/>
      <c r="G226" s="1"/>
    </row>
    <row r="227" spans="1:7" x14ac:dyDescent="0.3">
      <c r="A227" s="6"/>
      <c r="B227" s="6"/>
      <c r="C227" s="1"/>
      <c r="D227" s="6"/>
      <c r="E227" s="1"/>
      <c r="F227" s="1"/>
      <c r="G227" s="1"/>
    </row>
    <row r="228" spans="1:7" x14ac:dyDescent="0.3">
      <c r="A228" s="6"/>
      <c r="B228" s="6"/>
      <c r="C228" s="1"/>
      <c r="D228" s="6"/>
      <c r="E228" s="1"/>
      <c r="F228" s="1"/>
      <c r="G228" s="1"/>
    </row>
    <row r="229" spans="1:7" x14ac:dyDescent="0.3">
      <c r="A229" s="6"/>
      <c r="B229" s="6"/>
      <c r="C229" s="1"/>
      <c r="D229" s="6"/>
      <c r="E229" s="1"/>
      <c r="F229" s="1"/>
      <c r="G229" s="1"/>
    </row>
    <row r="230" spans="1:7" x14ac:dyDescent="0.3">
      <c r="A230" s="6"/>
      <c r="B230" s="6"/>
      <c r="C230" s="1"/>
      <c r="D230" s="6"/>
      <c r="E230" s="1"/>
      <c r="F230" s="1"/>
      <c r="G230" s="1"/>
    </row>
    <row r="231" spans="1:7" x14ac:dyDescent="0.3">
      <c r="A231" s="6"/>
      <c r="B231" s="6"/>
      <c r="C231" s="1"/>
      <c r="D231" s="6"/>
      <c r="E231" s="1"/>
      <c r="F231" s="1"/>
      <c r="G231" s="1"/>
    </row>
    <row r="232" spans="1:7" x14ac:dyDescent="0.3">
      <c r="A232" s="6"/>
      <c r="B232" s="6"/>
      <c r="C232" s="1"/>
      <c r="D232" s="6"/>
      <c r="E232" s="1"/>
      <c r="F232" s="1"/>
      <c r="G232" s="1"/>
    </row>
    <row r="233" spans="1:7" x14ac:dyDescent="0.3">
      <c r="A233" s="6"/>
      <c r="B233" s="6"/>
      <c r="C233" s="1"/>
      <c r="D233" s="6"/>
      <c r="E233" s="1"/>
      <c r="F233" s="1"/>
      <c r="G233" s="1"/>
    </row>
    <row r="234" spans="1:7" x14ac:dyDescent="0.3">
      <c r="A234" s="6"/>
      <c r="B234" s="6"/>
      <c r="C234" s="1"/>
      <c r="D234" s="6"/>
      <c r="E234" s="1"/>
      <c r="F234" s="1"/>
      <c r="G234" s="1"/>
    </row>
    <row r="235" spans="1:7" x14ac:dyDescent="0.3">
      <c r="A235" s="6"/>
      <c r="B235" s="6"/>
      <c r="C235" s="1"/>
      <c r="D235" s="6"/>
      <c r="E235" s="1"/>
      <c r="F235" s="1"/>
      <c r="G235" s="1"/>
    </row>
    <row r="236" spans="1:7" x14ac:dyDescent="0.3">
      <c r="A236" s="6"/>
      <c r="B236" s="6"/>
      <c r="C236" s="1"/>
      <c r="D236" s="6"/>
      <c r="E236" s="1"/>
      <c r="F236" s="1"/>
      <c r="G236" s="1"/>
    </row>
    <row r="237" spans="1:7" x14ac:dyDescent="0.3">
      <c r="A237" s="6"/>
      <c r="B237" s="6"/>
      <c r="C237" s="1"/>
      <c r="D237" s="6"/>
      <c r="E237" s="1"/>
      <c r="F237" s="1"/>
      <c r="G237" s="1"/>
    </row>
    <row r="238" spans="1:7" x14ac:dyDescent="0.3">
      <c r="A238" s="6"/>
      <c r="B238" s="6"/>
      <c r="C238" s="1"/>
      <c r="D238" s="6"/>
      <c r="E238" s="1"/>
      <c r="F238" s="1"/>
      <c r="G238" s="1"/>
    </row>
    <row r="239" spans="1:7" x14ac:dyDescent="0.3">
      <c r="A239" s="6"/>
      <c r="B239" s="6"/>
      <c r="C239" s="1"/>
      <c r="D239" s="6"/>
      <c r="E239" s="1"/>
      <c r="F239" s="1"/>
      <c r="G239" s="1"/>
    </row>
    <row r="240" spans="1:7" x14ac:dyDescent="0.3">
      <c r="A240" s="6"/>
      <c r="B240" s="6"/>
      <c r="C240" s="1"/>
      <c r="D240" s="6"/>
      <c r="E240" s="1"/>
      <c r="F240" s="1"/>
      <c r="G240" s="1"/>
    </row>
    <row r="241" spans="1:7" x14ac:dyDescent="0.3">
      <c r="A241" s="6"/>
      <c r="B241" s="6"/>
      <c r="C241" s="1"/>
      <c r="D241" s="6"/>
      <c r="E241" s="1"/>
      <c r="F241" s="1"/>
      <c r="G241" s="1"/>
    </row>
    <row r="242" spans="1:7" x14ac:dyDescent="0.3">
      <c r="A242" s="6"/>
      <c r="B242" s="6"/>
      <c r="C242" s="1"/>
      <c r="D242" s="6"/>
      <c r="E242" s="1"/>
      <c r="F242" s="1"/>
      <c r="G242" s="1"/>
    </row>
    <row r="243" spans="1:7" x14ac:dyDescent="0.3">
      <c r="A243" s="6"/>
      <c r="B243" s="6"/>
      <c r="C243" s="1"/>
      <c r="D243" s="6"/>
      <c r="E243" s="1"/>
      <c r="F243" s="1"/>
      <c r="G243" s="1"/>
    </row>
    <row r="244" spans="1:7" x14ac:dyDescent="0.3">
      <c r="A244" s="6"/>
      <c r="B244" s="6"/>
      <c r="C244" s="1"/>
      <c r="D244" s="6"/>
      <c r="E244" s="1"/>
      <c r="F244" s="1"/>
      <c r="G244" s="1"/>
    </row>
    <row r="245" spans="1:7" x14ac:dyDescent="0.3">
      <c r="A245" s="6"/>
      <c r="B245" s="6"/>
      <c r="C245" s="1"/>
      <c r="D245" s="6"/>
      <c r="E245" s="1"/>
      <c r="F245" s="1"/>
      <c r="G245" s="1"/>
    </row>
    <row r="246" spans="1:7" x14ac:dyDescent="0.3">
      <c r="A246" s="6"/>
      <c r="B246" s="6"/>
      <c r="C246" s="1"/>
      <c r="D246" s="6"/>
      <c r="E246" s="1"/>
      <c r="F246" s="1"/>
      <c r="G246" s="1"/>
    </row>
    <row r="247" spans="1:7" x14ac:dyDescent="0.3">
      <c r="A247" s="6"/>
      <c r="B247" s="6"/>
      <c r="C247" s="1"/>
      <c r="D247" s="6"/>
      <c r="E247" s="1"/>
      <c r="F247" s="1"/>
      <c r="G247" s="1"/>
    </row>
    <row r="248" spans="1:7" x14ac:dyDescent="0.3">
      <c r="A248" s="6"/>
      <c r="B248" s="6"/>
      <c r="C248" s="1"/>
      <c r="D248" s="6"/>
      <c r="E248" s="1"/>
      <c r="F248" s="1"/>
      <c r="G248" s="1"/>
    </row>
    <row r="249" spans="1:7" x14ac:dyDescent="0.3">
      <c r="A249" s="6"/>
      <c r="B249" s="6"/>
      <c r="C249" s="1"/>
      <c r="D249" s="6"/>
      <c r="E249" s="1"/>
      <c r="F249" s="1"/>
      <c r="G249" s="1"/>
    </row>
    <row r="250" spans="1:7" x14ac:dyDescent="0.3">
      <c r="A250" s="6"/>
      <c r="B250" s="6"/>
      <c r="C250" s="1"/>
      <c r="D250" s="6"/>
      <c r="E250" s="1"/>
      <c r="F250" s="1"/>
      <c r="G250" s="1"/>
    </row>
    <row r="251" spans="1:7" x14ac:dyDescent="0.3">
      <c r="A251" s="6"/>
      <c r="B251" s="6"/>
      <c r="C251" s="1"/>
      <c r="D251" s="6"/>
      <c r="E251" s="1"/>
      <c r="F251" s="1"/>
      <c r="G251" s="1"/>
    </row>
    <row r="252" spans="1:7" x14ac:dyDescent="0.3">
      <c r="A252" s="6"/>
      <c r="B252" s="6"/>
      <c r="C252" s="1"/>
      <c r="D252" s="6"/>
      <c r="E252" s="1"/>
      <c r="F252" s="1"/>
      <c r="G252" s="1"/>
    </row>
    <row r="253" spans="1:7" x14ac:dyDescent="0.3">
      <c r="A253" s="6"/>
      <c r="B253" s="6"/>
      <c r="C253" s="1"/>
      <c r="D253" s="6"/>
      <c r="E253" s="1"/>
      <c r="F253" s="1"/>
      <c r="G253" s="1"/>
    </row>
    <row r="254" spans="1:7" x14ac:dyDescent="0.3">
      <c r="A254" s="6"/>
      <c r="B254" s="6"/>
      <c r="C254" s="1"/>
      <c r="D254" s="6"/>
      <c r="E254" s="1"/>
      <c r="F254" s="1"/>
      <c r="G254" s="1"/>
    </row>
    <row r="255" spans="1:7" x14ac:dyDescent="0.3">
      <c r="A255" s="6"/>
      <c r="B255" s="6"/>
      <c r="C255" s="1"/>
      <c r="D255" s="6"/>
      <c r="E255" s="1"/>
      <c r="F255" s="1"/>
      <c r="G255" s="1"/>
    </row>
    <row r="256" spans="1:7" x14ac:dyDescent="0.3">
      <c r="A256" s="6"/>
      <c r="B256" s="6"/>
      <c r="C256" s="1"/>
      <c r="D256" s="6"/>
      <c r="E256" s="1"/>
      <c r="F256" s="1"/>
      <c r="G256" s="1"/>
    </row>
    <row r="257" spans="1:7" x14ac:dyDescent="0.3">
      <c r="A257" s="6"/>
      <c r="B257" s="6"/>
      <c r="C257" s="1"/>
      <c r="D257" s="6"/>
      <c r="E257" s="1"/>
      <c r="F257" s="1"/>
      <c r="G257" s="1"/>
    </row>
    <row r="258" spans="1:7" x14ac:dyDescent="0.3">
      <c r="A258" s="6"/>
      <c r="B258" s="6"/>
      <c r="C258" s="1"/>
      <c r="D258" s="6"/>
      <c r="E258" s="1"/>
      <c r="F258" s="1"/>
      <c r="G258" s="1"/>
    </row>
    <row r="259" spans="1:7" x14ac:dyDescent="0.3">
      <c r="A259" s="6"/>
      <c r="B259" s="6"/>
      <c r="C259" s="1"/>
      <c r="D259" s="6"/>
      <c r="E259" s="1"/>
      <c r="F259" s="1"/>
      <c r="G259" s="1"/>
    </row>
    <row r="260" spans="1:7" x14ac:dyDescent="0.3">
      <c r="A260" s="6"/>
      <c r="B260" s="6"/>
      <c r="C260" s="1"/>
      <c r="D260" s="6"/>
      <c r="E260" s="1"/>
      <c r="F260" s="1"/>
      <c r="G260" s="1"/>
    </row>
    <row r="261" spans="1:7" x14ac:dyDescent="0.3">
      <c r="A261" s="6"/>
      <c r="B261" s="6"/>
      <c r="C261" s="1"/>
      <c r="D261" s="6"/>
      <c r="E261" s="1"/>
      <c r="F261" s="1"/>
      <c r="G261" s="1"/>
    </row>
    <row r="262" spans="1:7" x14ac:dyDescent="0.3">
      <c r="A262" s="6"/>
      <c r="B262" s="6"/>
      <c r="C262" s="1"/>
      <c r="D262" s="6"/>
      <c r="E262" s="1"/>
      <c r="F262" s="1"/>
      <c r="G262" s="1"/>
    </row>
    <row r="263" spans="1:7" x14ac:dyDescent="0.3">
      <c r="A263" s="6"/>
      <c r="B263" s="6"/>
      <c r="C263" s="1"/>
      <c r="D263" s="6"/>
      <c r="E263" s="1"/>
      <c r="F263" s="1"/>
      <c r="G263" s="1"/>
    </row>
    <row r="264" spans="1:7" x14ac:dyDescent="0.3">
      <c r="A264" s="6"/>
      <c r="B264" s="6"/>
      <c r="C264" s="1"/>
      <c r="D264" s="6"/>
      <c r="E264" s="1"/>
      <c r="F264" s="1"/>
      <c r="G264" s="1"/>
    </row>
    <row r="265" spans="1:7" x14ac:dyDescent="0.3">
      <c r="A265" s="6"/>
      <c r="B265" s="6"/>
      <c r="C265" s="1"/>
      <c r="D265" s="6"/>
      <c r="E265" s="1"/>
      <c r="F265" s="1"/>
      <c r="G265" s="1"/>
    </row>
    <row r="266" spans="1:7" x14ac:dyDescent="0.3">
      <c r="A266" s="6"/>
      <c r="B266" s="6"/>
      <c r="C266" s="1"/>
      <c r="D266" s="6"/>
      <c r="E266" s="1"/>
      <c r="F266" s="1"/>
      <c r="G266" s="1"/>
    </row>
    <row r="267" spans="1:7" x14ac:dyDescent="0.3">
      <c r="A267" s="6"/>
      <c r="B267" s="6"/>
      <c r="C267" s="1"/>
      <c r="D267" s="6"/>
      <c r="E267" s="1"/>
      <c r="F267" s="1"/>
      <c r="G267" s="1"/>
    </row>
  </sheetData>
  <conditionalFormatting sqref="C27:G29">
    <cfRule type="containsText" dxfId="1730" priority="23" operator="containsText" text="ntitulé">
      <formula>NOT(ISERROR(SEARCH("ntitulé",C27)))</formula>
    </cfRule>
    <cfRule type="containsBlanks" dxfId="1729" priority="24">
      <formula>LEN(TRIM(C27))=0</formula>
    </cfRule>
  </conditionalFormatting>
  <conditionalFormatting sqref="C27:G29">
    <cfRule type="containsText" dxfId="1728" priority="22" operator="containsText" text="libre">
      <formula>NOT(ISERROR(SEARCH("libre",C27)))</formula>
    </cfRule>
  </conditionalFormatting>
  <conditionalFormatting sqref="C31:G31">
    <cfRule type="containsText" dxfId="1727" priority="20" operator="containsText" text="ntitulé">
      <formula>NOT(ISERROR(SEARCH("ntitulé",C31)))</formula>
    </cfRule>
    <cfRule type="containsBlanks" dxfId="1726" priority="21">
      <formula>LEN(TRIM(C31))=0</formula>
    </cfRule>
  </conditionalFormatting>
  <conditionalFormatting sqref="C31:G31">
    <cfRule type="containsText" dxfId="1725" priority="19" operator="containsText" text="libre">
      <formula>NOT(ISERROR(SEARCH("libre",C31)))</formula>
    </cfRule>
  </conditionalFormatting>
  <conditionalFormatting sqref="C14:G14">
    <cfRule type="containsText" dxfId="1724" priority="17" operator="containsText" text="ntitulé">
      <formula>NOT(ISERROR(SEARCH("ntitulé",C14)))</formula>
    </cfRule>
    <cfRule type="containsBlanks" dxfId="1723" priority="18">
      <formula>LEN(TRIM(C14))=0</formula>
    </cfRule>
  </conditionalFormatting>
  <conditionalFormatting sqref="C14:G14">
    <cfRule type="containsText" dxfId="1722" priority="16" operator="containsText" text="libre">
      <formula>NOT(ISERROR(SEARCH("libre",C14)))</formula>
    </cfRule>
  </conditionalFormatting>
  <conditionalFormatting sqref="C15:G16">
    <cfRule type="containsText" dxfId="1721" priority="14" operator="containsText" text="ntitulé">
      <formula>NOT(ISERROR(SEARCH("ntitulé",C15)))</formula>
    </cfRule>
    <cfRule type="containsBlanks" dxfId="1720" priority="15">
      <formula>LEN(TRIM(C15))=0</formula>
    </cfRule>
  </conditionalFormatting>
  <conditionalFormatting sqref="C15:G16">
    <cfRule type="containsText" dxfId="1719" priority="13" operator="containsText" text="libre">
      <formula>NOT(ISERROR(SEARCH("libre",C15)))</formula>
    </cfRule>
  </conditionalFormatting>
  <conditionalFormatting sqref="C17:G18">
    <cfRule type="containsText" dxfId="1718" priority="11" operator="containsText" text="ntitulé">
      <formula>NOT(ISERROR(SEARCH("ntitulé",C17)))</formula>
    </cfRule>
    <cfRule type="containsBlanks" dxfId="1717" priority="12">
      <formula>LEN(TRIM(C17))=0</formula>
    </cfRule>
  </conditionalFormatting>
  <conditionalFormatting sqref="C17:G18">
    <cfRule type="containsText" dxfId="1716" priority="10" operator="containsText" text="libre">
      <formula>NOT(ISERROR(SEARCH("libre",C17)))</formula>
    </cfRule>
  </conditionalFormatting>
  <conditionalFormatting sqref="C19:G19">
    <cfRule type="containsText" dxfId="1715" priority="8" operator="containsText" text="ntitulé">
      <formula>NOT(ISERROR(SEARCH("ntitulé",C19)))</formula>
    </cfRule>
    <cfRule type="containsBlanks" dxfId="1714" priority="9">
      <formula>LEN(TRIM(C19))=0</formula>
    </cfRule>
  </conditionalFormatting>
  <conditionalFormatting sqref="C19:G19">
    <cfRule type="containsText" dxfId="1713" priority="7" operator="containsText" text="libre">
      <formula>NOT(ISERROR(SEARCH("libre",C19)))</formula>
    </cfRule>
  </conditionalFormatting>
  <conditionalFormatting sqref="C20:G21">
    <cfRule type="containsText" dxfId="1712" priority="5" operator="containsText" text="ntitulé">
      <formula>NOT(ISERROR(SEARCH("ntitulé",C20)))</formula>
    </cfRule>
    <cfRule type="containsBlanks" dxfId="1711" priority="6">
      <formula>LEN(TRIM(C20))=0</formula>
    </cfRule>
  </conditionalFormatting>
  <conditionalFormatting sqref="C20:G21">
    <cfRule type="containsText" dxfId="1710" priority="4" operator="containsText" text="libre">
      <formula>NOT(ISERROR(SEARCH("libre",C20)))</formula>
    </cfRule>
  </conditionalFormatting>
  <conditionalFormatting sqref="C7:G8">
    <cfRule type="containsText" dxfId="1709" priority="2" operator="containsText" text="ntitulé">
      <formula>NOT(ISERROR(SEARCH("ntitulé",C7)))</formula>
    </cfRule>
    <cfRule type="containsBlanks" dxfId="1708" priority="3">
      <formula>LEN(TRIM(C7))=0</formula>
    </cfRule>
  </conditionalFormatting>
  <conditionalFormatting sqref="C7:G8">
    <cfRule type="containsText" dxfId="1707" priority="1" operator="containsText" text="libre">
      <formula>NOT(ISERROR(SEARCH("libre",C7)))</formula>
    </cfRule>
  </conditionalFormatting>
  <hyperlinks>
    <hyperlink ref="A1" location="TAB00!A1" display="Retour page de garde"/>
    <hyperlink ref="A2" location="'TAB5'!A1" display="Retour TAB5"/>
  </hyperlinks>
  <pageMargins left="0.7" right="0.7" top="0.75" bottom="0.75" header="0.3" footer="0.3"/>
  <pageSetup paperSize="9" scale="85"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zoomScale="90" zoomScaleNormal="90" workbookViewId="0">
      <selection activeCell="B24" sqref="B24:Q24"/>
    </sheetView>
  </sheetViews>
  <sheetFormatPr baseColWidth="10" defaultColWidth="9.1640625" defaultRowHeight="13.5" x14ac:dyDescent="0.3"/>
  <cols>
    <col min="1" max="1" width="45.5" style="77" customWidth="1"/>
    <col min="2" max="2" width="14.6640625" style="73" customWidth="1"/>
    <col min="3" max="4" width="14.6640625" style="77" customWidth="1"/>
    <col min="5" max="9" width="14.6640625" style="73" customWidth="1"/>
    <col min="10" max="10" width="0.83203125" style="73" customWidth="1"/>
    <col min="11" max="17" width="9" style="73" customWidth="1"/>
    <col min="18" max="16384" width="9.1640625" style="73"/>
  </cols>
  <sheetData>
    <row r="1" spans="1:17" ht="15" x14ac:dyDescent="0.3">
      <c r="A1" s="139" t="s">
        <v>152</v>
      </c>
      <c r="B1" s="212"/>
      <c r="C1" s="165"/>
      <c r="E1" s="212"/>
      <c r="G1" s="212"/>
      <c r="I1" s="212"/>
      <c r="L1" s="212"/>
      <c r="N1" s="212"/>
      <c r="P1" s="212"/>
    </row>
    <row r="2" spans="1:17" ht="15" x14ac:dyDescent="0.3">
      <c r="A2" s="20" t="s">
        <v>371</v>
      </c>
      <c r="B2" s="212"/>
      <c r="C2" s="165"/>
      <c r="E2" s="212"/>
      <c r="G2" s="212"/>
      <c r="I2" s="212"/>
      <c r="L2" s="212"/>
      <c r="N2" s="212"/>
      <c r="P2" s="212"/>
    </row>
    <row r="3" spans="1:17" ht="22.15" customHeight="1" x14ac:dyDescent="0.35">
      <c r="A3" s="161" t="str">
        <f>TAB00!B69&amp;" : "&amp;TAB00!C69</f>
        <v>TAB5.6 : Autres impôts, taxes, redevances, surcharges, précomptes immobiliers et mobiliers</v>
      </c>
      <c r="B3" s="161"/>
      <c r="C3" s="161"/>
      <c r="D3" s="161"/>
      <c r="E3" s="161"/>
      <c r="F3" s="161"/>
      <c r="G3" s="161"/>
      <c r="H3" s="161"/>
      <c r="I3" s="161"/>
      <c r="J3" s="161"/>
      <c r="K3" s="161"/>
      <c r="L3" s="161"/>
      <c r="M3" s="161"/>
      <c r="N3" s="161"/>
      <c r="O3" s="161"/>
      <c r="P3" s="161"/>
      <c r="Q3" s="161"/>
    </row>
    <row r="4" spans="1:17" x14ac:dyDescent="0.3">
      <c r="J4" s="78"/>
      <c r="K4" s="78"/>
      <c r="L4" s="78"/>
      <c r="M4" s="78"/>
    </row>
    <row r="5" spans="1:17" s="266" customFormat="1" x14ac:dyDescent="0.3">
      <c r="A5" s="168"/>
      <c r="B5" s="168"/>
      <c r="C5" s="168"/>
      <c r="D5" s="168"/>
      <c r="E5" s="78"/>
      <c r="F5" s="78"/>
      <c r="G5" s="78"/>
      <c r="H5" s="78"/>
      <c r="I5" s="78"/>
      <c r="K5" s="758" t="s">
        <v>954</v>
      </c>
      <c r="L5" s="765"/>
      <c r="M5" s="765"/>
      <c r="N5" s="765"/>
      <c r="O5" s="765"/>
      <c r="P5" s="765"/>
      <c r="Q5" s="766"/>
    </row>
    <row r="6" spans="1:17" s="266" customFormat="1" ht="41.25" thickBot="1" x14ac:dyDescent="0.35">
      <c r="A6" s="615" t="s">
        <v>2</v>
      </c>
      <c r="B6" s="596" t="s">
        <v>110</v>
      </c>
      <c r="C6" s="596" t="s">
        <v>132</v>
      </c>
      <c r="D6" s="596" t="s">
        <v>299</v>
      </c>
      <c r="E6" s="596" t="s">
        <v>298</v>
      </c>
      <c r="F6" s="596" t="s">
        <v>294</v>
      </c>
      <c r="G6" s="596" t="s">
        <v>295</v>
      </c>
      <c r="H6" s="596" t="s">
        <v>296</v>
      </c>
      <c r="I6" s="596" t="s">
        <v>297</v>
      </c>
      <c r="K6" s="596" t="s">
        <v>950</v>
      </c>
      <c r="L6" s="596" t="s">
        <v>951</v>
      </c>
      <c r="M6" s="596" t="s">
        <v>959</v>
      </c>
      <c r="N6" s="596" t="s">
        <v>955</v>
      </c>
      <c r="O6" s="596" t="s">
        <v>956</v>
      </c>
      <c r="P6" s="596" t="s">
        <v>957</v>
      </c>
      <c r="Q6" s="596" t="s">
        <v>958</v>
      </c>
    </row>
    <row r="7" spans="1:17" s="97" customFormat="1" ht="24.6" customHeight="1" x14ac:dyDescent="0.3">
      <c r="A7" s="55" t="s">
        <v>664</v>
      </c>
      <c r="B7" s="270"/>
      <c r="C7" s="270"/>
      <c r="D7" s="270"/>
      <c r="E7" s="270"/>
      <c r="F7" s="270"/>
      <c r="G7" s="270"/>
      <c r="H7" s="270"/>
      <c r="I7" s="270"/>
      <c r="K7" s="290">
        <f t="shared" ref="K7:K18" si="0">IFERROR(IF(AND(ROUND(SUM(B7:B7),0)=0,ROUND(SUM(C7:C7),0)&gt;ROUND(SUM(B7:B7),0)),"INF",(ROUND(SUM(C7:C7),0)-ROUND(SUM(B7:B7),0))/ROUND(SUM(B7:B7),0)),0)</f>
        <v>0</v>
      </c>
      <c r="L7" s="290">
        <f t="shared" ref="L7:L18" si="1">IFERROR(IF(AND(ROUND(SUM(C7),0)=0,ROUND(SUM(D7:D7),0)&gt;ROUND(SUM(C7),0)),"INF",(ROUND(SUM(D7:D7),0)-ROUND(SUM(C7),0))/ROUND(SUM(C7),0)),0)</f>
        <v>0</v>
      </c>
      <c r="M7" s="290">
        <f t="shared" ref="M7:M18" si="2">IFERROR(IF(AND(ROUND(SUM(D7),0)=0,ROUND(SUM(E7:E7),0)&gt;ROUND(SUM(D7),0)),"INF",(ROUND(SUM(E7:E7),0)-ROUND(SUM(D7),0))/ROUND(SUM(D7),0)),0)</f>
        <v>0</v>
      </c>
      <c r="N7" s="290">
        <f t="shared" ref="N7:N18" si="3">IFERROR(IF(AND(ROUND(SUM(E7:E7),0)=0,ROUND(SUM(F7:F7),0)&gt;ROUND(SUM(E7:E7),0)),"INF",(ROUND(SUM(F7:F7),0)-ROUND(SUM(E7:E7),0))/ROUND(SUM(E7:E7),0)),0)</f>
        <v>0</v>
      </c>
      <c r="O7" s="290">
        <f t="shared" ref="O7:O18" si="4">IFERROR(IF(AND(ROUND(SUM(F7),0)=0,ROUND(SUM(G7:G7),0)&gt;ROUND(SUM(F7),0)),"INF",(ROUND(SUM(G7:G7),0)-ROUND(SUM(F7),0))/ROUND(SUM(F7),0)),0)</f>
        <v>0</v>
      </c>
      <c r="P7" s="290">
        <f t="shared" ref="P7:P18" si="5">IFERROR(IF(AND(ROUND(SUM(G7),0)=0,ROUND(SUM(H7:H7),0)&gt;ROUND(SUM(G7),0)),"INF",(ROUND(SUM(H7:H7),0)-ROUND(SUM(G7),0))/ROUND(SUM(G7),0)),0)</f>
        <v>0</v>
      </c>
      <c r="Q7" s="291">
        <f t="shared" ref="Q7:Q18" si="6">IFERROR(IF(AND(ROUND(SUM(H7),0)=0,ROUND(SUM(I7:I7),0)&gt;ROUND(SUM(H7),0)),"INF",(ROUND(SUM(I7:I7),0)-ROUND(SUM(H7),0))/ROUND(SUM(H7),0)),0)</f>
        <v>0</v>
      </c>
    </row>
    <row r="8" spans="1:17" s="97" customFormat="1" ht="24.6" customHeight="1" x14ac:dyDescent="0.3">
      <c r="A8" s="55" t="s">
        <v>665</v>
      </c>
      <c r="B8" s="270"/>
      <c r="C8" s="270"/>
      <c r="D8" s="270"/>
      <c r="E8" s="270"/>
      <c r="F8" s="270"/>
      <c r="G8" s="270"/>
      <c r="H8" s="270"/>
      <c r="I8" s="270"/>
      <c r="K8" s="275">
        <f t="shared" si="0"/>
        <v>0</v>
      </c>
      <c r="L8" s="275">
        <f t="shared" si="1"/>
        <v>0</v>
      </c>
      <c r="M8" s="275">
        <f t="shared" si="2"/>
        <v>0</v>
      </c>
      <c r="N8" s="275">
        <f t="shared" si="3"/>
        <v>0</v>
      </c>
      <c r="O8" s="275">
        <f t="shared" si="4"/>
        <v>0</v>
      </c>
      <c r="P8" s="275">
        <f t="shared" si="5"/>
        <v>0</v>
      </c>
      <c r="Q8" s="291">
        <f t="shared" si="6"/>
        <v>0</v>
      </c>
    </row>
    <row r="9" spans="1:17" s="97" customFormat="1" ht="24.6" customHeight="1" x14ac:dyDescent="0.3">
      <c r="A9" s="292" t="s">
        <v>351</v>
      </c>
      <c r="B9" s="270"/>
      <c r="C9" s="270"/>
      <c r="D9" s="270"/>
      <c r="E9" s="270"/>
      <c r="F9" s="270"/>
      <c r="G9" s="270"/>
      <c r="H9" s="270"/>
      <c r="I9" s="270"/>
      <c r="K9" s="275">
        <f t="shared" si="0"/>
        <v>0</v>
      </c>
      <c r="L9" s="275">
        <f t="shared" si="1"/>
        <v>0</v>
      </c>
      <c r="M9" s="275">
        <f t="shared" si="2"/>
        <v>0</v>
      </c>
      <c r="N9" s="275">
        <f t="shared" si="3"/>
        <v>0</v>
      </c>
      <c r="O9" s="275">
        <f t="shared" si="4"/>
        <v>0</v>
      </c>
      <c r="P9" s="275">
        <f t="shared" si="5"/>
        <v>0</v>
      </c>
      <c r="Q9" s="291">
        <f t="shared" si="6"/>
        <v>0</v>
      </c>
    </row>
    <row r="10" spans="1:17" s="97" customFormat="1" ht="24.6" customHeight="1" x14ac:dyDescent="0.3">
      <c r="A10" s="292" t="s">
        <v>5</v>
      </c>
      <c r="B10" s="270"/>
      <c r="C10" s="270"/>
      <c r="D10" s="270"/>
      <c r="E10" s="270"/>
      <c r="F10" s="270"/>
      <c r="G10" s="270"/>
      <c r="H10" s="270"/>
      <c r="I10" s="270"/>
      <c r="K10" s="275">
        <f t="shared" si="0"/>
        <v>0</v>
      </c>
      <c r="L10" s="275">
        <f t="shared" si="1"/>
        <v>0</v>
      </c>
      <c r="M10" s="275">
        <f t="shared" si="2"/>
        <v>0</v>
      </c>
      <c r="N10" s="275">
        <f t="shared" si="3"/>
        <v>0</v>
      </c>
      <c r="O10" s="275">
        <f t="shared" si="4"/>
        <v>0</v>
      </c>
      <c r="P10" s="275">
        <f t="shared" si="5"/>
        <v>0</v>
      </c>
      <c r="Q10" s="291">
        <f t="shared" si="6"/>
        <v>0</v>
      </c>
    </row>
    <row r="11" spans="1:17" s="97" customFormat="1" ht="24.6" customHeight="1" x14ac:dyDescent="0.3">
      <c r="A11" s="292" t="s">
        <v>6</v>
      </c>
      <c r="B11" s="270"/>
      <c r="C11" s="270"/>
      <c r="D11" s="270"/>
      <c r="E11" s="270"/>
      <c r="F11" s="270"/>
      <c r="G11" s="270"/>
      <c r="H11" s="270"/>
      <c r="I11" s="270"/>
      <c r="K11" s="275">
        <f t="shared" si="0"/>
        <v>0</v>
      </c>
      <c r="L11" s="275">
        <f t="shared" si="1"/>
        <v>0</v>
      </c>
      <c r="M11" s="275">
        <f t="shared" si="2"/>
        <v>0</v>
      </c>
      <c r="N11" s="275">
        <f t="shared" si="3"/>
        <v>0</v>
      </c>
      <c r="O11" s="275">
        <f t="shared" si="4"/>
        <v>0</v>
      </c>
      <c r="P11" s="275">
        <f t="shared" si="5"/>
        <v>0</v>
      </c>
      <c r="Q11" s="291">
        <f t="shared" si="6"/>
        <v>0</v>
      </c>
    </row>
    <row r="12" spans="1:17" s="97" customFormat="1" ht="24.6" customHeight="1" x14ac:dyDescent="0.3">
      <c r="A12" s="292" t="s">
        <v>7</v>
      </c>
      <c r="B12" s="270"/>
      <c r="C12" s="270"/>
      <c r="D12" s="270"/>
      <c r="E12" s="270"/>
      <c r="F12" s="270"/>
      <c r="G12" s="270"/>
      <c r="H12" s="270"/>
      <c r="I12" s="270"/>
      <c r="K12" s="275">
        <f t="shared" si="0"/>
        <v>0</v>
      </c>
      <c r="L12" s="275">
        <f t="shared" si="1"/>
        <v>0</v>
      </c>
      <c r="M12" s="275">
        <f t="shared" si="2"/>
        <v>0</v>
      </c>
      <c r="N12" s="275">
        <f t="shared" si="3"/>
        <v>0</v>
      </c>
      <c r="O12" s="275">
        <f t="shared" si="4"/>
        <v>0</v>
      </c>
      <c r="P12" s="275">
        <f t="shared" si="5"/>
        <v>0</v>
      </c>
      <c r="Q12" s="291">
        <f t="shared" si="6"/>
        <v>0</v>
      </c>
    </row>
    <row r="13" spans="1:17" s="97" customFormat="1" ht="24.6" customHeight="1" x14ac:dyDescent="0.3">
      <c r="A13" s="292" t="s">
        <v>8</v>
      </c>
      <c r="B13" s="270"/>
      <c r="C13" s="270"/>
      <c r="D13" s="270"/>
      <c r="E13" s="270"/>
      <c r="F13" s="270"/>
      <c r="G13" s="270"/>
      <c r="H13" s="270"/>
      <c r="I13" s="270"/>
      <c r="K13" s="275">
        <f t="shared" si="0"/>
        <v>0</v>
      </c>
      <c r="L13" s="275">
        <f t="shared" si="1"/>
        <v>0</v>
      </c>
      <c r="M13" s="275">
        <f t="shared" si="2"/>
        <v>0</v>
      </c>
      <c r="N13" s="275">
        <f t="shared" si="3"/>
        <v>0</v>
      </c>
      <c r="O13" s="275">
        <f t="shared" si="4"/>
        <v>0</v>
      </c>
      <c r="P13" s="275">
        <f t="shared" si="5"/>
        <v>0</v>
      </c>
      <c r="Q13" s="291">
        <f t="shared" si="6"/>
        <v>0</v>
      </c>
    </row>
    <row r="14" spans="1:17" s="97" customFormat="1" x14ac:dyDescent="0.3">
      <c r="A14" s="292" t="s">
        <v>9</v>
      </c>
      <c r="B14" s="270"/>
      <c r="C14" s="270"/>
      <c r="D14" s="270"/>
      <c r="E14" s="270"/>
      <c r="F14" s="270"/>
      <c r="G14" s="270"/>
      <c r="H14" s="270"/>
      <c r="I14" s="270"/>
      <c r="K14" s="275">
        <f t="shared" si="0"/>
        <v>0</v>
      </c>
      <c r="L14" s="275">
        <f t="shared" si="1"/>
        <v>0</v>
      </c>
      <c r="M14" s="275">
        <f t="shared" si="2"/>
        <v>0</v>
      </c>
      <c r="N14" s="275">
        <f t="shared" si="3"/>
        <v>0</v>
      </c>
      <c r="O14" s="275">
        <f t="shared" si="4"/>
        <v>0</v>
      </c>
      <c r="P14" s="275">
        <f t="shared" si="5"/>
        <v>0</v>
      </c>
      <c r="Q14" s="291">
        <f t="shared" si="6"/>
        <v>0</v>
      </c>
    </row>
    <row r="15" spans="1:17" s="97" customFormat="1" x14ac:dyDescent="0.3">
      <c r="A15" s="292" t="s">
        <v>10</v>
      </c>
      <c r="B15" s="270"/>
      <c r="C15" s="270"/>
      <c r="D15" s="270"/>
      <c r="E15" s="270"/>
      <c r="F15" s="270"/>
      <c r="G15" s="270"/>
      <c r="H15" s="270"/>
      <c r="I15" s="270"/>
      <c r="K15" s="275">
        <f t="shared" si="0"/>
        <v>0</v>
      </c>
      <c r="L15" s="275">
        <f t="shared" si="1"/>
        <v>0</v>
      </c>
      <c r="M15" s="275">
        <f t="shared" si="2"/>
        <v>0</v>
      </c>
      <c r="N15" s="275">
        <f t="shared" si="3"/>
        <v>0</v>
      </c>
      <c r="O15" s="275">
        <f t="shared" si="4"/>
        <v>0</v>
      </c>
      <c r="P15" s="275">
        <f t="shared" si="5"/>
        <v>0</v>
      </c>
      <c r="Q15" s="291">
        <f t="shared" si="6"/>
        <v>0</v>
      </c>
    </row>
    <row r="16" spans="1:17" s="97" customFormat="1" x14ac:dyDescent="0.3">
      <c r="A16" s="292" t="s">
        <v>11</v>
      </c>
      <c r="B16" s="270"/>
      <c r="C16" s="270"/>
      <c r="D16" s="270"/>
      <c r="E16" s="270"/>
      <c r="F16" s="270"/>
      <c r="G16" s="270"/>
      <c r="H16" s="270"/>
      <c r="I16" s="270"/>
      <c r="K16" s="275">
        <f t="shared" si="0"/>
        <v>0</v>
      </c>
      <c r="L16" s="275">
        <f t="shared" si="1"/>
        <v>0</v>
      </c>
      <c r="M16" s="275">
        <f t="shared" si="2"/>
        <v>0</v>
      </c>
      <c r="N16" s="275">
        <f t="shared" si="3"/>
        <v>0</v>
      </c>
      <c r="O16" s="275">
        <f t="shared" si="4"/>
        <v>0</v>
      </c>
      <c r="P16" s="275">
        <f t="shared" si="5"/>
        <v>0</v>
      </c>
      <c r="Q16" s="291">
        <f t="shared" si="6"/>
        <v>0</v>
      </c>
    </row>
    <row r="17" spans="1:17" s="97" customFormat="1" x14ac:dyDescent="0.3">
      <c r="A17" s="292" t="s">
        <v>12</v>
      </c>
      <c r="B17" s="270"/>
      <c r="C17" s="270"/>
      <c r="D17" s="270"/>
      <c r="E17" s="270"/>
      <c r="F17" s="270"/>
      <c r="G17" s="270"/>
      <c r="H17" s="270"/>
      <c r="I17" s="270"/>
      <c r="K17" s="275">
        <f t="shared" si="0"/>
        <v>0</v>
      </c>
      <c r="L17" s="275">
        <f t="shared" si="1"/>
        <v>0</v>
      </c>
      <c r="M17" s="275">
        <f t="shared" si="2"/>
        <v>0</v>
      </c>
      <c r="N17" s="275">
        <f t="shared" si="3"/>
        <v>0</v>
      </c>
      <c r="O17" s="275">
        <f t="shared" si="4"/>
        <v>0</v>
      </c>
      <c r="P17" s="275">
        <f t="shared" si="5"/>
        <v>0</v>
      </c>
      <c r="Q17" s="291">
        <f t="shared" si="6"/>
        <v>0</v>
      </c>
    </row>
    <row r="18" spans="1:17" s="97" customFormat="1" x14ac:dyDescent="0.3">
      <c r="A18" s="292" t="s">
        <v>13</v>
      </c>
      <c r="B18" s="270"/>
      <c r="C18" s="270"/>
      <c r="D18" s="270"/>
      <c r="E18" s="270"/>
      <c r="F18" s="270"/>
      <c r="G18" s="270"/>
      <c r="H18" s="270"/>
      <c r="I18" s="270"/>
      <c r="K18" s="275">
        <f t="shared" si="0"/>
        <v>0</v>
      </c>
      <c r="L18" s="275">
        <f t="shared" si="1"/>
        <v>0</v>
      </c>
      <c r="M18" s="275">
        <f t="shared" si="2"/>
        <v>0</v>
      </c>
      <c r="N18" s="275">
        <f t="shared" si="3"/>
        <v>0</v>
      </c>
      <c r="O18" s="275">
        <f t="shared" si="4"/>
        <v>0</v>
      </c>
      <c r="P18" s="275">
        <f t="shared" si="5"/>
        <v>0</v>
      </c>
      <c r="Q18" s="291">
        <f t="shared" si="6"/>
        <v>0</v>
      </c>
    </row>
    <row r="19" spans="1:17" x14ac:dyDescent="0.3">
      <c r="A19" s="293"/>
      <c r="B19" s="178"/>
      <c r="C19" s="178"/>
      <c r="D19" s="178"/>
      <c r="E19" s="178"/>
      <c r="F19" s="178"/>
      <c r="G19" s="178"/>
      <c r="H19" s="178"/>
      <c r="I19" s="178"/>
      <c r="K19" s="294"/>
      <c r="L19" s="294"/>
      <c r="M19" s="294"/>
      <c r="N19" s="294"/>
      <c r="O19" s="294"/>
      <c r="P19" s="294"/>
      <c r="Q19" s="295"/>
    </row>
    <row r="20" spans="1:17" x14ac:dyDescent="0.3">
      <c r="A20" s="388" t="s">
        <v>54</v>
      </c>
      <c r="B20" s="296">
        <f t="shared" ref="B20:I20" si="7">SUM(B7:B19)</f>
        <v>0</v>
      </c>
      <c r="C20" s="296">
        <f t="shared" si="7"/>
        <v>0</v>
      </c>
      <c r="D20" s="296">
        <f t="shared" si="7"/>
        <v>0</v>
      </c>
      <c r="E20" s="296">
        <f t="shared" si="7"/>
        <v>0</v>
      </c>
      <c r="F20" s="296">
        <f t="shared" si="7"/>
        <v>0</v>
      </c>
      <c r="G20" s="296">
        <f t="shared" si="7"/>
        <v>0</v>
      </c>
      <c r="H20" s="296">
        <f t="shared" si="7"/>
        <v>0</v>
      </c>
      <c r="I20" s="296">
        <f t="shared" si="7"/>
        <v>0</v>
      </c>
      <c r="K20" s="297">
        <f>IFERROR(IF(AND(ROUND(SUM(B20:B20),0)=0,ROUND(SUM(C20:C20),0)&gt;ROUND(SUM(B20:B20),0)),"INF",(ROUND(SUM(C20:C20),0)-ROUND(SUM(B20:B20),0))/ROUND(SUM(B20:B20),0)),0)</f>
        <v>0</v>
      </c>
      <c r="L20" s="298">
        <f>IFERROR(IF(AND(ROUND(SUM(C20),0)=0,ROUND(SUM(D20:D20),0)&gt;ROUND(SUM(C20),0)),"INF",(ROUND(SUM(D20:D20),0)-ROUND(SUM(C20),0))/ROUND(SUM(C20),0)),0)</f>
        <v>0</v>
      </c>
      <c r="M20" s="298">
        <f>IFERROR(IF(AND(ROUND(SUM(D20),0)=0,ROUND(SUM(E20:E20),0)&gt;ROUND(SUM(D20),0)),"INF",(ROUND(SUM(E20:E20),0)-ROUND(SUM(D20),0))/ROUND(SUM(D20),0)),0)</f>
        <v>0</v>
      </c>
      <c r="N20" s="298">
        <f>IFERROR(IF(AND(ROUND(SUM(E20:E20),0)=0,ROUND(SUM(F20:F20),0)&gt;ROUND(SUM(E20:E20),0)),"INF",(ROUND(SUM(F20:F20),0)-ROUND(SUM(E20:E20),0))/ROUND(SUM(E20:E20),0)),0)</f>
        <v>0</v>
      </c>
      <c r="O20" s="298">
        <f>IFERROR(IF(AND(ROUND(SUM(F20),0)=0,ROUND(SUM(G20:G20),0)&gt;ROUND(SUM(F20),0)),"INF",(ROUND(SUM(G20:G20),0)-ROUND(SUM(F20),0))/ROUND(SUM(F20),0)),0)</f>
        <v>0</v>
      </c>
      <c r="P20" s="298">
        <f>IFERROR(IF(AND(ROUND(SUM(G20),0)=0,ROUND(SUM(H20:H20),0)&gt;ROUND(SUM(G20),0)),"INF",(ROUND(SUM(H20:H20),0)-ROUND(SUM(G20),0))/ROUND(SUM(G20),0)),0)</f>
        <v>0</v>
      </c>
      <c r="Q20" s="299">
        <f>IFERROR(IF(AND(ROUND(SUM(H20),0)=0,ROUND(SUM(I20:I20),0)&gt;ROUND(SUM(H20),0)),"INF",(ROUND(SUM(I20:I20),0)-ROUND(SUM(H20),0))/ROUND(SUM(H20),0)),0)</f>
        <v>0</v>
      </c>
    </row>
    <row r="22" spans="1:17" ht="14.45" customHeight="1" thickBot="1" x14ac:dyDescent="0.35">
      <c r="A22" s="277" t="s">
        <v>675</v>
      </c>
      <c r="B22" s="149"/>
      <c r="C22" s="149"/>
      <c r="D22" s="149"/>
      <c r="E22" s="149"/>
      <c r="F22" s="149"/>
      <c r="G22" s="149"/>
      <c r="H22" s="149"/>
      <c r="I22" s="149"/>
      <c r="J22" s="149"/>
      <c r="K22" s="149"/>
      <c r="L22" s="149"/>
      <c r="M22" s="149"/>
      <c r="N22" s="149"/>
      <c r="O22" s="149"/>
      <c r="P22" s="149"/>
    </row>
    <row r="23" spans="1:17" ht="12.6" customHeight="1" thickBot="1" x14ac:dyDescent="0.35">
      <c r="A23" s="150" t="s">
        <v>661</v>
      </c>
      <c r="B23" s="776" t="s">
        <v>507</v>
      </c>
      <c r="C23" s="777"/>
      <c r="D23" s="777"/>
      <c r="E23" s="777"/>
      <c r="F23" s="777"/>
      <c r="G23" s="777"/>
      <c r="H23" s="777"/>
      <c r="I23" s="777"/>
      <c r="J23" s="777"/>
      <c r="K23" s="777"/>
      <c r="L23" s="777"/>
      <c r="M23" s="777"/>
      <c r="N23" s="777"/>
      <c r="O23" s="777"/>
      <c r="P23" s="777"/>
      <c r="Q23" s="777"/>
    </row>
    <row r="24" spans="1:17" ht="214.9" customHeight="1" thickBot="1" x14ac:dyDescent="0.35">
      <c r="A24" s="256">
        <v>2019</v>
      </c>
      <c r="B24" s="779"/>
      <c r="C24" s="780"/>
      <c r="D24" s="780"/>
      <c r="E24" s="780"/>
      <c r="F24" s="780"/>
      <c r="G24" s="780"/>
      <c r="H24" s="780"/>
      <c r="I24" s="780"/>
      <c r="J24" s="780"/>
      <c r="K24" s="780"/>
      <c r="L24" s="780"/>
      <c r="M24" s="780"/>
      <c r="N24" s="780"/>
      <c r="O24" s="780"/>
      <c r="P24" s="780"/>
      <c r="Q24" s="780"/>
    </row>
    <row r="25" spans="1:17" ht="214.9" customHeight="1" thickBot="1" x14ac:dyDescent="0.35">
      <c r="A25" s="151">
        <v>2020</v>
      </c>
      <c r="B25" s="779"/>
      <c r="C25" s="780"/>
      <c r="D25" s="780"/>
      <c r="E25" s="780"/>
      <c r="F25" s="780"/>
      <c r="G25" s="780"/>
      <c r="H25" s="780"/>
      <c r="I25" s="780"/>
      <c r="J25" s="780"/>
      <c r="K25" s="780"/>
      <c r="L25" s="780"/>
      <c r="M25" s="780"/>
      <c r="N25" s="780"/>
      <c r="O25" s="780"/>
      <c r="P25" s="780"/>
      <c r="Q25" s="780"/>
    </row>
    <row r="26" spans="1:17" ht="214.9" customHeight="1" thickBot="1" x14ac:dyDescent="0.35">
      <c r="A26" s="151">
        <v>2021</v>
      </c>
      <c r="B26" s="779"/>
      <c r="C26" s="780"/>
      <c r="D26" s="780"/>
      <c r="E26" s="780"/>
      <c r="F26" s="780"/>
      <c r="G26" s="780"/>
      <c r="H26" s="780"/>
      <c r="I26" s="780"/>
      <c r="J26" s="780"/>
      <c r="K26" s="780"/>
      <c r="L26" s="780"/>
      <c r="M26" s="780"/>
      <c r="N26" s="780"/>
      <c r="O26" s="780"/>
      <c r="P26" s="780"/>
      <c r="Q26" s="780"/>
    </row>
    <row r="27" spans="1:17" ht="214.9" customHeight="1" thickBot="1" x14ac:dyDescent="0.35">
      <c r="A27" s="151">
        <v>2022</v>
      </c>
      <c r="B27" s="779"/>
      <c r="C27" s="780"/>
      <c r="D27" s="780"/>
      <c r="E27" s="780"/>
      <c r="F27" s="780"/>
      <c r="G27" s="780"/>
      <c r="H27" s="780"/>
      <c r="I27" s="780"/>
      <c r="J27" s="780"/>
      <c r="K27" s="780"/>
      <c r="L27" s="780"/>
      <c r="M27" s="780"/>
      <c r="N27" s="780"/>
      <c r="O27" s="780"/>
      <c r="P27" s="780"/>
      <c r="Q27" s="780"/>
    </row>
    <row r="28" spans="1:17" ht="214.9" customHeight="1" thickBot="1" x14ac:dyDescent="0.35">
      <c r="A28" s="151">
        <v>2023</v>
      </c>
      <c r="B28" s="779"/>
      <c r="C28" s="780"/>
      <c r="D28" s="780"/>
      <c r="E28" s="780"/>
      <c r="F28" s="780"/>
      <c r="G28" s="780"/>
      <c r="H28" s="780"/>
      <c r="I28" s="780"/>
      <c r="J28" s="780"/>
      <c r="K28" s="780"/>
      <c r="L28" s="780"/>
      <c r="M28" s="780"/>
      <c r="N28" s="780"/>
      <c r="O28" s="780"/>
      <c r="P28" s="780"/>
      <c r="Q28" s="780"/>
    </row>
  </sheetData>
  <mergeCells count="7">
    <mergeCell ref="K5:Q5"/>
    <mergeCell ref="B28:Q28"/>
    <mergeCell ref="B23:Q23"/>
    <mergeCell ref="B24:Q24"/>
    <mergeCell ref="B25:Q25"/>
    <mergeCell ref="B26:Q26"/>
    <mergeCell ref="B27:Q27"/>
  </mergeCells>
  <conditionalFormatting sqref="B7:I18">
    <cfRule type="containsText" dxfId="1706" priority="11" operator="containsText" text="ntitulé">
      <formula>NOT(ISERROR(SEARCH("ntitulé",B7)))</formula>
    </cfRule>
    <cfRule type="containsBlanks" dxfId="1705" priority="12">
      <formula>LEN(TRIM(B7))=0</formula>
    </cfRule>
  </conditionalFormatting>
  <conditionalFormatting sqref="B7:I18">
    <cfRule type="containsText" dxfId="1704" priority="10" operator="containsText" text="libre">
      <formula>NOT(ISERROR(SEARCH("libre",B7)))</formula>
    </cfRule>
  </conditionalFormatting>
  <conditionalFormatting sqref="A9">
    <cfRule type="containsText" dxfId="1703" priority="8" operator="containsText" text="ntitulé">
      <formula>NOT(ISERROR(SEARCH("ntitulé",A9)))</formula>
    </cfRule>
    <cfRule type="containsBlanks" dxfId="1702" priority="9">
      <formula>LEN(TRIM(A9))=0</formula>
    </cfRule>
  </conditionalFormatting>
  <conditionalFormatting sqref="A10:A18">
    <cfRule type="containsText" dxfId="1701" priority="6" operator="containsText" text="ntitulé">
      <formula>NOT(ISERROR(SEARCH("ntitulé",A10)))</formula>
    </cfRule>
    <cfRule type="containsBlanks" dxfId="1700" priority="7">
      <formula>LEN(TRIM(A10))=0</formula>
    </cfRule>
  </conditionalFormatting>
  <conditionalFormatting sqref="B24:Q28">
    <cfRule type="containsBlanks" dxfId="1699" priority="5">
      <formula>LEN(TRIM(B24))=0</formula>
    </cfRule>
  </conditionalFormatting>
  <hyperlinks>
    <hyperlink ref="A1" location="TAB00!A1" display="Retour page de garde"/>
    <hyperlink ref="A2" location="'TAB5'!A1" display="Retour TAB5"/>
  </hyperlinks>
  <pageMargins left="0.7" right="0.7" top="0.75" bottom="0.75" header="0.3" footer="0.3"/>
  <pageSetup paperSize="9" scale="78" fitToHeight="0" orientation="landscape" verticalDpi="300" r:id="rId1"/>
  <rowBreaks count="1" manualBreakCount="1">
    <brk id="2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zoomScaleNormal="100" workbookViewId="0">
      <selection activeCell="B24" sqref="B24:Q24"/>
    </sheetView>
  </sheetViews>
  <sheetFormatPr baseColWidth="10" defaultColWidth="14.6640625" defaultRowHeight="13.5" x14ac:dyDescent="0.3"/>
  <cols>
    <col min="1" max="1" width="60" style="73" customWidth="1"/>
    <col min="2" max="11" width="14.6640625" style="73"/>
    <col min="12" max="12" width="18.83203125" style="73" customWidth="1"/>
    <col min="13" max="16384" width="14.6640625" style="73"/>
  </cols>
  <sheetData>
    <row r="1" spans="1:15" ht="15" x14ac:dyDescent="0.3">
      <c r="A1" s="139" t="s">
        <v>152</v>
      </c>
      <c r="B1" s="212"/>
      <c r="C1" s="165"/>
      <c r="D1" s="77"/>
      <c r="E1" s="212"/>
      <c r="G1" s="212"/>
      <c r="K1" s="212"/>
      <c r="O1" s="212"/>
    </row>
    <row r="2" spans="1:15" ht="15" x14ac:dyDescent="0.3">
      <c r="A2" s="20" t="s">
        <v>371</v>
      </c>
      <c r="B2" s="212"/>
      <c r="C2" s="165"/>
      <c r="D2" s="77"/>
      <c r="E2" s="212"/>
      <c r="G2" s="212"/>
      <c r="K2" s="212"/>
      <c r="O2" s="212"/>
    </row>
    <row r="3" spans="1:15" ht="43.9" customHeight="1" x14ac:dyDescent="0.3">
      <c r="A3" s="781" t="str">
        <f>TAB00!B70&amp;" : "&amp;TAB00!C70</f>
        <v>TAB5.7 : Cotisations de responsabilisation de l’ONSSAPL</v>
      </c>
      <c r="B3" s="781"/>
      <c r="C3" s="781"/>
      <c r="D3" s="781"/>
      <c r="E3" s="781"/>
      <c r="F3" s="781"/>
      <c r="G3" s="781"/>
      <c r="H3" s="781"/>
      <c r="I3" s="781"/>
      <c r="J3" s="781"/>
    </row>
    <row r="5" spans="1:15" x14ac:dyDescent="0.3">
      <c r="A5" s="300" t="s">
        <v>417</v>
      </c>
      <c r="B5" s="300"/>
      <c r="C5" s="300"/>
      <c r="D5" s="300"/>
      <c r="E5" s="300"/>
      <c r="F5" s="300"/>
      <c r="G5" s="300"/>
      <c r="H5" s="300"/>
      <c r="I5" s="300"/>
      <c r="J5" s="300"/>
    </row>
    <row r="7" spans="1:15" x14ac:dyDescent="0.3">
      <c r="B7" s="133">
        <v>2015</v>
      </c>
      <c r="C7" s="133">
        <v>2016</v>
      </c>
      <c r="D7" s="133">
        <v>2017</v>
      </c>
      <c r="E7" s="133">
        <v>2018</v>
      </c>
      <c r="F7" s="133">
        <v>2019</v>
      </c>
      <c r="G7" s="133">
        <v>2020</v>
      </c>
      <c r="H7" s="133">
        <v>2021</v>
      </c>
      <c r="I7" s="133">
        <v>2022</v>
      </c>
      <c r="J7" s="133">
        <v>2023</v>
      </c>
    </row>
    <row r="8" spans="1:15" x14ac:dyDescent="0.3">
      <c r="A8" s="73" t="s">
        <v>418</v>
      </c>
      <c r="B8" s="270"/>
      <c r="C8" s="270"/>
      <c r="D8" s="270"/>
      <c r="E8" s="270"/>
      <c r="F8" s="270"/>
      <c r="G8" s="270"/>
      <c r="H8" s="270"/>
      <c r="I8" s="270"/>
      <c r="J8" s="270"/>
    </row>
    <row r="9" spans="1:15" x14ac:dyDescent="0.3">
      <c r="A9" s="73" t="s">
        <v>419</v>
      </c>
      <c r="B9" s="270"/>
      <c r="C9" s="270"/>
      <c r="D9" s="270"/>
      <c r="E9" s="270"/>
      <c r="F9" s="270"/>
      <c r="G9" s="270"/>
      <c r="H9" s="270"/>
      <c r="I9" s="270"/>
      <c r="J9" s="270"/>
    </row>
    <row r="10" spans="1:15" x14ac:dyDescent="0.3">
      <c r="A10" s="73" t="s">
        <v>420</v>
      </c>
      <c r="B10" s="294">
        <f>B8+B9</f>
        <v>0</v>
      </c>
      <c r="C10" s="294">
        <f t="shared" ref="C10:J10" si="0">C8+C9</f>
        <v>0</v>
      </c>
      <c r="D10" s="294">
        <f t="shared" si="0"/>
        <v>0</v>
      </c>
      <c r="E10" s="294">
        <f t="shared" si="0"/>
        <v>0</v>
      </c>
      <c r="F10" s="294">
        <f t="shared" si="0"/>
        <v>0</v>
      </c>
      <c r="G10" s="294">
        <f t="shared" si="0"/>
        <v>0</v>
      </c>
      <c r="H10" s="294">
        <f t="shared" si="0"/>
        <v>0</v>
      </c>
      <c r="I10" s="294">
        <f t="shared" si="0"/>
        <v>0</v>
      </c>
      <c r="J10" s="294">
        <f t="shared" si="0"/>
        <v>0</v>
      </c>
    </row>
    <row r="11" spans="1:15" ht="15.75" x14ac:dyDescent="0.3">
      <c r="A11" s="301" t="s">
        <v>421</v>
      </c>
      <c r="B11" s="302">
        <f>IFERROR(B8/B10,0)</f>
        <v>0</v>
      </c>
      <c r="C11" s="302">
        <f t="shared" ref="C11:J11" si="1">IFERROR(C8/C10,0)</f>
        <v>0</v>
      </c>
      <c r="D11" s="302">
        <f t="shared" si="1"/>
        <v>0</v>
      </c>
      <c r="E11" s="302">
        <f t="shared" si="1"/>
        <v>0</v>
      </c>
      <c r="F11" s="302">
        <f t="shared" si="1"/>
        <v>0</v>
      </c>
      <c r="G11" s="302">
        <f t="shared" si="1"/>
        <v>0</v>
      </c>
      <c r="H11" s="302">
        <f t="shared" si="1"/>
        <v>0</v>
      </c>
      <c r="I11" s="302">
        <f t="shared" si="1"/>
        <v>0</v>
      </c>
      <c r="J11" s="302">
        <f t="shared" si="1"/>
        <v>0</v>
      </c>
    </row>
    <row r="13" spans="1:15" s="184" customFormat="1" ht="38.25" x14ac:dyDescent="0.3">
      <c r="A13" s="303" t="s">
        <v>422</v>
      </c>
      <c r="B13" s="270"/>
      <c r="C13" s="270"/>
      <c r="D13" s="270"/>
      <c r="E13" s="270"/>
      <c r="F13" s="270"/>
      <c r="G13" s="270"/>
      <c r="H13" s="270"/>
      <c r="I13" s="270"/>
      <c r="J13" s="270"/>
    </row>
    <row r="14" spans="1:15" x14ac:dyDescent="0.3">
      <c r="A14" s="73" t="s">
        <v>423</v>
      </c>
      <c r="B14" s="304">
        <f t="shared" ref="B14:J14" si="2">B15*B16</f>
        <v>0</v>
      </c>
      <c r="C14" s="304">
        <f t="shared" si="2"/>
        <v>0</v>
      </c>
      <c r="D14" s="304">
        <f t="shared" si="2"/>
        <v>0</v>
      </c>
      <c r="E14" s="304">
        <f t="shared" si="2"/>
        <v>0</v>
      </c>
      <c r="F14" s="304">
        <f t="shared" si="2"/>
        <v>0</v>
      </c>
      <c r="G14" s="304">
        <f t="shared" si="2"/>
        <v>0</v>
      </c>
      <c r="H14" s="304">
        <f t="shared" si="2"/>
        <v>0</v>
      </c>
      <c r="I14" s="304">
        <f t="shared" si="2"/>
        <v>0</v>
      </c>
      <c r="J14" s="304">
        <f t="shared" si="2"/>
        <v>0</v>
      </c>
    </row>
    <row r="15" spans="1:15" x14ac:dyDescent="0.3">
      <c r="A15" s="305" t="s">
        <v>424</v>
      </c>
      <c r="B15" s="306">
        <f t="shared" ref="B15:J15" si="3">B13</f>
        <v>0</v>
      </c>
      <c r="C15" s="306">
        <f t="shared" si="3"/>
        <v>0</v>
      </c>
      <c r="D15" s="306">
        <f t="shared" si="3"/>
        <v>0</v>
      </c>
      <c r="E15" s="306">
        <f t="shared" si="3"/>
        <v>0</v>
      </c>
      <c r="F15" s="306">
        <f t="shared" si="3"/>
        <v>0</v>
      </c>
      <c r="G15" s="306">
        <f t="shared" si="3"/>
        <v>0</v>
      </c>
      <c r="H15" s="306">
        <f t="shared" si="3"/>
        <v>0</v>
      </c>
      <c r="I15" s="306">
        <f t="shared" si="3"/>
        <v>0</v>
      </c>
      <c r="J15" s="306">
        <f t="shared" si="3"/>
        <v>0</v>
      </c>
    </row>
    <row r="16" spans="1:15" x14ac:dyDescent="0.3">
      <c r="A16" s="305" t="s">
        <v>425</v>
      </c>
      <c r="B16" s="287"/>
      <c r="C16" s="287"/>
      <c r="D16" s="287"/>
      <c r="E16" s="287"/>
      <c r="F16" s="287"/>
      <c r="G16" s="287"/>
      <c r="H16" s="287"/>
      <c r="I16" s="287"/>
      <c r="J16" s="287"/>
    </row>
    <row r="18" spans="1:11" x14ac:dyDescent="0.3">
      <c r="A18" s="300" t="s">
        <v>426</v>
      </c>
      <c r="B18" s="300"/>
      <c r="C18" s="300"/>
      <c r="D18" s="300"/>
      <c r="E18" s="300"/>
      <c r="F18" s="300"/>
      <c r="G18" s="300"/>
      <c r="H18" s="300"/>
      <c r="I18" s="300"/>
      <c r="J18" s="300"/>
    </row>
    <row r="20" spans="1:11" x14ac:dyDescent="0.3">
      <c r="B20" s="133">
        <v>2015</v>
      </c>
      <c r="C20" s="133">
        <v>2016</v>
      </c>
      <c r="D20" s="133">
        <v>2017</v>
      </c>
      <c r="E20" s="133">
        <v>2018</v>
      </c>
      <c r="F20" s="133">
        <v>2019</v>
      </c>
      <c r="G20" s="133">
        <v>2020</v>
      </c>
      <c r="H20" s="133">
        <v>2021</v>
      </c>
      <c r="I20" s="133">
        <v>2022</v>
      </c>
      <c r="J20" s="133">
        <v>2023</v>
      </c>
    </row>
    <row r="21" spans="1:11" ht="51" x14ac:dyDescent="0.3">
      <c r="A21" s="77" t="s">
        <v>427</v>
      </c>
      <c r="B21" s="270"/>
      <c r="C21" s="270"/>
      <c r="D21" s="270"/>
      <c r="E21" s="270"/>
      <c r="F21" s="270"/>
      <c r="G21" s="270"/>
      <c r="H21" s="270"/>
      <c r="I21" s="270"/>
      <c r="J21" s="270"/>
    </row>
    <row r="22" spans="1:11" ht="39.75" x14ac:dyDescent="0.3">
      <c r="A22" s="77" t="s">
        <v>428</v>
      </c>
      <c r="B22" s="304">
        <f t="shared" ref="B22:J22" si="4">B13</f>
        <v>0</v>
      </c>
      <c r="C22" s="304">
        <f t="shared" si="4"/>
        <v>0</v>
      </c>
      <c r="D22" s="304">
        <f t="shared" si="4"/>
        <v>0</v>
      </c>
      <c r="E22" s="304">
        <f t="shared" si="4"/>
        <v>0</v>
      </c>
      <c r="F22" s="304">
        <f t="shared" si="4"/>
        <v>0</v>
      </c>
      <c r="G22" s="304">
        <f t="shared" si="4"/>
        <v>0</v>
      </c>
      <c r="H22" s="304">
        <f t="shared" si="4"/>
        <v>0</v>
      </c>
      <c r="I22" s="304">
        <f t="shared" si="4"/>
        <v>0</v>
      </c>
      <c r="J22" s="304">
        <f t="shared" si="4"/>
        <v>0</v>
      </c>
      <c r="K22" s="304"/>
    </row>
    <row r="23" spans="1:11" ht="15.75" x14ac:dyDescent="0.3">
      <c r="A23" s="301" t="s">
        <v>429</v>
      </c>
      <c r="B23" s="302">
        <f>IFERROR(B21/B22,0)</f>
        <v>0</v>
      </c>
      <c r="C23" s="302">
        <f t="shared" ref="C23:J23" si="5">IFERROR(C21/C22,0)</f>
        <v>0</v>
      </c>
      <c r="D23" s="302">
        <f t="shared" si="5"/>
        <v>0</v>
      </c>
      <c r="E23" s="302">
        <f t="shared" si="5"/>
        <v>0</v>
      </c>
      <c r="F23" s="302">
        <f t="shared" si="5"/>
        <v>0</v>
      </c>
      <c r="G23" s="302">
        <f t="shared" si="5"/>
        <v>0</v>
      </c>
      <c r="H23" s="302">
        <f t="shared" si="5"/>
        <v>0</v>
      </c>
      <c r="I23" s="302">
        <f t="shared" si="5"/>
        <v>0</v>
      </c>
      <c r="J23" s="302">
        <f t="shared" si="5"/>
        <v>0</v>
      </c>
    </row>
    <row r="25" spans="1:11" x14ac:dyDescent="0.3">
      <c r="A25" s="300" t="s">
        <v>430</v>
      </c>
      <c r="B25" s="300"/>
      <c r="C25" s="300"/>
      <c r="D25" s="300"/>
      <c r="E25" s="300"/>
      <c r="F25" s="300"/>
      <c r="G25" s="300"/>
      <c r="H25" s="300"/>
      <c r="I25" s="300"/>
      <c r="J25" s="300"/>
    </row>
    <row r="27" spans="1:11" x14ac:dyDescent="0.3">
      <c r="B27" s="133">
        <v>2015</v>
      </c>
      <c r="C27" s="133">
        <v>2016</v>
      </c>
      <c r="D27" s="133">
        <v>2017</v>
      </c>
      <c r="E27" s="133">
        <v>2018</v>
      </c>
      <c r="F27" s="133">
        <v>2019</v>
      </c>
      <c r="G27" s="133">
        <v>2020</v>
      </c>
      <c r="H27" s="133">
        <v>2021</v>
      </c>
      <c r="I27" s="133">
        <v>2022</v>
      </c>
      <c r="J27" s="133">
        <v>2023</v>
      </c>
    </row>
    <row r="28" spans="1:11" x14ac:dyDescent="0.3">
      <c r="A28" s="73" t="s">
        <v>431</v>
      </c>
      <c r="B28" s="287"/>
      <c r="C28" s="287"/>
      <c r="D28" s="287"/>
      <c r="E28" s="287"/>
      <c r="F28" s="287"/>
      <c r="G28" s="287"/>
      <c r="H28" s="287"/>
      <c r="I28" s="287"/>
      <c r="J28" s="287"/>
    </row>
    <row r="29" spans="1:11" x14ac:dyDescent="0.3">
      <c r="A29" s="307" t="s">
        <v>432</v>
      </c>
    </row>
    <row r="30" spans="1:11" x14ac:dyDescent="0.3">
      <c r="A30" s="307"/>
    </row>
    <row r="31" spans="1:11" x14ac:dyDescent="0.3">
      <c r="A31" s="300" t="s">
        <v>433</v>
      </c>
      <c r="B31" s="300"/>
      <c r="C31" s="300"/>
      <c r="D31" s="300"/>
      <c r="E31" s="300"/>
      <c r="F31" s="300"/>
      <c r="G31" s="300"/>
      <c r="H31" s="300"/>
      <c r="I31" s="300"/>
      <c r="J31" s="300"/>
    </row>
    <row r="33" spans="1:13" x14ac:dyDescent="0.3">
      <c r="B33" s="133">
        <v>2015</v>
      </c>
      <c r="C33" s="133">
        <v>2016</v>
      </c>
      <c r="D33" s="133">
        <v>2017</v>
      </c>
      <c r="E33" s="133">
        <v>2018</v>
      </c>
      <c r="F33" s="133">
        <v>2019</v>
      </c>
      <c r="G33" s="133">
        <v>2020</v>
      </c>
      <c r="H33" s="133">
        <v>2021</v>
      </c>
      <c r="I33" s="133">
        <v>2022</v>
      </c>
      <c r="J33" s="133">
        <v>2023</v>
      </c>
    </row>
    <row r="34" spans="1:13" x14ac:dyDescent="0.3">
      <c r="A34" s="73" t="s">
        <v>434</v>
      </c>
      <c r="B34" s="212">
        <f t="shared" ref="B34:J34" si="6">B21</f>
        <v>0</v>
      </c>
      <c r="C34" s="212">
        <f t="shared" si="6"/>
        <v>0</v>
      </c>
      <c r="D34" s="212">
        <f t="shared" si="6"/>
        <v>0</v>
      </c>
      <c r="E34" s="212">
        <f t="shared" si="6"/>
        <v>0</v>
      </c>
      <c r="F34" s="212">
        <f t="shared" si="6"/>
        <v>0</v>
      </c>
      <c r="G34" s="212">
        <f t="shared" si="6"/>
        <v>0</v>
      </c>
      <c r="H34" s="212">
        <f t="shared" si="6"/>
        <v>0</v>
      </c>
      <c r="I34" s="212">
        <f t="shared" si="6"/>
        <v>0</v>
      </c>
      <c r="J34" s="212">
        <f t="shared" si="6"/>
        <v>0</v>
      </c>
    </row>
    <row r="35" spans="1:13" x14ac:dyDescent="0.3">
      <c r="A35" s="73" t="s">
        <v>435</v>
      </c>
      <c r="B35" s="212">
        <f t="shared" ref="B35:J35" si="7">B14</f>
        <v>0</v>
      </c>
      <c r="C35" s="212">
        <f t="shared" si="7"/>
        <v>0</v>
      </c>
      <c r="D35" s="212">
        <f t="shared" si="7"/>
        <v>0</v>
      </c>
      <c r="E35" s="212">
        <f t="shared" si="7"/>
        <v>0</v>
      </c>
      <c r="F35" s="212">
        <f t="shared" si="7"/>
        <v>0</v>
      </c>
      <c r="G35" s="212">
        <f t="shared" si="7"/>
        <v>0</v>
      </c>
      <c r="H35" s="212">
        <f t="shared" si="7"/>
        <v>0</v>
      </c>
      <c r="I35" s="212">
        <f t="shared" si="7"/>
        <v>0</v>
      </c>
      <c r="J35" s="212">
        <f t="shared" si="7"/>
        <v>0</v>
      </c>
    </row>
    <row r="36" spans="1:13" ht="18" x14ac:dyDescent="0.35">
      <c r="A36" s="73" t="s">
        <v>436</v>
      </c>
      <c r="B36" s="212">
        <f t="shared" ref="B36:J36" si="8">B34-B35</f>
        <v>0</v>
      </c>
      <c r="C36" s="212">
        <f t="shared" si="8"/>
        <v>0</v>
      </c>
      <c r="D36" s="212">
        <f t="shared" si="8"/>
        <v>0</v>
      </c>
      <c r="E36" s="212">
        <f t="shared" si="8"/>
        <v>0</v>
      </c>
      <c r="F36" s="212">
        <f t="shared" si="8"/>
        <v>0</v>
      </c>
      <c r="G36" s="212">
        <f t="shared" si="8"/>
        <v>0</v>
      </c>
      <c r="H36" s="212">
        <f t="shared" si="8"/>
        <v>0</v>
      </c>
      <c r="I36" s="212">
        <f t="shared" si="8"/>
        <v>0</v>
      </c>
      <c r="J36" s="212">
        <f t="shared" si="8"/>
        <v>0</v>
      </c>
      <c r="M36" s="212"/>
    </row>
    <row r="37" spans="1:13" x14ac:dyDescent="0.3">
      <c r="A37" s="73" t="s">
        <v>437</v>
      </c>
      <c r="B37" s="308">
        <f t="shared" ref="B37:J37" si="9">B28</f>
        <v>0</v>
      </c>
      <c r="C37" s="308">
        <f t="shared" si="9"/>
        <v>0</v>
      </c>
      <c r="D37" s="308">
        <f t="shared" si="9"/>
        <v>0</v>
      </c>
      <c r="E37" s="308">
        <f t="shared" si="9"/>
        <v>0</v>
      </c>
      <c r="F37" s="308">
        <f t="shared" si="9"/>
        <v>0</v>
      </c>
      <c r="G37" s="308">
        <f t="shared" si="9"/>
        <v>0</v>
      </c>
      <c r="H37" s="308">
        <f t="shared" si="9"/>
        <v>0</v>
      </c>
      <c r="I37" s="308">
        <f t="shared" si="9"/>
        <v>0</v>
      </c>
      <c r="J37" s="308">
        <f t="shared" si="9"/>
        <v>0</v>
      </c>
      <c r="M37" s="212"/>
    </row>
    <row r="38" spans="1:13" ht="18" x14ac:dyDescent="0.35">
      <c r="A38" s="301" t="s">
        <v>438</v>
      </c>
      <c r="B38" s="309">
        <f t="shared" ref="B38:H38" si="10">IF(B36&gt;0,B36*B37,0)</f>
        <v>0</v>
      </c>
      <c r="C38" s="309">
        <f t="shared" si="10"/>
        <v>0</v>
      </c>
      <c r="D38" s="309">
        <f t="shared" si="10"/>
        <v>0</v>
      </c>
      <c r="E38" s="309">
        <f t="shared" si="10"/>
        <v>0</v>
      </c>
      <c r="F38" s="309">
        <f t="shared" si="10"/>
        <v>0</v>
      </c>
      <c r="G38" s="309">
        <f t="shared" si="10"/>
        <v>0</v>
      </c>
      <c r="H38" s="309">
        <f t="shared" si="10"/>
        <v>0</v>
      </c>
      <c r="I38" s="309">
        <f>I36*I37</f>
        <v>0</v>
      </c>
      <c r="J38" s="309">
        <f>J36*J37</f>
        <v>0</v>
      </c>
      <c r="M38" s="212"/>
    </row>
    <row r="39" spans="1:13" x14ac:dyDescent="0.3">
      <c r="M39" s="212"/>
    </row>
    <row r="40" spans="1:13" x14ac:dyDescent="0.3">
      <c r="A40" s="300" t="s">
        <v>439</v>
      </c>
      <c r="B40" s="300"/>
      <c r="C40" s="300"/>
      <c r="D40" s="300"/>
      <c r="E40" s="300"/>
      <c r="F40" s="300"/>
      <c r="G40" s="300"/>
      <c r="H40" s="300"/>
      <c r="I40" s="300"/>
      <c r="J40" s="300"/>
    </row>
    <row r="42" spans="1:13" ht="15.75" x14ac:dyDescent="0.3">
      <c r="A42" s="310" t="s">
        <v>440</v>
      </c>
      <c r="B42" s="133">
        <v>2015</v>
      </c>
      <c r="C42" s="133">
        <v>2016</v>
      </c>
      <c r="D42" s="133">
        <v>2017</v>
      </c>
      <c r="E42" s="133">
        <v>2018</v>
      </c>
      <c r="F42" s="133">
        <v>2019</v>
      </c>
      <c r="G42" s="133">
        <v>2020</v>
      </c>
      <c r="H42" s="133">
        <v>2021</v>
      </c>
      <c r="I42" s="133">
        <v>2022</v>
      </c>
      <c r="J42" s="133">
        <v>2023</v>
      </c>
    </row>
    <row r="43" spans="1:13" x14ac:dyDescent="0.3">
      <c r="A43" s="73" t="s">
        <v>441</v>
      </c>
      <c r="B43" s="270"/>
      <c r="C43" s="270"/>
      <c r="D43" s="270"/>
      <c r="E43" s="270"/>
      <c r="F43" s="270"/>
      <c r="G43" s="270"/>
      <c r="H43" s="270"/>
      <c r="I43" s="270"/>
      <c r="J43" s="270"/>
    </row>
    <row r="44" spans="1:13" x14ac:dyDescent="0.3">
      <c r="A44" s="73" t="s">
        <v>442</v>
      </c>
      <c r="B44" s="270"/>
      <c r="C44" s="270"/>
      <c r="D44" s="270"/>
      <c r="E44" s="270"/>
      <c r="F44" s="270"/>
      <c r="G44" s="270"/>
      <c r="H44" s="270"/>
      <c r="I44" s="270"/>
      <c r="J44" s="270"/>
    </row>
    <row r="45" spans="1:13" x14ac:dyDescent="0.3">
      <c r="A45" s="73" t="s">
        <v>443</v>
      </c>
      <c r="B45" s="270"/>
      <c r="C45" s="270"/>
      <c r="D45" s="270"/>
      <c r="E45" s="270"/>
      <c r="F45" s="270"/>
      <c r="G45" s="270"/>
      <c r="H45" s="270"/>
      <c r="I45" s="270"/>
      <c r="J45" s="270"/>
    </row>
    <row r="46" spans="1:13" x14ac:dyDescent="0.3">
      <c r="A46" s="196" t="s">
        <v>312</v>
      </c>
      <c r="B46" s="578">
        <f>SUM(B43:B45)</f>
        <v>0</v>
      </c>
      <c r="C46" s="578">
        <f t="shared" ref="C46:J46" si="11">SUM(C43:C45)</f>
        <v>0</v>
      </c>
      <c r="D46" s="578">
        <f t="shared" si="11"/>
        <v>0</v>
      </c>
      <c r="E46" s="578">
        <f t="shared" si="11"/>
        <v>0</v>
      </c>
      <c r="F46" s="311">
        <f t="shared" si="11"/>
        <v>0</v>
      </c>
      <c r="G46" s="311">
        <f t="shared" si="11"/>
        <v>0</v>
      </c>
      <c r="H46" s="311">
        <f t="shared" si="11"/>
        <v>0</v>
      </c>
      <c r="I46" s="311">
        <f t="shared" si="11"/>
        <v>0</v>
      </c>
      <c r="J46" s="311">
        <f t="shared" si="11"/>
        <v>0</v>
      </c>
    </row>
  </sheetData>
  <mergeCells count="1">
    <mergeCell ref="A3:J3"/>
  </mergeCells>
  <conditionalFormatting sqref="B8:J9">
    <cfRule type="containsText" dxfId="1698" priority="17" operator="containsText" text="ntitulé">
      <formula>NOT(ISERROR(SEARCH("ntitulé",B8)))</formula>
    </cfRule>
    <cfRule type="containsBlanks" dxfId="1697" priority="18">
      <formula>LEN(TRIM(B8))=0</formula>
    </cfRule>
  </conditionalFormatting>
  <conditionalFormatting sqref="B8:J9">
    <cfRule type="containsText" dxfId="1696" priority="16" operator="containsText" text="libre">
      <formula>NOT(ISERROR(SEARCH("libre",B8)))</formula>
    </cfRule>
  </conditionalFormatting>
  <conditionalFormatting sqref="B13:J13">
    <cfRule type="containsText" dxfId="1695" priority="14" operator="containsText" text="ntitulé">
      <formula>NOT(ISERROR(SEARCH("ntitulé",B13)))</formula>
    </cfRule>
    <cfRule type="containsBlanks" dxfId="1694" priority="15">
      <formula>LEN(TRIM(B13))=0</formula>
    </cfRule>
  </conditionalFormatting>
  <conditionalFormatting sqref="B13:J13">
    <cfRule type="containsText" dxfId="1693" priority="13" operator="containsText" text="libre">
      <formula>NOT(ISERROR(SEARCH("libre",B13)))</formula>
    </cfRule>
  </conditionalFormatting>
  <conditionalFormatting sqref="B16:J16">
    <cfRule type="containsText" dxfId="1692" priority="11" operator="containsText" text="ntitulé">
      <formula>NOT(ISERROR(SEARCH("ntitulé",B16)))</formula>
    </cfRule>
    <cfRule type="containsBlanks" dxfId="1691" priority="12">
      <formula>LEN(TRIM(B16))=0</formula>
    </cfRule>
  </conditionalFormatting>
  <conditionalFormatting sqref="B16:J16">
    <cfRule type="containsText" dxfId="1690" priority="10" operator="containsText" text="libre">
      <formula>NOT(ISERROR(SEARCH("libre",B16)))</formula>
    </cfRule>
  </conditionalFormatting>
  <conditionalFormatting sqref="B21:J21">
    <cfRule type="containsText" dxfId="1689" priority="8" operator="containsText" text="ntitulé">
      <formula>NOT(ISERROR(SEARCH("ntitulé",B21)))</formula>
    </cfRule>
    <cfRule type="containsBlanks" dxfId="1688" priority="9">
      <formula>LEN(TRIM(B21))=0</formula>
    </cfRule>
  </conditionalFormatting>
  <conditionalFormatting sqref="B21:J21">
    <cfRule type="containsText" dxfId="1687" priority="7" operator="containsText" text="libre">
      <formula>NOT(ISERROR(SEARCH("libre",B21)))</formula>
    </cfRule>
  </conditionalFormatting>
  <conditionalFormatting sqref="B28:J28">
    <cfRule type="containsText" dxfId="1686" priority="5" operator="containsText" text="ntitulé">
      <formula>NOT(ISERROR(SEARCH("ntitulé",B28)))</formula>
    </cfRule>
    <cfRule type="containsBlanks" dxfId="1685" priority="6">
      <formula>LEN(TRIM(B28))=0</formula>
    </cfRule>
  </conditionalFormatting>
  <conditionalFormatting sqref="B28:J28">
    <cfRule type="containsText" dxfId="1684" priority="4" operator="containsText" text="libre">
      <formula>NOT(ISERROR(SEARCH("libre",B28)))</formula>
    </cfRule>
  </conditionalFormatting>
  <conditionalFormatting sqref="B43:J45">
    <cfRule type="containsText" dxfId="1683" priority="2" operator="containsText" text="ntitulé">
      <formula>NOT(ISERROR(SEARCH("ntitulé",B43)))</formula>
    </cfRule>
    <cfRule type="containsBlanks" dxfId="1682" priority="3">
      <formula>LEN(TRIM(B43))=0</formula>
    </cfRule>
  </conditionalFormatting>
  <conditionalFormatting sqref="B43:J45">
    <cfRule type="containsText" dxfId="1681" priority="1" operator="containsText" text="libre">
      <formula>NOT(ISERROR(SEARCH("libre",B43)))</formula>
    </cfRule>
  </conditionalFormatting>
  <hyperlinks>
    <hyperlink ref="A1" location="TAB00!A1" display="Retour page de garde"/>
    <hyperlink ref="A2" location="'TAB5'!A1" display="Retour TAB5"/>
  </hyperlinks>
  <pageMargins left="0.7" right="0.7" top="0.75" bottom="0.75" header="0.3" footer="0.3"/>
  <pageSetup paperSize="9" scale="85" orientation="landscape" verticalDpi="300" r:id="rId1"/>
  <rowBreaks count="1" manualBreakCount="1">
    <brk id="39"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zoomScale="90" zoomScaleNormal="90" workbookViewId="0">
      <selection activeCell="B24" sqref="B24:Q24"/>
    </sheetView>
  </sheetViews>
  <sheetFormatPr baseColWidth="10" defaultColWidth="9.1640625" defaultRowHeight="13.5" x14ac:dyDescent="0.3"/>
  <cols>
    <col min="1" max="1" width="31.5" style="77" bestFit="1" customWidth="1"/>
    <col min="2" max="2" width="15.5" style="73" customWidth="1"/>
    <col min="3" max="4" width="15.5" style="77" customWidth="1"/>
    <col min="5" max="10" width="15.5" style="73" customWidth="1"/>
    <col min="11" max="11" width="2.83203125" style="73" customWidth="1"/>
    <col min="12" max="20" width="8" style="73" customWidth="1"/>
    <col min="21" max="16384" width="9.1640625" style="73"/>
  </cols>
  <sheetData>
    <row r="1" spans="1:19" ht="15" x14ac:dyDescent="0.3">
      <c r="A1" s="139" t="s">
        <v>152</v>
      </c>
      <c r="B1" s="212"/>
      <c r="C1" s="165"/>
      <c r="E1" s="212"/>
      <c r="G1" s="212"/>
      <c r="K1" s="212"/>
      <c r="O1" s="212"/>
    </row>
    <row r="2" spans="1:19" ht="15" x14ac:dyDescent="0.3">
      <c r="A2" s="20" t="s">
        <v>371</v>
      </c>
      <c r="B2" s="212"/>
      <c r="C2" s="165"/>
      <c r="E2" s="212"/>
      <c r="G2" s="212"/>
      <c r="K2" s="212"/>
      <c r="O2" s="212"/>
    </row>
    <row r="3" spans="1:19" ht="21" x14ac:dyDescent="0.35">
      <c r="A3" s="161" t="str">
        <f>TAB00!B71&amp;" : "&amp;TAB00!C71</f>
        <v>TAB5.8 : Charges de pension non-capitalisées</v>
      </c>
      <c r="B3" s="161"/>
      <c r="C3" s="161"/>
      <c r="D3" s="161"/>
      <c r="E3" s="161"/>
      <c r="F3" s="161"/>
      <c r="G3" s="161"/>
      <c r="H3" s="161"/>
      <c r="I3" s="161"/>
      <c r="J3" s="161"/>
      <c r="K3" s="161"/>
      <c r="L3" s="161"/>
      <c r="M3" s="161"/>
      <c r="N3" s="161"/>
      <c r="O3" s="161"/>
      <c r="P3" s="161"/>
      <c r="Q3" s="161"/>
      <c r="R3" s="161"/>
      <c r="S3" s="161"/>
    </row>
    <row r="4" spans="1:19" x14ac:dyDescent="0.3">
      <c r="M4" s="78"/>
      <c r="O4" s="78"/>
      <c r="Q4" s="78"/>
    </row>
    <row r="5" spans="1:19" x14ac:dyDescent="0.3">
      <c r="A5" s="624" t="s">
        <v>510</v>
      </c>
      <c r="B5" s="624"/>
      <c r="C5" s="624"/>
      <c r="D5" s="624"/>
      <c r="E5" s="624"/>
      <c r="F5" s="624"/>
      <c r="G5" s="624"/>
      <c r="H5" s="624"/>
      <c r="I5" s="624"/>
      <c r="J5" s="624"/>
      <c r="N5" s="78"/>
      <c r="P5" s="78"/>
      <c r="R5" s="78"/>
    </row>
    <row r="6" spans="1:19" x14ac:dyDescent="0.3">
      <c r="A6" s="312"/>
      <c r="B6" s="312"/>
      <c r="C6" s="312"/>
      <c r="D6" s="312"/>
      <c r="E6" s="312"/>
      <c r="F6" s="312"/>
      <c r="G6" s="312"/>
      <c r="H6" s="312"/>
      <c r="I6" s="312"/>
      <c r="J6" s="312"/>
      <c r="N6" s="78"/>
      <c r="P6" s="78"/>
      <c r="R6" s="78"/>
    </row>
    <row r="7" spans="1:19" s="77" customFormat="1" ht="27" x14ac:dyDescent="0.3">
      <c r="A7" s="313"/>
      <c r="B7" s="314" t="s">
        <v>666</v>
      </c>
      <c r="C7" s="314" t="s">
        <v>511</v>
      </c>
      <c r="D7" s="314" t="s">
        <v>339</v>
      </c>
      <c r="E7" s="314" t="s">
        <v>512</v>
      </c>
      <c r="F7" s="314" t="s">
        <v>513</v>
      </c>
      <c r="G7" s="314" t="s">
        <v>341</v>
      </c>
      <c r="H7" s="314" t="s">
        <v>343</v>
      </c>
      <c r="I7" s="314" t="s">
        <v>965</v>
      </c>
      <c r="J7" s="314" t="s">
        <v>54</v>
      </c>
      <c r="N7" s="80"/>
      <c r="P7" s="80"/>
      <c r="R7" s="80"/>
    </row>
    <row r="8" spans="1:19" x14ac:dyDescent="0.3">
      <c r="A8" s="73" t="s">
        <v>514</v>
      </c>
      <c r="B8" s="270"/>
      <c r="C8" s="270"/>
      <c r="D8" s="270"/>
      <c r="E8" s="270"/>
      <c r="F8" s="270"/>
      <c r="G8" s="270"/>
      <c r="H8" s="270"/>
      <c r="I8" s="270"/>
      <c r="J8" s="212">
        <f>SUM(B8:I8)</f>
        <v>0</v>
      </c>
      <c r="N8" s="78"/>
      <c r="P8" s="78"/>
      <c r="R8" s="78"/>
    </row>
    <row r="9" spans="1:19" x14ac:dyDescent="0.3">
      <c r="A9" s="73" t="s">
        <v>515</v>
      </c>
      <c r="B9" s="270"/>
      <c r="C9" s="270"/>
      <c r="D9" s="270"/>
      <c r="E9" s="270"/>
      <c r="F9" s="270"/>
      <c r="G9" s="270"/>
      <c r="H9" s="270"/>
      <c r="I9" s="270"/>
      <c r="J9" s="212">
        <f t="shared" ref="J9:J30" si="0">SUM(B9:I9)</f>
        <v>0</v>
      </c>
      <c r="N9" s="78"/>
      <c r="P9" s="78"/>
      <c r="R9" s="78"/>
    </row>
    <row r="10" spans="1:19" x14ac:dyDescent="0.3">
      <c r="A10" s="73" t="s">
        <v>516</v>
      </c>
      <c r="B10" s="270"/>
      <c r="C10" s="270"/>
      <c r="D10" s="270"/>
      <c r="E10" s="270"/>
      <c r="F10" s="270"/>
      <c r="G10" s="270"/>
      <c r="H10" s="270"/>
      <c r="I10" s="270"/>
      <c r="J10" s="212">
        <f t="shared" si="0"/>
        <v>0</v>
      </c>
      <c r="N10" s="78"/>
      <c r="P10" s="78"/>
      <c r="R10" s="78"/>
    </row>
    <row r="11" spans="1:19" x14ac:dyDescent="0.3">
      <c r="A11" s="73" t="s">
        <v>517</v>
      </c>
      <c r="B11" s="270"/>
      <c r="C11" s="270"/>
      <c r="D11" s="270"/>
      <c r="E11" s="270"/>
      <c r="F11" s="270"/>
      <c r="G11" s="270"/>
      <c r="H11" s="270"/>
      <c r="I11" s="270"/>
      <c r="J11" s="212">
        <f t="shared" si="0"/>
        <v>0</v>
      </c>
      <c r="N11" s="78"/>
      <c r="P11" s="78"/>
      <c r="R11" s="78"/>
    </row>
    <row r="12" spans="1:19" x14ac:dyDescent="0.3">
      <c r="A12" s="73" t="s">
        <v>518</v>
      </c>
      <c r="B12" s="270"/>
      <c r="C12" s="270"/>
      <c r="D12" s="270"/>
      <c r="E12" s="270"/>
      <c r="F12" s="270"/>
      <c r="G12" s="270"/>
      <c r="H12" s="270"/>
      <c r="I12" s="270"/>
      <c r="J12" s="212">
        <f t="shared" si="0"/>
        <v>0</v>
      </c>
      <c r="N12" s="78"/>
      <c r="P12" s="78"/>
      <c r="R12" s="78"/>
    </row>
    <row r="13" spans="1:19" x14ac:dyDescent="0.3">
      <c r="A13" s="73" t="s">
        <v>519</v>
      </c>
      <c r="B13" s="270"/>
      <c r="C13" s="270"/>
      <c r="D13" s="270"/>
      <c r="E13" s="270"/>
      <c r="F13" s="270"/>
      <c r="G13" s="270"/>
      <c r="H13" s="270"/>
      <c r="I13" s="270"/>
      <c r="J13" s="212">
        <f t="shared" si="0"/>
        <v>0</v>
      </c>
      <c r="N13" s="78"/>
      <c r="P13" s="78"/>
      <c r="R13" s="78"/>
    </row>
    <row r="14" spans="1:19" x14ac:dyDescent="0.3">
      <c r="A14" s="73" t="s">
        <v>520</v>
      </c>
      <c r="B14" s="270"/>
      <c r="C14" s="270"/>
      <c r="D14" s="270"/>
      <c r="E14" s="270"/>
      <c r="F14" s="270"/>
      <c r="G14" s="270"/>
      <c r="H14" s="270"/>
      <c r="I14" s="270"/>
      <c r="J14" s="212">
        <f t="shared" si="0"/>
        <v>0</v>
      </c>
      <c r="N14" s="78"/>
      <c r="P14" s="78"/>
      <c r="R14" s="78"/>
    </row>
    <row r="15" spans="1:19" x14ac:dyDescent="0.3">
      <c r="A15" s="73" t="s">
        <v>521</v>
      </c>
      <c r="B15" s="270"/>
      <c r="C15" s="270"/>
      <c r="D15" s="270"/>
      <c r="E15" s="270"/>
      <c r="F15" s="270"/>
      <c r="G15" s="270"/>
      <c r="H15" s="270"/>
      <c r="I15" s="270"/>
      <c r="J15" s="212">
        <f t="shared" si="0"/>
        <v>0</v>
      </c>
      <c r="N15" s="78"/>
      <c r="P15" s="78"/>
      <c r="R15" s="78"/>
    </row>
    <row r="16" spans="1:19" x14ac:dyDescent="0.3">
      <c r="A16" s="73" t="s">
        <v>522</v>
      </c>
      <c r="B16" s="270"/>
      <c r="C16" s="270"/>
      <c r="D16" s="270"/>
      <c r="E16" s="270"/>
      <c r="F16" s="270"/>
      <c r="G16" s="270"/>
      <c r="H16" s="270"/>
      <c r="I16" s="270"/>
      <c r="J16" s="212">
        <f t="shared" si="0"/>
        <v>0</v>
      </c>
      <c r="N16" s="78"/>
      <c r="P16" s="78"/>
      <c r="R16" s="78"/>
    </row>
    <row r="17" spans="1:19" x14ac:dyDescent="0.3">
      <c r="A17" s="73" t="s">
        <v>523</v>
      </c>
      <c r="B17" s="270"/>
      <c r="C17" s="270"/>
      <c r="D17" s="270"/>
      <c r="E17" s="270"/>
      <c r="F17" s="270"/>
      <c r="G17" s="270"/>
      <c r="H17" s="270"/>
      <c r="I17" s="270"/>
      <c r="J17" s="212">
        <f t="shared" si="0"/>
        <v>0</v>
      </c>
      <c r="N17" s="78"/>
      <c r="P17" s="78"/>
      <c r="R17" s="78"/>
    </row>
    <row r="18" spans="1:19" x14ac:dyDescent="0.3">
      <c r="A18" s="73" t="s">
        <v>524</v>
      </c>
      <c r="B18" s="270"/>
      <c r="C18" s="270"/>
      <c r="D18" s="270"/>
      <c r="E18" s="270"/>
      <c r="F18" s="270"/>
      <c r="G18" s="270"/>
      <c r="H18" s="270"/>
      <c r="I18" s="270"/>
      <c r="J18" s="212">
        <f t="shared" si="0"/>
        <v>0</v>
      </c>
      <c r="N18" s="78"/>
      <c r="P18" s="78"/>
      <c r="R18" s="78"/>
    </row>
    <row r="19" spans="1:19" x14ac:dyDescent="0.3">
      <c r="A19" s="73" t="s">
        <v>525</v>
      </c>
      <c r="B19" s="270"/>
      <c r="C19" s="270"/>
      <c r="D19" s="270"/>
      <c r="E19" s="270"/>
      <c r="F19" s="270"/>
      <c r="G19" s="270"/>
      <c r="H19" s="270"/>
      <c r="I19" s="270"/>
      <c r="J19" s="212">
        <f t="shared" si="0"/>
        <v>0</v>
      </c>
      <c r="N19" s="78"/>
      <c r="P19" s="78"/>
      <c r="R19" s="78"/>
    </row>
    <row r="20" spans="1:19" x14ac:dyDescent="0.3">
      <c r="A20" s="73" t="s">
        <v>526</v>
      </c>
      <c r="B20" s="270"/>
      <c r="C20" s="270"/>
      <c r="D20" s="270"/>
      <c r="E20" s="270"/>
      <c r="F20" s="270"/>
      <c r="G20" s="270"/>
      <c r="H20" s="270"/>
      <c r="I20" s="270"/>
      <c r="J20" s="212">
        <f t="shared" si="0"/>
        <v>0</v>
      </c>
      <c r="N20" s="78"/>
      <c r="P20" s="78"/>
      <c r="R20" s="78"/>
    </row>
    <row r="21" spans="1:19" x14ac:dyDescent="0.3">
      <c r="A21" s="73" t="s">
        <v>527</v>
      </c>
      <c r="B21" s="270"/>
      <c r="C21" s="270"/>
      <c r="D21" s="270"/>
      <c r="E21" s="270"/>
      <c r="F21" s="270"/>
      <c r="G21" s="270"/>
      <c r="H21" s="270"/>
      <c r="I21" s="270"/>
      <c r="J21" s="212">
        <f t="shared" si="0"/>
        <v>0</v>
      </c>
      <c r="N21" s="78"/>
      <c r="P21" s="78"/>
      <c r="R21" s="78"/>
    </row>
    <row r="22" spans="1:19" x14ac:dyDescent="0.3">
      <c r="A22" s="73" t="s">
        <v>528</v>
      </c>
      <c r="B22" s="270"/>
      <c r="C22" s="270"/>
      <c r="D22" s="270"/>
      <c r="E22" s="270"/>
      <c r="F22" s="270"/>
      <c r="G22" s="270"/>
      <c r="H22" s="270"/>
      <c r="I22" s="270"/>
      <c r="J22" s="212">
        <f t="shared" si="0"/>
        <v>0</v>
      </c>
      <c r="N22" s="78"/>
      <c r="P22" s="78"/>
      <c r="R22" s="78"/>
    </row>
    <row r="23" spans="1:19" x14ac:dyDescent="0.3">
      <c r="A23" s="73" t="s">
        <v>529</v>
      </c>
      <c r="B23" s="270"/>
      <c r="C23" s="270"/>
      <c r="D23" s="270"/>
      <c r="E23" s="270"/>
      <c r="F23" s="270"/>
      <c r="G23" s="270"/>
      <c r="H23" s="270"/>
      <c r="I23" s="270"/>
      <c r="J23" s="212">
        <f t="shared" si="0"/>
        <v>0</v>
      </c>
      <c r="N23" s="78"/>
      <c r="P23" s="78"/>
      <c r="R23" s="78"/>
    </row>
    <row r="24" spans="1:19" x14ac:dyDescent="0.3">
      <c r="A24" s="73" t="s">
        <v>530</v>
      </c>
      <c r="B24" s="270"/>
      <c r="C24" s="270"/>
      <c r="D24" s="270"/>
      <c r="E24" s="270"/>
      <c r="F24" s="270"/>
      <c r="G24" s="270"/>
      <c r="H24" s="270"/>
      <c r="I24" s="270"/>
      <c r="J24" s="212">
        <f t="shared" si="0"/>
        <v>0</v>
      </c>
      <c r="N24" s="78"/>
      <c r="P24" s="78"/>
      <c r="R24" s="78"/>
    </row>
    <row r="25" spans="1:19" x14ac:dyDescent="0.3">
      <c r="A25" s="73" t="s">
        <v>531</v>
      </c>
      <c r="B25" s="270"/>
      <c r="C25" s="270"/>
      <c r="D25" s="270"/>
      <c r="E25" s="270"/>
      <c r="F25" s="270"/>
      <c r="G25" s="270"/>
      <c r="H25" s="270"/>
      <c r="I25" s="270"/>
      <c r="J25" s="212">
        <f t="shared" si="0"/>
        <v>0</v>
      </c>
      <c r="N25" s="78"/>
      <c r="P25" s="78"/>
      <c r="R25" s="78"/>
    </row>
    <row r="26" spans="1:19" x14ac:dyDescent="0.3">
      <c r="A26" s="73" t="s">
        <v>532</v>
      </c>
      <c r="B26" s="270"/>
      <c r="C26" s="270"/>
      <c r="D26" s="270"/>
      <c r="E26" s="270"/>
      <c r="F26" s="270"/>
      <c r="G26" s="270"/>
      <c r="H26" s="270"/>
      <c r="I26" s="270"/>
      <c r="J26" s="212">
        <f t="shared" si="0"/>
        <v>0</v>
      </c>
      <c r="N26" s="78"/>
      <c r="P26" s="78"/>
      <c r="R26" s="78"/>
    </row>
    <row r="27" spans="1:19" x14ac:dyDescent="0.3">
      <c r="A27" s="73" t="s">
        <v>533</v>
      </c>
      <c r="B27" s="270"/>
      <c r="C27" s="270"/>
      <c r="D27" s="270"/>
      <c r="E27" s="270"/>
      <c r="F27" s="270"/>
      <c r="G27" s="270"/>
      <c r="H27" s="270"/>
      <c r="I27" s="270"/>
      <c r="J27" s="212">
        <f t="shared" si="0"/>
        <v>0</v>
      </c>
      <c r="N27" s="78"/>
      <c r="P27" s="78"/>
      <c r="R27" s="78"/>
    </row>
    <row r="28" spans="1:19" x14ac:dyDescent="0.3">
      <c r="A28" s="73" t="s">
        <v>534</v>
      </c>
      <c r="B28" s="270"/>
      <c r="C28" s="270"/>
      <c r="D28" s="270"/>
      <c r="E28" s="270"/>
      <c r="F28" s="270"/>
      <c r="G28" s="270"/>
      <c r="H28" s="270"/>
      <c r="I28" s="270"/>
      <c r="J28" s="212">
        <f t="shared" si="0"/>
        <v>0</v>
      </c>
      <c r="N28" s="78"/>
      <c r="P28" s="78"/>
      <c r="R28" s="78"/>
    </row>
    <row r="29" spans="1:19" x14ac:dyDescent="0.3">
      <c r="A29" s="73" t="s">
        <v>535</v>
      </c>
      <c r="B29" s="270"/>
      <c r="C29" s="270"/>
      <c r="D29" s="270"/>
      <c r="E29" s="270"/>
      <c r="F29" s="270"/>
      <c r="G29" s="270"/>
      <c r="H29" s="270"/>
      <c r="I29" s="270"/>
      <c r="J29" s="212">
        <f t="shared" si="0"/>
        <v>0</v>
      </c>
      <c r="N29" s="78"/>
      <c r="P29" s="78"/>
      <c r="R29" s="78"/>
    </row>
    <row r="30" spans="1:19" x14ac:dyDescent="0.3">
      <c r="A30" s="313" t="s">
        <v>54</v>
      </c>
      <c r="B30" s="205">
        <f t="shared" ref="B30" si="1">SUM(B8:B29)</f>
        <v>0</v>
      </c>
      <c r="C30" s="205">
        <f t="shared" ref="C30:F30" si="2">SUM(C8:C29)</f>
        <v>0</v>
      </c>
      <c r="D30" s="205">
        <f t="shared" si="2"/>
        <v>0</v>
      </c>
      <c r="E30" s="205">
        <f t="shared" si="2"/>
        <v>0</v>
      </c>
      <c r="F30" s="205">
        <f t="shared" si="2"/>
        <v>0</v>
      </c>
      <c r="G30" s="205">
        <f>SUM(G8:G29)</f>
        <v>0</v>
      </c>
      <c r="H30" s="205">
        <f>SUM(H8:H29)</f>
        <v>0</v>
      </c>
      <c r="I30" s="205">
        <f>SUM(I8:I29)</f>
        <v>0</v>
      </c>
      <c r="J30" s="205">
        <f t="shared" si="0"/>
        <v>0</v>
      </c>
      <c r="N30" s="78"/>
      <c r="P30" s="78"/>
      <c r="R30" s="78"/>
    </row>
    <row r="31" spans="1:19" x14ac:dyDescent="0.3">
      <c r="L31" s="78"/>
      <c r="N31" s="78"/>
      <c r="P31" s="78"/>
    </row>
    <row r="32" spans="1:19" s="266" customFormat="1" x14ac:dyDescent="0.3">
      <c r="A32" s="168"/>
      <c r="B32" s="168"/>
      <c r="C32" s="168"/>
      <c r="D32" s="168"/>
      <c r="E32" s="168"/>
      <c r="F32" s="78"/>
      <c r="G32" s="78"/>
      <c r="H32" s="78"/>
      <c r="I32" s="78"/>
      <c r="J32" s="78"/>
      <c r="L32" s="758" t="s">
        <v>954</v>
      </c>
      <c r="M32" s="765"/>
      <c r="N32" s="765"/>
      <c r="O32" s="765"/>
      <c r="P32" s="765"/>
      <c r="Q32" s="765"/>
      <c r="R32" s="765"/>
      <c r="S32" s="766"/>
    </row>
    <row r="33" spans="1:19" s="266" customFormat="1" ht="27" x14ac:dyDescent="0.3">
      <c r="A33" s="615" t="s">
        <v>2</v>
      </c>
      <c r="B33" s="596" t="s">
        <v>110</v>
      </c>
      <c r="C33" s="596" t="s">
        <v>132</v>
      </c>
      <c r="D33" s="596" t="s">
        <v>299</v>
      </c>
      <c r="E33" s="596" t="s">
        <v>319</v>
      </c>
      <c r="F33" s="596" t="s">
        <v>298</v>
      </c>
      <c r="G33" s="596" t="s">
        <v>294</v>
      </c>
      <c r="H33" s="596" t="s">
        <v>295</v>
      </c>
      <c r="I33" s="596" t="s">
        <v>296</v>
      </c>
      <c r="J33" s="596" t="s">
        <v>297</v>
      </c>
      <c r="L33" s="596" t="s">
        <v>950</v>
      </c>
      <c r="M33" s="596" t="s">
        <v>951</v>
      </c>
      <c r="N33" s="596" t="s">
        <v>952</v>
      </c>
      <c r="O33" s="596" t="s">
        <v>953</v>
      </c>
      <c r="P33" s="596" t="s">
        <v>955</v>
      </c>
      <c r="Q33" s="596" t="s">
        <v>956</v>
      </c>
      <c r="R33" s="596" t="s">
        <v>957</v>
      </c>
      <c r="S33" s="596" t="s">
        <v>958</v>
      </c>
    </row>
    <row r="34" spans="1:19" x14ac:dyDescent="0.3">
      <c r="A34" s="77" t="s">
        <v>395</v>
      </c>
      <c r="B34" s="270"/>
      <c r="C34" s="270"/>
      <c r="D34" s="270"/>
      <c r="E34" s="270"/>
      <c r="F34" s="270"/>
      <c r="G34" s="270"/>
      <c r="H34" s="270"/>
      <c r="I34" s="270"/>
      <c r="J34" s="270"/>
      <c r="L34" s="275">
        <f>IFERROR(IF(AND(ROUND(SUM(B34:B34),0)=0,ROUND(SUM(C34:C34),0)&gt;ROUND(SUM(B34:B34),0)),"INF",(ROUND(SUM(C34:C34),0)-ROUND(SUM(B34:B34),0))/ROUND(SUM(B34:B34),0)),0)</f>
        <v>0</v>
      </c>
      <c r="M34" s="275">
        <f t="shared" ref="M34:S37" si="3">IFERROR(IF(AND(ROUND(SUM(C34),0)=0,ROUND(SUM(D34:D34),0)&gt;ROUND(SUM(C34),0)),"INF",(ROUND(SUM(D34:D34),0)-ROUND(SUM(C34),0))/ROUND(SUM(C34),0)),0)</f>
        <v>0</v>
      </c>
      <c r="N34" s="275">
        <f t="shared" si="3"/>
        <v>0</v>
      </c>
      <c r="O34" s="275">
        <f t="shared" si="3"/>
        <v>0</v>
      </c>
      <c r="P34" s="275">
        <f t="shared" si="3"/>
        <v>0</v>
      </c>
      <c r="Q34" s="275">
        <f t="shared" si="3"/>
        <v>0</v>
      </c>
      <c r="R34" s="275">
        <f t="shared" si="3"/>
        <v>0</v>
      </c>
      <c r="S34" s="275">
        <f t="shared" si="3"/>
        <v>0</v>
      </c>
    </row>
    <row r="35" spans="1:19" x14ac:dyDescent="0.3">
      <c r="A35" s="77" t="s">
        <v>396</v>
      </c>
      <c r="B35" s="270"/>
      <c r="C35" s="270"/>
      <c r="D35" s="270"/>
      <c r="E35" s="270"/>
      <c r="F35" s="270"/>
      <c r="G35" s="270"/>
      <c r="H35" s="270"/>
      <c r="I35" s="270"/>
      <c r="J35" s="270"/>
      <c r="L35" s="275">
        <f>IFERROR(IF(AND(ROUND(SUM(B35:B35),0)=0,ROUND(SUM(C35:C35),0)&gt;ROUND(SUM(B35:B35),0)),"INF",(ROUND(SUM(C35:C35),0)-ROUND(SUM(B35:B35),0))/ROUND(SUM(B35:B35),0)),0)</f>
        <v>0</v>
      </c>
      <c r="M35" s="275">
        <f t="shared" si="3"/>
        <v>0</v>
      </c>
      <c r="N35" s="275">
        <f t="shared" si="3"/>
        <v>0</v>
      </c>
      <c r="O35" s="275">
        <f t="shared" si="3"/>
        <v>0</v>
      </c>
      <c r="P35" s="275">
        <f t="shared" si="3"/>
        <v>0</v>
      </c>
      <c r="Q35" s="275">
        <f t="shared" si="3"/>
        <v>0</v>
      </c>
      <c r="R35" s="275">
        <f t="shared" si="3"/>
        <v>0</v>
      </c>
      <c r="S35" s="275">
        <f t="shared" si="3"/>
        <v>0</v>
      </c>
    </row>
    <row r="36" spans="1:19" x14ac:dyDescent="0.3">
      <c r="A36" s="77" t="s">
        <v>397</v>
      </c>
      <c r="B36" s="270"/>
      <c r="C36" s="270"/>
      <c r="D36" s="270"/>
      <c r="E36" s="270"/>
      <c r="F36" s="270"/>
      <c r="G36" s="270"/>
      <c r="H36" s="270"/>
      <c r="I36" s="270"/>
      <c r="J36" s="270"/>
      <c r="L36" s="275">
        <f>IFERROR(IF(AND(ROUND(SUM(B36:B36),0)=0,ROUND(SUM(C36:C36),0)&gt;ROUND(SUM(B36:B36),0)),"INF",(ROUND(SUM(C36:C36),0)-ROUND(SUM(B36:B36),0))/ROUND(SUM(B36:B36),0)),0)</f>
        <v>0</v>
      </c>
      <c r="M36" s="275">
        <f t="shared" si="3"/>
        <v>0</v>
      </c>
      <c r="N36" s="275">
        <f t="shared" si="3"/>
        <v>0</v>
      </c>
      <c r="O36" s="275">
        <f t="shared" si="3"/>
        <v>0</v>
      </c>
      <c r="P36" s="275">
        <f t="shared" si="3"/>
        <v>0</v>
      </c>
      <c r="Q36" s="275">
        <f t="shared" si="3"/>
        <v>0</v>
      </c>
      <c r="R36" s="275">
        <f t="shared" si="3"/>
        <v>0</v>
      </c>
      <c r="S36" s="275">
        <f t="shared" si="3"/>
        <v>0</v>
      </c>
    </row>
    <row r="37" spans="1:19" ht="27" x14ac:dyDescent="0.3">
      <c r="A37" s="315" t="s">
        <v>804</v>
      </c>
      <c r="B37" s="316">
        <f t="shared" ref="B37:J37" si="4">SUM(B35:B36)</f>
        <v>0</v>
      </c>
      <c r="C37" s="316">
        <f t="shared" si="4"/>
        <v>0</v>
      </c>
      <c r="D37" s="316">
        <f t="shared" si="4"/>
        <v>0</v>
      </c>
      <c r="E37" s="316">
        <f t="shared" si="4"/>
        <v>0</v>
      </c>
      <c r="F37" s="316">
        <f t="shared" si="4"/>
        <v>0</v>
      </c>
      <c r="G37" s="316">
        <f t="shared" si="4"/>
        <v>0</v>
      </c>
      <c r="H37" s="316">
        <f t="shared" si="4"/>
        <v>0</v>
      </c>
      <c r="I37" s="316">
        <f t="shared" si="4"/>
        <v>0</v>
      </c>
      <c r="J37" s="316">
        <f t="shared" si="4"/>
        <v>0</v>
      </c>
      <c r="L37" s="317">
        <f>IFERROR(IF(AND(ROUND(SUM(B37:B37),0)=0,ROUND(SUM(C37:C37),0)&gt;ROUND(SUM(B37:B37),0)),"INF",(ROUND(SUM(C37:C37),0)-ROUND(SUM(B37:B37),0))/ROUND(SUM(B37:B37),0)),0)</f>
        <v>0</v>
      </c>
      <c r="M37" s="317">
        <f t="shared" si="3"/>
        <v>0</v>
      </c>
      <c r="N37" s="317">
        <f t="shared" si="3"/>
        <v>0</v>
      </c>
      <c r="O37" s="317">
        <f t="shared" si="3"/>
        <v>0</v>
      </c>
      <c r="P37" s="317">
        <f t="shared" si="3"/>
        <v>0</v>
      </c>
      <c r="Q37" s="317">
        <f t="shared" si="3"/>
        <v>0</v>
      </c>
      <c r="R37" s="317">
        <f t="shared" si="3"/>
        <v>0</v>
      </c>
      <c r="S37" s="317">
        <f t="shared" si="3"/>
        <v>0</v>
      </c>
    </row>
  </sheetData>
  <mergeCells count="1">
    <mergeCell ref="L32:S32"/>
  </mergeCells>
  <conditionalFormatting sqref="C8:F29 H8:H29">
    <cfRule type="containsText" dxfId="1680" priority="35" operator="containsText" text="ntitulé">
      <formula>NOT(ISERROR(SEARCH("ntitulé",C8)))</formula>
    </cfRule>
    <cfRule type="containsBlanks" dxfId="1679" priority="36">
      <formula>LEN(TRIM(C8))=0</formula>
    </cfRule>
  </conditionalFormatting>
  <conditionalFormatting sqref="C8:F29 H8:H29">
    <cfRule type="containsText" dxfId="1678" priority="34" operator="containsText" text="libre">
      <formula>NOT(ISERROR(SEARCH("libre",C8)))</formula>
    </cfRule>
  </conditionalFormatting>
  <conditionalFormatting sqref="B34:C36">
    <cfRule type="containsText" dxfId="1677" priority="32" operator="containsText" text="ntitulé">
      <formula>NOT(ISERROR(SEARCH("ntitulé",B34)))</formula>
    </cfRule>
    <cfRule type="containsBlanks" dxfId="1676" priority="33">
      <formula>LEN(TRIM(B34))=0</formula>
    </cfRule>
  </conditionalFormatting>
  <conditionalFormatting sqref="B34:C36">
    <cfRule type="containsText" dxfId="1675" priority="31" operator="containsText" text="libre">
      <formula>NOT(ISERROR(SEARCH("libre",B34)))</formula>
    </cfRule>
  </conditionalFormatting>
  <conditionalFormatting sqref="D34:D36">
    <cfRule type="containsText" dxfId="1674" priority="29" operator="containsText" text="ntitulé">
      <formula>NOT(ISERROR(SEARCH("ntitulé",D34)))</formula>
    </cfRule>
    <cfRule type="containsBlanks" dxfId="1673" priority="30">
      <formula>LEN(TRIM(D34))=0</formula>
    </cfRule>
  </conditionalFormatting>
  <conditionalFormatting sqref="D34:D36">
    <cfRule type="containsText" dxfId="1672" priority="28" operator="containsText" text="libre">
      <formula>NOT(ISERROR(SEARCH("libre",D34)))</formula>
    </cfRule>
  </conditionalFormatting>
  <conditionalFormatting sqref="E34:E36">
    <cfRule type="containsText" dxfId="1671" priority="26" operator="containsText" text="ntitulé">
      <formula>NOT(ISERROR(SEARCH("ntitulé",E34)))</formula>
    </cfRule>
    <cfRule type="containsBlanks" dxfId="1670" priority="27">
      <formula>LEN(TRIM(E34))=0</formula>
    </cfRule>
  </conditionalFormatting>
  <conditionalFormatting sqref="E34:E36">
    <cfRule type="containsText" dxfId="1669" priority="25" operator="containsText" text="libre">
      <formula>NOT(ISERROR(SEARCH("libre",E34)))</formula>
    </cfRule>
  </conditionalFormatting>
  <conditionalFormatting sqref="F34:F36">
    <cfRule type="containsText" dxfId="1668" priority="23" operator="containsText" text="ntitulé">
      <formula>NOT(ISERROR(SEARCH("ntitulé",F34)))</formula>
    </cfRule>
    <cfRule type="containsBlanks" dxfId="1667" priority="24">
      <formula>LEN(TRIM(F34))=0</formula>
    </cfRule>
  </conditionalFormatting>
  <conditionalFormatting sqref="F34:F36">
    <cfRule type="containsText" dxfId="1666" priority="22" operator="containsText" text="libre">
      <formula>NOT(ISERROR(SEARCH("libre",F34)))</formula>
    </cfRule>
  </conditionalFormatting>
  <conditionalFormatting sqref="G34:G36">
    <cfRule type="containsText" dxfId="1665" priority="20" operator="containsText" text="ntitulé">
      <formula>NOT(ISERROR(SEARCH("ntitulé",G34)))</formula>
    </cfRule>
    <cfRule type="containsBlanks" dxfId="1664" priority="21">
      <formula>LEN(TRIM(G34))=0</formula>
    </cfRule>
  </conditionalFormatting>
  <conditionalFormatting sqref="G34:G36">
    <cfRule type="containsText" dxfId="1663" priority="19" operator="containsText" text="libre">
      <formula>NOT(ISERROR(SEARCH("libre",G34)))</formula>
    </cfRule>
  </conditionalFormatting>
  <conditionalFormatting sqref="H34:H36">
    <cfRule type="containsText" dxfId="1662" priority="17" operator="containsText" text="ntitulé">
      <formula>NOT(ISERROR(SEARCH("ntitulé",H34)))</formula>
    </cfRule>
    <cfRule type="containsBlanks" dxfId="1661" priority="18">
      <formula>LEN(TRIM(H34))=0</formula>
    </cfRule>
  </conditionalFormatting>
  <conditionalFormatting sqref="H34:H36">
    <cfRule type="containsText" dxfId="1660" priority="16" operator="containsText" text="libre">
      <formula>NOT(ISERROR(SEARCH("libre",H34)))</formula>
    </cfRule>
  </conditionalFormatting>
  <conditionalFormatting sqref="I34:I36">
    <cfRule type="containsText" dxfId="1659" priority="14" operator="containsText" text="ntitulé">
      <formula>NOT(ISERROR(SEARCH("ntitulé",I34)))</formula>
    </cfRule>
    <cfRule type="containsBlanks" dxfId="1658" priority="15">
      <formula>LEN(TRIM(I34))=0</formula>
    </cfRule>
  </conditionalFormatting>
  <conditionalFormatting sqref="I34:I36">
    <cfRule type="containsText" dxfId="1657" priority="13" operator="containsText" text="libre">
      <formula>NOT(ISERROR(SEARCH("libre",I34)))</formula>
    </cfRule>
  </conditionalFormatting>
  <conditionalFormatting sqref="J34:J36">
    <cfRule type="containsText" dxfId="1656" priority="11" operator="containsText" text="ntitulé">
      <formula>NOT(ISERROR(SEARCH("ntitulé",J34)))</formula>
    </cfRule>
    <cfRule type="containsBlanks" dxfId="1655" priority="12">
      <formula>LEN(TRIM(J34))=0</formula>
    </cfRule>
  </conditionalFormatting>
  <conditionalFormatting sqref="J34:J36">
    <cfRule type="containsText" dxfId="1654" priority="10" operator="containsText" text="libre">
      <formula>NOT(ISERROR(SEARCH("libre",J34)))</formula>
    </cfRule>
  </conditionalFormatting>
  <conditionalFormatting sqref="B8:B29">
    <cfRule type="containsText" dxfId="1653" priority="8" operator="containsText" text="ntitulé">
      <formula>NOT(ISERROR(SEARCH("ntitulé",B8)))</formula>
    </cfRule>
    <cfRule type="containsBlanks" dxfId="1652" priority="9">
      <formula>LEN(TRIM(B8))=0</formula>
    </cfRule>
  </conditionalFormatting>
  <conditionalFormatting sqref="B8:B29">
    <cfRule type="containsText" dxfId="1651" priority="7" operator="containsText" text="libre">
      <formula>NOT(ISERROR(SEARCH("libre",B8)))</formula>
    </cfRule>
  </conditionalFormatting>
  <conditionalFormatting sqref="G8:G29">
    <cfRule type="containsText" dxfId="1650" priority="5" operator="containsText" text="ntitulé">
      <formula>NOT(ISERROR(SEARCH("ntitulé",G8)))</formula>
    </cfRule>
    <cfRule type="containsBlanks" dxfId="1649" priority="6">
      <formula>LEN(TRIM(G8))=0</formula>
    </cfRule>
  </conditionalFormatting>
  <conditionalFormatting sqref="G8:G29">
    <cfRule type="containsText" dxfId="1648" priority="4" operator="containsText" text="libre">
      <formula>NOT(ISERROR(SEARCH("libre",G8)))</formula>
    </cfRule>
  </conditionalFormatting>
  <conditionalFormatting sqref="I8:I29">
    <cfRule type="containsText" dxfId="1647" priority="2" operator="containsText" text="ntitulé">
      <formula>NOT(ISERROR(SEARCH("ntitulé",I8)))</formula>
    </cfRule>
    <cfRule type="containsBlanks" dxfId="1646" priority="3">
      <formula>LEN(TRIM(I8))=0</formula>
    </cfRule>
  </conditionalFormatting>
  <conditionalFormatting sqref="I8:I29">
    <cfRule type="containsText" dxfId="1645" priority="1" operator="containsText" text="libre">
      <formula>NOT(ISERROR(SEARCH("libre",I8)))</formula>
    </cfRule>
  </conditionalFormatting>
  <hyperlinks>
    <hyperlink ref="A1" location="TAB00!A1" display="Retour page de garde"/>
    <hyperlink ref="A2" location="'TAB5'!A1" display="Retour TAB5"/>
  </hyperlinks>
  <pageMargins left="0.7" right="0.7" top="0.75" bottom="0.75" header="0.3" footer="0.3"/>
  <pageSetup paperSize="9" scale="72" fitToHeight="0"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topLeftCell="A43" zoomScale="90" zoomScaleNormal="90" workbookViewId="0">
      <selection activeCell="B24" sqref="B24:Q24"/>
    </sheetView>
  </sheetViews>
  <sheetFormatPr baseColWidth="10" defaultColWidth="9.1640625" defaultRowHeight="13.5" x14ac:dyDescent="0.3"/>
  <cols>
    <col min="1" max="1" width="55.6640625" style="77" customWidth="1"/>
    <col min="2" max="2" width="16.6640625" style="73" customWidth="1"/>
    <col min="3" max="4" width="16.6640625" style="77" customWidth="1"/>
    <col min="5" max="9" width="16.6640625" style="73" customWidth="1"/>
    <col min="10" max="10" width="1.33203125" style="73" customWidth="1"/>
    <col min="11" max="17" width="7.6640625" style="73" customWidth="1"/>
    <col min="18" max="16384" width="9.1640625" style="73"/>
  </cols>
  <sheetData>
    <row r="1" spans="1:18" ht="15" x14ac:dyDescent="0.3">
      <c r="A1" s="139" t="s">
        <v>152</v>
      </c>
      <c r="B1" s="212"/>
      <c r="C1" s="165"/>
      <c r="E1" s="212"/>
      <c r="G1" s="212"/>
      <c r="I1" s="212"/>
      <c r="L1" s="212"/>
      <c r="N1" s="212"/>
      <c r="P1" s="212"/>
    </row>
    <row r="2" spans="1:18" ht="15" x14ac:dyDescent="0.3">
      <c r="A2" s="264" t="s">
        <v>371</v>
      </c>
      <c r="B2" s="212"/>
      <c r="C2" s="165"/>
      <c r="E2" s="212"/>
      <c r="G2" s="212"/>
      <c r="I2" s="212"/>
      <c r="L2" s="212"/>
      <c r="N2" s="212"/>
      <c r="P2" s="212"/>
    </row>
    <row r="3" spans="1:18" ht="43.9" customHeight="1" x14ac:dyDescent="0.3">
      <c r="A3" s="782" t="str">
        <f>TAB00!B72&amp;" : "&amp;TAB00!C72</f>
        <v>TAB5.9 : Charges émanant de factures d’achat d'électricité émises par un fournisseur commercial pour l'alimentation de la clientèle propre du GRD</v>
      </c>
      <c r="B3" s="782"/>
      <c r="C3" s="782"/>
      <c r="D3" s="782"/>
      <c r="E3" s="782"/>
      <c r="F3" s="782"/>
      <c r="G3" s="782"/>
      <c r="H3" s="782"/>
      <c r="I3" s="782"/>
      <c r="J3" s="782"/>
      <c r="K3" s="782"/>
      <c r="L3" s="782"/>
      <c r="M3" s="782"/>
      <c r="N3" s="782"/>
      <c r="O3" s="782"/>
      <c r="P3" s="782"/>
      <c r="Q3" s="782"/>
      <c r="R3" s="78"/>
    </row>
    <row r="4" spans="1:18" ht="7.9" customHeight="1" x14ac:dyDescent="0.3">
      <c r="L4" s="78"/>
      <c r="M4" s="78"/>
    </row>
    <row r="5" spans="1:18" s="78" customFormat="1" x14ac:dyDescent="0.3">
      <c r="A5" s="783" t="s">
        <v>669</v>
      </c>
      <c r="B5" s="784"/>
      <c r="C5" s="784"/>
      <c r="D5" s="784"/>
      <c r="E5" s="784"/>
      <c r="F5" s="784"/>
      <c r="G5" s="784"/>
      <c r="H5" s="784"/>
      <c r="I5" s="785"/>
      <c r="K5" s="758" t="s">
        <v>954</v>
      </c>
      <c r="L5" s="765"/>
      <c r="M5" s="765"/>
      <c r="N5" s="765"/>
      <c r="O5" s="765"/>
      <c r="P5" s="765"/>
      <c r="Q5" s="766"/>
    </row>
    <row r="6" spans="1:18" s="613" customFormat="1" ht="24" customHeight="1" x14ac:dyDescent="0.3">
      <c r="A6" s="596" t="s">
        <v>2</v>
      </c>
      <c r="B6" s="265" t="s">
        <v>110</v>
      </c>
      <c r="C6" s="596" t="s">
        <v>132</v>
      </c>
      <c r="D6" s="596" t="s">
        <v>299</v>
      </c>
      <c r="E6" s="596" t="s">
        <v>298</v>
      </c>
      <c r="F6" s="596" t="s">
        <v>294</v>
      </c>
      <c r="G6" s="596" t="s">
        <v>295</v>
      </c>
      <c r="H6" s="596" t="s">
        <v>296</v>
      </c>
      <c r="I6" s="596" t="s">
        <v>297</v>
      </c>
      <c r="J6" s="616"/>
      <c r="K6" s="596" t="s">
        <v>950</v>
      </c>
      <c r="L6" s="596" t="s">
        <v>951</v>
      </c>
      <c r="M6" s="596" t="s">
        <v>959</v>
      </c>
      <c r="N6" s="596" t="s">
        <v>955</v>
      </c>
      <c r="O6" s="596" t="s">
        <v>956</v>
      </c>
      <c r="P6" s="596" t="s">
        <v>957</v>
      </c>
      <c r="Q6" s="596" t="s">
        <v>958</v>
      </c>
    </row>
    <row r="7" spans="1:18" s="97" customFormat="1" ht="31.9" customHeight="1" x14ac:dyDescent="0.3">
      <c r="A7" s="164" t="s">
        <v>667</v>
      </c>
      <c r="B7" s="323"/>
      <c r="C7" s="323"/>
      <c r="D7" s="323"/>
      <c r="E7" s="323"/>
      <c r="F7" s="323"/>
      <c r="G7" s="323"/>
      <c r="H7" s="323"/>
      <c r="I7" s="323"/>
      <c r="J7" s="322"/>
      <c r="K7" s="241">
        <f>IFERROR(IF(AND(ROUND(SUM(B7:B7),0)=0,ROUND(SUM(C7:C7),0)&gt;ROUND(SUM(B7:B7),0)),"INF",(ROUND(SUM(C7:C7),0)-ROUND(SUM(B7:B7),0))/ROUND(SUM(B7:B7),0)),0)</f>
        <v>0</v>
      </c>
      <c r="L7" s="241">
        <f t="shared" ref="L7:Q9" si="0">IFERROR(IF(AND(ROUND(SUM(C7),0)=0,ROUND(SUM(D7:D7),0)&gt;ROUND(SUM(C7),0)),"INF",(ROUND(SUM(D7:D7),0)-ROUND(SUM(C7),0))/ROUND(SUM(C7),0)),0)</f>
        <v>0</v>
      </c>
      <c r="M7" s="241">
        <f t="shared" si="0"/>
        <v>0</v>
      </c>
      <c r="N7" s="241">
        <f t="shared" si="0"/>
        <v>0</v>
      </c>
      <c r="O7" s="241">
        <f t="shared" si="0"/>
        <v>0</v>
      </c>
      <c r="P7" s="241">
        <f t="shared" si="0"/>
        <v>0</v>
      </c>
      <c r="Q7" s="271">
        <f t="shared" si="0"/>
        <v>0</v>
      </c>
      <c r="R7" s="269">
        <f>I7</f>
        <v>0</v>
      </c>
    </row>
    <row r="8" spans="1:18" s="97" customFormat="1" ht="31.9" customHeight="1" x14ac:dyDescent="0.3">
      <c r="A8" s="272" t="s">
        <v>796</v>
      </c>
      <c r="B8" s="323"/>
      <c r="C8" s="323"/>
      <c r="D8" s="533"/>
      <c r="E8" s="533"/>
      <c r="F8" s="533"/>
      <c r="G8" s="533"/>
      <c r="H8" s="533"/>
      <c r="I8" s="533"/>
      <c r="J8" s="322"/>
      <c r="K8" s="241">
        <f>IFERROR(IF(AND(ROUND(SUM(B8:B8),0)=0,ROUND(SUM(C8:C8),0)&gt;ROUND(SUM(B8:B8),0)),"INF",(ROUND(SUM(C8:C8),0)-ROUND(SUM(B8:B8),0))/ROUND(SUM(B8:B8),0)),0)</f>
        <v>0</v>
      </c>
      <c r="L8" s="241">
        <f t="shared" si="0"/>
        <v>0</v>
      </c>
      <c r="M8" s="241">
        <f t="shared" si="0"/>
        <v>0</v>
      </c>
      <c r="N8" s="241">
        <f t="shared" si="0"/>
        <v>0</v>
      </c>
      <c r="O8" s="241">
        <f t="shared" si="0"/>
        <v>0</v>
      </c>
      <c r="P8" s="241">
        <f t="shared" si="0"/>
        <v>0</v>
      </c>
      <c r="Q8" s="271">
        <f t="shared" si="0"/>
        <v>0</v>
      </c>
      <c r="R8" s="269">
        <f>I8</f>
        <v>0</v>
      </c>
    </row>
    <row r="9" spans="1:18" s="97" customFormat="1" ht="15" x14ac:dyDescent="0.3">
      <c r="A9" s="164" t="s">
        <v>805</v>
      </c>
      <c r="B9" s="73">
        <f t="shared" ref="B9:I9" si="1">B8*B7</f>
        <v>0</v>
      </c>
      <c r="C9" s="73">
        <f t="shared" si="1"/>
        <v>0</v>
      </c>
      <c r="D9" s="73">
        <f t="shared" si="1"/>
        <v>0</v>
      </c>
      <c r="E9" s="73">
        <f t="shared" si="1"/>
        <v>0</v>
      </c>
      <c r="F9" s="73">
        <f t="shared" si="1"/>
        <v>0</v>
      </c>
      <c r="G9" s="73">
        <f t="shared" si="1"/>
        <v>0</v>
      </c>
      <c r="H9" s="73">
        <f t="shared" si="1"/>
        <v>0</v>
      </c>
      <c r="I9" s="73">
        <f t="shared" si="1"/>
        <v>0</v>
      </c>
      <c r="J9" s="322"/>
      <c r="K9" s="260">
        <f>IFERROR(IF(AND(ROUND(SUM(B9:B9),0)=0,ROUND(SUM(C9:C9),0)&gt;ROUND(SUM(B9:B9),0)),"INF",(ROUND(SUM(C9:C9),0)-ROUND(SUM(B9:B9),0))/ROUND(SUM(B9:B9),0)),0)</f>
        <v>0</v>
      </c>
      <c r="L9" s="260">
        <f t="shared" si="0"/>
        <v>0</v>
      </c>
      <c r="M9" s="260">
        <f t="shared" si="0"/>
        <v>0</v>
      </c>
      <c r="N9" s="260">
        <f t="shared" si="0"/>
        <v>0</v>
      </c>
      <c r="O9" s="260">
        <f t="shared" si="0"/>
        <v>0</v>
      </c>
      <c r="P9" s="260">
        <f t="shared" si="0"/>
        <v>0</v>
      </c>
      <c r="Q9" s="268">
        <f t="shared" si="0"/>
        <v>0</v>
      </c>
      <c r="R9" s="269">
        <f>I9</f>
        <v>0</v>
      </c>
    </row>
    <row r="10" spans="1:18" x14ac:dyDescent="0.3">
      <c r="D10" s="73"/>
      <c r="K10" s="77"/>
    </row>
    <row r="11" spans="1:18" s="78" customFormat="1" x14ac:dyDescent="0.3">
      <c r="A11" s="783" t="s">
        <v>671</v>
      </c>
      <c r="B11" s="784"/>
      <c r="C11" s="784"/>
      <c r="D11" s="784"/>
      <c r="E11" s="784"/>
      <c r="F11" s="784"/>
      <c r="G11" s="784"/>
      <c r="H11" s="784"/>
      <c r="I11" s="785"/>
      <c r="K11" s="758" t="s">
        <v>954</v>
      </c>
      <c r="L11" s="765"/>
      <c r="M11" s="765"/>
      <c r="N11" s="765"/>
      <c r="O11" s="765"/>
      <c r="P11" s="765"/>
      <c r="Q11" s="766"/>
    </row>
    <row r="12" spans="1:18" s="613" customFormat="1" ht="24" customHeight="1" x14ac:dyDescent="0.3">
      <c r="A12" s="596" t="s">
        <v>2</v>
      </c>
      <c r="B12" s="265" t="s">
        <v>110</v>
      </c>
      <c r="C12" s="596" t="s">
        <v>132</v>
      </c>
      <c r="D12" s="596" t="s">
        <v>299</v>
      </c>
      <c r="E12" s="596" t="s">
        <v>298</v>
      </c>
      <c r="F12" s="596" t="s">
        <v>294</v>
      </c>
      <c r="G12" s="596" t="s">
        <v>295</v>
      </c>
      <c r="H12" s="596" t="s">
        <v>296</v>
      </c>
      <c r="I12" s="596" t="s">
        <v>297</v>
      </c>
      <c r="J12" s="616"/>
      <c r="K12" s="596" t="s">
        <v>950</v>
      </c>
      <c r="L12" s="596" t="s">
        <v>951</v>
      </c>
      <c r="M12" s="596" t="s">
        <v>959</v>
      </c>
      <c r="N12" s="596" t="s">
        <v>955</v>
      </c>
      <c r="O12" s="596" t="s">
        <v>956</v>
      </c>
      <c r="P12" s="596" t="s">
        <v>957</v>
      </c>
      <c r="Q12" s="596" t="s">
        <v>958</v>
      </c>
    </row>
    <row r="13" spans="1:18" s="97" customFormat="1" ht="31.9" customHeight="1" x14ac:dyDescent="0.3">
      <c r="A13" s="164" t="s">
        <v>667</v>
      </c>
      <c r="B13" s="323"/>
      <c r="C13" s="323"/>
      <c r="D13" s="323"/>
      <c r="E13" s="323"/>
      <c r="F13" s="323"/>
      <c r="G13" s="323"/>
      <c r="H13" s="323"/>
      <c r="I13" s="323"/>
      <c r="J13" s="322"/>
      <c r="K13" s="241">
        <f>IFERROR(IF(AND(ROUND(SUM(B13:B13),0)=0,ROUND(SUM(C13:C13),0)&gt;ROUND(SUM(B13:B13),0)),"INF",(ROUND(SUM(C13:C13),0)-ROUND(SUM(B13:B13),0))/ROUND(SUM(B13:B13),0)),0)</f>
        <v>0</v>
      </c>
      <c r="L13" s="241">
        <f t="shared" ref="L13:Q15" si="2">IFERROR(IF(AND(ROUND(SUM(C13),0)=0,ROUND(SUM(D13:D13),0)&gt;ROUND(SUM(C13),0)),"INF",(ROUND(SUM(D13:D13),0)-ROUND(SUM(C13),0))/ROUND(SUM(C13),0)),0)</f>
        <v>0</v>
      </c>
      <c r="M13" s="241">
        <f t="shared" si="2"/>
        <v>0</v>
      </c>
      <c r="N13" s="241">
        <f t="shared" si="2"/>
        <v>0</v>
      </c>
      <c r="O13" s="241">
        <f t="shared" si="2"/>
        <v>0</v>
      </c>
      <c r="P13" s="241">
        <f t="shared" si="2"/>
        <v>0</v>
      </c>
      <c r="Q13" s="271">
        <f t="shared" si="2"/>
        <v>0</v>
      </c>
      <c r="R13" s="269">
        <f>I13</f>
        <v>0</v>
      </c>
    </row>
    <row r="14" spans="1:18" s="97" customFormat="1" ht="15" x14ac:dyDescent="0.3">
      <c r="A14" s="272" t="s">
        <v>796</v>
      </c>
      <c r="B14" s="323"/>
      <c r="C14" s="323"/>
      <c r="D14" s="533"/>
      <c r="E14" s="533"/>
      <c r="F14" s="533"/>
      <c r="G14" s="533"/>
      <c r="H14" s="533"/>
      <c r="I14" s="533"/>
      <c r="J14" s="322"/>
      <c r="K14" s="241">
        <f>IFERROR(IF(AND(ROUND(SUM(B14:B14),0)=0,ROUND(SUM(C14:C14),0)&gt;ROUND(SUM(B14:B14),0)),"INF",(ROUND(SUM(C14:C14),0)-ROUND(SUM(B14:B14),0))/ROUND(SUM(B14:B14),0)),0)</f>
        <v>0</v>
      </c>
      <c r="L14" s="241">
        <f t="shared" si="2"/>
        <v>0</v>
      </c>
      <c r="M14" s="241">
        <f t="shared" si="2"/>
        <v>0</v>
      </c>
      <c r="N14" s="241">
        <f t="shared" si="2"/>
        <v>0</v>
      </c>
      <c r="O14" s="241">
        <f t="shared" si="2"/>
        <v>0</v>
      </c>
      <c r="P14" s="241">
        <f t="shared" si="2"/>
        <v>0</v>
      </c>
      <c r="Q14" s="271">
        <f t="shared" si="2"/>
        <v>0</v>
      </c>
      <c r="R14" s="269">
        <f>I14</f>
        <v>0</v>
      </c>
    </row>
    <row r="15" spans="1:18" s="97" customFormat="1" ht="15" x14ac:dyDescent="0.3">
      <c r="A15" s="164" t="s">
        <v>805</v>
      </c>
      <c r="B15" s="73">
        <f t="shared" ref="B15:I15" si="3">B14*B13</f>
        <v>0</v>
      </c>
      <c r="C15" s="73">
        <f t="shared" si="3"/>
        <v>0</v>
      </c>
      <c r="D15" s="73">
        <f t="shared" si="3"/>
        <v>0</v>
      </c>
      <c r="E15" s="73">
        <f t="shared" si="3"/>
        <v>0</v>
      </c>
      <c r="F15" s="73">
        <f t="shared" si="3"/>
        <v>0</v>
      </c>
      <c r="G15" s="73">
        <f t="shared" si="3"/>
        <v>0</v>
      </c>
      <c r="H15" s="73">
        <f t="shared" si="3"/>
        <v>0</v>
      </c>
      <c r="I15" s="73">
        <f t="shared" si="3"/>
        <v>0</v>
      </c>
      <c r="J15" s="322"/>
      <c r="K15" s="260">
        <f>IFERROR(IF(AND(ROUND(SUM(B15:B15),0)=0,ROUND(SUM(C15:C15),0)&gt;ROUND(SUM(B15:B15),0)),"INF",(ROUND(SUM(C15:C15),0)-ROUND(SUM(B15:B15),0))/ROUND(SUM(B15:B15),0)),0)</f>
        <v>0</v>
      </c>
      <c r="L15" s="260">
        <f t="shared" si="2"/>
        <v>0</v>
      </c>
      <c r="M15" s="260">
        <f t="shared" si="2"/>
        <v>0</v>
      </c>
      <c r="N15" s="260">
        <f t="shared" si="2"/>
        <v>0</v>
      </c>
      <c r="O15" s="260">
        <f t="shared" si="2"/>
        <v>0</v>
      </c>
      <c r="P15" s="260">
        <f t="shared" si="2"/>
        <v>0</v>
      </c>
      <c r="Q15" s="268">
        <f t="shared" si="2"/>
        <v>0</v>
      </c>
      <c r="R15" s="269">
        <f>I15</f>
        <v>0</v>
      </c>
    </row>
    <row r="16" spans="1:18" x14ac:dyDescent="0.3">
      <c r="D16" s="73"/>
      <c r="K16" s="77"/>
    </row>
    <row r="17" spans="1:18" s="78" customFormat="1" x14ac:dyDescent="0.3">
      <c r="A17" s="783" t="s">
        <v>54</v>
      </c>
      <c r="B17" s="784"/>
      <c r="C17" s="784"/>
      <c r="D17" s="784"/>
      <c r="E17" s="784"/>
      <c r="F17" s="784"/>
      <c r="G17" s="784"/>
      <c r="H17" s="784"/>
      <c r="I17" s="785"/>
      <c r="K17" s="758" t="s">
        <v>954</v>
      </c>
      <c r="L17" s="765"/>
      <c r="M17" s="765"/>
      <c r="N17" s="765"/>
      <c r="O17" s="765"/>
      <c r="P17" s="765"/>
      <c r="Q17" s="766"/>
    </row>
    <row r="18" spans="1:18" s="613" customFormat="1" ht="24" customHeight="1" x14ac:dyDescent="0.3">
      <c r="A18" s="596" t="s">
        <v>2</v>
      </c>
      <c r="B18" s="265" t="s">
        <v>110</v>
      </c>
      <c r="C18" s="596" t="s">
        <v>132</v>
      </c>
      <c r="D18" s="596" t="s">
        <v>299</v>
      </c>
      <c r="E18" s="596" t="s">
        <v>298</v>
      </c>
      <c r="F18" s="596" t="s">
        <v>294</v>
      </c>
      <c r="G18" s="596" t="s">
        <v>295</v>
      </c>
      <c r="H18" s="596" t="s">
        <v>296</v>
      </c>
      <c r="I18" s="596" t="s">
        <v>297</v>
      </c>
      <c r="J18" s="616"/>
      <c r="K18" s="596" t="s">
        <v>950</v>
      </c>
      <c r="L18" s="596" t="s">
        <v>951</v>
      </c>
      <c r="M18" s="596" t="s">
        <v>959</v>
      </c>
      <c r="N18" s="596" t="s">
        <v>955</v>
      </c>
      <c r="O18" s="596" t="s">
        <v>956</v>
      </c>
      <c r="P18" s="596" t="s">
        <v>957</v>
      </c>
      <c r="Q18" s="596" t="s">
        <v>958</v>
      </c>
    </row>
    <row r="19" spans="1:18" s="97" customFormat="1" ht="31.9" customHeight="1" x14ac:dyDescent="0.3">
      <c r="A19" s="164" t="s">
        <v>667</v>
      </c>
      <c r="B19" s="304">
        <f t="shared" ref="B19:I19" si="4">SUM(B7,B13)</f>
        <v>0</v>
      </c>
      <c r="C19" s="304">
        <f t="shared" si="4"/>
        <v>0</v>
      </c>
      <c r="D19" s="304">
        <f t="shared" si="4"/>
        <v>0</v>
      </c>
      <c r="E19" s="304">
        <f t="shared" si="4"/>
        <v>0</v>
      </c>
      <c r="F19" s="304">
        <f t="shared" si="4"/>
        <v>0</v>
      </c>
      <c r="G19" s="304">
        <f t="shared" si="4"/>
        <v>0</v>
      </c>
      <c r="H19" s="304">
        <f t="shared" si="4"/>
        <v>0</v>
      </c>
      <c r="I19" s="304">
        <f t="shared" si="4"/>
        <v>0</v>
      </c>
      <c r="J19" s="322"/>
      <c r="K19" s="241">
        <f>IFERROR(IF(AND(ROUND(SUM(B19:B19),0)=0,ROUND(SUM(C19:C19),0)&gt;ROUND(SUM(B19:B19),0)),"INF",(ROUND(SUM(C19:C19),0)-ROUND(SUM(B19:B19),0))/ROUND(SUM(B19:B19),0)),0)</f>
        <v>0</v>
      </c>
      <c r="L19" s="241">
        <f t="shared" ref="L19:Q21" si="5">IFERROR(IF(AND(ROUND(SUM(C19),0)=0,ROUND(SUM(D19:D19),0)&gt;ROUND(SUM(C19),0)),"INF",(ROUND(SUM(D19:D19),0)-ROUND(SUM(C19),0))/ROUND(SUM(C19),0)),0)</f>
        <v>0</v>
      </c>
      <c r="M19" s="241">
        <f t="shared" si="5"/>
        <v>0</v>
      </c>
      <c r="N19" s="241">
        <f t="shared" si="5"/>
        <v>0</v>
      </c>
      <c r="O19" s="241">
        <f t="shared" si="5"/>
        <v>0</v>
      </c>
      <c r="P19" s="241">
        <f t="shared" si="5"/>
        <v>0</v>
      </c>
      <c r="Q19" s="271">
        <f t="shared" si="5"/>
        <v>0</v>
      </c>
      <c r="R19" s="269">
        <f>I19</f>
        <v>0</v>
      </c>
    </row>
    <row r="20" spans="1:18" s="97" customFormat="1" ht="15" x14ac:dyDescent="0.3">
      <c r="A20" s="272" t="s">
        <v>796</v>
      </c>
      <c r="B20" s="304">
        <f t="shared" ref="B20:I20" si="6">IFERROR(B21/B19,0)</f>
        <v>0</v>
      </c>
      <c r="C20" s="304">
        <f t="shared" si="6"/>
        <v>0</v>
      </c>
      <c r="D20" s="304">
        <f t="shared" si="6"/>
        <v>0</v>
      </c>
      <c r="E20" s="304">
        <f t="shared" si="6"/>
        <v>0</v>
      </c>
      <c r="F20" s="304">
        <f t="shared" si="6"/>
        <v>0</v>
      </c>
      <c r="G20" s="304">
        <f t="shared" si="6"/>
        <v>0</v>
      </c>
      <c r="H20" s="304">
        <f t="shared" si="6"/>
        <v>0</v>
      </c>
      <c r="I20" s="304">
        <f t="shared" si="6"/>
        <v>0</v>
      </c>
      <c r="J20" s="322"/>
      <c r="K20" s="241">
        <f>IFERROR(IF(AND(ROUND(SUM(B20:B20),0)=0,ROUND(SUM(C20:C20),0)&gt;ROUND(SUM(B20:B20),0)),"INF",(ROUND(SUM(C20:C20),0)-ROUND(SUM(B20:B20),0))/ROUND(SUM(B20:B20),0)),0)</f>
        <v>0</v>
      </c>
      <c r="L20" s="241">
        <f t="shared" si="5"/>
        <v>0</v>
      </c>
      <c r="M20" s="241">
        <f t="shared" si="5"/>
        <v>0</v>
      </c>
      <c r="N20" s="241">
        <f t="shared" si="5"/>
        <v>0</v>
      </c>
      <c r="O20" s="241">
        <f t="shared" si="5"/>
        <v>0</v>
      </c>
      <c r="P20" s="241">
        <f t="shared" si="5"/>
        <v>0</v>
      </c>
      <c r="Q20" s="271">
        <f t="shared" si="5"/>
        <v>0</v>
      </c>
      <c r="R20" s="269">
        <f>I20</f>
        <v>0</v>
      </c>
    </row>
    <row r="21" spans="1:18" s="97" customFormat="1" ht="15" x14ac:dyDescent="0.3">
      <c r="A21" s="164" t="s">
        <v>805</v>
      </c>
      <c r="B21" s="304">
        <f t="shared" ref="B21:I21" si="7">SUM(B9,B15)</f>
        <v>0</v>
      </c>
      <c r="C21" s="304">
        <f t="shared" si="7"/>
        <v>0</v>
      </c>
      <c r="D21" s="304">
        <f t="shared" si="7"/>
        <v>0</v>
      </c>
      <c r="E21" s="304">
        <f t="shared" si="7"/>
        <v>0</v>
      </c>
      <c r="F21" s="304">
        <f t="shared" si="7"/>
        <v>0</v>
      </c>
      <c r="G21" s="304">
        <f t="shared" si="7"/>
        <v>0</v>
      </c>
      <c r="H21" s="304">
        <f t="shared" si="7"/>
        <v>0</v>
      </c>
      <c r="I21" s="304">
        <f t="shared" si="7"/>
        <v>0</v>
      </c>
      <c r="J21" s="322"/>
      <c r="K21" s="260">
        <f>IFERROR(IF(AND(ROUND(SUM(B21:B21),0)=0,ROUND(SUM(C21:C21),0)&gt;ROUND(SUM(B21:B21),0)),"INF",(ROUND(SUM(C21:C21),0)-ROUND(SUM(B21:B21),0))/ROUND(SUM(B21:B21),0)),0)</f>
        <v>0</v>
      </c>
      <c r="L21" s="260">
        <f t="shared" si="5"/>
        <v>0</v>
      </c>
      <c r="M21" s="260">
        <f t="shared" si="5"/>
        <v>0</v>
      </c>
      <c r="N21" s="260">
        <f t="shared" si="5"/>
        <v>0</v>
      </c>
      <c r="O21" s="260">
        <f t="shared" si="5"/>
        <v>0</v>
      </c>
      <c r="P21" s="260">
        <f t="shared" si="5"/>
        <v>0</v>
      </c>
      <c r="Q21" s="268">
        <f t="shared" si="5"/>
        <v>0</v>
      </c>
      <c r="R21" s="269">
        <f>I21</f>
        <v>0</v>
      </c>
    </row>
    <row r="23" spans="1:18" x14ac:dyDescent="0.3">
      <c r="A23" s="761" t="str">
        <f>IF(ABS(B21-SUM('TAB3'!E18:G18))&gt;100,'TAB C'!B25,"")</f>
        <v/>
      </c>
      <c r="B23" s="761"/>
      <c r="C23" s="761"/>
      <c r="D23" s="761"/>
      <c r="E23" s="761"/>
      <c r="F23" s="761"/>
      <c r="G23" s="761"/>
      <c r="H23" s="761"/>
      <c r="I23" s="761"/>
      <c r="J23" s="761"/>
      <c r="K23" s="761"/>
      <c r="L23" s="761"/>
      <c r="M23" s="761"/>
    </row>
    <row r="25" spans="1:18" ht="14.25" thickBot="1" x14ac:dyDescent="0.35">
      <c r="A25" s="786" t="s">
        <v>379</v>
      </c>
      <c r="B25" s="786"/>
      <c r="C25" s="786"/>
      <c r="D25" s="786"/>
      <c r="E25" s="786"/>
      <c r="F25" s="786"/>
      <c r="G25" s="786"/>
      <c r="H25" s="786"/>
      <c r="I25" s="786"/>
      <c r="J25" s="786"/>
      <c r="K25" s="786"/>
      <c r="L25" s="786"/>
      <c r="M25" s="786"/>
      <c r="N25" s="786"/>
      <c r="O25" s="786"/>
      <c r="P25" s="786"/>
      <c r="Q25" s="786"/>
    </row>
    <row r="26" spans="1:18" ht="12.6" customHeight="1" thickBot="1" x14ac:dyDescent="0.35">
      <c r="A26" s="150" t="s">
        <v>661</v>
      </c>
      <c r="B26" s="776" t="s">
        <v>507</v>
      </c>
      <c r="C26" s="777"/>
      <c r="D26" s="777"/>
      <c r="E26" s="777"/>
      <c r="F26" s="777"/>
      <c r="G26" s="777"/>
      <c r="H26" s="777"/>
      <c r="I26" s="777"/>
      <c r="J26" s="777"/>
      <c r="K26" s="777"/>
      <c r="L26" s="777"/>
      <c r="M26" s="777"/>
      <c r="N26" s="777"/>
      <c r="O26" s="777"/>
      <c r="P26" s="777"/>
      <c r="Q26" s="777"/>
    </row>
    <row r="27" spans="1:18" ht="214.9" customHeight="1" thickBot="1" x14ac:dyDescent="0.35">
      <c r="A27" s="256">
        <v>2019</v>
      </c>
      <c r="B27" s="779"/>
      <c r="C27" s="780"/>
      <c r="D27" s="780"/>
      <c r="E27" s="780"/>
      <c r="F27" s="780"/>
      <c r="G27" s="780"/>
      <c r="H27" s="780"/>
      <c r="I27" s="780"/>
      <c r="J27" s="780"/>
      <c r="K27" s="780"/>
      <c r="L27" s="780"/>
      <c r="M27" s="780"/>
      <c r="N27" s="780"/>
      <c r="O27" s="780"/>
      <c r="P27" s="780"/>
      <c r="Q27" s="780"/>
    </row>
    <row r="28" spans="1:18" ht="214.9" customHeight="1" thickBot="1" x14ac:dyDescent="0.35">
      <c r="A28" s="151">
        <v>2020</v>
      </c>
      <c r="B28" s="779"/>
      <c r="C28" s="780"/>
      <c r="D28" s="780"/>
      <c r="E28" s="780"/>
      <c r="F28" s="780"/>
      <c r="G28" s="780"/>
      <c r="H28" s="780"/>
      <c r="I28" s="780"/>
      <c r="J28" s="780"/>
      <c r="K28" s="780"/>
      <c r="L28" s="780"/>
      <c r="M28" s="780"/>
      <c r="N28" s="780"/>
      <c r="O28" s="780"/>
      <c r="P28" s="780"/>
      <c r="Q28" s="780"/>
    </row>
    <row r="29" spans="1:18" ht="214.9" customHeight="1" thickBot="1" x14ac:dyDescent="0.35">
      <c r="A29" s="151">
        <v>2021</v>
      </c>
      <c r="B29" s="779"/>
      <c r="C29" s="780"/>
      <c r="D29" s="780"/>
      <c r="E29" s="780"/>
      <c r="F29" s="780"/>
      <c r="G29" s="780"/>
      <c r="H29" s="780"/>
      <c r="I29" s="780"/>
      <c r="J29" s="780"/>
      <c r="K29" s="780"/>
      <c r="L29" s="780"/>
      <c r="M29" s="780"/>
      <c r="N29" s="780"/>
      <c r="O29" s="780"/>
      <c r="P29" s="780"/>
      <c r="Q29" s="780"/>
    </row>
    <row r="30" spans="1:18" ht="214.9" customHeight="1" thickBot="1" x14ac:dyDescent="0.35">
      <c r="A30" s="151">
        <v>2022</v>
      </c>
      <c r="B30" s="779"/>
      <c r="C30" s="780"/>
      <c r="D30" s="780"/>
      <c r="E30" s="780"/>
      <c r="F30" s="780"/>
      <c r="G30" s="780"/>
      <c r="H30" s="780"/>
      <c r="I30" s="780"/>
      <c r="J30" s="780"/>
      <c r="K30" s="780"/>
      <c r="L30" s="780"/>
      <c r="M30" s="780"/>
      <c r="N30" s="780"/>
      <c r="O30" s="780"/>
      <c r="P30" s="780"/>
      <c r="Q30" s="780"/>
    </row>
    <row r="31" spans="1:18" ht="214.9" customHeight="1" thickBot="1" x14ac:dyDescent="0.35">
      <c r="A31" s="151">
        <v>2023</v>
      </c>
      <c r="B31" s="779"/>
      <c r="C31" s="780"/>
      <c r="D31" s="780"/>
      <c r="E31" s="780"/>
      <c r="F31" s="780"/>
      <c r="G31" s="780"/>
      <c r="H31" s="780"/>
      <c r="I31" s="780"/>
      <c r="J31" s="780"/>
      <c r="K31" s="780"/>
      <c r="L31" s="780"/>
      <c r="M31" s="780"/>
      <c r="N31" s="780"/>
      <c r="O31" s="780"/>
      <c r="P31" s="780"/>
      <c r="Q31" s="780"/>
    </row>
  </sheetData>
  <mergeCells count="15">
    <mergeCell ref="K17:Q17"/>
    <mergeCell ref="B29:Q29"/>
    <mergeCell ref="B30:Q30"/>
    <mergeCell ref="B31:Q31"/>
    <mergeCell ref="A23:M23"/>
    <mergeCell ref="A25:Q25"/>
    <mergeCell ref="B26:Q26"/>
    <mergeCell ref="B27:Q27"/>
    <mergeCell ref="B28:Q28"/>
    <mergeCell ref="A17:I17"/>
    <mergeCell ref="A3:Q3"/>
    <mergeCell ref="A5:I5"/>
    <mergeCell ref="A11:I11"/>
    <mergeCell ref="K5:Q5"/>
    <mergeCell ref="K11:Q11"/>
  </mergeCells>
  <conditionalFormatting sqref="D14">
    <cfRule type="containsText" dxfId="1644" priority="68" operator="containsText" text="ntitulé">
      <formula>NOT(ISERROR(SEARCH("ntitulé",D14)))</formula>
    </cfRule>
    <cfRule type="containsBlanks" dxfId="1643" priority="69">
      <formula>LEN(TRIM(D14))=0</formula>
    </cfRule>
  </conditionalFormatting>
  <conditionalFormatting sqref="D14">
    <cfRule type="containsText" dxfId="1642" priority="67" operator="containsText" text="libre">
      <formula>NOT(ISERROR(SEARCH("libre",D14)))</formula>
    </cfRule>
  </conditionalFormatting>
  <conditionalFormatting sqref="E14">
    <cfRule type="containsText" dxfId="1641" priority="65" operator="containsText" text="ntitulé">
      <formula>NOT(ISERROR(SEARCH("ntitulé",E14)))</formula>
    </cfRule>
    <cfRule type="containsBlanks" dxfId="1640" priority="66">
      <formula>LEN(TRIM(E14))=0</formula>
    </cfRule>
  </conditionalFormatting>
  <conditionalFormatting sqref="E14">
    <cfRule type="containsText" dxfId="1639" priority="64" operator="containsText" text="libre">
      <formula>NOT(ISERROR(SEARCH("libre",E14)))</formula>
    </cfRule>
  </conditionalFormatting>
  <conditionalFormatting sqref="F14">
    <cfRule type="containsText" dxfId="1638" priority="62" operator="containsText" text="ntitulé">
      <formula>NOT(ISERROR(SEARCH("ntitulé",F14)))</formula>
    </cfRule>
    <cfRule type="containsBlanks" dxfId="1637" priority="63">
      <formula>LEN(TRIM(F14))=0</formula>
    </cfRule>
  </conditionalFormatting>
  <conditionalFormatting sqref="F14">
    <cfRule type="containsText" dxfId="1636" priority="61" operator="containsText" text="libre">
      <formula>NOT(ISERROR(SEARCH("libre",F14)))</formula>
    </cfRule>
  </conditionalFormatting>
  <conditionalFormatting sqref="G14">
    <cfRule type="containsText" dxfId="1635" priority="59" operator="containsText" text="ntitulé">
      <formula>NOT(ISERROR(SEARCH("ntitulé",G14)))</formula>
    </cfRule>
    <cfRule type="containsBlanks" dxfId="1634" priority="60">
      <formula>LEN(TRIM(G14))=0</formula>
    </cfRule>
  </conditionalFormatting>
  <conditionalFormatting sqref="G14">
    <cfRule type="containsText" dxfId="1633" priority="58" operator="containsText" text="libre">
      <formula>NOT(ISERROR(SEARCH("libre",G14)))</formula>
    </cfRule>
  </conditionalFormatting>
  <conditionalFormatting sqref="H14">
    <cfRule type="containsText" dxfId="1632" priority="56" operator="containsText" text="ntitulé">
      <formula>NOT(ISERROR(SEARCH("ntitulé",H14)))</formula>
    </cfRule>
    <cfRule type="containsBlanks" dxfId="1631" priority="57">
      <formula>LEN(TRIM(H14))=0</formula>
    </cfRule>
  </conditionalFormatting>
  <conditionalFormatting sqref="H14">
    <cfRule type="containsText" dxfId="1630" priority="55" operator="containsText" text="libre">
      <formula>NOT(ISERROR(SEARCH("libre",H14)))</formula>
    </cfRule>
  </conditionalFormatting>
  <conditionalFormatting sqref="I14">
    <cfRule type="containsText" dxfId="1629" priority="53" operator="containsText" text="ntitulé">
      <formula>NOT(ISERROR(SEARCH("ntitulé",I14)))</formula>
    </cfRule>
    <cfRule type="containsBlanks" dxfId="1628" priority="54">
      <formula>LEN(TRIM(I14))=0</formula>
    </cfRule>
  </conditionalFormatting>
  <conditionalFormatting sqref="I14">
    <cfRule type="containsText" dxfId="1627" priority="52" operator="containsText" text="libre">
      <formula>NOT(ISERROR(SEARCH("libre",I14)))</formula>
    </cfRule>
  </conditionalFormatting>
  <conditionalFormatting sqref="B27:Q27">
    <cfRule type="containsBlanks" dxfId="1626" priority="227">
      <formula>LEN(TRIM(B27))=0</formula>
    </cfRule>
  </conditionalFormatting>
  <conditionalFormatting sqref="B28:Q31">
    <cfRule type="containsBlanks" dxfId="1625" priority="226">
      <formula>LEN(TRIM(B28))=0</formula>
    </cfRule>
  </conditionalFormatting>
  <conditionalFormatting sqref="B13:C13">
    <cfRule type="containsText" dxfId="1624" priority="89" operator="containsText" text="ntitulé">
      <formula>NOT(ISERROR(SEARCH("ntitulé",B13)))</formula>
    </cfRule>
    <cfRule type="containsBlanks" dxfId="1623" priority="90">
      <formula>LEN(TRIM(B13))=0</formula>
    </cfRule>
  </conditionalFormatting>
  <conditionalFormatting sqref="B13:C13">
    <cfRule type="containsText" dxfId="1622" priority="88" operator="containsText" text="libre">
      <formula>NOT(ISERROR(SEARCH("libre",B13)))</formula>
    </cfRule>
  </conditionalFormatting>
  <conditionalFormatting sqref="D13">
    <cfRule type="containsText" dxfId="1621" priority="86" operator="containsText" text="ntitulé">
      <formula>NOT(ISERROR(SEARCH("ntitulé",D13)))</formula>
    </cfRule>
    <cfRule type="containsBlanks" dxfId="1620" priority="87">
      <formula>LEN(TRIM(D13))=0</formula>
    </cfRule>
  </conditionalFormatting>
  <conditionalFormatting sqref="D13">
    <cfRule type="containsText" dxfId="1619" priority="85" operator="containsText" text="libre">
      <formula>NOT(ISERROR(SEARCH("libre",D13)))</formula>
    </cfRule>
  </conditionalFormatting>
  <conditionalFormatting sqref="E13">
    <cfRule type="containsText" dxfId="1618" priority="83" operator="containsText" text="ntitulé">
      <formula>NOT(ISERROR(SEARCH("ntitulé",E13)))</formula>
    </cfRule>
    <cfRule type="containsBlanks" dxfId="1617" priority="84">
      <formula>LEN(TRIM(E13))=0</formula>
    </cfRule>
  </conditionalFormatting>
  <conditionalFormatting sqref="E13">
    <cfRule type="containsText" dxfId="1616" priority="82" operator="containsText" text="libre">
      <formula>NOT(ISERROR(SEARCH("libre",E13)))</formula>
    </cfRule>
  </conditionalFormatting>
  <conditionalFormatting sqref="F13">
    <cfRule type="containsText" dxfId="1615" priority="80" operator="containsText" text="ntitulé">
      <formula>NOT(ISERROR(SEARCH("ntitulé",F13)))</formula>
    </cfRule>
    <cfRule type="containsBlanks" dxfId="1614" priority="81">
      <formula>LEN(TRIM(F13))=0</formula>
    </cfRule>
  </conditionalFormatting>
  <conditionalFormatting sqref="F13">
    <cfRule type="containsText" dxfId="1613" priority="79" operator="containsText" text="libre">
      <formula>NOT(ISERROR(SEARCH("libre",F13)))</formula>
    </cfRule>
  </conditionalFormatting>
  <conditionalFormatting sqref="G13">
    <cfRule type="containsText" dxfId="1612" priority="77" operator="containsText" text="ntitulé">
      <formula>NOT(ISERROR(SEARCH("ntitulé",G13)))</formula>
    </cfRule>
    <cfRule type="containsBlanks" dxfId="1611" priority="78">
      <formula>LEN(TRIM(G13))=0</formula>
    </cfRule>
  </conditionalFormatting>
  <conditionalFormatting sqref="G13">
    <cfRule type="containsText" dxfId="1610" priority="76" operator="containsText" text="libre">
      <formula>NOT(ISERROR(SEARCH("libre",G13)))</formula>
    </cfRule>
  </conditionalFormatting>
  <conditionalFormatting sqref="H13">
    <cfRule type="containsText" dxfId="1609" priority="74" operator="containsText" text="ntitulé">
      <formula>NOT(ISERROR(SEARCH("ntitulé",H13)))</formula>
    </cfRule>
    <cfRule type="containsBlanks" dxfId="1608" priority="75">
      <formula>LEN(TRIM(H13))=0</formula>
    </cfRule>
  </conditionalFormatting>
  <conditionalFormatting sqref="H13">
    <cfRule type="containsText" dxfId="1607" priority="73" operator="containsText" text="libre">
      <formula>NOT(ISERROR(SEARCH("libre",H13)))</formula>
    </cfRule>
  </conditionalFormatting>
  <conditionalFormatting sqref="I13">
    <cfRule type="containsText" dxfId="1606" priority="71" operator="containsText" text="ntitulé">
      <formula>NOT(ISERROR(SEARCH("ntitulé",I13)))</formula>
    </cfRule>
    <cfRule type="containsBlanks" dxfId="1605" priority="72">
      <formula>LEN(TRIM(I13))=0</formula>
    </cfRule>
  </conditionalFormatting>
  <conditionalFormatting sqref="I13">
    <cfRule type="containsText" dxfId="1604" priority="70" operator="containsText" text="libre">
      <formula>NOT(ISERROR(SEARCH("libre",I13)))</formula>
    </cfRule>
  </conditionalFormatting>
  <conditionalFormatting sqref="B14">
    <cfRule type="containsText" dxfId="1603" priority="50" operator="containsText" text="ntitulé">
      <formula>NOT(ISERROR(SEARCH("ntitulé",B14)))</formula>
    </cfRule>
    <cfRule type="containsBlanks" dxfId="1602" priority="51">
      <formula>LEN(TRIM(B14))=0</formula>
    </cfRule>
  </conditionalFormatting>
  <conditionalFormatting sqref="B14">
    <cfRule type="containsText" dxfId="1601" priority="49" operator="containsText" text="libre">
      <formula>NOT(ISERROR(SEARCH("libre",B14)))</formula>
    </cfRule>
  </conditionalFormatting>
  <conditionalFormatting sqref="C14">
    <cfRule type="containsText" dxfId="1600" priority="47" operator="containsText" text="ntitulé">
      <formula>NOT(ISERROR(SEARCH("ntitulé",C14)))</formula>
    </cfRule>
    <cfRule type="containsBlanks" dxfId="1599" priority="48">
      <formula>LEN(TRIM(C14))=0</formula>
    </cfRule>
  </conditionalFormatting>
  <conditionalFormatting sqref="C14">
    <cfRule type="containsText" dxfId="1598" priority="46" operator="containsText" text="libre">
      <formula>NOT(ISERROR(SEARCH("libre",C14)))</formula>
    </cfRule>
  </conditionalFormatting>
  <conditionalFormatting sqref="B7:C7">
    <cfRule type="containsText" dxfId="1597" priority="134" operator="containsText" text="ntitulé">
      <formula>NOT(ISERROR(SEARCH("ntitulé",B7)))</formula>
    </cfRule>
    <cfRule type="containsBlanks" dxfId="1596" priority="135">
      <formula>LEN(TRIM(B7))=0</formula>
    </cfRule>
  </conditionalFormatting>
  <conditionalFormatting sqref="B7:C7">
    <cfRule type="containsText" dxfId="1595" priority="133" operator="containsText" text="libre">
      <formula>NOT(ISERROR(SEARCH("libre",B7)))</formula>
    </cfRule>
  </conditionalFormatting>
  <conditionalFormatting sqref="D7">
    <cfRule type="containsText" dxfId="1594" priority="131" operator="containsText" text="ntitulé">
      <formula>NOT(ISERROR(SEARCH("ntitulé",D7)))</formula>
    </cfRule>
    <cfRule type="containsBlanks" dxfId="1593" priority="132">
      <formula>LEN(TRIM(D7))=0</formula>
    </cfRule>
  </conditionalFormatting>
  <conditionalFormatting sqref="D7">
    <cfRule type="containsText" dxfId="1592" priority="130" operator="containsText" text="libre">
      <formula>NOT(ISERROR(SEARCH("libre",D7)))</formula>
    </cfRule>
  </conditionalFormatting>
  <conditionalFormatting sqref="E7">
    <cfRule type="containsText" dxfId="1591" priority="128" operator="containsText" text="ntitulé">
      <formula>NOT(ISERROR(SEARCH("ntitulé",E7)))</formula>
    </cfRule>
    <cfRule type="containsBlanks" dxfId="1590" priority="129">
      <formula>LEN(TRIM(E7))=0</formula>
    </cfRule>
  </conditionalFormatting>
  <conditionalFormatting sqref="E7">
    <cfRule type="containsText" dxfId="1589" priority="127" operator="containsText" text="libre">
      <formula>NOT(ISERROR(SEARCH("libre",E7)))</formula>
    </cfRule>
  </conditionalFormatting>
  <conditionalFormatting sqref="F7">
    <cfRule type="containsText" dxfId="1588" priority="125" operator="containsText" text="ntitulé">
      <formula>NOT(ISERROR(SEARCH("ntitulé",F7)))</formula>
    </cfRule>
    <cfRule type="containsBlanks" dxfId="1587" priority="126">
      <formula>LEN(TRIM(F7))=0</formula>
    </cfRule>
  </conditionalFormatting>
  <conditionalFormatting sqref="F7">
    <cfRule type="containsText" dxfId="1586" priority="124" operator="containsText" text="libre">
      <formula>NOT(ISERROR(SEARCH("libre",F7)))</formula>
    </cfRule>
  </conditionalFormatting>
  <conditionalFormatting sqref="G7">
    <cfRule type="containsText" dxfId="1585" priority="122" operator="containsText" text="ntitulé">
      <formula>NOT(ISERROR(SEARCH("ntitulé",G7)))</formula>
    </cfRule>
    <cfRule type="containsBlanks" dxfId="1584" priority="123">
      <formula>LEN(TRIM(G7))=0</formula>
    </cfRule>
  </conditionalFormatting>
  <conditionalFormatting sqref="G7">
    <cfRule type="containsText" dxfId="1583" priority="121" operator="containsText" text="libre">
      <formula>NOT(ISERROR(SEARCH("libre",G7)))</formula>
    </cfRule>
  </conditionalFormatting>
  <conditionalFormatting sqref="H7">
    <cfRule type="containsText" dxfId="1582" priority="119" operator="containsText" text="ntitulé">
      <formula>NOT(ISERROR(SEARCH("ntitulé",H7)))</formula>
    </cfRule>
    <cfRule type="containsBlanks" dxfId="1581" priority="120">
      <formula>LEN(TRIM(H7))=0</formula>
    </cfRule>
  </conditionalFormatting>
  <conditionalFormatting sqref="H7">
    <cfRule type="containsText" dxfId="1580" priority="118" operator="containsText" text="libre">
      <formula>NOT(ISERROR(SEARCH("libre",H7)))</formula>
    </cfRule>
  </conditionalFormatting>
  <conditionalFormatting sqref="I7">
    <cfRule type="containsText" dxfId="1579" priority="116" operator="containsText" text="ntitulé">
      <formula>NOT(ISERROR(SEARCH("ntitulé",I7)))</formula>
    </cfRule>
    <cfRule type="containsBlanks" dxfId="1578" priority="117">
      <formula>LEN(TRIM(I7))=0</formula>
    </cfRule>
  </conditionalFormatting>
  <conditionalFormatting sqref="I7">
    <cfRule type="containsText" dxfId="1577" priority="115" operator="containsText" text="libre">
      <formula>NOT(ISERROR(SEARCH("libre",I7)))</formula>
    </cfRule>
  </conditionalFormatting>
  <conditionalFormatting sqref="D8">
    <cfRule type="containsText" dxfId="1576" priority="113" operator="containsText" text="ntitulé">
      <formula>NOT(ISERROR(SEARCH("ntitulé",D8)))</formula>
    </cfRule>
    <cfRule type="containsBlanks" dxfId="1575" priority="114">
      <formula>LEN(TRIM(D8))=0</formula>
    </cfRule>
  </conditionalFormatting>
  <conditionalFormatting sqref="D8">
    <cfRule type="containsText" dxfId="1574" priority="112" operator="containsText" text="libre">
      <formula>NOT(ISERROR(SEARCH("libre",D8)))</formula>
    </cfRule>
  </conditionalFormatting>
  <conditionalFormatting sqref="E8">
    <cfRule type="containsText" dxfId="1573" priority="110" operator="containsText" text="ntitulé">
      <formula>NOT(ISERROR(SEARCH("ntitulé",E8)))</formula>
    </cfRule>
    <cfRule type="containsBlanks" dxfId="1572" priority="111">
      <formula>LEN(TRIM(E8))=0</formula>
    </cfRule>
  </conditionalFormatting>
  <conditionalFormatting sqref="E8">
    <cfRule type="containsText" dxfId="1571" priority="109" operator="containsText" text="libre">
      <formula>NOT(ISERROR(SEARCH("libre",E8)))</formula>
    </cfRule>
  </conditionalFormatting>
  <conditionalFormatting sqref="F8">
    <cfRule type="containsText" dxfId="1570" priority="107" operator="containsText" text="ntitulé">
      <formula>NOT(ISERROR(SEARCH("ntitulé",F8)))</formula>
    </cfRule>
    <cfRule type="containsBlanks" dxfId="1569" priority="108">
      <formula>LEN(TRIM(F8))=0</formula>
    </cfRule>
  </conditionalFormatting>
  <conditionalFormatting sqref="F8">
    <cfRule type="containsText" dxfId="1568" priority="106" operator="containsText" text="libre">
      <formula>NOT(ISERROR(SEARCH("libre",F8)))</formula>
    </cfRule>
  </conditionalFormatting>
  <conditionalFormatting sqref="G8">
    <cfRule type="containsText" dxfId="1567" priority="104" operator="containsText" text="ntitulé">
      <formula>NOT(ISERROR(SEARCH("ntitulé",G8)))</formula>
    </cfRule>
    <cfRule type="containsBlanks" dxfId="1566" priority="105">
      <formula>LEN(TRIM(G8))=0</formula>
    </cfRule>
  </conditionalFormatting>
  <conditionalFormatting sqref="G8">
    <cfRule type="containsText" dxfId="1565" priority="103" operator="containsText" text="libre">
      <formula>NOT(ISERROR(SEARCH("libre",G8)))</formula>
    </cfRule>
  </conditionalFormatting>
  <conditionalFormatting sqref="H8">
    <cfRule type="containsText" dxfId="1564" priority="101" operator="containsText" text="ntitulé">
      <formula>NOT(ISERROR(SEARCH("ntitulé",H8)))</formula>
    </cfRule>
    <cfRule type="containsBlanks" dxfId="1563" priority="102">
      <formula>LEN(TRIM(H8))=0</formula>
    </cfRule>
  </conditionalFormatting>
  <conditionalFormatting sqref="H8">
    <cfRule type="containsText" dxfId="1562" priority="100" operator="containsText" text="libre">
      <formula>NOT(ISERROR(SEARCH("libre",H8)))</formula>
    </cfRule>
  </conditionalFormatting>
  <conditionalFormatting sqref="I8">
    <cfRule type="containsText" dxfId="1561" priority="98" operator="containsText" text="ntitulé">
      <formula>NOT(ISERROR(SEARCH("ntitulé",I8)))</formula>
    </cfRule>
    <cfRule type="containsBlanks" dxfId="1560" priority="99">
      <formula>LEN(TRIM(I8))=0</formula>
    </cfRule>
  </conditionalFormatting>
  <conditionalFormatting sqref="I8">
    <cfRule type="containsText" dxfId="1559" priority="97" operator="containsText" text="libre">
      <formula>NOT(ISERROR(SEARCH("libre",I8)))</formula>
    </cfRule>
  </conditionalFormatting>
  <conditionalFormatting sqref="B8">
    <cfRule type="containsText" dxfId="1558" priority="95" operator="containsText" text="ntitulé">
      <formula>NOT(ISERROR(SEARCH("ntitulé",B8)))</formula>
    </cfRule>
    <cfRule type="containsBlanks" dxfId="1557" priority="96">
      <formula>LEN(TRIM(B8))=0</formula>
    </cfRule>
  </conditionalFormatting>
  <conditionalFormatting sqref="B8">
    <cfRule type="containsText" dxfId="1556" priority="94" operator="containsText" text="libre">
      <formula>NOT(ISERROR(SEARCH("libre",B8)))</formula>
    </cfRule>
  </conditionalFormatting>
  <conditionalFormatting sqref="C8">
    <cfRule type="containsText" dxfId="1555" priority="92" operator="containsText" text="ntitulé">
      <formula>NOT(ISERROR(SEARCH("ntitulé",C8)))</formula>
    </cfRule>
    <cfRule type="containsBlanks" dxfId="1554" priority="93">
      <formula>LEN(TRIM(C8))=0</formula>
    </cfRule>
  </conditionalFormatting>
  <conditionalFormatting sqref="C8">
    <cfRule type="containsText" dxfId="1553" priority="91" operator="containsText" text="libre">
      <formula>NOT(ISERROR(SEARCH("libre",C8)))</formula>
    </cfRule>
  </conditionalFormatting>
  <hyperlinks>
    <hyperlink ref="A1" location="TAB00!A1" display="Retour page de garde"/>
    <hyperlink ref="A2" location="'TAB5'!A1" display="Retour TAB5"/>
  </hyperlinks>
  <pageMargins left="0.7" right="0.7" top="0.75" bottom="0.75" header="0.3" footer="0.3"/>
  <pageSetup paperSize="9" scale="72" fitToHeight="0" orientation="landscape" verticalDpi="300" r:id="rId1"/>
  <rowBreaks count="1" manualBreakCount="1">
    <brk id="24" max="1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28" zoomScaleNormal="100" workbookViewId="0">
      <selection activeCell="B24" sqref="B24:Q24"/>
    </sheetView>
  </sheetViews>
  <sheetFormatPr baseColWidth="10" defaultColWidth="9.1640625" defaultRowHeight="13.5" x14ac:dyDescent="0.3"/>
  <cols>
    <col min="1" max="1" width="45.5" style="77" customWidth="1"/>
    <col min="2" max="2" width="16.6640625" style="73" customWidth="1"/>
    <col min="3" max="4" width="16.6640625" style="77" customWidth="1"/>
    <col min="5" max="9" width="16.6640625" style="73" customWidth="1"/>
    <col min="10" max="10" width="3.6640625" style="73" customWidth="1"/>
    <col min="11" max="21" width="8.5" style="73" customWidth="1"/>
    <col min="22" max="16384" width="9.1640625" style="73"/>
  </cols>
  <sheetData>
    <row r="1" spans="1:18" ht="15" x14ac:dyDescent="0.3">
      <c r="A1" s="139" t="s">
        <v>152</v>
      </c>
      <c r="B1" s="212"/>
      <c r="C1" s="165"/>
      <c r="E1" s="212"/>
      <c r="G1" s="212"/>
      <c r="I1" s="212"/>
      <c r="J1" s="212"/>
      <c r="L1" s="212"/>
      <c r="N1" s="212"/>
      <c r="P1" s="212"/>
    </row>
    <row r="2" spans="1:18" ht="15" x14ac:dyDescent="0.3">
      <c r="A2" s="264" t="s">
        <v>371</v>
      </c>
      <c r="B2" s="212"/>
      <c r="C2" s="165"/>
      <c r="E2" s="212"/>
      <c r="G2" s="212"/>
      <c r="I2" s="212"/>
      <c r="J2" s="212"/>
      <c r="L2" s="212"/>
      <c r="N2" s="212"/>
      <c r="P2" s="212"/>
    </row>
    <row r="3" spans="1:18" ht="21" x14ac:dyDescent="0.35">
      <c r="A3" s="161" t="str">
        <f>TAB00!B73&amp;" : "&amp;TAB00!C73</f>
        <v>TAB5.10 : Charges de distribution supportées par le GRD pour l'alimentation de clientèle propre</v>
      </c>
      <c r="B3" s="161"/>
      <c r="C3" s="161"/>
      <c r="D3" s="161"/>
      <c r="E3" s="161"/>
      <c r="F3" s="161"/>
      <c r="G3" s="161"/>
      <c r="H3" s="161"/>
      <c r="I3" s="161"/>
      <c r="J3" s="161"/>
      <c r="K3" s="161"/>
      <c r="L3" s="161"/>
      <c r="M3" s="161"/>
      <c r="N3" s="161"/>
      <c r="O3" s="161"/>
      <c r="P3" s="161"/>
      <c r="Q3" s="161"/>
    </row>
    <row r="4" spans="1:18" x14ac:dyDescent="0.3">
      <c r="L4" s="78"/>
      <c r="M4" s="78"/>
      <c r="N4" s="78"/>
    </row>
    <row r="5" spans="1:18" s="78" customFormat="1" x14ac:dyDescent="0.3">
      <c r="A5" s="783" t="s">
        <v>669</v>
      </c>
      <c r="B5" s="784"/>
      <c r="C5" s="784"/>
      <c r="D5" s="784"/>
      <c r="E5" s="784"/>
      <c r="F5" s="784"/>
      <c r="G5" s="784"/>
      <c r="H5" s="784"/>
      <c r="I5" s="785"/>
      <c r="K5" s="758" t="s">
        <v>954</v>
      </c>
      <c r="L5" s="765"/>
      <c r="M5" s="765"/>
      <c r="N5" s="765"/>
      <c r="O5" s="765"/>
      <c r="P5" s="765"/>
      <c r="Q5" s="766"/>
    </row>
    <row r="6" spans="1:18" s="613" customFormat="1" ht="24" customHeight="1" x14ac:dyDescent="0.3">
      <c r="A6" s="596" t="s">
        <v>2</v>
      </c>
      <c r="B6" s="265" t="s">
        <v>110</v>
      </c>
      <c r="C6" s="596" t="s">
        <v>132</v>
      </c>
      <c r="D6" s="596" t="s">
        <v>299</v>
      </c>
      <c r="E6" s="596" t="s">
        <v>298</v>
      </c>
      <c r="F6" s="596" t="s">
        <v>294</v>
      </c>
      <c r="G6" s="596" t="s">
        <v>295</v>
      </c>
      <c r="H6" s="596" t="s">
        <v>296</v>
      </c>
      <c r="I6" s="596" t="s">
        <v>297</v>
      </c>
      <c r="J6" s="616"/>
      <c r="K6" s="596" t="s">
        <v>950</v>
      </c>
      <c r="L6" s="596" t="s">
        <v>951</v>
      </c>
      <c r="M6" s="596" t="s">
        <v>959</v>
      </c>
      <c r="N6" s="596" t="s">
        <v>955</v>
      </c>
      <c r="O6" s="596" t="s">
        <v>956</v>
      </c>
      <c r="P6" s="596" t="s">
        <v>957</v>
      </c>
      <c r="Q6" s="596" t="s">
        <v>958</v>
      </c>
    </row>
    <row r="7" spans="1:18" s="97" customFormat="1" ht="15" x14ac:dyDescent="0.3">
      <c r="A7" s="164" t="s">
        <v>667</v>
      </c>
      <c r="B7" s="323"/>
      <c r="C7" s="323"/>
      <c r="D7" s="323"/>
      <c r="E7" s="323"/>
      <c r="F7" s="323"/>
      <c r="G7" s="323"/>
      <c r="H7" s="323"/>
      <c r="I7" s="323"/>
      <c r="K7" s="241">
        <f>IFERROR(IF(AND(ROUND(SUM(B7:B7),0)=0,ROUND(SUM(C7:C7),0)&gt;ROUND(SUM(B7:B7),0)),"INF",(ROUND(SUM(C7:C7),0)-ROUND(SUM(B7:B7),0))/ROUND(SUM(B7:B7),0)),0)</f>
        <v>0</v>
      </c>
      <c r="L7" s="241">
        <f t="shared" ref="L7:Q9" si="0">IFERROR(IF(AND(ROUND(SUM(C7),0)=0,ROUND(SUM(D7:D7),0)&gt;ROUND(SUM(C7),0)),"INF",(ROUND(SUM(D7:D7),0)-ROUND(SUM(C7),0))/ROUND(SUM(C7),0)),0)</f>
        <v>0</v>
      </c>
      <c r="M7" s="241">
        <f t="shared" si="0"/>
        <v>0</v>
      </c>
      <c r="N7" s="241">
        <f t="shared" si="0"/>
        <v>0</v>
      </c>
      <c r="O7" s="241">
        <f t="shared" si="0"/>
        <v>0</v>
      </c>
      <c r="P7" s="241">
        <f t="shared" si="0"/>
        <v>0</v>
      </c>
      <c r="Q7" s="271">
        <f t="shared" si="0"/>
        <v>0</v>
      </c>
      <c r="R7" s="269">
        <f>I7</f>
        <v>0</v>
      </c>
    </row>
    <row r="8" spans="1:18" s="97" customFormat="1" ht="15" x14ac:dyDescent="0.3">
      <c r="A8" s="272" t="s">
        <v>807</v>
      </c>
      <c r="B8" s="323"/>
      <c r="C8" s="323"/>
      <c r="D8" s="533"/>
      <c r="E8" s="533"/>
      <c r="F8" s="533"/>
      <c r="G8" s="533"/>
      <c r="H8" s="533"/>
      <c r="I8" s="533"/>
      <c r="K8" s="241">
        <f>IFERROR(IF(AND(ROUND(SUM(B8:B8),0)=0,ROUND(SUM(C8:C8),0)&gt;ROUND(SUM(B8:B8),0)),"INF",(ROUND(SUM(C8:C8),0)-ROUND(SUM(B8:B8),0))/ROUND(SUM(B8:B8),0)),0)</f>
        <v>0</v>
      </c>
      <c r="L8" s="241">
        <f t="shared" si="0"/>
        <v>0</v>
      </c>
      <c r="M8" s="241">
        <f t="shared" si="0"/>
        <v>0</v>
      </c>
      <c r="N8" s="241">
        <f t="shared" si="0"/>
        <v>0</v>
      </c>
      <c r="O8" s="241">
        <f t="shared" si="0"/>
        <v>0</v>
      </c>
      <c r="P8" s="241">
        <f t="shared" si="0"/>
        <v>0</v>
      </c>
      <c r="Q8" s="271">
        <f t="shared" si="0"/>
        <v>0</v>
      </c>
      <c r="R8" s="269">
        <f>I8</f>
        <v>0</v>
      </c>
    </row>
    <row r="9" spans="1:18" s="97" customFormat="1" ht="15" x14ac:dyDescent="0.3">
      <c r="A9" s="164" t="s">
        <v>808</v>
      </c>
      <c r="B9" s="73">
        <f t="shared" ref="B9:I9" si="1">B8*B7</f>
        <v>0</v>
      </c>
      <c r="C9" s="73">
        <f t="shared" si="1"/>
        <v>0</v>
      </c>
      <c r="D9" s="73">
        <f t="shared" si="1"/>
        <v>0</v>
      </c>
      <c r="E9" s="73">
        <f t="shared" si="1"/>
        <v>0</v>
      </c>
      <c r="F9" s="73">
        <f t="shared" si="1"/>
        <v>0</v>
      </c>
      <c r="G9" s="73">
        <f t="shared" si="1"/>
        <v>0</v>
      </c>
      <c r="H9" s="73">
        <f t="shared" si="1"/>
        <v>0</v>
      </c>
      <c r="I9" s="73">
        <f t="shared" si="1"/>
        <v>0</v>
      </c>
      <c r="K9" s="260">
        <f>IFERROR(IF(AND(ROUND(SUM(B9:B9),0)=0,ROUND(SUM(C9:C9),0)&gt;ROUND(SUM(B9:B9),0)),"INF",(ROUND(SUM(C9:C9),0)-ROUND(SUM(B9:B9),0))/ROUND(SUM(B9:B9),0)),0)</f>
        <v>0</v>
      </c>
      <c r="L9" s="260">
        <f t="shared" si="0"/>
        <v>0</v>
      </c>
      <c r="M9" s="260">
        <f t="shared" si="0"/>
        <v>0</v>
      </c>
      <c r="N9" s="260">
        <f t="shared" si="0"/>
        <v>0</v>
      </c>
      <c r="O9" s="260">
        <f t="shared" si="0"/>
        <v>0</v>
      </c>
      <c r="P9" s="260">
        <f t="shared" si="0"/>
        <v>0</v>
      </c>
      <c r="Q9" s="268">
        <f t="shared" si="0"/>
        <v>0</v>
      </c>
      <c r="R9" s="269">
        <f>I9</f>
        <v>0</v>
      </c>
    </row>
    <row r="10" spans="1:18" s="97" customFormat="1" ht="15" x14ac:dyDescent="0.3">
      <c r="A10" s="77"/>
      <c r="B10" s="73"/>
      <c r="C10" s="77"/>
      <c r="D10" s="73"/>
      <c r="E10" s="73"/>
      <c r="F10" s="73"/>
      <c r="G10" s="73"/>
      <c r="H10" s="73"/>
      <c r="I10" s="73"/>
      <c r="K10" s="77"/>
      <c r="L10" s="73"/>
      <c r="M10" s="73"/>
      <c r="N10" s="73"/>
      <c r="O10" s="73"/>
      <c r="P10" s="73"/>
      <c r="Q10" s="73"/>
      <c r="R10" s="269"/>
    </row>
    <row r="11" spans="1:18" s="78" customFormat="1" x14ac:dyDescent="0.3">
      <c r="A11" s="783" t="s">
        <v>671</v>
      </c>
      <c r="B11" s="784"/>
      <c r="C11" s="784"/>
      <c r="D11" s="784"/>
      <c r="E11" s="784"/>
      <c r="F11" s="784"/>
      <c r="G11" s="784"/>
      <c r="H11" s="784"/>
      <c r="I11" s="785"/>
      <c r="K11" s="758" t="s">
        <v>954</v>
      </c>
      <c r="L11" s="765"/>
      <c r="M11" s="765"/>
      <c r="N11" s="765"/>
      <c r="O11" s="765"/>
      <c r="P11" s="765"/>
      <c r="Q11" s="766"/>
    </row>
    <row r="12" spans="1:18" s="613" customFormat="1" ht="24" customHeight="1" x14ac:dyDescent="0.3">
      <c r="A12" s="596" t="s">
        <v>2</v>
      </c>
      <c r="B12" s="265" t="s">
        <v>110</v>
      </c>
      <c r="C12" s="596" t="s">
        <v>132</v>
      </c>
      <c r="D12" s="596" t="s">
        <v>299</v>
      </c>
      <c r="E12" s="596" t="s">
        <v>298</v>
      </c>
      <c r="F12" s="596" t="s">
        <v>294</v>
      </c>
      <c r="G12" s="596" t="s">
        <v>295</v>
      </c>
      <c r="H12" s="596" t="s">
        <v>296</v>
      </c>
      <c r="I12" s="596" t="s">
        <v>297</v>
      </c>
      <c r="J12" s="616"/>
      <c r="K12" s="596" t="s">
        <v>950</v>
      </c>
      <c r="L12" s="596" t="s">
        <v>951</v>
      </c>
      <c r="M12" s="596" t="s">
        <v>959</v>
      </c>
      <c r="N12" s="596" t="s">
        <v>955</v>
      </c>
      <c r="O12" s="596" t="s">
        <v>956</v>
      </c>
      <c r="P12" s="596" t="s">
        <v>957</v>
      </c>
      <c r="Q12" s="596" t="s">
        <v>958</v>
      </c>
    </row>
    <row r="13" spans="1:18" s="97" customFormat="1" ht="15" x14ac:dyDescent="0.3">
      <c r="A13" s="164" t="s">
        <v>667</v>
      </c>
      <c r="B13" s="323"/>
      <c r="C13" s="323"/>
      <c r="D13" s="323"/>
      <c r="E13" s="323"/>
      <c r="F13" s="323"/>
      <c r="G13" s="323"/>
      <c r="H13" s="323"/>
      <c r="I13" s="323"/>
      <c r="K13" s="241">
        <f>IFERROR(IF(AND(ROUND(SUM(B13:B13),0)=0,ROUND(SUM(C13:C13),0)&gt;ROUND(SUM(B13:B13),0)),"INF",(ROUND(SUM(C13:C13),0)-ROUND(SUM(B13:B13),0))/ROUND(SUM(B13:B13),0)),0)</f>
        <v>0</v>
      </c>
      <c r="L13" s="241">
        <f t="shared" ref="L13:Q15" si="2">IFERROR(IF(AND(ROUND(SUM(C13),0)=0,ROUND(SUM(D13:D13),0)&gt;ROUND(SUM(C13),0)),"INF",(ROUND(SUM(D13:D13),0)-ROUND(SUM(C13),0))/ROUND(SUM(C13),0)),0)</f>
        <v>0</v>
      </c>
      <c r="M13" s="241">
        <f t="shared" si="2"/>
        <v>0</v>
      </c>
      <c r="N13" s="241">
        <f t="shared" si="2"/>
        <v>0</v>
      </c>
      <c r="O13" s="241">
        <f t="shared" si="2"/>
        <v>0</v>
      </c>
      <c r="P13" s="241">
        <f t="shared" si="2"/>
        <v>0</v>
      </c>
      <c r="Q13" s="271">
        <f t="shared" si="2"/>
        <v>0</v>
      </c>
      <c r="R13" s="269"/>
    </row>
    <row r="14" spans="1:18" s="97" customFormat="1" ht="15" x14ac:dyDescent="0.3">
      <c r="A14" s="272" t="s">
        <v>807</v>
      </c>
      <c r="B14" s="323"/>
      <c r="C14" s="323"/>
      <c r="D14" s="533"/>
      <c r="E14" s="533"/>
      <c r="F14" s="533"/>
      <c r="G14" s="533"/>
      <c r="H14" s="533"/>
      <c r="I14" s="533"/>
      <c r="K14" s="241">
        <f>IFERROR(IF(AND(ROUND(SUM(B14:B14),0)=0,ROUND(SUM(C14:C14),0)&gt;ROUND(SUM(B14:B14),0)),"INF",(ROUND(SUM(C14:C14),0)-ROUND(SUM(B14:B14),0))/ROUND(SUM(B14:B14),0)),0)</f>
        <v>0</v>
      </c>
      <c r="L14" s="241">
        <f t="shared" si="2"/>
        <v>0</v>
      </c>
      <c r="M14" s="241">
        <f t="shared" si="2"/>
        <v>0</v>
      </c>
      <c r="N14" s="241">
        <f t="shared" si="2"/>
        <v>0</v>
      </c>
      <c r="O14" s="241">
        <f t="shared" si="2"/>
        <v>0</v>
      </c>
      <c r="P14" s="241">
        <f t="shared" si="2"/>
        <v>0</v>
      </c>
      <c r="Q14" s="271">
        <f t="shared" si="2"/>
        <v>0</v>
      </c>
      <c r="R14" s="269"/>
    </row>
    <row r="15" spans="1:18" s="97" customFormat="1" ht="15" x14ac:dyDescent="0.3">
      <c r="A15" s="164" t="s">
        <v>808</v>
      </c>
      <c r="B15" s="73">
        <f t="shared" ref="B15:I15" si="3">B14*B13</f>
        <v>0</v>
      </c>
      <c r="C15" s="73">
        <f t="shared" si="3"/>
        <v>0</v>
      </c>
      <c r="D15" s="73">
        <f t="shared" si="3"/>
        <v>0</v>
      </c>
      <c r="E15" s="73">
        <f t="shared" si="3"/>
        <v>0</v>
      </c>
      <c r="F15" s="73">
        <f t="shared" si="3"/>
        <v>0</v>
      </c>
      <c r="G15" s="73">
        <f t="shared" si="3"/>
        <v>0</v>
      </c>
      <c r="H15" s="73">
        <f t="shared" si="3"/>
        <v>0</v>
      </c>
      <c r="I15" s="73">
        <f t="shared" si="3"/>
        <v>0</v>
      </c>
      <c r="K15" s="260">
        <f>IFERROR(IF(AND(ROUND(SUM(B15:B15),0)=0,ROUND(SUM(C15:C15),0)&gt;ROUND(SUM(B15:B15),0)),"INF",(ROUND(SUM(C15:C15),0)-ROUND(SUM(B15:B15),0))/ROUND(SUM(B15:B15),0)),0)</f>
        <v>0</v>
      </c>
      <c r="L15" s="260">
        <f t="shared" si="2"/>
        <v>0</v>
      </c>
      <c r="M15" s="260">
        <f t="shared" si="2"/>
        <v>0</v>
      </c>
      <c r="N15" s="260">
        <f t="shared" si="2"/>
        <v>0</v>
      </c>
      <c r="O15" s="260">
        <f t="shared" si="2"/>
        <v>0</v>
      </c>
      <c r="P15" s="260">
        <f t="shared" si="2"/>
        <v>0</v>
      </c>
      <c r="Q15" s="268">
        <f t="shared" si="2"/>
        <v>0</v>
      </c>
      <c r="R15" s="269"/>
    </row>
    <row r="16" spans="1:18" s="97" customFormat="1" ht="15" x14ac:dyDescent="0.3">
      <c r="A16" s="77"/>
      <c r="B16" s="73"/>
      <c r="C16" s="77"/>
      <c r="D16" s="73"/>
      <c r="E16" s="73"/>
      <c r="F16" s="73"/>
      <c r="G16" s="73"/>
      <c r="H16" s="73"/>
      <c r="I16" s="73"/>
      <c r="K16" s="77"/>
      <c r="L16" s="73"/>
      <c r="M16" s="73"/>
      <c r="N16" s="73"/>
      <c r="O16" s="73"/>
      <c r="P16" s="73"/>
      <c r="Q16" s="73"/>
      <c r="R16" s="269"/>
    </row>
    <row r="17" spans="1:25" s="78" customFormat="1" x14ac:dyDescent="0.3">
      <c r="A17" s="783" t="s">
        <v>54</v>
      </c>
      <c r="B17" s="784"/>
      <c r="C17" s="784"/>
      <c r="D17" s="784"/>
      <c r="E17" s="784"/>
      <c r="F17" s="784"/>
      <c r="G17" s="784"/>
      <c r="H17" s="784"/>
      <c r="I17" s="785"/>
      <c r="K17" s="758" t="s">
        <v>954</v>
      </c>
      <c r="L17" s="765"/>
      <c r="M17" s="765"/>
      <c r="N17" s="765"/>
      <c r="O17" s="765"/>
      <c r="P17" s="765"/>
      <c r="Q17" s="766"/>
    </row>
    <row r="18" spans="1:25" s="613" customFormat="1" ht="24" customHeight="1" x14ac:dyDescent="0.3">
      <c r="A18" s="596" t="s">
        <v>2</v>
      </c>
      <c r="B18" s="265" t="s">
        <v>110</v>
      </c>
      <c r="C18" s="596" t="s">
        <v>132</v>
      </c>
      <c r="D18" s="596" t="s">
        <v>299</v>
      </c>
      <c r="E18" s="596" t="s">
        <v>298</v>
      </c>
      <c r="F18" s="596" t="s">
        <v>294</v>
      </c>
      <c r="G18" s="596" t="s">
        <v>295</v>
      </c>
      <c r="H18" s="596" t="s">
        <v>296</v>
      </c>
      <c r="I18" s="596" t="s">
        <v>297</v>
      </c>
      <c r="J18" s="616"/>
      <c r="K18" s="596" t="s">
        <v>950</v>
      </c>
      <c r="L18" s="596" t="s">
        <v>951</v>
      </c>
      <c r="M18" s="596" t="s">
        <v>959</v>
      </c>
      <c r="N18" s="596" t="s">
        <v>955</v>
      </c>
      <c r="O18" s="596" t="s">
        <v>956</v>
      </c>
      <c r="P18" s="596" t="s">
        <v>957</v>
      </c>
      <c r="Q18" s="596" t="s">
        <v>958</v>
      </c>
    </row>
    <row r="19" spans="1:25" s="97" customFormat="1" ht="31.9" customHeight="1" x14ac:dyDescent="0.3">
      <c r="A19" s="164" t="s">
        <v>667</v>
      </c>
      <c r="B19" s="304">
        <f t="shared" ref="B19:I19" si="4">SUM(B7,B13)</f>
        <v>0</v>
      </c>
      <c r="C19" s="304">
        <f t="shared" si="4"/>
        <v>0</v>
      </c>
      <c r="D19" s="304">
        <f t="shared" si="4"/>
        <v>0</v>
      </c>
      <c r="E19" s="304">
        <f t="shared" si="4"/>
        <v>0</v>
      </c>
      <c r="F19" s="304">
        <f t="shared" si="4"/>
        <v>0</v>
      </c>
      <c r="G19" s="304">
        <f t="shared" si="4"/>
        <v>0</v>
      </c>
      <c r="H19" s="304">
        <f t="shared" si="4"/>
        <v>0</v>
      </c>
      <c r="I19" s="304">
        <f t="shared" si="4"/>
        <v>0</v>
      </c>
      <c r="J19" s="322"/>
      <c r="K19" s="241">
        <f>IFERROR(IF(AND(ROUND(SUM(B19:B19),0)=0,ROUND(SUM(C19:C19),0)&gt;ROUND(SUM(B19:B19),0)),"INF",(ROUND(SUM(C19:C19),0)-ROUND(SUM(B19:B19),0))/ROUND(SUM(B19:B19),0)),0)</f>
        <v>0</v>
      </c>
      <c r="L19" s="241">
        <f t="shared" ref="L19:Q21" si="5">IFERROR(IF(AND(ROUND(SUM(C19),0)=0,ROUND(SUM(D19:D19),0)&gt;ROUND(SUM(C19),0)),"INF",(ROUND(SUM(D19:D19),0)-ROUND(SUM(C19),0))/ROUND(SUM(C19),0)),0)</f>
        <v>0</v>
      </c>
      <c r="M19" s="241">
        <f t="shared" si="5"/>
        <v>0</v>
      </c>
      <c r="N19" s="241">
        <f t="shared" si="5"/>
        <v>0</v>
      </c>
      <c r="O19" s="241">
        <f t="shared" si="5"/>
        <v>0</v>
      </c>
      <c r="P19" s="241">
        <f t="shared" si="5"/>
        <v>0</v>
      </c>
      <c r="Q19" s="271">
        <f t="shared" si="5"/>
        <v>0</v>
      </c>
      <c r="R19" s="269">
        <f>I19</f>
        <v>0</v>
      </c>
    </row>
    <row r="20" spans="1:25" s="97" customFormat="1" ht="15" x14ac:dyDescent="0.3">
      <c r="A20" s="272" t="s">
        <v>807</v>
      </c>
      <c r="B20" s="304">
        <f t="shared" ref="B20:I20" si="6">IFERROR(B21/B19,0)</f>
        <v>0</v>
      </c>
      <c r="C20" s="304">
        <f t="shared" si="6"/>
        <v>0</v>
      </c>
      <c r="D20" s="304">
        <f t="shared" si="6"/>
        <v>0</v>
      </c>
      <c r="E20" s="304">
        <f t="shared" si="6"/>
        <v>0</v>
      </c>
      <c r="F20" s="304">
        <f t="shared" si="6"/>
        <v>0</v>
      </c>
      <c r="G20" s="304">
        <f t="shared" si="6"/>
        <v>0</v>
      </c>
      <c r="H20" s="304">
        <f t="shared" si="6"/>
        <v>0</v>
      </c>
      <c r="I20" s="304">
        <f t="shared" si="6"/>
        <v>0</v>
      </c>
      <c r="J20" s="322"/>
      <c r="K20" s="241">
        <f>IFERROR(IF(AND(ROUND(SUM(B20:B20),0)=0,ROUND(SUM(C20:C20),0)&gt;ROUND(SUM(B20:B20),0)),"INF",(ROUND(SUM(C20:C20),0)-ROUND(SUM(B20:B20),0))/ROUND(SUM(B20:B20),0)),0)</f>
        <v>0</v>
      </c>
      <c r="L20" s="241">
        <f t="shared" si="5"/>
        <v>0</v>
      </c>
      <c r="M20" s="241">
        <f t="shared" si="5"/>
        <v>0</v>
      </c>
      <c r="N20" s="241">
        <f t="shared" si="5"/>
        <v>0</v>
      </c>
      <c r="O20" s="241">
        <f t="shared" si="5"/>
        <v>0</v>
      </c>
      <c r="P20" s="241">
        <f t="shared" si="5"/>
        <v>0</v>
      </c>
      <c r="Q20" s="271">
        <f t="shared" si="5"/>
        <v>0</v>
      </c>
      <c r="R20" s="269">
        <f>I20</f>
        <v>0</v>
      </c>
    </row>
    <row r="21" spans="1:25" s="97" customFormat="1" ht="15" x14ac:dyDescent="0.3">
      <c r="A21" s="164" t="s">
        <v>805</v>
      </c>
      <c r="B21" s="304">
        <f t="shared" ref="B21:I21" si="7">SUM(B9,B15)</f>
        <v>0</v>
      </c>
      <c r="C21" s="304">
        <f t="shared" si="7"/>
        <v>0</v>
      </c>
      <c r="D21" s="304">
        <f t="shared" si="7"/>
        <v>0</v>
      </c>
      <c r="E21" s="304">
        <f t="shared" si="7"/>
        <v>0</v>
      </c>
      <c r="F21" s="304">
        <f t="shared" si="7"/>
        <v>0</v>
      </c>
      <c r="G21" s="304">
        <f t="shared" si="7"/>
        <v>0</v>
      </c>
      <c r="H21" s="304">
        <f t="shared" si="7"/>
        <v>0</v>
      </c>
      <c r="I21" s="304">
        <f t="shared" si="7"/>
        <v>0</v>
      </c>
      <c r="J21" s="322"/>
      <c r="K21" s="260">
        <f>IFERROR(IF(AND(ROUND(SUM(B21:B21),0)=0,ROUND(SUM(C21:C21),0)&gt;ROUND(SUM(B21:B21),0)),"INF",(ROUND(SUM(C21:C21),0)-ROUND(SUM(B21:B21),0))/ROUND(SUM(B21:B21),0)),0)</f>
        <v>0</v>
      </c>
      <c r="L21" s="260">
        <f t="shared" si="5"/>
        <v>0</v>
      </c>
      <c r="M21" s="260">
        <f t="shared" si="5"/>
        <v>0</v>
      </c>
      <c r="N21" s="260">
        <f t="shared" si="5"/>
        <v>0</v>
      </c>
      <c r="O21" s="260">
        <f t="shared" si="5"/>
        <v>0</v>
      </c>
      <c r="P21" s="260">
        <f t="shared" si="5"/>
        <v>0</v>
      </c>
      <c r="Q21" s="268">
        <f t="shared" si="5"/>
        <v>0</v>
      </c>
      <c r="R21" s="269">
        <f>I21</f>
        <v>0</v>
      </c>
    </row>
    <row r="22" spans="1:25" s="97" customFormat="1" ht="15" x14ac:dyDescent="0.3">
      <c r="A22" s="77"/>
      <c r="B22" s="73"/>
      <c r="C22" s="77"/>
      <c r="D22" s="77"/>
      <c r="E22" s="73"/>
      <c r="F22" s="73"/>
      <c r="G22" s="73"/>
      <c r="H22" s="73"/>
      <c r="I22" s="73"/>
      <c r="J22" s="73"/>
      <c r="K22" s="73"/>
      <c r="L22" s="73"/>
      <c r="M22" s="73"/>
      <c r="N22" s="73"/>
      <c r="O22" s="73"/>
      <c r="P22" s="73"/>
      <c r="R22" s="269"/>
      <c r="S22" s="269"/>
      <c r="T22" s="269"/>
      <c r="U22" s="269"/>
      <c r="V22" s="269"/>
      <c r="W22" s="269"/>
      <c r="X22" s="269"/>
      <c r="Y22" s="269"/>
    </row>
    <row r="23" spans="1:25" x14ac:dyDescent="0.3">
      <c r="A23" s="761" t="str">
        <f>IF(ABS(B21-SUM('TAB3'!E19:G19))&gt;100,'TAB C'!B26,"")</f>
        <v/>
      </c>
      <c r="B23" s="761"/>
      <c r="C23" s="761"/>
      <c r="D23" s="761"/>
      <c r="E23" s="761"/>
      <c r="F23" s="761"/>
      <c r="G23" s="761"/>
      <c r="H23" s="761"/>
      <c r="I23" s="761"/>
      <c r="J23" s="761"/>
      <c r="K23" s="761"/>
      <c r="L23" s="761"/>
      <c r="M23" s="761"/>
    </row>
    <row r="24" spans="1:25" x14ac:dyDescent="0.3">
      <c r="A24" s="158"/>
      <c r="B24" s="158"/>
      <c r="C24" s="158"/>
      <c r="D24" s="158"/>
      <c r="E24" s="158"/>
      <c r="F24" s="158"/>
      <c r="G24" s="158"/>
      <c r="H24" s="158"/>
      <c r="I24" s="158"/>
      <c r="J24" s="599"/>
      <c r="K24" s="158"/>
      <c r="L24" s="158"/>
      <c r="M24" s="158"/>
    </row>
    <row r="25" spans="1:25" ht="12.6" customHeight="1" thickBot="1" x14ac:dyDescent="0.35">
      <c r="A25" s="786" t="s">
        <v>891</v>
      </c>
      <c r="B25" s="786"/>
      <c r="C25" s="786"/>
      <c r="D25" s="786"/>
      <c r="E25" s="786"/>
      <c r="F25" s="786"/>
      <c r="G25" s="786"/>
      <c r="H25" s="786"/>
      <c r="I25" s="786"/>
      <c r="J25" s="786"/>
      <c r="K25" s="786"/>
      <c r="L25" s="786"/>
      <c r="M25" s="786"/>
      <c r="N25" s="786"/>
      <c r="O25" s="786"/>
      <c r="P25" s="786"/>
      <c r="Q25" s="786"/>
    </row>
    <row r="26" spans="1:25" ht="14.25" thickBot="1" x14ac:dyDescent="0.35">
      <c r="A26" s="150" t="s">
        <v>661</v>
      </c>
      <c r="B26" s="776" t="s">
        <v>507</v>
      </c>
      <c r="C26" s="777"/>
      <c r="D26" s="777"/>
      <c r="E26" s="777"/>
      <c r="F26" s="777"/>
      <c r="G26" s="777"/>
      <c r="H26" s="777"/>
      <c r="I26" s="777"/>
      <c r="J26" s="777"/>
      <c r="K26" s="777"/>
      <c r="L26" s="777"/>
      <c r="M26" s="777"/>
      <c r="N26" s="777"/>
      <c r="O26" s="777"/>
      <c r="P26" s="777"/>
      <c r="Q26" s="777"/>
    </row>
    <row r="27" spans="1:25" ht="180.6" customHeight="1" thickBot="1" x14ac:dyDescent="0.35">
      <c r="A27" s="256">
        <v>2019</v>
      </c>
      <c r="B27" s="779"/>
      <c r="C27" s="780"/>
      <c r="D27" s="780"/>
      <c r="E27" s="780"/>
      <c r="F27" s="780"/>
      <c r="G27" s="780"/>
      <c r="H27" s="780"/>
      <c r="I27" s="780"/>
      <c r="J27" s="780"/>
      <c r="K27" s="780"/>
      <c r="L27" s="780"/>
      <c r="M27" s="780"/>
      <c r="N27" s="780"/>
      <c r="O27" s="780"/>
      <c r="P27" s="780"/>
      <c r="Q27" s="780"/>
    </row>
    <row r="28" spans="1:25" ht="180.6" customHeight="1" thickBot="1" x14ac:dyDescent="0.35">
      <c r="A28" s="151">
        <v>2020</v>
      </c>
      <c r="B28" s="779"/>
      <c r="C28" s="780"/>
      <c r="D28" s="780"/>
      <c r="E28" s="780"/>
      <c r="F28" s="780"/>
      <c r="G28" s="780"/>
      <c r="H28" s="780"/>
      <c r="I28" s="780"/>
      <c r="J28" s="780"/>
      <c r="K28" s="780"/>
      <c r="L28" s="780"/>
      <c r="M28" s="780"/>
      <c r="N28" s="780"/>
      <c r="O28" s="780"/>
      <c r="P28" s="780"/>
      <c r="Q28" s="780"/>
    </row>
    <row r="29" spans="1:25" ht="180.6" customHeight="1" thickBot="1" x14ac:dyDescent="0.35">
      <c r="A29" s="151">
        <v>2021</v>
      </c>
      <c r="B29" s="779"/>
      <c r="C29" s="780"/>
      <c r="D29" s="780"/>
      <c r="E29" s="780"/>
      <c r="F29" s="780"/>
      <c r="G29" s="780"/>
      <c r="H29" s="780"/>
      <c r="I29" s="780"/>
      <c r="J29" s="780"/>
      <c r="K29" s="780"/>
      <c r="L29" s="780"/>
      <c r="M29" s="780"/>
      <c r="N29" s="780"/>
      <c r="O29" s="780"/>
      <c r="P29" s="780"/>
      <c r="Q29" s="780"/>
    </row>
    <row r="30" spans="1:25" ht="180.6" customHeight="1" thickBot="1" x14ac:dyDescent="0.35">
      <c r="A30" s="151">
        <v>2022</v>
      </c>
      <c r="B30" s="779"/>
      <c r="C30" s="780"/>
      <c r="D30" s="780"/>
      <c r="E30" s="780"/>
      <c r="F30" s="780"/>
      <c r="G30" s="780"/>
      <c r="H30" s="780"/>
      <c r="I30" s="780"/>
      <c r="J30" s="780"/>
      <c r="K30" s="780"/>
      <c r="L30" s="780"/>
      <c r="M30" s="780"/>
      <c r="N30" s="780"/>
      <c r="O30" s="780"/>
      <c r="P30" s="780"/>
      <c r="Q30" s="780"/>
    </row>
    <row r="31" spans="1:25" ht="180.6" customHeight="1" thickBot="1" x14ac:dyDescent="0.35">
      <c r="A31" s="151">
        <v>2023</v>
      </c>
      <c r="B31" s="779"/>
      <c r="C31" s="780"/>
      <c r="D31" s="780"/>
      <c r="E31" s="780"/>
      <c r="F31" s="780"/>
      <c r="G31" s="780"/>
      <c r="H31" s="780"/>
      <c r="I31" s="780"/>
      <c r="J31" s="780"/>
      <c r="K31" s="780"/>
      <c r="L31" s="780"/>
      <c r="M31" s="780"/>
      <c r="N31" s="780"/>
      <c r="O31" s="780"/>
      <c r="P31" s="780"/>
      <c r="Q31" s="780"/>
    </row>
  </sheetData>
  <mergeCells count="14">
    <mergeCell ref="B31:Q31"/>
    <mergeCell ref="B27:Q27"/>
    <mergeCell ref="B28:Q28"/>
    <mergeCell ref="B29:Q29"/>
    <mergeCell ref="B30:Q30"/>
    <mergeCell ref="A23:M23"/>
    <mergeCell ref="A25:Q25"/>
    <mergeCell ref="B26:Q26"/>
    <mergeCell ref="A5:I5"/>
    <mergeCell ref="K5:Q5"/>
    <mergeCell ref="A11:I11"/>
    <mergeCell ref="K11:Q11"/>
    <mergeCell ref="A17:I17"/>
    <mergeCell ref="K17:Q17"/>
  </mergeCells>
  <conditionalFormatting sqref="B27:Q27">
    <cfRule type="containsBlanks" dxfId="1552" priority="185">
      <formula>LEN(TRIM(B27))=0</formula>
    </cfRule>
  </conditionalFormatting>
  <conditionalFormatting sqref="B28:Q31">
    <cfRule type="containsBlanks" dxfId="1551" priority="184">
      <formula>LEN(TRIM(B28))=0</formula>
    </cfRule>
  </conditionalFormatting>
  <conditionalFormatting sqref="C14">
    <cfRule type="containsText" dxfId="1550" priority="47" operator="containsText" text="ntitulé">
      <formula>NOT(ISERROR(SEARCH("ntitulé",C14)))</formula>
    </cfRule>
    <cfRule type="containsBlanks" dxfId="1549" priority="48">
      <formula>LEN(TRIM(C14))=0</formula>
    </cfRule>
  </conditionalFormatting>
  <conditionalFormatting sqref="C14">
    <cfRule type="containsText" dxfId="1548" priority="46" operator="containsText" text="libre">
      <formula>NOT(ISERROR(SEARCH("libre",C14)))</formula>
    </cfRule>
  </conditionalFormatting>
  <conditionalFormatting sqref="B7:C7">
    <cfRule type="containsText" dxfId="1547" priority="134" operator="containsText" text="ntitulé">
      <formula>NOT(ISERROR(SEARCH("ntitulé",B7)))</formula>
    </cfRule>
    <cfRule type="containsBlanks" dxfId="1546" priority="135">
      <formula>LEN(TRIM(B7))=0</formula>
    </cfRule>
  </conditionalFormatting>
  <conditionalFormatting sqref="B7:C7">
    <cfRule type="containsText" dxfId="1545" priority="133" operator="containsText" text="libre">
      <formula>NOT(ISERROR(SEARCH("libre",B7)))</formula>
    </cfRule>
  </conditionalFormatting>
  <conditionalFormatting sqref="D7">
    <cfRule type="containsText" dxfId="1544" priority="131" operator="containsText" text="ntitulé">
      <formula>NOT(ISERROR(SEARCH("ntitulé",D7)))</formula>
    </cfRule>
    <cfRule type="containsBlanks" dxfId="1543" priority="132">
      <formula>LEN(TRIM(D7))=0</formula>
    </cfRule>
  </conditionalFormatting>
  <conditionalFormatting sqref="D7">
    <cfRule type="containsText" dxfId="1542" priority="130" operator="containsText" text="libre">
      <formula>NOT(ISERROR(SEARCH("libre",D7)))</formula>
    </cfRule>
  </conditionalFormatting>
  <conditionalFormatting sqref="E7">
    <cfRule type="containsText" dxfId="1541" priority="128" operator="containsText" text="ntitulé">
      <formula>NOT(ISERROR(SEARCH("ntitulé",E7)))</formula>
    </cfRule>
    <cfRule type="containsBlanks" dxfId="1540" priority="129">
      <formula>LEN(TRIM(E7))=0</formula>
    </cfRule>
  </conditionalFormatting>
  <conditionalFormatting sqref="E7">
    <cfRule type="containsText" dxfId="1539" priority="127" operator="containsText" text="libre">
      <formula>NOT(ISERROR(SEARCH("libre",E7)))</formula>
    </cfRule>
  </conditionalFormatting>
  <conditionalFormatting sqref="F7">
    <cfRule type="containsText" dxfId="1538" priority="125" operator="containsText" text="ntitulé">
      <formula>NOT(ISERROR(SEARCH("ntitulé",F7)))</formula>
    </cfRule>
    <cfRule type="containsBlanks" dxfId="1537" priority="126">
      <formula>LEN(TRIM(F7))=0</formula>
    </cfRule>
  </conditionalFormatting>
  <conditionalFormatting sqref="F7">
    <cfRule type="containsText" dxfId="1536" priority="124" operator="containsText" text="libre">
      <formula>NOT(ISERROR(SEARCH("libre",F7)))</formula>
    </cfRule>
  </conditionalFormatting>
  <conditionalFormatting sqref="G7">
    <cfRule type="containsText" dxfId="1535" priority="122" operator="containsText" text="ntitulé">
      <formula>NOT(ISERROR(SEARCH("ntitulé",G7)))</formula>
    </cfRule>
    <cfRule type="containsBlanks" dxfId="1534" priority="123">
      <formula>LEN(TRIM(G7))=0</formula>
    </cfRule>
  </conditionalFormatting>
  <conditionalFormatting sqref="G7">
    <cfRule type="containsText" dxfId="1533" priority="121" operator="containsText" text="libre">
      <formula>NOT(ISERROR(SEARCH("libre",G7)))</formula>
    </cfRule>
  </conditionalFormatting>
  <conditionalFormatting sqref="H7">
    <cfRule type="containsText" dxfId="1532" priority="119" operator="containsText" text="ntitulé">
      <formula>NOT(ISERROR(SEARCH("ntitulé",H7)))</formula>
    </cfRule>
    <cfRule type="containsBlanks" dxfId="1531" priority="120">
      <formula>LEN(TRIM(H7))=0</formula>
    </cfRule>
  </conditionalFormatting>
  <conditionalFormatting sqref="H7">
    <cfRule type="containsText" dxfId="1530" priority="118" operator="containsText" text="libre">
      <formula>NOT(ISERROR(SEARCH("libre",H7)))</formula>
    </cfRule>
  </conditionalFormatting>
  <conditionalFormatting sqref="I7">
    <cfRule type="containsText" dxfId="1529" priority="116" operator="containsText" text="ntitulé">
      <formula>NOT(ISERROR(SEARCH("ntitulé",I7)))</formula>
    </cfRule>
    <cfRule type="containsBlanks" dxfId="1528" priority="117">
      <formula>LEN(TRIM(I7))=0</formula>
    </cfRule>
  </conditionalFormatting>
  <conditionalFormatting sqref="I7">
    <cfRule type="containsText" dxfId="1527" priority="115" operator="containsText" text="libre">
      <formula>NOT(ISERROR(SEARCH("libre",I7)))</formula>
    </cfRule>
  </conditionalFormatting>
  <conditionalFormatting sqref="D8">
    <cfRule type="containsText" dxfId="1526" priority="113" operator="containsText" text="ntitulé">
      <formula>NOT(ISERROR(SEARCH("ntitulé",D8)))</formula>
    </cfRule>
    <cfRule type="containsBlanks" dxfId="1525" priority="114">
      <formula>LEN(TRIM(D8))=0</formula>
    </cfRule>
  </conditionalFormatting>
  <conditionalFormatting sqref="D8">
    <cfRule type="containsText" dxfId="1524" priority="112" operator="containsText" text="libre">
      <formula>NOT(ISERROR(SEARCH("libre",D8)))</formula>
    </cfRule>
  </conditionalFormatting>
  <conditionalFormatting sqref="E8">
    <cfRule type="containsText" dxfId="1523" priority="110" operator="containsText" text="ntitulé">
      <formula>NOT(ISERROR(SEARCH("ntitulé",E8)))</formula>
    </cfRule>
    <cfRule type="containsBlanks" dxfId="1522" priority="111">
      <formula>LEN(TRIM(E8))=0</formula>
    </cfRule>
  </conditionalFormatting>
  <conditionalFormatting sqref="E8">
    <cfRule type="containsText" dxfId="1521" priority="109" operator="containsText" text="libre">
      <formula>NOT(ISERROR(SEARCH("libre",E8)))</formula>
    </cfRule>
  </conditionalFormatting>
  <conditionalFormatting sqref="F8">
    <cfRule type="containsText" dxfId="1520" priority="107" operator="containsText" text="ntitulé">
      <formula>NOT(ISERROR(SEARCH("ntitulé",F8)))</formula>
    </cfRule>
    <cfRule type="containsBlanks" dxfId="1519" priority="108">
      <formula>LEN(TRIM(F8))=0</formula>
    </cfRule>
  </conditionalFormatting>
  <conditionalFormatting sqref="F8">
    <cfRule type="containsText" dxfId="1518" priority="106" operator="containsText" text="libre">
      <formula>NOT(ISERROR(SEARCH("libre",F8)))</formula>
    </cfRule>
  </conditionalFormatting>
  <conditionalFormatting sqref="G8">
    <cfRule type="containsText" dxfId="1517" priority="104" operator="containsText" text="ntitulé">
      <formula>NOT(ISERROR(SEARCH("ntitulé",G8)))</formula>
    </cfRule>
    <cfRule type="containsBlanks" dxfId="1516" priority="105">
      <formula>LEN(TRIM(G8))=0</formula>
    </cfRule>
  </conditionalFormatting>
  <conditionalFormatting sqref="G8">
    <cfRule type="containsText" dxfId="1515" priority="103" operator="containsText" text="libre">
      <formula>NOT(ISERROR(SEARCH("libre",G8)))</formula>
    </cfRule>
  </conditionalFormatting>
  <conditionalFormatting sqref="H8">
    <cfRule type="containsText" dxfId="1514" priority="101" operator="containsText" text="ntitulé">
      <formula>NOT(ISERROR(SEARCH("ntitulé",H8)))</formula>
    </cfRule>
    <cfRule type="containsBlanks" dxfId="1513" priority="102">
      <formula>LEN(TRIM(H8))=0</formula>
    </cfRule>
  </conditionalFormatting>
  <conditionalFormatting sqref="H8">
    <cfRule type="containsText" dxfId="1512" priority="100" operator="containsText" text="libre">
      <formula>NOT(ISERROR(SEARCH("libre",H8)))</formula>
    </cfRule>
  </conditionalFormatting>
  <conditionalFormatting sqref="I8">
    <cfRule type="containsText" dxfId="1511" priority="98" operator="containsText" text="ntitulé">
      <formula>NOT(ISERROR(SEARCH("ntitulé",I8)))</formula>
    </cfRule>
    <cfRule type="containsBlanks" dxfId="1510" priority="99">
      <formula>LEN(TRIM(I8))=0</formula>
    </cfRule>
  </conditionalFormatting>
  <conditionalFormatting sqref="I8">
    <cfRule type="containsText" dxfId="1509" priority="97" operator="containsText" text="libre">
      <formula>NOT(ISERROR(SEARCH("libre",I8)))</formula>
    </cfRule>
  </conditionalFormatting>
  <conditionalFormatting sqref="B8">
    <cfRule type="containsText" dxfId="1508" priority="95" operator="containsText" text="ntitulé">
      <formula>NOT(ISERROR(SEARCH("ntitulé",B8)))</formula>
    </cfRule>
    <cfRule type="containsBlanks" dxfId="1507" priority="96">
      <formula>LEN(TRIM(B8))=0</formula>
    </cfRule>
  </conditionalFormatting>
  <conditionalFormatting sqref="B8">
    <cfRule type="containsText" dxfId="1506" priority="94" operator="containsText" text="libre">
      <formula>NOT(ISERROR(SEARCH("libre",B8)))</formula>
    </cfRule>
  </conditionalFormatting>
  <conditionalFormatting sqref="C8">
    <cfRule type="containsText" dxfId="1505" priority="92" operator="containsText" text="ntitulé">
      <formula>NOT(ISERROR(SEARCH("ntitulé",C8)))</formula>
    </cfRule>
    <cfRule type="containsBlanks" dxfId="1504" priority="93">
      <formula>LEN(TRIM(C8))=0</formula>
    </cfRule>
  </conditionalFormatting>
  <conditionalFormatting sqref="C8">
    <cfRule type="containsText" dxfId="1503" priority="91" operator="containsText" text="libre">
      <formula>NOT(ISERROR(SEARCH("libre",C8)))</formula>
    </cfRule>
  </conditionalFormatting>
  <conditionalFormatting sqref="B13:C13">
    <cfRule type="containsText" dxfId="1502" priority="89" operator="containsText" text="ntitulé">
      <formula>NOT(ISERROR(SEARCH("ntitulé",B13)))</formula>
    </cfRule>
    <cfRule type="containsBlanks" dxfId="1501" priority="90">
      <formula>LEN(TRIM(B13))=0</formula>
    </cfRule>
  </conditionalFormatting>
  <conditionalFormatting sqref="B13:C13">
    <cfRule type="containsText" dxfId="1500" priority="88" operator="containsText" text="libre">
      <formula>NOT(ISERROR(SEARCH("libre",B13)))</formula>
    </cfRule>
  </conditionalFormatting>
  <conditionalFormatting sqref="D13">
    <cfRule type="containsText" dxfId="1499" priority="86" operator="containsText" text="ntitulé">
      <formula>NOT(ISERROR(SEARCH("ntitulé",D13)))</formula>
    </cfRule>
    <cfRule type="containsBlanks" dxfId="1498" priority="87">
      <formula>LEN(TRIM(D13))=0</formula>
    </cfRule>
  </conditionalFormatting>
  <conditionalFormatting sqref="D13">
    <cfRule type="containsText" dxfId="1497" priority="85" operator="containsText" text="libre">
      <formula>NOT(ISERROR(SEARCH("libre",D13)))</formula>
    </cfRule>
  </conditionalFormatting>
  <conditionalFormatting sqref="E13">
    <cfRule type="containsText" dxfId="1496" priority="83" operator="containsText" text="ntitulé">
      <formula>NOT(ISERROR(SEARCH("ntitulé",E13)))</formula>
    </cfRule>
    <cfRule type="containsBlanks" dxfId="1495" priority="84">
      <formula>LEN(TRIM(E13))=0</formula>
    </cfRule>
  </conditionalFormatting>
  <conditionalFormatting sqref="E13">
    <cfRule type="containsText" dxfId="1494" priority="82" operator="containsText" text="libre">
      <formula>NOT(ISERROR(SEARCH("libre",E13)))</formula>
    </cfRule>
  </conditionalFormatting>
  <conditionalFormatting sqref="F13">
    <cfRule type="containsText" dxfId="1493" priority="80" operator="containsText" text="ntitulé">
      <formula>NOT(ISERROR(SEARCH("ntitulé",F13)))</formula>
    </cfRule>
    <cfRule type="containsBlanks" dxfId="1492" priority="81">
      <formula>LEN(TRIM(F13))=0</formula>
    </cfRule>
  </conditionalFormatting>
  <conditionalFormatting sqref="F13">
    <cfRule type="containsText" dxfId="1491" priority="79" operator="containsText" text="libre">
      <formula>NOT(ISERROR(SEARCH("libre",F13)))</formula>
    </cfRule>
  </conditionalFormatting>
  <conditionalFormatting sqref="G13">
    <cfRule type="containsText" dxfId="1490" priority="77" operator="containsText" text="ntitulé">
      <formula>NOT(ISERROR(SEARCH("ntitulé",G13)))</formula>
    </cfRule>
    <cfRule type="containsBlanks" dxfId="1489" priority="78">
      <formula>LEN(TRIM(G13))=0</formula>
    </cfRule>
  </conditionalFormatting>
  <conditionalFormatting sqref="G13">
    <cfRule type="containsText" dxfId="1488" priority="76" operator="containsText" text="libre">
      <formula>NOT(ISERROR(SEARCH("libre",G13)))</formula>
    </cfRule>
  </conditionalFormatting>
  <conditionalFormatting sqref="H13">
    <cfRule type="containsText" dxfId="1487" priority="74" operator="containsText" text="ntitulé">
      <formula>NOT(ISERROR(SEARCH("ntitulé",H13)))</formula>
    </cfRule>
    <cfRule type="containsBlanks" dxfId="1486" priority="75">
      <formula>LEN(TRIM(H13))=0</formula>
    </cfRule>
  </conditionalFormatting>
  <conditionalFormatting sqref="H13">
    <cfRule type="containsText" dxfId="1485" priority="73" operator="containsText" text="libre">
      <formula>NOT(ISERROR(SEARCH("libre",H13)))</formula>
    </cfRule>
  </conditionalFormatting>
  <conditionalFormatting sqref="I13">
    <cfRule type="containsText" dxfId="1484" priority="71" operator="containsText" text="ntitulé">
      <formula>NOT(ISERROR(SEARCH("ntitulé",I13)))</formula>
    </cfRule>
    <cfRule type="containsBlanks" dxfId="1483" priority="72">
      <formula>LEN(TRIM(I13))=0</formula>
    </cfRule>
  </conditionalFormatting>
  <conditionalFormatting sqref="I13">
    <cfRule type="containsText" dxfId="1482" priority="70" operator="containsText" text="libre">
      <formula>NOT(ISERROR(SEARCH("libre",I13)))</formula>
    </cfRule>
  </conditionalFormatting>
  <conditionalFormatting sqref="D14">
    <cfRule type="containsText" dxfId="1481" priority="68" operator="containsText" text="ntitulé">
      <formula>NOT(ISERROR(SEARCH("ntitulé",D14)))</formula>
    </cfRule>
    <cfRule type="containsBlanks" dxfId="1480" priority="69">
      <formula>LEN(TRIM(D14))=0</formula>
    </cfRule>
  </conditionalFormatting>
  <conditionalFormatting sqref="D14">
    <cfRule type="containsText" dxfId="1479" priority="67" operator="containsText" text="libre">
      <formula>NOT(ISERROR(SEARCH("libre",D14)))</formula>
    </cfRule>
  </conditionalFormatting>
  <conditionalFormatting sqref="E14">
    <cfRule type="containsText" dxfId="1478" priority="65" operator="containsText" text="ntitulé">
      <formula>NOT(ISERROR(SEARCH("ntitulé",E14)))</formula>
    </cfRule>
    <cfRule type="containsBlanks" dxfId="1477" priority="66">
      <formula>LEN(TRIM(E14))=0</formula>
    </cfRule>
  </conditionalFormatting>
  <conditionalFormatting sqref="E14">
    <cfRule type="containsText" dxfId="1476" priority="64" operator="containsText" text="libre">
      <formula>NOT(ISERROR(SEARCH("libre",E14)))</formula>
    </cfRule>
  </conditionalFormatting>
  <conditionalFormatting sqref="F14">
    <cfRule type="containsText" dxfId="1475" priority="62" operator="containsText" text="ntitulé">
      <formula>NOT(ISERROR(SEARCH("ntitulé",F14)))</formula>
    </cfRule>
    <cfRule type="containsBlanks" dxfId="1474" priority="63">
      <formula>LEN(TRIM(F14))=0</formula>
    </cfRule>
  </conditionalFormatting>
  <conditionalFormatting sqref="F14">
    <cfRule type="containsText" dxfId="1473" priority="61" operator="containsText" text="libre">
      <formula>NOT(ISERROR(SEARCH("libre",F14)))</formula>
    </cfRule>
  </conditionalFormatting>
  <conditionalFormatting sqref="G14">
    <cfRule type="containsText" dxfId="1472" priority="59" operator="containsText" text="ntitulé">
      <formula>NOT(ISERROR(SEARCH("ntitulé",G14)))</formula>
    </cfRule>
    <cfRule type="containsBlanks" dxfId="1471" priority="60">
      <formula>LEN(TRIM(G14))=0</formula>
    </cfRule>
  </conditionalFormatting>
  <conditionalFormatting sqref="G14">
    <cfRule type="containsText" dxfId="1470" priority="58" operator="containsText" text="libre">
      <formula>NOT(ISERROR(SEARCH("libre",G14)))</formula>
    </cfRule>
  </conditionalFormatting>
  <conditionalFormatting sqref="H14">
    <cfRule type="containsText" dxfId="1469" priority="56" operator="containsText" text="ntitulé">
      <formula>NOT(ISERROR(SEARCH("ntitulé",H14)))</formula>
    </cfRule>
    <cfRule type="containsBlanks" dxfId="1468" priority="57">
      <formula>LEN(TRIM(H14))=0</formula>
    </cfRule>
  </conditionalFormatting>
  <conditionalFormatting sqref="H14">
    <cfRule type="containsText" dxfId="1467" priority="55" operator="containsText" text="libre">
      <formula>NOT(ISERROR(SEARCH("libre",H14)))</formula>
    </cfRule>
  </conditionalFormatting>
  <conditionalFormatting sqref="I14">
    <cfRule type="containsText" dxfId="1466" priority="53" operator="containsText" text="ntitulé">
      <formula>NOT(ISERROR(SEARCH("ntitulé",I14)))</formula>
    </cfRule>
    <cfRule type="containsBlanks" dxfId="1465" priority="54">
      <formula>LEN(TRIM(I14))=0</formula>
    </cfRule>
  </conditionalFormatting>
  <conditionalFormatting sqref="I14">
    <cfRule type="containsText" dxfId="1464" priority="52" operator="containsText" text="libre">
      <formula>NOT(ISERROR(SEARCH("libre",I14)))</formula>
    </cfRule>
  </conditionalFormatting>
  <conditionalFormatting sqref="B14">
    <cfRule type="containsText" dxfId="1463" priority="50" operator="containsText" text="ntitulé">
      <formula>NOT(ISERROR(SEARCH("ntitulé",B14)))</formula>
    </cfRule>
    <cfRule type="containsBlanks" dxfId="1462" priority="51">
      <formula>LEN(TRIM(B14))=0</formula>
    </cfRule>
  </conditionalFormatting>
  <conditionalFormatting sqref="B14">
    <cfRule type="containsText" dxfId="1461" priority="49" operator="containsText" text="libre">
      <formula>NOT(ISERROR(SEARCH("libre",B14)))</formula>
    </cfRule>
  </conditionalFormatting>
  <hyperlinks>
    <hyperlink ref="A1" location="TAB00!A1" display="Retour page de garde"/>
    <hyperlink ref="A2" location="'TAB5'!A1" display="Retour TAB5"/>
  </hyperlinks>
  <pageMargins left="0.7" right="0.7" top="0.75" bottom="0.75" header="0.3" footer="0.3"/>
  <pageSetup paperSize="9" scale="72" fitToHeight="0" orientation="landscape" verticalDpi="300" r:id="rId1"/>
  <rowBreaks count="1" manualBreakCount="1">
    <brk id="24" max="1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topLeftCell="A25" zoomScale="90" zoomScaleNormal="90" workbookViewId="0">
      <selection activeCell="B24" sqref="B24:Q24"/>
    </sheetView>
  </sheetViews>
  <sheetFormatPr baseColWidth="10" defaultColWidth="9.1640625" defaultRowHeight="13.5" x14ac:dyDescent="0.3"/>
  <cols>
    <col min="1" max="1" width="45.5" style="77" customWidth="1"/>
    <col min="2" max="2" width="16.6640625" style="73" customWidth="1"/>
    <col min="3" max="4" width="16.6640625" style="77" customWidth="1"/>
    <col min="5" max="9" width="16.6640625" style="73" customWidth="1"/>
    <col min="10" max="10" width="1.6640625" style="73" customWidth="1"/>
    <col min="11" max="20" width="8.83203125" style="73" customWidth="1"/>
    <col min="21" max="16384" width="9.1640625" style="73"/>
  </cols>
  <sheetData>
    <row r="1" spans="1:18" ht="15" x14ac:dyDescent="0.3">
      <c r="A1" s="139" t="s">
        <v>152</v>
      </c>
      <c r="B1" s="212"/>
      <c r="C1" s="165"/>
      <c r="E1" s="212"/>
      <c r="G1" s="212"/>
      <c r="I1" s="212"/>
      <c r="L1" s="212"/>
      <c r="N1" s="212"/>
      <c r="P1" s="212"/>
    </row>
    <row r="2" spans="1:18" ht="15" x14ac:dyDescent="0.3">
      <c r="A2" s="264" t="s">
        <v>371</v>
      </c>
      <c r="B2" s="212"/>
      <c r="C2" s="165"/>
      <c r="E2" s="212"/>
      <c r="G2" s="212"/>
      <c r="I2" s="212"/>
      <c r="L2" s="212"/>
      <c r="N2" s="212"/>
      <c r="P2" s="212"/>
    </row>
    <row r="3" spans="1:18" ht="21" x14ac:dyDescent="0.35">
      <c r="A3" s="161" t="str">
        <f>TAB00!B74&amp;" : "&amp;TAB00!C74</f>
        <v>TAB5.11 : Charges de transport supportées par le GRD pour l'alimentation de clientèle propre</v>
      </c>
      <c r="B3" s="161"/>
      <c r="C3" s="161"/>
      <c r="D3" s="161"/>
      <c r="E3" s="161"/>
      <c r="F3" s="161"/>
      <c r="G3" s="161"/>
      <c r="H3" s="161"/>
      <c r="I3" s="161"/>
      <c r="J3" s="161"/>
      <c r="K3" s="161"/>
      <c r="L3" s="161"/>
      <c r="M3" s="161"/>
      <c r="N3" s="161"/>
      <c r="O3" s="161"/>
      <c r="P3" s="161"/>
      <c r="Q3" s="161"/>
    </row>
    <row r="4" spans="1:18" x14ac:dyDescent="0.3">
      <c r="L4" s="78"/>
      <c r="M4" s="78"/>
      <c r="N4" s="78"/>
    </row>
    <row r="5" spans="1:18" s="78" customFormat="1" x14ac:dyDescent="0.3">
      <c r="A5" s="783" t="s">
        <v>669</v>
      </c>
      <c r="B5" s="784"/>
      <c r="C5" s="784"/>
      <c r="D5" s="784"/>
      <c r="E5" s="784"/>
      <c r="F5" s="784"/>
      <c r="G5" s="784"/>
      <c r="H5" s="784"/>
      <c r="I5" s="785"/>
      <c r="K5" s="758" t="s">
        <v>954</v>
      </c>
      <c r="L5" s="765"/>
      <c r="M5" s="765"/>
      <c r="N5" s="765"/>
      <c r="O5" s="765"/>
      <c r="P5" s="765"/>
      <c r="Q5" s="766"/>
    </row>
    <row r="6" spans="1:18" s="613" customFormat="1" ht="24" customHeight="1" x14ac:dyDescent="0.3">
      <c r="A6" s="596" t="s">
        <v>2</v>
      </c>
      <c r="B6" s="265" t="s">
        <v>110</v>
      </c>
      <c r="C6" s="596" t="s">
        <v>132</v>
      </c>
      <c r="D6" s="596" t="s">
        <v>299</v>
      </c>
      <c r="E6" s="596" t="s">
        <v>298</v>
      </c>
      <c r="F6" s="596" t="s">
        <v>294</v>
      </c>
      <c r="G6" s="596" t="s">
        <v>295</v>
      </c>
      <c r="H6" s="596" t="s">
        <v>296</v>
      </c>
      <c r="I6" s="596" t="s">
        <v>297</v>
      </c>
      <c r="J6" s="616"/>
      <c r="K6" s="596" t="s">
        <v>950</v>
      </c>
      <c r="L6" s="596" t="s">
        <v>951</v>
      </c>
      <c r="M6" s="596" t="s">
        <v>959</v>
      </c>
      <c r="N6" s="596" t="s">
        <v>955</v>
      </c>
      <c r="O6" s="596" t="s">
        <v>956</v>
      </c>
      <c r="P6" s="596" t="s">
        <v>957</v>
      </c>
      <c r="Q6" s="596" t="s">
        <v>958</v>
      </c>
    </row>
    <row r="7" spans="1:18" s="97" customFormat="1" ht="15" x14ac:dyDescent="0.3">
      <c r="A7" s="164" t="s">
        <v>667</v>
      </c>
      <c r="B7" s="323"/>
      <c r="C7" s="323"/>
      <c r="D7" s="323"/>
      <c r="E7" s="323"/>
      <c r="F7" s="323"/>
      <c r="G7" s="323"/>
      <c r="H7" s="323"/>
      <c r="I7" s="323"/>
      <c r="K7" s="241">
        <f>IFERROR(IF(AND(ROUND(SUM(B7:B7),0)=0,ROUND(SUM(C7:C7),0)&gt;ROUND(SUM(B7:B7),0)),"INF",(ROUND(SUM(C7:C7),0)-ROUND(SUM(B7:B7),0))/ROUND(SUM(B7:B7),0)),0)</f>
        <v>0</v>
      </c>
      <c r="L7" s="241">
        <f t="shared" ref="L7:Q9" si="0">IFERROR(IF(AND(ROUND(SUM(C7),0)=0,ROUND(SUM(D7:D7),0)&gt;ROUND(SUM(C7),0)),"INF",(ROUND(SUM(D7:D7),0)-ROUND(SUM(C7),0))/ROUND(SUM(C7),0)),0)</f>
        <v>0</v>
      </c>
      <c r="M7" s="241">
        <f t="shared" si="0"/>
        <v>0</v>
      </c>
      <c r="N7" s="241">
        <f t="shared" si="0"/>
        <v>0</v>
      </c>
      <c r="O7" s="241">
        <f t="shared" si="0"/>
        <v>0</v>
      </c>
      <c r="P7" s="241">
        <f t="shared" si="0"/>
        <v>0</v>
      </c>
      <c r="Q7" s="271">
        <f t="shared" si="0"/>
        <v>0</v>
      </c>
      <c r="R7" s="269">
        <f>I7</f>
        <v>0</v>
      </c>
    </row>
    <row r="8" spans="1:18" s="97" customFormat="1" ht="15" x14ac:dyDescent="0.3">
      <c r="A8" s="272" t="s">
        <v>809</v>
      </c>
      <c r="B8" s="323"/>
      <c r="C8" s="323"/>
      <c r="D8" s="533"/>
      <c r="E8" s="533"/>
      <c r="F8" s="533"/>
      <c r="G8" s="533"/>
      <c r="H8" s="533"/>
      <c r="I8" s="533"/>
      <c r="K8" s="241">
        <f>IFERROR(IF(AND(ROUND(SUM(B8:B8),0)=0,ROUND(SUM(C8:C8),0)&gt;ROUND(SUM(B8:B8),0)),"INF",(ROUND(SUM(C8:C8),0)-ROUND(SUM(B8:B8),0))/ROUND(SUM(B8:B8),0)),0)</f>
        <v>0</v>
      </c>
      <c r="L8" s="241">
        <f t="shared" si="0"/>
        <v>0</v>
      </c>
      <c r="M8" s="241">
        <f t="shared" si="0"/>
        <v>0</v>
      </c>
      <c r="N8" s="241">
        <f t="shared" si="0"/>
        <v>0</v>
      </c>
      <c r="O8" s="241">
        <f t="shared" si="0"/>
        <v>0</v>
      </c>
      <c r="P8" s="241">
        <f t="shared" si="0"/>
        <v>0</v>
      </c>
      <c r="Q8" s="271">
        <f t="shared" si="0"/>
        <v>0</v>
      </c>
      <c r="R8" s="269">
        <f>I8</f>
        <v>0</v>
      </c>
    </row>
    <row r="9" spans="1:18" s="97" customFormat="1" ht="15" x14ac:dyDescent="0.3">
      <c r="A9" s="164" t="s">
        <v>810</v>
      </c>
      <c r="B9" s="73">
        <f t="shared" ref="B9:I9" si="1">B8*B7</f>
        <v>0</v>
      </c>
      <c r="C9" s="73">
        <f t="shared" si="1"/>
        <v>0</v>
      </c>
      <c r="D9" s="73">
        <f t="shared" si="1"/>
        <v>0</v>
      </c>
      <c r="E9" s="73">
        <f t="shared" si="1"/>
        <v>0</v>
      </c>
      <c r="F9" s="73">
        <f t="shared" si="1"/>
        <v>0</v>
      </c>
      <c r="G9" s="73">
        <f t="shared" si="1"/>
        <v>0</v>
      </c>
      <c r="H9" s="73">
        <f t="shared" si="1"/>
        <v>0</v>
      </c>
      <c r="I9" s="73">
        <f t="shared" si="1"/>
        <v>0</v>
      </c>
      <c r="K9" s="260">
        <f>IFERROR(IF(AND(ROUND(SUM(B9:B9),0)=0,ROUND(SUM(C9:C9),0)&gt;ROUND(SUM(B9:B9),0)),"INF",(ROUND(SUM(C9:C9),0)-ROUND(SUM(B9:B9),0))/ROUND(SUM(B9:B9),0)),0)</f>
        <v>0</v>
      </c>
      <c r="L9" s="260">
        <f t="shared" si="0"/>
        <v>0</v>
      </c>
      <c r="M9" s="260">
        <f t="shared" si="0"/>
        <v>0</v>
      </c>
      <c r="N9" s="260">
        <f t="shared" si="0"/>
        <v>0</v>
      </c>
      <c r="O9" s="260">
        <f t="shared" si="0"/>
        <v>0</v>
      </c>
      <c r="P9" s="260">
        <f t="shared" si="0"/>
        <v>0</v>
      </c>
      <c r="Q9" s="268">
        <f t="shared" si="0"/>
        <v>0</v>
      </c>
      <c r="R9" s="269">
        <f>I9</f>
        <v>0</v>
      </c>
    </row>
    <row r="10" spans="1:18" x14ac:dyDescent="0.3">
      <c r="D10" s="73"/>
      <c r="K10" s="77"/>
    </row>
    <row r="11" spans="1:18" s="78" customFormat="1" x14ac:dyDescent="0.3">
      <c r="A11" s="783" t="s">
        <v>671</v>
      </c>
      <c r="B11" s="784"/>
      <c r="C11" s="784"/>
      <c r="D11" s="784"/>
      <c r="E11" s="784"/>
      <c r="F11" s="784"/>
      <c r="G11" s="784"/>
      <c r="H11" s="784"/>
      <c r="I11" s="785"/>
      <c r="K11" s="758" t="s">
        <v>954</v>
      </c>
      <c r="L11" s="765"/>
      <c r="M11" s="765"/>
      <c r="N11" s="765"/>
      <c r="O11" s="765"/>
      <c r="P11" s="765"/>
      <c r="Q11" s="766"/>
    </row>
    <row r="12" spans="1:18" s="613" customFormat="1" ht="24" customHeight="1" x14ac:dyDescent="0.3">
      <c r="A12" s="596" t="s">
        <v>2</v>
      </c>
      <c r="B12" s="265" t="s">
        <v>110</v>
      </c>
      <c r="C12" s="596" t="s">
        <v>132</v>
      </c>
      <c r="D12" s="596" t="s">
        <v>299</v>
      </c>
      <c r="E12" s="596" t="s">
        <v>298</v>
      </c>
      <c r="F12" s="596" t="s">
        <v>294</v>
      </c>
      <c r="G12" s="596" t="s">
        <v>295</v>
      </c>
      <c r="H12" s="596" t="s">
        <v>296</v>
      </c>
      <c r="I12" s="596" t="s">
        <v>297</v>
      </c>
      <c r="J12" s="616"/>
      <c r="K12" s="596" t="s">
        <v>950</v>
      </c>
      <c r="L12" s="596" t="s">
        <v>951</v>
      </c>
      <c r="M12" s="596" t="s">
        <v>959</v>
      </c>
      <c r="N12" s="596" t="s">
        <v>955</v>
      </c>
      <c r="O12" s="596" t="s">
        <v>956</v>
      </c>
      <c r="P12" s="596" t="s">
        <v>957</v>
      </c>
      <c r="Q12" s="596" t="s">
        <v>958</v>
      </c>
    </row>
    <row r="13" spans="1:18" x14ac:dyDescent="0.3">
      <c r="A13" s="164" t="s">
        <v>667</v>
      </c>
      <c r="B13" s="323"/>
      <c r="C13" s="323"/>
      <c r="D13" s="323"/>
      <c r="E13" s="323"/>
      <c r="F13" s="323"/>
      <c r="G13" s="323"/>
      <c r="H13" s="323"/>
      <c r="I13" s="323"/>
      <c r="K13" s="241">
        <f>IFERROR(IF(AND(ROUND(SUM(B13:B13),0)=0,ROUND(SUM(C13:C13),0)&gt;ROUND(SUM(B13:B13),0)),"INF",(ROUND(SUM(C13:C13),0)-ROUND(SUM(B13:B13),0))/ROUND(SUM(B13:B13),0)),0)</f>
        <v>0</v>
      </c>
      <c r="L13" s="241">
        <f t="shared" ref="L13:Q15" si="2">IFERROR(IF(AND(ROUND(SUM(C13),0)=0,ROUND(SUM(D13:D13),0)&gt;ROUND(SUM(C13),0)),"INF",(ROUND(SUM(D13:D13),0)-ROUND(SUM(C13),0))/ROUND(SUM(C13),0)),0)</f>
        <v>0</v>
      </c>
      <c r="M13" s="241">
        <f t="shared" si="2"/>
        <v>0</v>
      </c>
      <c r="N13" s="241">
        <f t="shared" si="2"/>
        <v>0</v>
      </c>
      <c r="O13" s="241">
        <f t="shared" si="2"/>
        <v>0</v>
      </c>
      <c r="P13" s="241">
        <f t="shared" si="2"/>
        <v>0</v>
      </c>
      <c r="Q13" s="271">
        <f t="shared" si="2"/>
        <v>0</v>
      </c>
    </row>
    <row r="14" spans="1:18" x14ac:dyDescent="0.3">
      <c r="A14" s="272" t="s">
        <v>807</v>
      </c>
      <c r="B14" s="323"/>
      <c r="C14" s="323"/>
      <c r="D14" s="533"/>
      <c r="E14" s="533"/>
      <c r="F14" s="533"/>
      <c r="G14" s="533"/>
      <c r="H14" s="533"/>
      <c r="I14" s="533"/>
      <c r="K14" s="241">
        <f>IFERROR(IF(AND(ROUND(SUM(B14:B14),0)=0,ROUND(SUM(C14:C14),0)&gt;ROUND(SUM(B14:B14),0)),"INF",(ROUND(SUM(C14:C14),0)-ROUND(SUM(B14:B14),0))/ROUND(SUM(B14:B14),0)),0)</f>
        <v>0</v>
      </c>
      <c r="L14" s="241">
        <f t="shared" si="2"/>
        <v>0</v>
      </c>
      <c r="M14" s="241">
        <f t="shared" si="2"/>
        <v>0</v>
      </c>
      <c r="N14" s="241">
        <f t="shared" si="2"/>
        <v>0</v>
      </c>
      <c r="O14" s="241">
        <f t="shared" si="2"/>
        <v>0</v>
      </c>
      <c r="P14" s="241">
        <f t="shared" si="2"/>
        <v>0</v>
      </c>
      <c r="Q14" s="271">
        <f t="shared" si="2"/>
        <v>0</v>
      </c>
    </row>
    <row r="15" spans="1:18" x14ac:dyDescent="0.3">
      <c r="A15" s="164" t="s">
        <v>810</v>
      </c>
      <c r="B15" s="73">
        <f t="shared" ref="B15:I15" si="3">B14*B13</f>
        <v>0</v>
      </c>
      <c r="C15" s="73">
        <f t="shared" si="3"/>
        <v>0</v>
      </c>
      <c r="D15" s="73">
        <f t="shared" si="3"/>
        <v>0</v>
      </c>
      <c r="E15" s="73">
        <f t="shared" si="3"/>
        <v>0</v>
      </c>
      <c r="F15" s="73">
        <f t="shared" si="3"/>
        <v>0</v>
      </c>
      <c r="G15" s="73">
        <f t="shared" si="3"/>
        <v>0</v>
      </c>
      <c r="H15" s="73">
        <f t="shared" si="3"/>
        <v>0</v>
      </c>
      <c r="I15" s="73">
        <f t="shared" si="3"/>
        <v>0</v>
      </c>
      <c r="K15" s="260">
        <f>IFERROR(IF(AND(ROUND(SUM(B15:B15),0)=0,ROUND(SUM(C15:C15),0)&gt;ROUND(SUM(B15:B15),0)),"INF",(ROUND(SUM(C15:C15),0)-ROUND(SUM(B15:B15),0))/ROUND(SUM(B15:B15),0)),0)</f>
        <v>0</v>
      </c>
      <c r="L15" s="260">
        <f t="shared" si="2"/>
        <v>0</v>
      </c>
      <c r="M15" s="260">
        <f t="shared" si="2"/>
        <v>0</v>
      </c>
      <c r="N15" s="260">
        <f t="shared" si="2"/>
        <v>0</v>
      </c>
      <c r="O15" s="260">
        <f t="shared" si="2"/>
        <v>0</v>
      </c>
      <c r="P15" s="260">
        <f t="shared" si="2"/>
        <v>0</v>
      </c>
      <c r="Q15" s="268">
        <f t="shared" si="2"/>
        <v>0</v>
      </c>
    </row>
    <row r="16" spans="1:18" x14ac:dyDescent="0.3">
      <c r="D16" s="73"/>
      <c r="K16" s="77"/>
    </row>
    <row r="17" spans="1:17" s="78" customFormat="1" x14ac:dyDescent="0.3">
      <c r="A17" s="783" t="s">
        <v>54</v>
      </c>
      <c r="B17" s="784"/>
      <c r="C17" s="784"/>
      <c r="D17" s="784"/>
      <c r="E17" s="784"/>
      <c r="F17" s="784"/>
      <c r="G17" s="784"/>
      <c r="H17" s="784"/>
      <c r="I17" s="785"/>
      <c r="K17" s="758" t="s">
        <v>954</v>
      </c>
      <c r="L17" s="765"/>
      <c r="M17" s="765"/>
      <c r="N17" s="765"/>
      <c r="O17" s="765"/>
      <c r="P17" s="765"/>
      <c r="Q17" s="766"/>
    </row>
    <row r="18" spans="1:17" s="613" customFormat="1" ht="24" customHeight="1" x14ac:dyDescent="0.3">
      <c r="A18" s="596" t="s">
        <v>2</v>
      </c>
      <c r="B18" s="265" t="s">
        <v>110</v>
      </c>
      <c r="C18" s="596" t="s">
        <v>132</v>
      </c>
      <c r="D18" s="596" t="s">
        <v>299</v>
      </c>
      <c r="E18" s="596" t="s">
        <v>298</v>
      </c>
      <c r="F18" s="596" t="s">
        <v>294</v>
      </c>
      <c r="G18" s="596" t="s">
        <v>295</v>
      </c>
      <c r="H18" s="596" t="s">
        <v>296</v>
      </c>
      <c r="I18" s="596" t="s">
        <v>297</v>
      </c>
      <c r="J18" s="616"/>
      <c r="K18" s="596" t="s">
        <v>950</v>
      </c>
      <c r="L18" s="596" t="s">
        <v>951</v>
      </c>
      <c r="M18" s="596" t="s">
        <v>959</v>
      </c>
      <c r="N18" s="596" t="s">
        <v>955</v>
      </c>
      <c r="O18" s="596" t="s">
        <v>956</v>
      </c>
      <c r="P18" s="596" t="s">
        <v>957</v>
      </c>
      <c r="Q18" s="596" t="s">
        <v>958</v>
      </c>
    </row>
    <row r="19" spans="1:17" x14ac:dyDescent="0.3">
      <c r="A19" s="164" t="s">
        <v>667</v>
      </c>
      <c r="B19" s="304">
        <f t="shared" ref="B19:I19" si="4">SUM(B7,B13)</f>
        <v>0</v>
      </c>
      <c r="C19" s="304">
        <f t="shared" si="4"/>
        <v>0</v>
      </c>
      <c r="D19" s="304">
        <f t="shared" si="4"/>
        <v>0</v>
      </c>
      <c r="E19" s="304">
        <f t="shared" si="4"/>
        <v>0</v>
      </c>
      <c r="F19" s="304">
        <f t="shared" si="4"/>
        <v>0</v>
      </c>
      <c r="G19" s="304">
        <f t="shared" si="4"/>
        <v>0</v>
      </c>
      <c r="H19" s="304">
        <f t="shared" si="4"/>
        <v>0</v>
      </c>
      <c r="I19" s="304">
        <f t="shared" si="4"/>
        <v>0</v>
      </c>
      <c r="K19" s="241">
        <f>IFERROR(IF(AND(ROUND(SUM(B19:B19),0)=0,ROUND(SUM(C19:C19),0)&gt;ROUND(SUM(B19:B19),0)),"INF",(ROUND(SUM(C19:C19),0)-ROUND(SUM(B19:B19),0))/ROUND(SUM(B19:B19),0)),0)</f>
        <v>0</v>
      </c>
      <c r="L19" s="241">
        <f t="shared" ref="L19:Q21" si="5">IFERROR(IF(AND(ROUND(SUM(C19),0)=0,ROUND(SUM(D19:D19),0)&gt;ROUND(SUM(C19),0)),"INF",(ROUND(SUM(D19:D19),0)-ROUND(SUM(C19),0))/ROUND(SUM(C19),0)),0)</f>
        <v>0</v>
      </c>
      <c r="M19" s="241">
        <f t="shared" si="5"/>
        <v>0</v>
      </c>
      <c r="N19" s="241">
        <f t="shared" si="5"/>
        <v>0</v>
      </c>
      <c r="O19" s="241">
        <f t="shared" si="5"/>
        <v>0</v>
      </c>
      <c r="P19" s="241">
        <f t="shared" si="5"/>
        <v>0</v>
      </c>
      <c r="Q19" s="271">
        <f t="shared" si="5"/>
        <v>0</v>
      </c>
    </row>
    <row r="20" spans="1:17" x14ac:dyDescent="0.3">
      <c r="A20" s="272" t="s">
        <v>807</v>
      </c>
      <c r="B20" s="304">
        <f t="shared" ref="B20:I20" si="6">IFERROR(B21/B19,0)</f>
        <v>0</v>
      </c>
      <c r="C20" s="304">
        <f t="shared" si="6"/>
        <v>0</v>
      </c>
      <c r="D20" s="304">
        <f t="shared" si="6"/>
        <v>0</v>
      </c>
      <c r="E20" s="304">
        <f t="shared" si="6"/>
        <v>0</v>
      </c>
      <c r="F20" s="304">
        <f t="shared" si="6"/>
        <v>0</v>
      </c>
      <c r="G20" s="304">
        <f t="shared" si="6"/>
        <v>0</v>
      </c>
      <c r="H20" s="304">
        <f t="shared" si="6"/>
        <v>0</v>
      </c>
      <c r="I20" s="304">
        <f t="shared" si="6"/>
        <v>0</v>
      </c>
      <c r="K20" s="241">
        <f>IFERROR(IF(AND(ROUND(SUM(B20:B20),0)=0,ROUND(SUM(C20:C20),0)&gt;ROUND(SUM(B20:B20),0)),"INF",(ROUND(SUM(C20:C20),0)-ROUND(SUM(B20:B20),0))/ROUND(SUM(B20:B20),0)),0)</f>
        <v>0</v>
      </c>
      <c r="L20" s="241">
        <f t="shared" si="5"/>
        <v>0</v>
      </c>
      <c r="M20" s="241">
        <f t="shared" si="5"/>
        <v>0</v>
      </c>
      <c r="N20" s="241">
        <f t="shared" si="5"/>
        <v>0</v>
      </c>
      <c r="O20" s="241">
        <f t="shared" si="5"/>
        <v>0</v>
      </c>
      <c r="P20" s="241">
        <f t="shared" si="5"/>
        <v>0</v>
      </c>
      <c r="Q20" s="271">
        <f t="shared" si="5"/>
        <v>0</v>
      </c>
    </row>
    <row r="21" spans="1:17" x14ac:dyDescent="0.3">
      <c r="A21" s="164" t="s">
        <v>810</v>
      </c>
      <c r="B21" s="304">
        <f t="shared" ref="B21:I21" si="7">SUM(B9,B15)</f>
        <v>0</v>
      </c>
      <c r="C21" s="304">
        <f t="shared" si="7"/>
        <v>0</v>
      </c>
      <c r="D21" s="304">
        <f t="shared" si="7"/>
        <v>0</v>
      </c>
      <c r="E21" s="304">
        <f t="shared" si="7"/>
        <v>0</v>
      </c>
      <c r="F21" s="304">
        <f t="shared" si="7"/>
        <v>0</v>
      </c>
      <c r="G21" s="304">
        <f t="shared" si="7"/>
        <v>0</v>
      </c>
      <c r="H21" s="304">
        <f t="shared" si="7"/>
        <v>0</v>
      </c>
      <c r="I21" s="304">
        <f t="shared" si="7"/>
        <v>0</v>
      </c>
      <c r="K21" s="260">
        <f>IFERROR(IF(AND(ROUND(SUM(B21:B21),0)=0,ROUND(SUM(C21:C21),0)&gt;ROUND(SUM(B21:B21),0)),"INF",(ROUND(SUM(C21:C21),0)-ROUND(SUM(B21:B21),0))/ROUND(SUM(B21:B21),0)),0)</f>
        <v>0</v>
      </c>
      <c r="L21" s="260">
        <f t="shared" si="5"/>
        <v>0</v>
      </c>
      <c r="M21" s="260">
        <f t="shared" si="5"/>
        <v>0</v>
      </c>
      <c r="N21" s="260">
        <f t="shared" si="5"/>
        <v>0</v>
      </c>
      <c r="O21" s="260">
        <f t="shared" si="5"/>
        <v>0</v>
      </c>
      <c r="P21" s="260">
        <f t="shared" si="5"/>
        <v>0</v>
      </c>
      <c r="Q21" s="268">
        <f t="shared" si="5"/>
        <v>0</v>
      </c>
    </row>
    <row r="22" spans="1:17" ht="16.5" x14ac:dyDescent="0.3">
      <c r="A22" s="561"/>
      <c r="B22" s="561"/>
      <c r="C22" s="561"/>
      <c r="D22" s="73"/>
      <c r="E22" s="561"/>
      <c r="F22" s="561"/>
      <c r="G22" s="561"/>
      <c r="H22" s="561"/>
      <c r="I22" s="561"/>
      <c r="J22" s="561"/>
      <c r="K22" s="561"/>
      <c r="L22" s="561"/>
      <c r="M22" s="561"/>
      <c r="N22" s="561"/>
      <c r="P22" s="561"/>
    </row>
    <row r="23" spans="1:17" ht="16.5" x14ac:dyDescent="0.3">
      <c r="A23" s="761" t="str">
        <f>IF(ABS(B21-SUM('TAB3'!E20:G20))&gt;100,'TAB C'!B27,"")</f>
        <v/>
      </c>
      <c r="B23" s="761"/>
      <c r="C23" s="761"/>
      <c r="D23" s="761"/>
      <c r="E23" s="761"/>
      <c r="F23" s="761"/>
      <c r="G23" s="761"/>
      <c r="H23" s="761"/>
      <c r="I23" s="761"/>
      <c r="J23" s="761"/>
      <c r="K23" s="761"/>
      <c r="L23" s="761"/>
      <c r="M23" s="761"/>
      <c r="N23" s="389"/>
      <c r="O23" s="389"/>
      <c r="P23" s="389"/>
      <c r="Q23" s="389"/>
    </row>
    <row r="24" spans="1:17" x14ac:dyDescent="0.3">
      <c r="A24" s="158"/>
      <c r="B24" s="158"/>
      <c r="C24" s="158"/>
      <c r="D24" s="158"/>
      <c r="E24" s="158"/>
      <c r="F24" s="158"/>
      <c r="G24" s="158"/>
      <c r="H24" s="158"/>
      <c r="I24" s="158"/>
      <c r="J24" s="158"/>
      <c r="K24" s="599"/>
      <c r="L24" s="158"/>
      <c r="M24" s="158"/>
    </row>
    <row r="25" spans="1:17" ht="14.25" thickBot="1" x14ac:dyDescent="0.35">
      <c r="A25" s="786" t="s">
        <v>888</v>
      </c>
      <c r="B25" s="786"/>
      <c r="C25" s="786"/>
      <c r="D25" s="786"/>
      <c r="E25" s="786"/>
      <c r="F25" s="786"/>
      <c r="G25" s="786"/>
      <c r="H25" s="786"/>
      <c r="I25" s="786"/>
      <c r="J25" s="786"/>
      <c r="K25" s="786"/>
      <c r="L25" s="786"/>
      <c r="M25" s="786"/>
      <c r="N25" s="786"/>
      <c r="O25" s="786"/>
      <c r="P25" s="786"/>
      <c r="Q25" s="786"/>
    </row>
    <row r="26" spans="1:17" ht="14.25" thickBot="1" x14ac:dyDescent="0.35">
      <c r="A26" s="150" t="s">
        <v>661</v>
      </c>
      <c r="B26" s="776" t="s">
        <v>507</v>
      </c>
      <c r="C26" s="777"/>
      <c r="D26" s="777"/>
      <c r="E26" s="777"/>
      <c r="F26" s="777"/>
      <c r="G26" s="777"/>
      <c r="H26" s="777"/>
      <c r="I26" s="777"/>
      <c r="J26" s="777"/>
      <c r="K26" s="777"/>
      <c r="L26" s="777"/>
      <c r="M26" s="777"/>
      <c r="N26" s="777"/>
      <c r="O26" s="777"/>
      <c r="P26" s="777"/>
      <c r="Q26" s="777"/>
    </row>
    <row r="27" spans="1:17" ht="180.6" customHeight="1" thickBot="1" x14ac:dyDescent="0.35">
      <c r="A27" s="256">
        <v>2019</v>
      </c>
      <c r="B27" s="779"/>
      <c r="C27" s="780"/>
      <c r="D27" s="780"/>
      <c r="E27" s="780"/>
      <c r="F27" s="780"/>
      <c r="G27" s="780"/>
      <c r="H27" s="780"/>
      <c r="I27" s="780"/>
      <c r="J27" s="780"/>
      <c r="K27" s="780"/>
      <c r="L27" s="780"/>
      <c r="M27" s="780"/>
      <c r="N27" s="780"/>
      <c r="O27" s="780"/>
      <c r="P27" s="780"/>
      <c r="Q27" s="780"/>
    </row>
    <row r="28" spans="1:17" ht="180.6" customHeight="1" thickBot="1" x14ac:dyDescent="0.35">
      <c r="A28" s="151">
        <v>2020</v>
      </c>
      <c r="B28" s="779"/>
      <c r="C28" s="780"/>
      <c r="D28" s="780"/>
      <c r="E28" s="780"/>
      <c r="F28" s="780"/>
      <c r="G28" s="780"/>
      <c r="H28" s="780"/>
      <c r="I28" s="780"/>
      <c r="J28" s="780"/>
      <c r="K28" s="780"/>
      <c r="L28" s="780"/>
      <c r="M28" s="780"/>
      <c r="N28" s="780"/>
      <c r="O28" s="780"/>
      <c r="P28" s="780"/>
      <c r="Q28" s="780"/>
    </row>
    <row r="29" spans="1:17" ht="180.6" customHeight="1" thickBot="1" x14ac:dyDescent="0.35">
      <c r="A29" s="151">
        <v>2021</v>
      </c>
      <c r="B29" s="779"/>
      <c r="C29" s="780"/>
      <c r="D29" s="780"/>
      <c r="E29" s="780"/>
      <c r="F29" s="780"/>
      <c r="G29" s="780"/>
      <c r="H29" s="780"/>
      <c r="I29" s="780"/>
      <c r="J29" s="780"/>
      <c r="K29" s="780"/>
      <c r="L29" s="780"/>
      <c r="M29" s="780"/>
      <c r="N29" s="780"/>
      <c r="O29" s="780"/>
      <c r="P29" s="780"/>
      <c r="Q29" s="780"/>
    </row>
    <row r="30" spans="1:17" ht="180.6" customHeight="1" thickBot="1" x14ac:dyDescent="0.35">
      <c r="A30" s="151">
        <v>2022</v>
      </c>
      <c r="B30" s="779"/>
      <c r="C30" s="780"/>
      <c r="D30" s="780"/>
      <c r="E30" s="780"/>
      <c r="F30" s="780"/>
      <c r="G30" s="780"/>
      <c r="H30" s="780"/>
      <c r="I30" s="780"/>
      <c r="J30" s="780"/>
      <c r="K30" s="780"/>
      <c r="L30" s="780"/>
      <c r="M30" s="780"/>
      <c r="N30" s="780"/>
      <c r="O30" s="780"/>
      <c r="P30" s="780"/>
      <c r="Q30" s="780"/>
    </row>
    <row r="31" spans="1:17" ht="180.6" customHeight="1" thickBot="1" x14ac:dyDescent="0.35">
      <c r="A31" s="151">
        <v>2023</v>
      </c>
      <c r="B31" s="779"/>
      <c r="C31" s="780"/>
      <c r="D31" s="780"/>
      <c r="E31" s="780"/>
      <c r="F31" s="780"/>
      <c r="G31" s="780"/>
      <c r="H31" s="780"/>
      <c r="I31" s="780"/>
      <c r="J31" s="780"/>
      <c r="K31" s="780"/>
      <c r="L31" s="780"/>
      <c r="M31" s="780"/>
      <c r="N31" s="780"/>
      <c r="O31" s="780"/>
      <c r="P31" s="780"/>
      <c r="Q31" s="780"/>
    </row>
  </sheetData>
  <mergeCells count="14">
    <mergeCell ref="B28:Q28"/>
    <mergeCell ref="B29:Q29"/>
    <mergeCell ref="B30:Q30"/>
    <mergeCell ref="B31:Q31"/>
    <mergeCell ref="A5:I5"/>
    <mergeCell ref="K5:Q5"/>
    <mergeCell ref="A23:M23"/>
    <mergeCell ref="A25:Q25"/>
    <mergeCell ref="B26:Q26"/>
    <mergeCell ref="A11:I11"/>
    <mergeCell ref="K11:Q11"/>
    <mergeCell ref="A17:I17"/>
    <mergeCell ref="K17:Q17"/>
    <mergeCell ref="B27:Q27"/>
  </mergeCells>
  <conditionalFormatting sqref="B27:Q27">
    <cfRule type="containsBlanks" dxfId="1460" priority="182">
      <formula>LEN(TRIM(B27))=0</formula>
    </cfRule>
  </conditionalFormatting>
  <conditionalFormatting sqref="B28:Q31">
    <cfRule type="containsBlanks" dxfId="1459" priority="181">
      <formula>LEN(TRIM(B28))=0</formula>
    </cfRule>
  </conditionalFormatting>
  <conditionalFormatting sqref="B7:C7">
    <cfRule type="containsText" dxfId="1458" priority="134" operator="containsText" text="ntitulé">
      <formula>NOT(ISERROR(SEARCH("ntitulé",B7)))</formula>
    </cfRule>
    <cfRule type="containsBlanks" dxfId="1457" priority="135">
      <formula>LEN(TRIM(B7))=0</formula>
    </cfRule>
  </conditionalFormatting>
  <conditionalFormatting sqref="B7:C7">
    <cfRule type="containsText" dxfId="1456" priority="133" operator="containsText" text="libre">
      <formula>NOT(ISERROR(SEARCH("libre",B7)))</formula>
    </cfRule>
  </conditionalFormatting>
  <conditionalFormatting sqref="D7">
    <cfRule type="containsText" dxfId="1455" priority="131" operator="containsText" text="ntitulé">
      <formula>NOT(ISERROR(SEARCH("ntitulé",D7)))</formula>
    </cfRule>
    <cfRule type="containsBlanks" dxfId="1454" priority="132">
      <formula>LEN(TRIM(D7))=0</formula>
    </cfRule>
  </conditionalFormatting>
  <conditionalFormatting sqref="D7">
    <cfRule type="containsText" dxfId="1453" priority="130" operator="containsText" text="libre">
      <formula>NOT(ISERROR(SEARCH("libre",D7)))</formula>
    </cfRule>
  </conditionalFormatting>
  <conditionalFormatting sqref="E7">
    <cfRule type="containsText" dxfId="1452" priority="128" operator="containsText" text="ntitulé">
      <formula>NOT(ISERROR(SEARCH("ntitulé",E7)))</formula>
    </cfRule>
    <cfRule type="containsBlanks" dxfId="1451" priority="129">
      <formula>LEN(TRIM(E7))=0</formula>
    </cfRule>
  </conditionalFormatting>
  <conditionalFormatting sqref="E7">
    <cfRule type="containsText" dxfId="1450" priority="127" operator="containsText" text="libre">
      <formula>NOT(ISERROR(SEARCH("libre",E7)))</formula>
    </cfRule>
  </conditionalFormatting>
  <conditionalFormatting sqref="F7">
    <cfRule type="containsText" dxfId="1449" priority="125" operator="containsText" text="ntitulé">
      <formula>NOT(ISERROR(SEARCH("ntitulé",F7)))</formula>
    </cfRule>
    <cfRule type="containsBlanks" dxfId="1448" priority="126">
      <formula>LEN(TRIM(F7))=0</formula>
    </cfRule>
  </conditionalFormatting>
  <conditionalFormatting sqref="F7">
    <cfRule type="containsText" dxfId="1447" priority="124" operator="containsText" text="libre">
      <formula>NOT(ISERROR(SEARCH("libre",F7)))</formula>
    </cfRule>
  </conditionalFormatting>
  <conditionalFormatting sqref="G7">
    <cfRule type="containsText" dxfId="1446" priority="122" operator="containsText" text="ntitulé">
      <formula>NOT(ISERROR(SEARCH("ntitulé",G7)))</formula>
    </cfRule>
    <cfRule type="containsBlanks" dxfId="1445" priority="123">
      <formula>LEN(TRIM(G7))=0</formula>
    </cfRule>
  </conditionalFormatting>
  <conditionalFormatting sqref="G7">
    <cfRule type="containsText" dxfId="1444" priority="121" operator="containsText" text="libre">
      <formula>NOT(ISERROR(SEARCH("libre",G7)))</formula>
    </cfRule>
  </conditionalFormatting>
  <conditionalFormatting sqref="H7">
    <cfRule type="containsText" dxfId="1443" priority="119" operator="containsText" text="ntitulé">
      <formula>NOT(ISERROR(SEARCH("ntitulé",H7)))</formula>
    </cfRule>
    <cfRule type="containsBlanks" dxfId="1442" priority="120">
      <formula>LEN(TRIM(H7))=0</formula>
    </cfRule>
  </conditionalFormatting>
  <conditionalFormatting sqref="H7">
    <cfRule type="containsText" dxfId="1441" priority="118" operator="containsText" text="libre">
      <formula>NOT(ISERROR(SEARCH("libre",H7)))</formula>
    </cfRule>
  </conditionalFormatting>
  <conditionalFormatting sqref="I7">
    <cfRule type="containsText" dxfId="1440" priority="116" operator="containsText" text="ntitulé">
      <formula>NOT(ISERROR(SEARCH("ntitulé",I7)))</formula>
    </cfRule>
    <cfRule type="containsBlanks" dxfId="1439" priority="117">
      <formula>LEN(TRIM(I7))=0</formula>
    </cfRule>
  </conditionalFormatting>
  <conditionalFormatting sqref="I7">
    <cfRule type="containsText" dxfId="1438" priority="115" operator="containsText" text="libre">
      <formula>NOT(ISERROR(SEARCH("libre",I7)))</formula>
    </cfRule>
  </conditionalFormatting>
  <conditionalFormatting sqref="D8">
    <cfRule type="containsText" dxfId="1437" priority="113" operator="containsText" text="ntitulé">
      <formula>NOT(ISERROR(SEARCH("ntitulé",D8)))</formula>
    </cfRule>
    <cfRule type="containsBlanks" dxfId="1436" priority="114">
      <formula>LEN(TRIM(D8))=0</formula>
    </cfRule>
  </conditionalFormatting>
  <conditionalFormatting sqref="D8">
    <cfRule type="containsText" dxfId="1435" priority="112" operator="containsText" text="libre">
      <formula>NOT(ISERROR(SEARCH("libre",D8)))</formula>
    </cfRule>
  </conditionalFormatting>
  <conditionalFormatting sqref="E8">
    <cfRule type="containsText" dxfId="1434" priority="110" operator="containsText" text="ntitulé">
      <formula>NOT(ISERROR(SEARCH("ntitulé",E8)))</formula>
    </cfRule>
    <cfRule type="containsBlanks" dxfId="1433" priority="111">
      <formula>LEN(TRIM(E8))=0</formula>
    </cfRule>
  </conditionalFormatting>
  <conditionalFormatting sqref="E8">
    <cfRule type="containsText" dxfId="1432" priority="109" operator="containsText" text="libre">
      <formula>NOT(ISERROR(SEARCH("libre",E8)))</formula>
    </cfRule>
  </conditionalFormatting>
  <conditionalFormatting sqref="F8">
    <cfRule type="containsText" dxfId="1431" priority="107" operator="containsText" text="ntitulé">
      <formula>NOT(ISERROR(SEARCH("ntitulé",F8)))</formula>
    </cfRule>
    <cfRule type="containsBlanks" dxfId="1430" priority="108">
      <formula>LEN(TRIM(F8))=0</formula>
    </cfRule>
  </conditionalFormatting>
  <conditionalFormatting sqref="F8">
    <cfRule type="containsText" dxfId="1429" priority="106" operator="containsText" text="libre">
      <formula>NOT(ISERROR(SEARCH("libre",F8)))</formula>
    </cfRule>
  </conditionalFormatting>
  <conditionalFormatting sqref="G8">
    <cfRule type="containsText" dxfId="1428" priority="104" operator="containsText" text="ntitulé">
      <formula>NOT(ISERROR(SEARCH("ntitulé",G8)))</formula>
    </cfRule>
    <cfRule type="containsBlanks" dxfId="1427" priority="105">
      <formula>LEN(TRIM(G8))=0</formula>
    </cfRule>
  </conditionalFormatting>
  <conditionalFormatting sqref="G8">
    <cfRule type="containsText" dxfId="1426" priority="103" operator="containsText" text="libre">
      <formula>NOT(ISERROR(SEARCH("libre",G8)))</formula>
    </cfRule>
  </conditionalFormatting>
  <conditionalFormatting sqref="H8">
    <cfRule type="containsText" dxfId="1425" priority="101" operator="containsText" text="ntitulé">
      <formula>NOT(ISERROR(SEARCH("ntitulé",H8)))</formula>
    </cfRule>
    <cfRule type="containsBlanks" dxfId="1424" priority="102">
      <formula>LEN(TRIM(H8))=0</formula>
    </cfRule>
  </conditionalFormatting>
  <conditionalFormatting sqref="H8">
    <cfRule type="containsText" dxfId="1423" priority="100" operator="containsText" text="libre">
      <formula>NOT(ISERROR(SEARCH("libre",H8)))</formula>
    </cfRule>
  </conditionalFormatting>
  <conditionalFormatting sqref="I8">
    <cfRule type="containsText" dxfId="1422" priority="98" operator="containsText" text="ntitulé">
      <formula>NOT(ISERROR(SEARCH("ntitulé",I8)))</formula>
    </cfRule>
    <cfRule type="containsBlanks" dxfId="1421" priority="99">
      <formula>LEN(TRIM(I8))=0</formula>
    </cfRule>
  </conditionalFormatting>
  <conditionalFormatting sqref="I8">
    <cfRule type="containsText" dxfId="1420" priority="97" operator="containsText" text="libre">
      <formula>NOT(ISERROR(SEARCH("libre",I8)))</formula>
    </cfRule>
  </conditionalFormatting>
  <conditionalFormatting sqref="B8">
    <cfRule type="containsText" dxfId="1419" priority="95" operator="containsText" text="ntitulé">
      <formula>NOT(ISERROR(SEARCH("ntitulé",B8)))</formula>
    </cfRule>
    <cfRule type="containsBlanks" dxfId="1418" priority="96">
      <formula>LEN(TRIM(B8))=0</formula>
    </cfRule>
  </conditionalFormatting>
  <conditionalFormatting sqref="B8">
    <cfRule type="containsText" dxfId="1417" priority="94" operator="containsText" text="libre">
      <formula>NOT(ISERROR(SEARCH("libre",B8)))</formula>
    </cfRule>
  </conditionalFormatting>
  <conditionalFormatting sqref="C8">
    <cfRule type="containsText" dxfId="1416" priority="92" operator="containsText" text="ntitulé">
      <formula>NOT(ISERROR(SEARCH("ntitulé",C8)))</formula>
    </cfRule>
    <cfRule type="containsBlanks" dxfId="1415" priority="93">
      <formula>LEN(TRIM(C8))=0</formula>
    </cfRule>
  </conditionalFormatting>
  <conditionalFormatting sqref="C8">
    <cfRule type="containsText" dxfId="1414" priority="91" operator="containsText" text="libre">
      <formula>NOT(ISERROR(SEARCH("libre",C8)))</formula>
    </cfRule>
  </conditionalFormatting>
  <conditionalFormatting sqref="B13:C13">
    <cfRule type="containsText" dxfId="1413" priority="89" operator="containsText" text="ntitulé">
      <formula>NOT(ISERROR(SEARCH("ntitulé",B13)))</formula>
    </cfRule>
    <cfRule type="containsBlanks" dxfId="1412" priority="90">
      <formula>LEN(TRIM(B13))=0</formula>
    </cfRule>
  </conditionalFormatting>
  <conditionalFormatting sqref="B13:C13">
    <cfRule type="containsText" dxfId="1411" priority="88" operator="containsText" text="libre">
      <formula>NOT(ISERROR(SEARCH("libre",B13)))</formula>
    </cfRule>
  </conditionalFormatting>
  <conditionalFormatting sqref="D13">
    <cfRule type="containsText" dxfId="1410" priority="86" operator="containsText" text="ntitulé">
      <formula>NOT(ISERROR(SEARCH("ntitulé",D13)))</formula>
    </cfRule>
    <cfRule type="containsBlanks" dxfId="1409" priority="87">
      <formula>LEN(TRIM(D13))=0</formula>
    </cfRule>
  </conditionalFormatting>
  <conditionalFormatting sqref="D13">
    <cfRule type="containsText" dxfId="1408" priority="85" operator="containsText" text="libre">
      <formula>NOT(ISERROR(SEARCH("libre",D13)))</formula>
    </cfRule>
  </conditionalFormatting>
  <conditionalFormatting sqref="E13">
    <cfRule type="containsText" dxfId="1407" priority="83" operator="containsText" text="ntitulé">
      <formula>NOT(ISERROR(SEARCH("ntitulé",E13)))</formula>
    </cfRule>
    <cfRule type="containsBlanks" dxfId="1406" priority="84">
      <formula>LEN(TRIM(E13))=0</formula>
    </cfRule>
  </conditionalFormatting>
  <conditionalFormatting sqref="E13">
    <cfRule type="containsText" dxfId="1405" priority="82" operator="containsText" text="libre">
      <formula>NOT(ISERROR(SEARCH("libre",E13)))</formula>
    </cfRule>
  </conditionalFormatting>
  <conditionalFormatting sqref="F13">
    <cfRule type="containsText" dxfId="1404" priority="80" operator="containsText" text="ntitulé">
      <formula>NOT(ISERROR(SEARCH("ntitulé",F13)))</formula>
    </cfRule>
    <cfRule type="containsBlanks" dxfId="1403" priority="81">
      <formula>LEN(TRIM(F13))=0</formula>
    </cfRule>
  </conditionalFormatting>
  <conditionalFormatting sqref="F13">
    <cfRule type="containsText" dxfId="1402" priority="79" operator="containsText" text="libre">
      <formula>NOT(ISERROR(SEARCH("libre",F13)))</formula>
    </cfRule>
  </conditionalFormatting>
  <conditionalFormatting sqref="G13">
    <cfRule type="containsText" dxfId="1401" priority="77" operator="containsText" text="ntitulé">
      <formula>NOT(ISERROR(SEARCH("ntitulé",G13)))</formula>
    </cfRule>
    <cfRule type="containsBlanks" dxfId="1400" priority="78">
      <formula>LEN(TRIM(G13))=0</formula>
    </cfRule>
  </conditionalFormatting>
  <conditionalFormatting sqref="G13">
    <cfRule type="containsText" dxfId="1399" priority="76" operator="containsText" text="libre">
      <formula>NOT(ISERROR(SEARCH("libre",G13)))</formula>
    </cfRule>
  </conditionalFormatting>
  <conditionalFormatting sqref="H13">
    <cfRule type="containsText" dxfId="1398" priority="74" operator="containsText" text="ntitulé">
      <formula>NOT(ISERROR(SEARCH("ntitulé",H13)))</formula>
    </cfRule>
    <cfRule type="containsBlanks" dxfId="1397" priority="75">
      <formula>LEN(TRIM(H13))=0</formula>
    </cfRule>
  </conditionalFormatting>
  <conditionalFormatting sqref="H13">
    <cfRule type="containsText" dxfId="1396" priority="73" operator="containsText" text="libre">
      <formula>NOT(ISERROR(SEARCH("libre",H13)))</formula>
    </cfRule>
  </conditionalFormatting>
  <conditionalFormatting sqref="I13">
    <cfRule type="containsText" dxfId="1395" priority="71" operator="containsText" text="ntitulé">
      <formula>NOT(ISERROR(SEARCH("ntitulé",I13)))</formula>
    </cfRule>
    <cfRule type="containsBlanks" dxfId="1394" priority="72">
      <formula>LEN(TRIM(I13))=0</formula>
    </cfRule>
  </conditionalFormatting>
  <conditionalFormatting sqref="I13">
    <cfRule type="containsText" dxfId="1393" priority="70" operator="containsText" text="libre">
      <formula>NOT(ISERROR(SEARCH("libre",I13)))</formula>
    </cfRule>
  </conditionalFormatting>
  <conditionalFormatting sqref="D14">
    <cfRule type="containsText" dxfId="1392" priority="68" operator="containsText" text="ntitulé">
      <formula>NOT(ISERROR(SEARCH("ntitulé",D14)))</formula>
    </cfRule>
    <cfRule type="containsBlanks" dxfId="1391" priority="69">
      <formula>LEN(TRIM(D14))=0</formula>
    </cfRule>
  </conditionalFormatting>
  <conditionalFormatting sqref="D14">
    <cfRule type="containsText" dxfId="1390" priority="67" operator="containsText" text="libre">
      <formula>NOT(ISERROR(SEARCH("libre",D14)))</formula>
    </cfRule>
  </conditionalFormatting>
  <conditionalFormatting sqref="E14">
    <cfRule type="containsText" dxfId="1389" priority="65" operator="containsText" text="ntitulé">
      <formula>NOT(ISERROR(SEARCH("ntitulé",E14)))</formula>
    </cfRule>
    <cfRule type="containsBlanks" dxfId="1388" priority="66">
      <formula>LEN(TRIM(E14))=0</formula>
    </cfRule>
  </conditionalFormatting>
  <conditionalFormatting sqref="E14">
    <cfRule type="containsText" dxfId="1387" priority="64" operator="containsText" text="libre">
      <formula>NOT(ISERROR(SEARCH("libre",E14)))</formula>
    </cfRule>
  </conditionalFormatting>
  <conditionalFormatting sqref="F14">
    <cfRule type="containsText" dxfId="1386" priority="62" operator="containsText" text="ntitulé">
      <formula>NOT(ISERROR(SEARCH("ntitulé",F14)))</formula>
    </cfRule>
    <cfRule type="containsBlanks" dxfId="1385" priority="63">
      <formula>LEN(TRIM(F14))=0</formula>
    </cfRule>
  </conditionalFormatting>
  <conditionalFormatting sqref="F14">
    <cfRule type="containsText" dxfId="1384" priority="61" operator="containsText" text="libre">
      <formula>NOT(ISERROR(SEARCH("libre",F14)))</formula>
    </cfRule>
  </conditionalFormatting>
  <conditionalFormatting sqref="G14">
    <cfRule type="containsText" dxfId="1383" priority="59" operator="containsText" text="ntitulé">
      <formula>NOT(ISERROR(SEARCH("ntitulé",G14)))</formula>
    </cfRule>
    <cfRule type="containsBlanks" dxfId="1382" priority="60">
      <formula>LEN(TRIM(G14))=0</formula>
    </cfRule>
  </conditionalFormatting>
  <conditionalFormatting sqref="G14">
    <cfRule type="containsText" dxfId="1381" priority="58" operator="containsText" text="libre">
      <formula>NOT(ISERROR(SEARCH("libre",G14)))</formula>
    </cfRule>
  </conditionalFormatting>
  <conditionalFormatting sqref="H14">
    <cfRule type="containsText" dxfId="1380" priority="56" operator="containsText" text="ntitulé">
      <formula>NOT(ISERROR(SEARCH("ntitulé",H14)))</formula>
    </cfRule>
    <cfRule type="containsBlanks" dxfId="1379" priority="57">
      <formula>LEN(TRIM(H14))=0</formula>
    </cfRule>
  </conditionalFormatting>
  <conditionalFormatting sqref="H14">
    <cfRule type="containsText" dxfId="1378" priority="55" operator="containsText" text="libre">
      <formula>NOT(ISERROR(SEARCH("libre",H14)))</formula>
    </cfRule>
  </conditionalFormatting>
  <conditionalFormatting sqref="I14">
    <cfRule type="containsText" dxfId="1377" priority="53" operator="containsText" text="ntitulé">
      <formula>NOT(ISERROR(SEARCH("ntitulé",I14)))</formula>
    </cfRule>
    <cfRule type="containsBlanks" dxfId="1376" priority="54">
      <formula>LEN(TRIM(I14))=0</formula>
    </cfRule>
  </conditionalFormatting>
  <conditionalFormatting sqref="I14">
    <cfRule type="containsText" dxfId="1375" priority="52" operator="containsText" text="libre">
      <formula>NOT(ISERROR(SEARCH("libre",I14)))</formula>
    </cfRule>
  </conditionalFormatting>
  <conditionalFormatting sqref="B14">
    <cfRule type="containsText" dxfId="1374" priority="50" operator="containsText" text="ntitulé">
      <formula>NOT(ISERROR(SEARCH("ntitulé",B14)))</formula>
    </cfRule>
    <cfRule type="containsBlanks" dxfId="1373" priority="51">
      <formula>LEN(TRIM(B14))=0</formula>
    </cfRule>
  </conditionalFormatting>
  <conditionalFormatting sqref="B14">
    <cfRule type="containsText" dxfId="1372" priority="49" operator="containsText" text="libre">
      <formula>NOT(ISERROR(SEARCH("libre",B14)))</formula>
    </cfRule>
  </conditionalFormatting>
  <conditionalFormatting sqref="C14">
    <cfRule type="containsText" dxfId="1371" priority="47" operator="containsText" text="ntitulé">
      <formula>NOT(ISERROR(SEARCH("ntitulé",C14)))</formula>
    </cfRule>
    <cfRule type="containsBlanks" dxfId="1370" priority="48">
      <formula>LEN(TRIM(C14))=0</formula>
    </cfRule>
  </conditionalFormatting>
  <conditionalFormatting sqref="C14">
    <cfRule type="containsText" dxfId="1369" priority="46" operator="containsText" text="libre">
      <formula>NOT(ISERROR(SEARCH("libre",C14)))</formula>
    </cfRule>
  </conditionalFormatting>
  <hyperlinks>
    <hyperlink ref="A1" location="TAB00!A1" display="Retour page de garde"/>
    <hyperlink ref="A2" location="'TAB5'!A1" display="Retour TAB5"/>
  </hyperlinks>
  <pageMargins left="0.7" right="0.7" top="0.75" bottom="0.75" header="0.3" footer="0.3"/>
  <pageSetup paperSize="9" scale="72" fitToHeight="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opLeftCell="A61" zoomScaleNormal="100" workbookViewId="0">
      <selection activeCell="B24" sqref="B24:Q24"/>
    </sheetView>
  </sheetViews>
  <sheetFormatPr baseColWidth="10" defaultColWidth="9.1640625" defaultRowHeight="13.5" x14ac:dyDescent="0.3"/>
  <cols>
    <col min="1" max="1" width="26.83203125" style="65" customWidth="1"/>
    <col min="2" max="2" width="56.6640625" style="552" customWidth="1"/>
    <col min="3" max="3" width="123.6640625" style="55" customWidth="1"/>
    <col min="4" max="16384" width="9.1640625" style="55"/>
  </cols>
  <sheetData>
    <row r="1" spans="1:4" s="1" customFormat="1" ht="15" x14ac:dyDescent="0.3">
      <c r="A1" s="557" t="s">
        <v>152</v>
      </c>
      <c r="B1" s="550"/>
    </row>
    <row r="2" spans="1:4" s="1" customFormat="1" x14ac:dyDescent="0.3">
      <c r="A2" s="558"/>
      <c r="B2" s="551"/>
    </row>
    <row r="3" spans="1:4" s="1" customFormat="1" ht="22.15" customHeight="1" x14ac:dyDescent="0.35">
      <c r="A3" s="109" t="str">
        <f>TAB00!B47&amp;" : "&amp;TAB00!C47</f>
        <v>TAB B : Instructions pour compléter le modèle de rapport</v>
      </c>
      <c r="B3" s="109"/>
      <c r="C3" s="109"/>
    </row>
    <row r="4" spans="1:4" s="1" customFormat="1" ht="21.75" thickBot="1" x14ac:dyDescent="0.4">
      <c r="A4" s="547"/>
      <c r="B4" s="544"/>
      <c r="C4" s="544"/>
    </row>
    <row r="5" spans="1:4" s="1" customFormat="1" ht="54.75" customHeight="1" thickBot="1" x14ac:dyDescent="0.35">
      <c r="A5" s="674" t="s">
        <v>966</v>
      </c>
      <c r="B5" s="675"/>
      <c r="C5" s="676"/>
      <c r="D5" s="548"/>
    </row>
    <row r="6" spans="1:4" s="1" customFormat="1" ht="21.75" thickBot="1" x14ac:dyDescent="0.4">
      <c r="A6" s="547"/>
      <c r="B6" s="544"/>
      <c r="C6" s="560"/>
    </row>
    <row r="7" spans="1:4" s="1" customFormat="1" ht="34.5" customHeight="1" thickBot="1" x14ac:dyDescent="0.35">
      <c r="A7" s="677" t="s">
        <v>967</v>
      </c>
      <c r="B7" s="678"/>
      <c r="C7" s="679"/>
    </row>
    <row r="8" spans="1:4" x14ac:dyDescent="0.3">
      <c r="C8" s="66"/>
    </row>
    <row r="9" spans="1:4" x14ac:dyDescent="0.3">
      <c r="A9" s="265" t="s">
        <v>720</v>
      </c>
      <c r="B9" s="516"/>
      <c r="C9" s="515" t="s">
        <v>543</v>
      </c>
    </row>
    <row r="11" spans="1:4" ht="27" x14ac:dyDescent="0.3">
      <c r="A11" s="559" t="str">
        <f>TAB00!B49</f>
        <v>TAB1</v>
      </c>
      <c r="B11" s="549" t="str">
        <f>TAB00!C49</f>
        <v>Classification des coûts gérables réels de l'année 2015</v>
      </c>
      <c r="C11" s="549" t="s">
        <v>968</v>
      </c>
    </row>
    <row r="12" spans="1:4" ht="162" x14ac:dyDescent="0.3">
      <c r="A12" s="559" t="str">
        <f>TAB00!B50</f>
        <v>TAB2</v>
      </c>
      <c r="B12" s="549" t="str">
        <f>TAB00!C50</f>
        <v>Détermination des charges nettes contrôlables de l'année 2019  à l'exclusion des charges relatives aux obligations de service public</v>
      </c>
      <c r="C12" s="549" t="s">
        <v>970</v>
      </c>
    </row>
    <row r="13" spans="1:4" ht="67.5" x14ac:dyDescent="0.3">
      <c r="A13" s="559" t="str">
        <f>TAB00!B51</f>
        <v>TAB2.1</v>
      </c>
      <c r="B13" s="549" t="str">
        <f>TAB00!C51</f>
        <v>Détail des coûts informatiques</v>
      </c>
      <c r="C13" s="549" t="s">
        <v>846</v>
      </c>
    </row>
    <row r="14" spans="1:4" ht="40.5" x14ac:dyDescent="0.3">
      <c r="A14" s="559" t="str">
        <f>TAB00!B52</f>
        <v>TAB2.2</v>
      </c>
      <c r="B14" s="549" t="str">
        <f>TAB00!C52</f>
        <v>Détail des charges sociales et salariales</v>
      </c>
      <c r="C14" s="549" t="s">
        <v>847</v>
      </c>
    </row>
    <row r="15" spans="1:4" ht="40.5" x14ac:dyDescent="0.3">
      <c r="A15" s="559" t="str">
        <f>TAB00!B53</f>
        <v>TAB2.3</v>
      </c>
      <c r="B15" s="549" t="str">
        <f>TAB00!C53</f>
        <v xml:space="preserve">Produits contrôlables issus des tarifs non périodiques </v>
      </c>
      <c r="C15" s="553" t="s">
        <v>848</v>
      </c>
    </row>
    <row r="16" spans="1:4" ht="54" x14ac:dyDescent="0.3">
      <c r="A16" s="559" t="str">
        <f>TAB00!B54</f>
        <v>TAB3</v>
      </c>
      <c r="B16" s="549" t="str">
        <f>TAB00!C54</f>
        <v>Classification des coûts OSP réels de l'année 2015</v>
      </c>
      <c r="C16" s="549" t="s">
        <v>971</v>
      </c>
    </row>
    <row r="17" spans="1:3" ht="27" x14ac:dyDescent="0.3">
      <c r="A17" s="559" t="str">
        <f>TAB00!B55</f>
        <v>TAB4</v>
      </c>
      <c r="B17" s="549" t="str">
        <f>TAB00!C55</f>
        <v>Synthèse des charges nettes contrôlables relatives aux obligations de service public</v>
      </c>
      <c r="C17" s="549" t="s">
        <v>917</v>
      </c>
    </row>
    <row r="18" spans="1:3" ht="94.5" x14ac:dyDescent="0.3">
      <c r="A18" s="559" t="str">
        <f>TAB00!B56</f>
        <v>TAB4.1</v>
      </c>
      <c r="B18" s="549" t="str">
        <f>TAB00!C56</f>
        <v>Charges nettes liées à la gestion des compteurs à budget</v>
      </c>
      <c r="C18" s="549" t="s">
        <v>857</v>
      </c>
    </row>
    <row r="19" spans="1:3" ht="94.5" x14ac:dyDescent="0.3">
      <c r="A19" s="559" t="str">
        <f>TAB00!B57</f>
        <v>TAB4.2</v>
      </c>
      <c r="B19" s="549" t="str">
        <f>TAB00!C57</f>
        <v>Charges nettes liées au rechargement des compteurs à budget</v>
      </c>
      <c r="C19" s="549" t="s">
        <v>858</v>
      </c>
    </row>
    <row r="20" spans="1:3" ht="94.5" x14ac:dyDescent="0.3">
      <c r="A20" s="559" t="str">
        <f>TAB00!B58</f>
        <v>TAB4.3</v>
      </c>
      <c r="B20" s="549" t="str">
        <f>TAB00!C58</f>
        <v>Charges nettes liées à la gestion de la clientèle propre</v>
      </c>
      <c r="C20" s="549" t="s">
        <v>859</v>
      </c>
    </row>
    <row r="21" spans="1:3" ht="94.5" x14ac:dyDescent="0.3">
      <c r="A21" s="559" t="str">
        <f>TAB00!B59</f>
        <v>TAB4.4</v>
      </c>
      <c r="B21" s="549" t="str">
        <f>TAB00!C59</f>
        <v>Charges nettes liées à la gestion des MOZA et EOC</v>
      </c>
      <c r="C21" s="549" t="s">
        <v>860</v>
      </c>
    </row>
    <row r="22" spans="1:3" ht="94.5" x14ac:dyDescent="0.3">
      <c r="A22" s="559" t="str">
        <f>TAB00!B60</f>
        <v>TAB4.5</v>
      </c>
      <c r="B22" s="549" t="str">
        <f>TAB00!C60</f>
        <v>Charges nettes liées à la promotion des énergies renouvelables</v>
      </c>
      <c r="C22" s="549" t="s">
        <v>861</v>
      </c>
    </row>
    <row r="23" spans="1:3" ht="67.5" x14ac:dyDescent="0.3">
      <c r="A23" s="559" t="str">
        <f>TAB00!B61</f>
        <v>TAB4.6</v>
      </c>
      <c r="B23" s="549" t="str">
        <f>TAB00!C61</f>
        <v>Charges nettes liées à l'éclairage public</v>
      </c>
      <c r="C23" s="549" t="s">
        <v>862</v>
      </c>
    </row>
    <row r="24" spans="1:3" x14ac:dyDescent="0.3">
      <c r="A24" s="559" t="str">
        <f>TAB00!B62</f>
        <v>TAB4.7</v>
      </c>
      <c r="B24" s="549" t="s">
        <v>762</v>
      </c>
      <c r="C24" s="555"/>
    </row>
    <row r="25" spans="1:3" ht="27" x14ac:dyDescent="0.3">
      <c r="A25" s="559" t="str">
        <f>TAB00!B63</f>
        <v>TAB5</v>
      </c>
      <c r="B25" s="549" t="str">
        <f>TAB00!C63</f>
        <v>Synthèse des charges et produits non-contrôlables</v>
      </c>
      <c r="C25" s="549" t="s">
        <v>863</v>
      </c>
    </row>
    <row r="26" spans="1:3" ht="108" x14ac:dyDescent="0.3">
      <c r="A26" s="559" t="str">
        <f>TAB00!B64</f>
        <v>TAB5.1</v>
      </c>
      <c r="B26" s="549" t="str">
        <f>TAB00!C64</f>
        <v>Charges et produits émanant de factures de transit émises ou reçues par le GRD</v>
      </c>
      <c r="C26" s="549" t="s">
        <v>864</v>
      </c>
    </row>
    <row r="27" spans="1:3" ht="54" x14ac:dyDescent="0.3">
      <c r="A27" s="559" t="str">
        <f>TAB00!B65</f>
        <v>TAB5.2</v>
      </c>
      <c r="B27" s="549" t="str">
        <f>TAB00!C65</f>
        <v xml:space="preserve">Charges émanant de factures d’achat d’électricité émises par un fournisseur commercial pour la couverture des pertes en réseau électrique </v>
      </c>
      <c r="C27" s="549" t="s">
        <v>972</v>
      </c>
    </row>
    <row r="28" spans="1:3" ht="40.5" x14ac:dyDescent="0.3">
      <c r="A28" s="559" t="str">
        <f>TAB00!B66</f>
        <v>TAB5.3</v>
      </c>
      <c r="B28" s="549" t="str">
        <f>TAB00!C66</f>
        <v xml:space="preserve">Charges émanant de factures émises par la société FeReSO dans le cadre du processus de réconciliation </v>
      </c>
      <c r="C28" s="549" t="s">
        <v>865</v>
      </c>
    </row>
    <row r="29" spans="1:3" ht="27" x14ac:dyDescent="0.3">
      <c r="A29" s="559" t="str">
        <f>TAB00!B67</f>
        <v>TAB5.4</v>
      </c>
      <c r="B29" s="549" t="str">
        <f>TAB00!C67</f>
        <v xml:space="preserve">Redevance de voirie </v>
      </c>
      <c r="C29" s="549" t="s">
        <v>866</v>
      </c>
    </row>
    <row r="30" spans="1:3" ht="40.5" x14ac:dyDescent="0.3">
      <c r="A30" s="559" t="str">
        <f>TAB00!B68</f>
        <v>TAB5.5</v>
      </c>
      <c r="B30" s="549" t="str">
        <f>TAB00!C68</f>
        <v>Charge fiscale résultant de l'application de l'impôt des sociétés</v>
      </c>
      <c r="C30" s="549" t="s">
        <v>867</v>
      </c>
    </row>
    <row r="31" spans="1:3" ht="54" x14ac:dyDescent="0.3">
      <c r="A31" s="559" t="str">
        <f>TAB00!B69</f>
        <v>TAB5.6</v>
      </c>
      <c r="B31" s="549" t="str">
        <f>TAB00!C69</f>
        <v>Autres impôts, taxes, redevances, surcharges, précomptes immobiliers et mobiliers</v>
      </c>
      <c r="C31" s="549" t="s">
        <v>868</v>
      </c>
    </row>
    <row r="32" spans="1:3" ht="67.5" x14ac:dyDescent="0.3">
      <c r="A32" s="559" t="str">
        <f>TAB00!B70</f>
        <v>TAB5.7</v>
      </c>
      <c r="B32" s="549" t="str">
        <f>TAB00!C70</f>
        <v>Cotisations de responsabilisation de l’ONSSAPL</v>
      </c>
      <c r="C32" s="549" t="s">
        <v>849</v>
      </c>
    </row>
    <row r="33" spans="1:3" ht="40.5" x14ac:dyDescent="0.3">
      <c r="A33" s="559" t="str">
        <f>TAB00!B71</f>
        <v>TAB5.8</v>
      </c>
      <c r="B33" s="549" t="str">
        <f>TAB00!C71</f>
        <v>Charges de pension non-capitalisées</v>
      </c>
      <c r="C33" s="554" t="s">
        <v>850</v>
      </c>
    </row>
    <row r="34" spans="1:3" ht="54" x14ac:dyDescent="0.3">
      <c r="A34" s="559" t="str">
        <f>TAB00!B72</f>
        <v>TAB5.9</v>
      </c>
      <c r="B34" s="549" t="str">
        <f>TAB00!C72</f>
        <v>Charges émanant de factures d’achat d'électricité émises par un fournisseur commercial pour l'alimentation de la clientèle propre du GRD</v>
      </c>
      <c r="C34" s="555" t="s">
        <v>869</v>
      </c>
    </row>
    <row r="35" spans="1:3" ht="54" x14ac:dyDescent="0.3">
      <c r="A35" s="559" t="str">
        <f>TAB00!B73</f>
        <v>TAB5.10</v>
      </c>
      <c r="B35" s="549" t="str">
        <f>TAB00!C73</f>
        <v>Charges de distribution supportées par le GRD pour l'alimentation de clientèle propre</v>
      </c>
      <c r="C35" s="549" t="s">
        <v>870</v>
      </c>
    </row>
    <row r="36" spans="1:3" ht="54" x14ac:dyDescent="0.3">
      <c r="A36" s="559" t="str">
        <f>TAB00!B74</f>
        <v>TAB5.11</v>
      </c>
      <c r="B36" s="549" t="str">
        <f>TAB00!C74</f>
        <v>Charges de transport supportées par le GRD pour l'alimentation de clientèle propre</v>
      </c>
      <c r="C36" s="549" t="s">
        <v>871</v>
      </c>
    </row>
    <row r="37" spans="1:3" ht="81" x14ac:dyDescent="0.3">
      <c r="A37" s="559" t="str">
        <f>TAB00!B75</f>
        <v>TAB5.12</v>
      </c>
      <c r="B37" s="549" t="str">
        <f>TAB00!C75</f>
        <v xml:space="preserve">Produits issus de la facturation de la fourniture d’électricité à la clientèle propre du gestionnaire de réseau de distribution ainsi que le montant de la compensation versée par la CREG </v>
      </c>
      <c r="C37" s="549" t="s">
        <v>918</v>
      </c>
    </row>
    <row r="38" spans="1:3" ht="67.5" x14ac:dyDescent="0.3">
      <c r="A38" s="559" t="str">
        <f>TAB00!B76</f>
        <v>TAB5.13</v>
      </c>
      <c r="B38" s="549" t="str">
        <f>TAB00!C76</f>
        <v xml:space="preserve">Charges d’achat des certificats verts </v>
      </c>
      <c r="C38" s="549" t="s">
        <v>872</v>
      </c>
    </row>
    <row r="39" spans="1:3" ht="54" x14ac:dyDescent="0.3">
      <c r="A39" s="559" t="str">
        <f>TAB00!B77</f>
        <v>TAB5.14</v>
      </c>
      <c r="B39" s="549" t="str">
        <f>TAB00!C77</f>
        <v>Primes « Qualiwatt » versées aux utilisateurs de réseau</v>
      </c>
      <c r="C39" s="554" t="s">
        <v>856</v>
      </c>
    </row>
    <row r="40" spans="1:3" ht="67.5" x14ac:dyDescent="0.3">
      <c r="A40" s="559" t="str">
        <f>TAB00!B78</f>
        <v>TAB5.15</v>
      </c>
      <c r="B40" s="549" t="str">
        <f>TAB00!C78</f>
        <v xml:space="preserve">Indemnités versées aux fournisseurs d’électricité résultant du retard de placement des compteurs à budget </v>
      </c>
      <c r="C40" s="549" t="s">
        <v>853</v>
      </c>
    </row>
    <row r="41" spans="1:3" x14ac:dyDescent="0.3">
      <c r="A41" s="559" t="str">
        <f>TAB00!B79</f>
        <v>TAB5.16</v>
      </c>
      <c r="B41" s="549" t="s">
        <v>762</v>
      </c>
      <c r="C41" s="556"/>
    </row>
    <row r="42" spans="1:3" ht="54" x14ac:dyDescent="0.3">
      <c r="A42" s="559" t="str">
        <f>TAB00!B80</f>
        <v>TAB6</v>
      </c>
      <c r="B42" s="549" t="str">
        <f>TAB00!C80</f>
        <v>Marge équitable</v>
      </c>
      <c r="C42" s="554" t="s">
        <v>873</v>
      </c>
    </row>
    <row r="43" spans="1:3" ht="67.5" x14ac:dyDescent="0.3">
      <c r="A43" s="559" t="str">
        <f>TAB00!B81</f>
        <v>TAB6.1</v>
      </c>
      <c r="B43" s="549" t="str">
        <f>TAB00!C81</f>
        <v>Evolution des actifs régulés sur la période 2015-2019</v>
      </c>
      <c r="C43" s="549" t="s">
        <v>973</v>
      </c>
    </row>
    <row r="44" spans="1:3" ht="81" x14ac:dyDescent="0.3">
      <c r="A44" s="559" t="str">
        <f>TAB00!B82</f>
        <v>TAB6.2</v>
      </c>
      <c r="B44" s="549" t="str">
        <f>TAB00!C82</f>
        <v>Evolution des actifs régulés sur la période 2019-2023</v>
      </c>
      <c r="C44" s="549" t="s">
        <v>874</v>
      </c>
    </row>
    <row r="45" spans="1:3" ht="40.5" x14ac:dyDescent="0.3">
      <c r="A45" s="559" t="str">
        <f>TAB00!B83</f>
        <v>TAB6.3</v>
      </c>
      <c r="B45" s="549" t="str">
        <f>TAB00!C83</f>
        <v>Interventions de tiers dans le financement des actifs régulés</v>
      </c>
      <c r="C45" s="553" t="s">
        <v>919</v>
      </c>
    </row>
    <row r="46" spans="1:3" ht="67.5" x14ac:dyDescent="0.3">
      <c r="A46" s="559" t="str">
        <f>TAB00!B84</f>
        <v>TAB7</v>
      </c>
      <c r="B46" s="549" t="str">
        <f>TAB00!C84</f>
        <v>Charges nettes relatives aux projets spécifiques</v>
      </c>
      <c r="C46" s="554" t="s">
        <v>974</v>
      </c>
    </row>
    <row r="47" spans="1:3" ht="175.5" x14ac:dyDescent="0.3">
      <c r="A47" s="559" t="str">
        <f>TAB00!B85</f>
        <v>TAB8</v>
      </c>
      <c r="B47" s="549" t="str">
        <f>TAB00!C85</f>
        <v>Soldes régulatoires</v>
      </c>
      <c r="C47" s="549" t="s">
        <v>875</v>
      </c>
    </row>
    <row r="48" spans="1:3" ht="54" x14ac:dyDescent="0.3">
      <c r="A48" s="559" t="str">
        <f>TAB00!B86</f>
        <v>TAB9</v>
      </c>
      <c r="B48" s="549" t="str">
        <f>TAB00!C86</f>
        <v>Evolution bilancielles</v>
      </c>
      <c r="C48" s="554" t="s">
        <v>876</v>
      </c>
    </row>
    <row r="49" spans="1:3" ht="27" x14ac:dyDescent="0.3">
      <c r="A49" s="559" t="str">
        <f>TAB00!B87</f>
        <v>TAB9.1</v>
      </c>
      <c r="B49" s="549" t="str">
        <f>TAB00!C87</f>
        <v>Détail des créances à un an au plus</v>
      </c>
      <c r="C49" s="554" t="s">
        <v>854</v>
      </c>
    </row>
    <row r="50" spans="1:3" ht="27" x14ac:dyDescent="0.3">
      <c r="A50" s="559" t="str">
        <f>TAB00!B88</f>
        <v>TAB9.2</v>
      </c>
      <c r="B50" s="549" t="str">
        <f>TAB00!C88</f>
        <v>Détail des comptes de régularisation</v>
      </c>
      <c r="C50" s="554" t="s">
        <v>855</v>
      </c>
    </row>
    <row r="51" spans="1:3" ht="27" x14ac:dyDescent="0.3">
      <c r="A51" s="559" t="str">
        <f>TAB00!B89</f>
        <v>TAB9.3</v>
      </c>
      <c r="B51" s="549" t="str">
        <f>TAB00!C89</f>
        <v>Détail des provisions</v>
      </c>
      <c r="C51" s="554" t="s">
        <v>877</v>
      </c>
    </row>
    <row r="52" spans="1:3" ht="135" x14ac:dyDescent="0.3">
      <c r="A52" s="559" t="str">
        <f>TAB00!B90</f>
        <v>TAB10</v>
      </c>
      <c r="B52" s="549" t="str">
        <f>TAB00!C90</f>
        <v>Synthèse du revenu autorisé des années 2019 à 2023</v>
      </c>
      <c r="C52" s="549" t="s">
        <v>975</v>
      </c>
    </row>
    <row r="53" spans="1:3" ht="162" x14ac:dyDescent="0.3">
      <c r="A53" s="559" t="str">
        <f>TAB00!B91</f>
        <v>TAB10.1</v>
      </c>
      <c r="B53" s="549" t="str">
        <f>TAB00!C91</f>
        <v xml:space="preserve">Synthèse du revenu autorisé des années 2019 à 2023 par secteur </v>
      </c>
      <c r="C53" s="554" t="s">
        <v>982</v>
      </c>
    </row>
  </sheetData>
  <mergeCells count="2">
    <mergeCell ref="A5:C5"/>
    <mergeCell ref="A7:C7"/>
  </mergeCells>
  <hyperlinks>
    <hyperlink ref="A1" location="TAB00!A1" display="Retour page de garde"/>
  </hyperlinks>
  <pageMargins left="0.7" right="0.7" top="0.75" bottom="0.75" header="0.3" footer="0.3"/>
  <pageSetup paperSize="9" scale="65" orientation="landscape" r:id="rId1"/>
  <rowBreaks count="2" manualBreakCount="2">
    <brk id="34" max="2" man="1"/>
    <brk id="46" max="2" man="1"/>
  </rowBreaks>
  <colBreaks count="1" manualBreakCount="1">
    <brk id="3"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opLeftCell="A25" zoomScale="90" zoomScaleNormal="90" workbookViewId="0">
      <selection activeCell="B24" sqref="B24:Q24"/>
    </sheetView>
  </sheetViews>
  <sheetFormatPr baseColWidth="10" defaultColWidth="9.1640625" defaultRowHeight="13.5" x14ac:dyDescent="0.3"/>
  <cols>
    <col min="1" max="1" width="45.83203125" style="142" customWidth="1"/>
    <col min="2" max="3" width="16.83203125" style="142" customWidth="1"/>
    <col min="4" max="9" width="16.83203125" style="51" customWidth="1"/>
    <col min="10" max="10" width="1.83203125" style="51" customWidth="1"/>
    <col min="11" max="12" width="9.1640625" style="51" customWidth="1"/>
    <col min="13" max="17" width="9.1640625" style="55" customWidth="1"/>
    <col min="18" max="16384" width="9.1640625" style="55"/>
  </cols>
  <sheetData>
    <row r="1" spans="1:17" s="226" customFormat="1" ht="15" x14ac:dyDescent="0.3">
      <c r="A1" s="52" t="s">
        <v>152</v>
      </c>
    </row>
    <row r="2" spans="1:17" ht="15" x14ac:dyDescent="0.3">
      <c r="A2" s="264" t="s">
        <v>371</v>
      </c>
      <c r="C2" s="51"/>
      <c r="E2" s="55"/>
      <c r="F2" s="55"/>
      <c r="G2" s="55"/>
      <c r="H2" s="55"/>
      <c r="I2" s="55"/>
      <c r="J2" s="55"/>
      <c r="K2" s="55"/>
      <c r="L2" s="55"/>
    </row>
    <row r="3" spans="1:17" ht="46.9" customHeight="1" x14ac:dyDescent="0.35">
      <c r="A3" s="787" t="str">
        <f>TAB00!B75&amp;" : "&amp;TAB00!C75</f>
        <v xml:space="preserve">TAB5.12 : Produits issus de la facturation de la fourniture d’électricité à la clientèle propre du gestionnaire de réseau de distribution ainsi que le montant de la compensation versée par la CREG </v>
      </c>
      <c r="B3" s="787"/>
      <c r="C3" s="787"/>
      <c r="D3" s="787"/>
      <c r="E3" s="787"/>
      <c r="F3" s="787"/>
      <c r="G3" s="787"/>
      <c r="H3" s="787"/>
      <c r="I3" s="787"/>
      <c r="J3" s="787"/>
      <c r="K3" s="787"/>
      <c r="L3" s="787"/>
      <c r="M3" s="787"/>
      <c r="N3" s="787"/>
      <c r="O3" s="787"/>
      <c r="P3" s="787"/>
      <c r="Q3" s="787"/>
    </row>
    <row r="4" spans="1:17" x14ac:dyDescent="0.3">
      <c r="A4" s="229"/>
      <c r="B4" s="230"/>
      <c r="C4" s="229"/>
      <c r="D4" s="229"/>
      <c r="E4" s="231"/>
      <c r="F4" s="231"/>
      <c r="G4" s="231"/>
      <c r="H4" s="218"/>
      <c r="I4" s="218"/>
      <c r="J4" s="218"/>
      <c r="K4" s="218"/>
      <c r="L4" s="218"/>
    </row>
    <row r="5" spans="1:17" x14ac:dyDescent="0.3">
      <c r="A5" s="229"/>
      <c r="B5" s="230"/>
      <c r="C5" s="229"/>
      <c r="D5" s="229"/>
      <c r="E5" s="231"/>
      <c r="F5" s="231"/>
      <c r="G5" s="231"/>
      <c r="H5" s="218"/>
      <c r="I5" s="218"/>
      <c r="J5" s="218"/>
      <c r="K5" s="218"/>
      <c r="L5" s="218"/>
    </row>
    <row r="6" spans="1:17" s="78" customFormat="1" x14ac:dyDescent="0.3">
      <c r="A6" s="783" t="s">
        <v>669</v>
      </c>
      <c r="B6" s="784"/>
      <c r="C6" s="784"/>
      <c r="D6" s="784"/>
      <c r="E6" s="784"/>
      <c r="F6" s="784"/>
      <c r="G6" s="784"/>
      <c r="H6" s="784"/>
      <c r="I6" s="785"/>
      <c r="K6" s="758" t="s">
        <v>954</v>
      </c>
      <c r="L6" s="765"/>
      <c r="M6" s="765"/>
      <c r="N6" s="765"/>
      <c r="O6" s="765"/>
      <c r="P6" s="765"/>
      <c r="Q6" s="766"/>
    </row>
    <row r="7" spans="1:17" s="613" customFormat="1" ht="24" customHeight="1" x14ac:dyDescent="0.3">
      <c r="A7" s="596" t="s">
        <v>2</v>
      </c>
      <c r="B7" s="265" t="s">
        <v>110</v>
      </c>
      <c r="C7" s="596" t="s">
        <v>132</v>
      </c>
      <c r="D7" s="596" t="s">
        <v>299</v>
      </c>
      <c r="E7" s="596" t="s">
        <v>298</v>
      </c>
      <c r="F7" s="596" t="s">
        <v>294</v>
      </c>
      <c r="G7" s="596" t="s">
        <v>295</v>
      </c>
      <c r="H7" s="596" t="s">
        <v>296</v>
      </c>
      <c r="I7" s="596" t="s">
        <v>297</v>
      </c>
      <c r="J7" s="616"/>
      <c r="K7" s="596" t="s">
        <v>950</v>
      </c>
      <c r="L7" s="596" t="s">
        <v>951</v>
      </c>
      <c r="M7" s="596" t="s">
        <v>959</v>
      </c>
      <c r="N7" s="596" t="s">
        <v>955</v>
      </c>
      <c r="O7" s="596" t="s">
        <v>956</v>
      </c>
      <c r="P7" s="596" t="s">
        <v>957</v>
      </c>
      <c r="Q7" s="596" t="s">
        <v>958</v>
      </c>
    </row>
    <row r="8" spans="1:17" x14ac:dyDescent="0.3">
      <c r="A8" s="164" t="s">
        <v>889</v>
      </c>
      <c r="B8" s="267"/>
      <c r="C8" s="267"/>
      <c r="D8" s="267"/>
      <c r="E8" s="267"/>
      <c r="F8" s="267"/>
      <c r="G8" s="267"/>
      <c r="H8" s="267"/>
      <c r="I8" s="267"/>
      <c r="J8" s="55"/>
      <c r="K8" s="260">
        <f>IFERROR(IF(AND(ROUND(SUM(B8:B8),0)=0,ROUND(SUM(C8:C8),0)&gt;ROUND(SUM(B8:B8),0)),"INF",(ROUND(SUM(C8:C8),0)-ROUND(SUM(B8:B8),0))/ROUND(SUM(B8:B8),0)),0)</f>
        <v>0</v>
      </c>
      <c r="L8" s="260">
        <f t="shared" ref="L8:Q11" si="0">IFERROR(IF(AND(ROUND(SUM(C8),0)=0,ROUND(SUM(D8:D8),0)&gt;ROUND(SUM(C8),0)),"INF",(ROUND(SUM(D8:D8),0)-ROUND(SUM(C8),0))/ROUND(SUM(C8),0)),0)</f>
        <v>0</v>
      </c>
      <c r="M8" s="260">
        <f t="shared" si="0"/>
        <v>0</v>
      </c>
      <c r="N8" s="260">
        <f t="shared" si="0"/>
        <v>0</v>
      </c>
      <c r="O8" s="260">
        <f t="shared" si="0"/>
        <v>0</v>
      </c>
      <c r="P8" s="260">
        <f t="shared" si="0"/>
        <v>0</v>
      </c>
      <c r="Q8" s="268">
        <f t="shared" si="0"/>
        <v>0</v>
      </c>
    </row>
    <row r="9" spans="1:17" x14ac:dyDescent="0.3">
      <c r="A9" s="325" t="s">
        <v>667</v>
      </c>
      <c r="B9" s="270"/>
      <c r="C9" s="270"/>
      <c r="D9" s="270"/>
      <c r="E9" s="270"/>
      <c r="F9" s="270"/>
      <c r="G9" s="270"/>
      <c r="H9" s="270"/>
      <c r="I9" s="270"/>
      <c r="J9" s="55"/>
      <c r="K9" s="241">
        <f>IFERROR(IF(AND(ROUND(SUM(B9:B9),0)=0,ROUND(SUM(C9:C9),0)&gt;ROUND(SUM(B9:B9),0)),"INF",(ROUND(SUM(C9:C9),0)-ROUND(SUM(B9:B9),0))/ROUND(SUM(B9:B9),0)),0)</f>
        <v>0</v>
      </c>
      <c r="L9" s="241">
        <f t="shared" si="0"/>
        <v>0</v>
      </c>
      <c r="M9" s="241">
        <f t="shared" si="0"/>
        <v>0</v>
      </c>
      <c r="N9" s="241">
        <f t="shared" si="0"/>
        <v>0</v>
      </c>
      <c r="O9" s="241">
        <f t="shared" si="0"/>
        <v>0</v>
      </c>
      <c r="P9" s="241">
        <f t="shared" si="0"/>
        <v>0</v>
      </c>
      <c r="Q9" s="271">
        <f t="shared" si="0"/>
        <v>0</v>
      </c>
    </row>
    <row r="10" spans="1:17" x14ac:dyDescent="0.3">
      <c r="A10" s="272" t="s">
        <v>670</v>
      </c>
      <c r="B10" s="273">
        <f t="shared" ref="B10:I10" si="1">IFERROR(B8/B9,0)</f>
        <v>0</v>
      </c>
      <c r="C10" s="273">
        <f t="shared" si="1"/>
        <v>0</v>
      </c>
      <c r="D10" s="273">
        <f t="shared" si="1"/>
        <v>0</v>
      </c>
      <c r="E10" s="273">
        <f t="shared" si="1"/>
        <v>0</v>
      </c>
      <c r="F10" s="273">
        <f t="shared" si="1"/>
        <v>0</v>
      </c>
      <c r="G10" s="273">
        <f t="shared" si="1"/>
        <v>0</v>
      </c>
      <c r="H10" s="273">
        <f t="shared" si="1"/>
        <v>0</v>
      </c>
      <c r="I10" s="273">
        <f t="shared" si="1"/>
        <v>0</v>
      </c>
      <c r="J10" s="55"/>
      <c r="K10" s="241">
        <f>IFERROR(IF(AND(ROUND(SUM(B10:B10),0)=0,ROUND(SUM(C10:C10),0)&gt;ROUND(SUM(B10:B10),0)),"INF",(ROUND(SUM(C10:C10),0)-ROUND(SUM(B10:B10),0))/ROUND(SUM(B10:B10),0)),0)</f>
        <v>0</v>
      </c>
      <c r="L10" s="241">
        <f t="shared" si="0"/>
        <v>0</v>
      </c>
      <c r="M10" s="241">
        <f t="shared" si="0"/>
        <v>0</v>
      </c>
      <c r="N10" s="241">
        <f t="shared" si="0"/>
        <v>0</v>
      </c>
      <c r="O10" s="241">
        <f t="shared" si="0"/>
        <v>0</v>
      </c>
      <c r="P10" s="241">
        <f t="shared" si="0"/>
        <v>0</v>
      </c>
      <c r="Q10" s="271">
        <f t="shared" si="0"/>
        <v>0</v>
      </c>
    </row>
    <row r="11" spans="1:17" ht="27" x14ac:dyDescent="0.3">
      <c r="A11" s="164" t="s">
        <v>890</v>
      </c>
      <c r="B11" s="270"/>
      <c r="C11" s="270"/>
      <c r="D11" s="270"/>
      <c r="E11" s="270"/>
      <c r="F11" s="270"/>
      <c r="G11" s="270"/>
      <c r="H11" s="270"/>
      <c r="I11" s="270"/>
      <c r="J11" s="55"/>
      <c r="K11" s="241">
        <f>IFERROR(IF(AND(ROUND(SUM(B11:B11),0)=0,ROUND(SUM(C11:C11),0)&gt;ROUND(SUM(B11:B11),0)),"INF",(ROUND(SUM(C11:C11),0)-ROUND(SUM(B11:B11),0))/ROUND(SUM(B11:B11),0)),0)</f>
        <v>0</v>
      </c>
      <c r="L11" s="241">
        <f t="shared" si="0"/>
        <v>0</v>
      </c>
      <c r="M11" s="241">
        <f t="shared" si="0"/>
        <v>0</v>
      </c>
      <c r="N11" s="241">
        <f t="shared" si="0"/>
        <v>0</v>
      </c>
      <c r="O11" s="241">
        <f t="shared" si="0"/>
        <v>0</v>
      </c>
      <c r="P11" s="241">
        <f t="shared" si="0"/>
        <v>0</v>
      </c>
      <c r="Q11" s="271">
        <f t="shared" si="0"/>
        <v>0</v>
      </c>
    </row>
    <row r="12" spans="1:17" x14ac:dyDescent="0.3">
      <c r="H12" s="55"/>
      <c r="I12" s="55"/>
      <c r="J12" s="55"/>
      <c r="M12" s="51"/>
      <c r="N12" s="51"/>
    </row>
    <row r="13" spans="1:17" s="78" customFormat="1" x14ac:dyDescent="0.3">
      <c r="A13" s="783" t="s">
        <v>671</v>
      </c>
      <c r="B13" s="784"/>
      <c r="C13" s="784"/>
      <c r="D13" s="784"/>
      <c r="E13" s="784"/>
      <c r="F13" s="784"/>
      <c r="G13" s="784"/>
      <c r="H13" s="784"/>
      <c r="I13" s="785"/>
      <c r="K13" s="758" t="s">
        <v>954</v>
      </c>
      <c r="L13" s="765"/>
      <c r="M13" s="765"/>
      <c r="N13" s="765"/>
      <c r="O13" s="765"/>
      <c r="P13" s="765"/>
      <c r="Q13" s="766"/>
    </row>
    <row r="14" spans="1:17" s="613" customFormat="1" ht="24" customHeight="1" x14ac:dyDescent="0.3">
      <c r="A14" s="596" t="s">
        <v>2</v>
      </c>
      <c r="B14" s="265" t="s">
        <v>110</v>
      </c>
      <c r="C14" s="596" t="s">
        <v>132</v>
      </c>
      <c r="D14" s="596" t="s">
        <v>299</v>
      </c>
      <c r="E14" s="596" t="s">
        <v>298</v>
      </c>
      <c r="F14" s="596" t="s">
        <v>294</v>
      </c>
      <c r="G14" s="596" t="s">
        <v>295</v>
      </c>
      <c r="H14" s="596" t="s">
        <v>296</v>
      </c>
      <c r="I14" s="596" t="s">
        <v>297</v>
      </c>
      <c r="J14" s="616"/>
      <c r="K14" s="596" t="s">
        <v>950</v>
      </c>
      <c r="L14" s="596" t="s">
        <v>951</v>
      </c>
      <c r="M14" s="596" t="s">
        <v>959</v>
      </c>
      <c r="N14" s="596" t="s">
        <v>955</v>
      </c>
      <c r="O14" s="596" t="s">
        <v>956</v>
      </c>
      <c r="P14" s="596" t="s">
        <v>957</v>
      </c>
      <c r="Q14" s="596" t="s">
        <v>958</v>
      </c>
    </row>
    <row r="15" spans="1:17" x14ac:dyDescent="0.3">
      <c r="A15" s="164" t="s">
        <v>889</v>
      </c>
      <c r="B15" s="267"/>
      <c r="C15" s="267"/>
      <c r="D15" s="267"/>
      <c r="E15" s="267"/>
      <c r="F15" s="267"/>
      <c r="G15" s="267"/>
      <c r="H15" s="267"/>
      <c r="I15" s="267"/>
      <c r="J15" s="55"/>
      <c r="K15" s="260">
        <f>IFERROR(IF(AND(ROUND(SUM(B15:B15),0)=0,ROUND(SUM(C15:C15),0)&gt;ROUND(SUM(B15:B15),0)),"INF",(ROUND(SUM(C15:C15),0)-ROUND(SUM(B15:B15),0))/ROUND(SUM(B15:B15),0)),0)</f>
        <v>0</v>
      </c>
      <c r="L15" s="260">
        <f t="shared" ref="L15:Q18" si="2">IFERROR(IF(AND(ROUND(SUM(C15),0)=0,ROUND(SUM(D15:D15),0)&gt;ROUND(SUM(C15),0)),"INF",(ROUND(SUM(D15:D15),0)-ROUND(SUM(C15),0))/ROUND(SUM(C15),0)),0)</f>
        <v>0</v>
      </c>
      <c r="M15" s="260">
        <f t="shared" si="2"/>
        <v>0</v>
      </c>
      <c r="N15" s="260">
        <f t="shared" si="2"/>
        <v>0</v>
      </c>
      <c r="O15" s="260">
        <f t="shared" si="2"/>
        <v>0</v>
      </c>
      <c r="P15" s="260">
        <f t="shared" si="2"/>
        <v>0</v>
      </c>
      <c r="Q15" s="268">
        <f t="shared" si="2"/>
        <v>0</v>
      </c>
    </row>
    <row r="16" spans="1:17" x14ac:dyDescent="0.3">
      <c r="A16" s="325" t="s">
        <v>667</v>
      </c>
      <c r="B16" s="270"/>
      <c r="C16" s="270"/>
      <c r="D16" s="270"/>
      <c r="E16" s="270"/>
      <c r="F16" s="270"/>
      <c r="G16" s="270"/>
      <c r="H16" s="270"/>
      <c r="I16" s="270"/>
      <c r="J16" s="55"/>
      <c r="K16" s="241">
        <f>IFERROR(IF(AND(ROUND(SUM(B16:B16),0)=0,ROUND(SUM(C16:C16),0)&gt;ROUND(SUM(B16:B16),0)),"INF",(ROUND(SUM(C16:C16),0)-ROUND(SUM(B16:B16),0))/ROUND(SUM(B16:B16),0)),0)</f>
        <v>0</v>
      </c>
      <c r="L16" s="241">
        <f t="shared" si="2"/>
        <v>0</v>
      </c>
      <c r="M16" s="241">
        <f t="shared" si="2"/>
        <v>0</v>
      </c>
      <c r="N16" s="241">
        <f t="shared" si="2"/>
        <v>0</v>
      </c>
      <c r="O16" s="241">
        <f t="shared" si="2"/>
        <v>0</v>
      </c>
      <c r="P16" s="241">
        <f t="shared" si="2"/>
        <v>0</v>
      </c>
      <c r="Q16" s="271">
        <f t="shared" si="2"/>
        <v>0</v>
      </c>
    </row>
    <row r="17" spans="1:17" x14ac:dyDescent="0.3">
      <c r="A17" s="272" t="s">
        <v>670</v>
      </c>
      <c r="B17" s="273">
        <f t="shared" ref="B17:I17" si="3">IFERROR(B15/B16,0)</f>
        <v>0</v>
      </c>
      <c r="C17" s="273">
        <f t="shared" si="3"/>
        <v>0</v>
      </c>
      <c r="D17" s="273">
        <f t="shared" si="3"/>
        <v>0</v>
      </c>
      <c r="E17" s="273">
        <f t="shared" si="3"/>
        <v>0</v>
      </c>
      <c r="F17" s="273">
        <f t="shared" si="3"/>
        <v>0</v>
      </c>
      <c r="G17" s="273">
        <f t="shared" si="3"/>
        <v>0</v>
      </c>
      <c r="H17" s="273">
        <f t="shared" si="3"/>
        <v>0</v>
      </c>
      <c r="I17" s="273">
        <f t="shared" si="3"/>
        <v>0</v>
      </c>
      <c r="J17" s="55"/>
      <c r="K17" s="241">
        <f>IFERROR(IF(AND(ROUND(SUM(B17:B17),0)=0,ROUND(SUM(C17:C17),0)&gt;ROUND(SUM(B17:B17),0)),"INF",(ROUND(SUM(C17:C17),0)-ROUND(SUM(B17:B17),0))/ROUND(SUM(B17:B17),0)),0)</f>
        <v>0</v>
      </c>
      <c r="L17" s="241">
        <f t="shared" si="2"/>
        <v>0</v>
      </c>
      <c r="M17" s="241">
        <f t="shared" si="2"/>
        <v>0</v>
      </c>
      <c r="N17" s="241">
        <f t="shared" si="2"/>
        <v>0</v>
      </c>
      <c r="O17" s="241">
        <f t="shared" si="2"/>
        <v>0</v>
      </c>
      <c r="P17" s="241">
        <f t="shared" si="2"/>
        <v>0</v>
      </c>
      <c r="Q17" s="271">
        <f t="shared" si="2"/>
        <v>0</v>
      </c>
    </row>
    <row r="18" spans="1:17" ht="27" x14ac:dyDescent="0.3">
      <c r="A18" s="164" t="s">
        <v>890</v>
      </c>
      <c r="B18" s="270"/>
      <c r="C18" s="270"/>
      <c r="D18" s="270"/>
      <c r="E18" s="270"/>
      <c r="F18" s="270"/>
      <c r="G18" s="270"/>
      <c r="H18" s="270"/>
      <c r="I18" s="270"/>
      <c r="J18" s="55"/>
      <c r="K18" s="241">
        <f>IFERROR(IF(AND(ROUND(SUM(B18:B18),0)=0,ROUND(SUM(C18:C18),0)&gt;ROUND(SUM(B18:B18),0)),"INF",(ROUND(SUM(C18:C18),0)-ROUND(SUM(B18:B18),0))/ROUND(SUM(B18:B18),0)),0)</f>
        <v>0</v>
      </c>
      <c r="L18" s="241">
        <f t="shared" si="2"/>
        <v>0</v>
      </c>
      <c r="M18" s="241">
        <f t="shared" si="2"/>
        <v>0</v>
      </c>
      <c r="N18" s="241">
        <f t="shared" si="2"/>
        <v>0</v>
      </c>
      <c r="O18" s="241">
        <f t="shared" si="2"/>
        <v>0</v>
      </c>
      <c r="P18" s="241">
        <f t="shared" si="2"/>
        <v>0</v>
      </c>
      <c r="Q18" s="271">
        <f t="shared" si="2"/>
        <v>0</v>
      </c>
    </row>
    <row r="19" spans="1:17" x14ac:dyDescent="0.3">
      <c r="A19" s="326"/>
      <c r="B19" s="326"/>
      <c r="C19" s="326"/>
      <c r="D19" s="326"/>
      <c r="E19" s="326"/>
      <c r="F19" s="236"/>
      <c r="G19" s="236"/>
      <c r="H19" s="55"/>
      <c r="I19" s="55"/>
      <c r="J19" s="55"/>
      <c r="K19" s="326"/>
      <c r="L19" s="326"/>
      <c r="M19" s="326"/>
      <c r="N19" s="236"/>
    </row>
    <row r="20" spans="1:17" s="78" customFormat="1" x14ac:dyDescent="0.3">
      <c r="A20" s="783" t="s">
        <v>672</v>
      </c>
      <c r="B20" s="784"/>
      <c r="C20" s="784"/>
      <c r="D20" s="784"/>
      <c r="E20" s="784"/>
      <c r="F20" s="784"/>
      <c r="G20" s="784"/>
      <c r="H20" s="784"/>
      <c r="I20" s="785"/>
      <c r="K20" s="758" t="s">
        <v>954</v>
      </c>
      <c r="L20" s="765"/>
      <c r="M20" s="765"/>
      <c r="N20" s="765"/>
      <c r="O20" s="765"/>
      <c r="P20" s="765"/>
      <c r="Q20" s="766"/>
    </row>
    <row r="21" spans="1:17" s="613" customFormat="1" ht="24" customHeight="1" x14ac:dyDescent="0.3">
      <c r="A21" s="596" t="s">
        <v>2</v>
      </c>
      <c r="B21" s="265" t="s">
        <v>110</v>
      </c>
      <c r="C21" s="596" t="s">
        <v>132</v>
      </c>
      <c r="D21" s="596" t="s">
        <v>299</v>
      </c>
      <c r="E21" s="596" t="s">
        <v>298</v>
      </c>
      <c r="F21" s="596" t="s">
        <v>294</v>
      </c>
      <c r="G21" s="596" t="s">
        <v>295</v>
      </c>
      <c r="H21" s="596" t="s">
        <v>296</v>
      </c>
      <c r="I21" s="596" t="s">
        <v>297</v>
      </c>
      <c r="J21" s="616"/>
      <c r="K21" s="596" t="s">
        <v>950</v>
      </c>
      <c r="L21" s="596" t="s">
        <v>951</v>
      </c>
      <c r="M21" s="596" t="s">
        <v>959</v>
      </c>
      <c r="N21" s="596" t="s">
        <v>955</v>
      </c>
      <c r="O21" s="596" t="s">
        <v>956</v>
      </c>
      <c r="P21" s="596" t="s">
        <v>957</v>
      </c>
      <c r="Q21" s="596" t="s">
        <v>958</v>
      </c>
    </row>
    <row r="22" spans="1:17" x14ac:dyDescent="0.3">
      <c r="A22" s="164" t="s">
        <v>567</v>
      </c>
      <c r="B22" s="267"/>
      <c r="C22" s="267"/>
      <c r="D22" s="267"/>
      <c r="E22" s="267"/>
      <c r="F22" s="267"/>
      <c r="G22" s="267"/>
      <c r="H22" s="267"/>
      <c r="I22" s="267"/>
      <c r="J22" s="55"/>
      <c r="K22" s="260">
        <f>IFERROR(IF(AND(ROUND(SUM(B22:B22),0)=0,ROUND(SUM(C22:C22),0)&gt;ROUND(SUM(B22:B22),0)),"INF",(ROUND(SUM(C22:C22),0)-ROUND(SUM(B22:B22),0))/ROUND(SUM(B22:B22),0)),0)</f>
        <v>0</v>
      </c>
      <c r="L22" s="260">
        <f t="shared" ref="L22:Q22" si="4">IFERROR(IF(AND(ROUND(SUM(C22),0)=0,ROUND(SUM(D22:D22),0)&gt;ROUND(SUM(C22),0)),"INF",(ROUND(SUM(D22:D22),0)-ROUND(SUM(C22),0))/ROUND(SUM(C22),0)),0)</f>
        <v>0</v>
      </c>
      <c r="M22" s="260">
        <f t="shared" si="4"/>
        <v>0</v>
      </c>
      <c r="N22" s="260">
        <f t="shared" si="4"/>
        <v>0</v>
      </c>
      <c r="O22" s="260">
        <f t="shared" si="4"/>
        <v>0</v>
      </c>
      <c r="P22" s="260">
        <f t="shared" si="4"/>
        <v>0</v>
      </c>
      <c r="Q22" s="268">
        <f t="shared" si="4"/>
        <v>0</v>
      </c>
    </row>
    <row r="23" spans="1:17" x14ac:dyDescent="0.3">
      <c r="H23" s="55"/>
      <c r="I23" s="55"/>
      <c r="J23" s="55"/>
      <c r="M23" s="51"/>
      <c r="N23" s="51"/>
    </row>
    <row r="24" spans="1:17" s="73" customFormat="1" x14ac:dyDescent="0.3">
      <c r="A24" s="315" t="s">
        <v>673</v>
      </c>
      <c r="B24" s="316">
        <f t="shared" ref="B24:I24" si="5">SUM(B8,B11,B15,B18,B22)</f>
        <v>0</v>
      </c>
      <c r="C24" s="316">
        <f t="shared" si="5"/>
        <v>0</v>
      </c>
      <c r="D24" s="316">
        <f t="shared" si="5"/>
        <v>0</v>
      </c>
      <c r="E24" s="316">
        <f t="shared" si="5"/>
        <v>0</v>
      </c>
      <c r="F24" s="316">
        <f t="shared" si="5"/>
        <v>0</v>
      </c>
      <c r="G24" s="316">
        <f t="shared" si="5"/>
        <v>0</v>
      </c>
      <c r="H24" s="316">
        <f t="shared" si="5"/>
        <v>0</v>
      </c>
      <c r="I24" s="316">
        <f t="shared" si="5"/>
        <v>0</v>
      </c>
      <c r="J24" s="55"/>
      <c r="K24" s="317">
        <f>IFERROR(IF(AND(ROUND(SUM(B24:B24),0)=0,ROUND(SUM(C24:C24),0)&gt;ROUND(SUM(B24:B24),0)),"INF",(ROUND(SUM(C24:C24),0)-ROUND(SUM(B24:B24),0))/ROUND(SUM(B24:B24),0)),0)</f>
        <v>0</v>
      </c>
      <c r="L24" s="317">
        <f t="shared" ref="L24:Q24" si="6">IFERROR(IF(AND(ROUND(SUM(C24),0)=0,ROUND(SUM(D24:D24),0)&gt;ROUND(SUM(C24),0)),"INF",(ROUND(SUM(D24:D24),0)-ROUND(SUM(C24),0))/ROUND(SUM(C24),0)),0)</f>
        <v>0</v>
      </c>
      <c r="M24" s="317">
        <f t="shared" si="6"/>
        <v>0</v>
      </c>
      <c r="N24" s="317">
        <f t="shared" si="6"/>
        <v>0</v>
      </c>
      <c r="O24" s="317">
        <f t="shared" si="6"/>
        <v>0</v>
      </c>
      <c r="P24" s="317">
        <f t="shared" si="6"/>
        <v>0</v>
      </c>
      <c r="Q24" s="317">
        <f t="shared" si="6"/>
        <v>0</v>
      </c>
    </row>
    <row r="25" spans="1:17" x14ac:dyDescent="0.3">
      <c r="K25" s="55"/>
      <c r="L25" s="55"/>
    </row>
    <row r="26" spans="1:17" x14ac:dyDescent="0.3">
      <c r="A26" s="761" t="str">
        <f>IF(ABS(B24-SUM('TAB3'!E21:G21))&gt;100,'TAB C'!B28,"")</f>
        <v/>
      </c>
      <c r="B26" s="761"/>
      <c r="C26" s="761"/>
      <c r="D26" s="761"/>
      <c r="E26" s="761"/>
      <c r="F26" s="761"/>
      <c r="G26" s="761"/>
      <c r="H26" s="761"/>
      <c r="I26" s="761"/>
      <c r="J26" s="761"/>
      <c r="K26" s="761"/>
      <c r="L26" s="761"/>
      <c r="M26" s="761"/>
    </row>
    <row r="29" spans="1:17" s="73" customFormat="1" ht="12.6" customHeight="1" thickBot="1" x14ac:dyDescent="0.35">
      <c r="A29" s="786" t="s">
        <v>697</v>
      </c>
      <c r="B29" s="786"/>
      <c r="C29" s="786"/>
      <c r="D29" s="786"/>
      <c r="E29" s="786"/>
      <c r="F29" s="786"/>
      <c r="G29" s="786"/>
      <c r="H29" s="786"/>
      <c r="I29" s="786"/>
      <c r="J29" s="786"/>
      <c r="K29" s="786"/>
      <c r="L29" s="786"/>
      <c r="M29" s="786"/>
      <c r="N29" s="786"/>
      <c r="O29" s="786"/>
      <c r="P29" s="786"/>
      <c r="Q29" s="786"/>
    </row>
    <row r="30" spans="1:17" s="73" customFormat="1" ht="14.25" thickBot="1" x14ac:dyDescent="0.35">
      <c r="A30" s="150" t="s">
        <v>661</v>
      </c>
      <c r="B30" s="776" t="s">
        <v>507</v>
      </c>
      <c r="C30" s="777"/>
      <c r="D30" s="777"/>
      <c r="E30" s="777"/>
      <c r="F30" s="777"/>
      <c r="G30" s="777"/>
      <c r="H30" s="777"/>
      <c r="I30" s="777"/>
      <c r="J30" s="777"/>
      <c r="K30" s="777"/>
      <c r="L30" s="777"/>
      <c r="M30" s="777"/>
      <c r="N30" s="777"/>
      <c r="O30" s="777"/>
      <c r="P30" s="777"/>
      <c r="Q30" s="777"/>
    </row>
    <row r="31" spans="1:17" s="73" customFormat="1" ht="180.6" customHeight="1" thickBot="1" x14ac:dyDescent="0.35">
      <c r="A31" s="256">
        <v>2019</v>
      </c>
      <c r="B31" s="779"/>
      <c r="C31" s="780"/>
      <c r="D31" s="780"/>
      <c r="E31" s="780"/>
      <c r="F31" s="780"/>
      <c r="G31" s="780"/>
      <c r="H31" s="780"/>
      <c r="I31" s="780"/>
      <c r="J31" s="780"/>
      <c r="K31" s="780"/>
      <c r="L31" s="780"/>
      <c r="M31" s="780"/>
      <c r="N31" s="780"/>
      <c r="O31" s="780"/>
      <c r="P31" s="780"/>
      <c r="Q31" s="780"/>
    </row>
    <row r="32" spans="1:17" s="73" customFormat="1" ht="180.6" customHeight="1" thickBot="1" x14ac:dyDescent="0.35">
      <c r="A32" s="151">
        <v>2020</v>
      </c>
      <c r="B32" s="779"/>
      <c r="C32" s="780"/>
      <c r="D32" s="780"/>
      <c r="E32" s="780"/>
      <c r="F32" s="780"/>
      <c r="G32" s="780"/>
      <c r="H32" s="780"/>
      <c r="I32" s="780"/>
      <c r="J32" s="780"/>
      <c r="K32" s="780"/>
      <c r="L32" s="780"/>
      <c r="M32" s="780"/>
      <c r="N32" s="780"/>
      <c r="O32" s="780"/>
      <c r="P32" s="780"/>
      <c r="Q32" s="780"/>
    </row>
    <row r="33" spans="1:17" s="73" customFormat="1" ht="180.6" customHeight="1" thickBot="1" x14ac:dyDescent="0.35">
      <c r="A33" s="151">
        <v>2021</v>
      </c>
      <c r="B33" s="779"/>
      <c r="C33" s="780"/>
      <c r="D33" s="780"/>
      <c r="E33" s="780"/>
      <c r="F33" s="780"/>
      <c r="G33" s="780"/>
      <c r="H33" s="780"/>
      <c r="I33" s="780"/>
      <c r="J33" s="780"/>
      <c r="K33" s="780"/>
      <c r="L33" s="780"/>
      <c r="M33" s="780"/>
      <c r="N33" s="780"/>
      <c r="O33" s="780"/>
      <c r="P33" s="780"/>
      <c r="Q33" s="780"/>
    </row>
    <row r="34" spans="1:17" s="73" customFormat="1" ht="180.6" customHeight="1" thickBot="1" x14ac:dyDescent="0.35">
      <c r="A34" s="151">
        <v>2022</v>
      </c>
      <c r="B34" s="779"/>
      <c r="C34" s="780"/>
      <c r="D34" s="780"/>
      <c r="E34" s="780"/>
      <c r="F34" s="780"/>
      <c r="G34" s="780"/>
      <c r="H34" s="780"/>
      <c r="I34" s="780"/>
      <c r="J34" s="780"/>
      <c r="K34" s="780"/>
      <c r="L34" s="780"/>
      <c r="M34" s="780"/>
      <c r="N34" s="780"/>
      <c r="O34" s="780"/>
      <c r="P34" s="780"/>
      <c r="Q34" s="780"/>
    </row>
    <row r="35" spans="1:17" s="73" customFormat="1" ht="180.6" customHeight="1" thickBot="1" x14ac:dyDescent="0.35">
      <c r="A35" s="151">
        <v>2023</v>
      </c>
      <c r="B35" s="779"/>
      <c r="C35" s="780"/>
      <c r="D35" s="780"/>
      <c r="E35" s="780"/>
      <c r="F35" s="780"/>
      <c r="G35" s="780"/>
      <c r="H35" s="780"/>
      <c r="I35" s="780"/>
      <c r="J35" s="780"/>
      <c r="K35" s="780"/>
      <c r="L35" s="780"/>
      <c r="M35" s="780"/>
      <c r="N35" s="780"/>
      <c r="O35" s="780"/>
      <c r="P35" s="780"/>
      <c r="Q35" s="780"/>
    </row>
    <row r="36" spans="1:17" s="73" customFormat="1" x14ac:dyDescent="0.3">
      <c r="A36" s="77"/>
      <c r="C36" s="77"/>
      <c r="D36" s="77"/>
    </row>
  </sheetData>
  <mergeCells count="15">
    <mergeCell ref="A3:Q3"/>
    <mergeCell ref="A26:M26"/>
    <mergeCell ref="B35:Q35"/>
    <mergeCell ref="A29:Q29"/>
    <mergeCell ref="B30:Q30"/>
    <mergeCell ref="B31:Q31"/>
    <mergeCell ref="B32:Q32"/>
    <mergeCell ref="B33:Q33"/>
    <mergeCell ref="B34:Q34"/>
    <mergeCell ref="A6:I6"/>
    <mergeCell ref="K6:Q6"/>
    <mergeCell ref="A13:I13"/>
    <mergeCell ref="K13:Q13"/>
    <mergeCell ref="A20:I20"/>
    <mergeCell ref="K20:Q20"/>
  </mergeCells>
  <conditionalFormatting sqref="H9">
    <cfRule type="containsText" dxfId="1368" priority="133" operator="containsText" text="ntitulé">
      <formula>NOT(ISERROR(SEARCH("ntitulé",H9)))</formula>
    </cfRule>
    <cfRule type="containsBlanks" dxfId="1367" priority="134">
      <formula>LEN(TRIM(H9))=0</formula>
    </cfRule>
  </conditionalFormatting>
  <conditionalFormatting sqref="H9">
    <cfRule type="containsText" dxfId="1366" priority="132" operator="containsText" text="libre">
      <formula>NOT(ISERROR(SEARCH("libre",H9)))</formula>
    </cfRule>
  </conditionalFormatting>
  <conditionalFormatting sqref="I9">
    <cfRule type="containsText" dxfId="1365" priority="130" operator="containsText" text="ntitulé">
      <formula>NOT(ISERROR(SEARCH("ntitulé",I9)))</formula>
    </cfRule>
    <cfRule type="containsBlanks" dxfId="1364" priority="131">
      <formula>LEN(TRIM(I9))=0</formula>
    </cfRule>
  </conditionalFormatting>
  <conditionalFormatting sqref="I9">
    <cfRule type="containsText" dxfId="1363" priority="129" operator="containsText" text="libre">
      <formula>NOT(ISERROR(SEARCH("libre",I9)))</formula>
    </cfRule>
  </conditionalFormatting>
  <conditionalFormatting sqref="B8:C8">
    <cfRule type="containsText" dxfId="1362" priority="169" operator="containsText" text="ntitulé">
      <formula>NOT(ISERROR(SEARCH("ntitulé",B8)))</formula>
    </cfRule>
    <cfRule type="containsBlanks" dxfId="1361" priority="170">
      <formula>LEN(TRIM(B8))=0</formula>
    </cfRule>
  </conditionalFormatting>
  <conditionalFormatting sqref="B8:C8">
    <cfRule type="containsText" dxfId="1360" priority="168" operator="containsText" text="libre">
      <formula>NOT(ISERROR(SEARCH("libre",B8)))</formula>
    </cfRule>
  </conditionalFormatting>
  <conditionalFormatting sqref="D8">
    <cfRule type="containsText" dxfId="1359" priority="166" operator="containsText" text="ntitulé">
      <formula>NOT(ISERROR(SEARCH("ntitulé",D8)))</formula>
    </cfRule>
    <cfRule type="containsBlanks" dxfId="1358" priority="167">
      <formula>LEN(TRIM(D8))=0</formula>
    </cfRule>
  </conditionalFormatting>
  <conditionalFormatting sqref="D8">
    <cfRule type="containsText" dxfId="1357" priority="165" operator="containsText" text="libre">
      <formula>NOT(ISERROR(SEARCH("libre",D8)))</formula>
    </cfRule>
  </conditionalFormatting>
  <conditionalFormatting sqref="E8">
    <cfRule type="containsText" dxfId="1356" priority="163" operator="containsText" text="ntitulé">
      <formula>NOT(ISERROR(SEARCH("ntitulé",E8)))</formula>
    </cfRule>
    <cfRule type="containsBlanks" dxfId="1355" priority="164">
      <formula>LEN(TRIM(E8))=0</formula>
    </cfRule>
  </conditionalFormatting>
  <conditionalFormatting sqref="E8">
    <cfRule type="containsText" dxfId="1354" priority="162" operator="containsText" text="libre">
      <formula>NOT(ISERROR(SEARCH("libre",E8)))</formula>
    </cfRule>
  </conditionalFormatting>
  <conditionalFormatting sqref="F8">
    <cfRule type="containsText" dxfId="1353" priority="160" operator="containsText" text="ntitulé">
      <formula>NOT(ISERROR(SEARCH("ntitulé",F8)))</formula>
    </cfRule>
    <cfRule type="containsBlanks" dxfId="1352" priority="161">
      <formula>LEN(TRIM(F8))=0</formula>
    </cfRule>
  </conditionalFormatting>
  <conditionalFormatting sqref="F8">
    <cfRule type="containsText" dxfId="1351" priority="159" operator="containsText" text="libre">
      <formula>NOT(ISERROR(SEARCH("libre",F8)))</formula>
    </cfRule>
  </conditionalFormatting>
  <conditionalFormatting sqref="G8">
    <cfRule type="containsText" dxfId="1350" priority="157" operator="containsText" text="ntitulé">
      <formula>NOT(ISERROR(SEARCH("ntitulé",G8)))</formula>
    </cfRule>
    <cfRule type="containsBlanks" dxfId="1349" priority="158">
      <formula>LEN(TRIM(G8))=0</formula>
    </cfRule>
  </conditionalFormatting>
  <conditionalFormatting sqref="G8">
    <cfRule type="containsText" dxfId="1348" priority="156" operator="containsText" text="libre">
      <formula>NOT(ISERROR(SEARCH("libre",G8)))</formula>
    </cfRule>
  </conditionalFormatting>
  <conditionalFormatting sqref="H8">
    <cfRule type="containsText" dxfId="1347" priority="154" operator="containsText" text="ntitulé">
      <formula>NOT(ISERROR(SEARCH("ntitulé",H8)))</formula>
    </cfRule>
    <cfRule type="containsBlanks" dxfId="1346" priority="155">
      <formula>LEN(TRIM(H8))=0</formula>
    </cfRule>
  </conditionalFormatting>
  <conditionalFormatting sqref="H8">
    <cfRule type="containsText" dxfId="1345" priority="153" operator="containsText" text="libre">
      <formula>NOT(ISERROR(SEARCH("libre",H8)))</formula>
    </cfRule>
  </conditionalFormatting>
  <conditionalFormatting sqref="I8">
    <cfRule type="containsText" dxfId="1344" priority="151" operator="containsText" text="ntitulé">
      <formula>NOT(ISERROR(SEARCH("ntitulé",I8)))</formula>
    </cfRule>
    <cfRule type="containsBlanks" dxfId="1343" priority="152">
      <formula>LEN(TRIM(I8))=0</formula>
    </cfRule>
  </conditionalFormatting>
  <conditionalFormatting sqref="I8">
    <cfRule type="containsText" dxfId="1342" priority="150" operator="containsText" text="libre">
      <formula>NOT(ISERROR(SEARCH("libre",I8)))</formula>
    </cfRule>
  </conditionalFormatting>
  <conditionalFormatting sqref="B9:C9">
    <cfRule type="containsText" dxfId="1341" priority="148" operator="containsText" text="ntitulé">
      <formula>NOT(ISERROR(SEARCH("ntitulé",B9)))</formula>
    </cfRule>
    <cfRule type="containsBlanks" dxfId="1340" priority="149">
      <formula>LEN(TRIM(B9))=0</formula>
    </cfRule>
  </conditionalFormatting>
  <conditionalFormatting sqref="B9:C9">
    <cfRule type="containsText" dxfId="1339" priority="147" operator="containsText" text="libre">
      <formula>NOT(ISERROR(SEARCH("libre",B9)))</formula>
    </cfRule>
  </conditionalFormatting>
  <conditionalFormatting sqref="D9">
    <cfRule type="containsText" dxfId="1338" priority="145" operator="containsText" text="ntitulé">
      <formula>NOT(ISERROR(SEARCH("ntitulé",D9)))</formula>
    </cfRule>
    <cfRule type="containsBlanks" dxfId="1337" priority="146">
      <formula>LEN(TRIM(D9))=0</formula>
    </cfRule>
  </conditionalFormatting>
  <conditionalFormatting sqref="D9">
    <cfRule type="containsText" dxfId="1336" priority="144" operator="containsText" text="libre">
      <formula>NOT(ISERROR(SEARCH("libre",D9)))</formula>
    </cfRule>
  </conditionalFormatting>
  <conditionalFormatting sqref="E9">
    <cfRule type="containsText" dxfId="1335" priority="142" operator="containsText" text="ntitulé">
      <formula>NOT(ISERROR(SEARCH("ntitulé",E9)))</formula>
    </cfRule>
    <cfRule type="containsBlanks" dxfId="1334" priority="143">
      <formula>LEN(TRIM(E9))=0</formula>
    </cfRule>
  </conditionalFormatting>
  <conditionalFormatting sqref="E9">
    <cfRule type="containsText" dxfId="1333" priority="141" operator="containsText" text="libre">
      <formula>NOT(ISERROR(SEARCH("libre",E9)))</formula>
    </cfRule>
  </conditionalFormatting>
  <conditionalFormatting sqref="F9">
    <cfRule type="containsText" dxfId="1332" priority="139" operator="containsText" text="ntitulé">
      <formula>NOT(ISERROR(SEARCH("ntitulé",F9)))</formula>
    </cfRule>
    <cfRule type="containsBlanks" dxfId="1331" priority="140">
      <formula>LEN(TRIM(F9))=0</formula>
    </cfRule>
  </conditionalFormatting>
  <conditionalFormatting sqref="F9">
    <cfRule type="containsText" dxfId="1330" priority="138" operator="containsText" text="libre">
      <formula>NOT(ISERROR(SEARCH("libre",F9)))</formula>
    </cfRule>
  </conditionalFormatting>
  <conditionalFormatting sqref="G9">
    <cfRule type="containsText" dxfId="1329" priority="136" operator="containsText" text="ntitulé">
      <formula>NOT(ISERROR(SEARCH("ntitulé",G9)))</formula>
    </cfRule>
    <cfRule type="containsBlanks" dxfId="1328" priority="137">
      <formula>LEN(TRIM(G9))=0</formula>
    </cfRule>
  </conditionalFormatting>
  <conditionalFormatting sqref="G9">
    <cfRule type="containsText" dxfId="1327" priority="135" operator="containsText" text="libre">
      <formula>NOT(ISERROR(SEARCH("libre",G9)))</formula>
    </cfRule>
  </conditionalFormatting>
  <conditionalFormatting sqref="H11">
    <cfRule type="containsText" dxfId="1326" priority="112" operator="containsText" text="ntitulé">
      <formula>NOT(ISERROR(SEARCH("ntitulé",H11)))</formula>
    </cfRule>
    <cfRule type="containsBlanks" dxfId="1325" priority="113">
      <formula>LEN(TRIM(H11))=0</formula>
    </cfRule>
  </conditionalFormatting>
  <conditionalFormatting sqref="H11">
    <cfRule type="containsText" dxfId="1324" priority="111" operator="containsText" text="libre">
      <formula>NOT(ISERROR(SEARCH("libre",H11)))</formula>
    </cfRule>
  </conditionalFormatting>
  <conditionalFormatting sqref="I11">
    <cfRule type="containsText" dxfId="1323" priority="109" operator="containsText" text="ntitulé">
      <formula>NOT(ISERROR(SEARCH("ntitulé",I11)))</formula>
    </cfRule>
    <cfRule type="containsBlanks" dxfId="1322" priority="110">
      <formula>LEN(TRIM(I11))=0</formula>
    </cfRule>
  </conditionalFormatting>
  <conditionalFormatting sqref="I11">
    <cfRule type="containsText" dxfId="1321" priority="108" operator="containsText" text="libre">
      <formula>NOT(ISERROR(SEARCH("libre",I11)))</formula>
    </cfRule>
  </conditionalFormatting>
  <conditionalFormatting sqref="B11:C11">
    <cfRule type="containsText" dxfId="1320" priority="127" operator="containsText" text="ntitulé">
      <formula>NOT(ISERROR(SEARCH("ntitulé",B11)))</formula>
    </cfRule>
    <cfRule type="containsBlanks" dxfId="1319" priority="128">
      <formula>LEN(TRIM(B11))=0</formula>
    </cfRule>
  </conditionalFormatting>
  <conditionalFormatting sqref="B11:C11">
    <cfRule type="containsText" dxfId="1318" priority="126" operator="containsText" text="libre">
      <formula>NOT(ISERROR(SEARCH("libre",B11)))</formula>
    </cfRule>
  </conditionalFormatting>
  <conditionalFormatting sqref="D11">
    <cfRule type="containsText" dxfId="1317" priority="124" operator="containsText" text="ntitulé">
      <formula>NOT(ISERROR(SEARCH("ntitulé",D11)))</formula>
    </cfRule>
    <cfRule type="containsBlanks" dxfId="1316" priority="125">
      <formula>LEN(TRIM(D11))=0</formula>
    </cfRule>
  </conditionalFormatting>
  <conditionalFormatting sqref="D11">
    <cfRule type="containsText" dxfId="1315" priority="123" operator="containsText" text="libre">
      <formula>NOT(ISERROR(SEARCH("libre",D11)))</formula>
    </cfRule>
  </conditionalFormatting>
  <conditionalFormatting sqref="E11">
    <cfRule type="containsText" dxfId="1314" priority="121" operator="containsText" text="ntitulé">
      <formula>NOT(ISERROR(SEARCH("ntitulé",E11)))</formula>
    </cfRule>
    <cfRule type="containsBlanks" dxfId="1313" priority="122">
      <formula>LEN(TRIM(E11))=0</formula>
    </cfRule>
  </conditionalFormatting>
  <conditionalFormatting sqref="E11">
    <cfRule type="containsText" dxfId="1312" priority="120" operator="containsText" text="libre">
      <formula>NOT(ISERROR(SEARCH("libre",E11)))</formula>
    </cfRule>
  </conditionalFormatting>
  <conditionalFormatting sqref="F11">
    <cfRule type="containsText" dxfId="1311" priority="118" operator="containsText" text="ntitulé">
      <formula>NOT(ISERROR(SEARCH("ntitulé",F11)))</formula>
    </cfRule>
    <cfRule type="containsBlanks" dxfId="1310" priority="119">
      <formula>LEN(TRIM(F11))=0</formula>
    </cfRule>
  </conditionalFormatting>
  <conditionalFormatting sqref="F11">
    <cfRule type="containsText" dxfId="1309" priority="117" operator="containsText" text="libre">
      <formula>NOT(ISERROR(SEARCH("libre",F11)))</formula>
    </cfRule>
  </conditionalFormatting>
  <conditionalFormatting sqref="G11">
    <cfRule type="containsText" dxfId="1308" priority="115" operator="containsText" text="ntitulé">
      <formula>NOT(ISERROR(SEARCH("ntitulé",G11)))</formula>
    </cfRule>
    <cfRule type="containsBlanks" dxfId="1307" priority="116">
      <formula>LEN(TRIM(G11))=0</formula>
    </cfRule>
  </conditionalFormatting>
  <conditionalFormatting sqref="G11">
    <cfRule type="containsText" dxfId="1306" priority="114" operator="containsText" text="libre">
      <formula>NOT(ISERROR(SEARCH("libre",G11)))</formula>
    </cfRule>
  </conditionalFormatting>
  <conditionalFormatting sqref="H16">
    <cfRule type="containsText" dxfId="1305" priority="70" operator="containsText" text="ntitulé">
      <formula>NOT(ISERROR(SEARCH("ntitulé",H16)))</formula>
    </cfRule>
    <cfRule type="containsBlanks" dxfId="1304" priority="71">
      <formula>LEN(TRIM(H16))=0</formula>
    </cfRule>
  </conditionalFormatting>
  <conditionalFormatting sqref="H16">
    <cfRule type="containsText" dxfId="1303" priority="69" operator="containsText" text="libre">
      <formula>NOT(ISERROR(SEARCH("libre",H16)))</formula>
    </cfRule>
  </conditionalFormatting>
  <conditionalFormatting sqref="I16">
    <cfRule type="containsText" dxfId="1302" priority="67" operator="containsText" text="ntitulé">
      <formula>NOT(ISERROR(SEARCH("ntitulé",I16)))</formula>
    </cfRule>
    <cfRule type="containsBlanks" dxfId="1301" priority="68">
      <formula>LEN(TRIM(I16))=0</formula>
    </cfRule>
  </conditionalFormatting>
  <conditionalFormatting sqref="I16">
    <cfRule type="containsText" dxfId="1300" priority="66" operator="containsText" text="libre">
      <formula>NOT(ISERROR(SEARCH("libre",I16)))</formula>
    </cfRule>
  </conditionalFormatting>
  <conditionalFormatting sqref="B15:C15">
    <cfRule type="containsText" dxfId="1299" priority="106" operator="containsText" text="ntitulé">
      <formula>NOT(ISERROR(SEARCH("ntitulé",B15)))</formula>
    </cfRule>
    <cfRule type="containsBlanks" dxfId="1298" priority="107">
      <formula>LEN(TRIM(B15))=0</formula>
    </cfRule>
  </conditionalFormatting>
  <conditionalFormatting sqref="B15:C15">
    <cfRule type="containsText" dxfId="1297" priority="105" operator="containsText" text="libre">
      <formula>NOT(ISERROR(SEARCH("libre",B15)))</formula>
    </cfRule>
  </conditionalFormatting>
  <conditionalFormatting sqref="D15">
    <cfRule type="containsText" dxfId="1296" priority="103" operator="containsText" text="ntitulé">
      <formula>NOT(ISERROR(SEARCH("ntitulé",D15)))</formula>
    </cfRule>
    <cfRule type="containsBlanks" dxfId="1295" priority="104">
      <formula>LEN(TRIM(D15))=0</formula>
    </cfRule>
  </conditionalFormatting>
  <conditionalFormatting sqref="D15">
    <cfRule type="containsText" dxfId="1294" priority="102" operator="containsText" text="libre">
      <formula>NOT(ISERROR(SEARCH("libre",D15)))</formula>
    </cfRule>
  </conditionalFormatting>
  <conditionalFormatting sqref="E15">
    <cfRule type="containsText" dxfId="1293" priority="100" operator="containsText" text="ntitulé">
      <formula>NOT(ISERROR(SEARCH("ntitulé",E15)))</formula>
    </cfRule>
    <cfRule type="containsBlanks" dxfId="1292" priority="101">
      <formula>LEN(TRIM(E15))=0</formula>
    </cfRule>
  </conditionalFormatting>
  <conditionalFormatting sqref="E15">
    <cfRule type="containsText" dxfId="1291" priority="99" operator="containsText" text="libre">
      <formula>NOT(ISERROR(SEARCH("libre",E15)))</formula>
    </cfRule>
  </conditionalFormatting>
  <conditionalFormatting sqref="F15">
    <cfRule type="containsText" dxfId="1290" priority="97" operator="containsText" text="ntitulé">
      <formula>NOT(ISERROR(SEARCH("ntitulé",F15)))</formula>
    </cfRule>
    <cfRule type="containsBlanks" dxfId="1289" priority="98">
      <formula>LEN(TRIM(F15))=0</formula>
    </cfRule>
  </conditionalFormatting>
  <conditionalFormatting sqref="F15">
    <cfRule type="containsText" dxfId="1288" priority="96" operator="containsText" text="libre">
      <formula>NOT(ISERROR(SEARCH("libre",F15)))</formula>
    </cfRule>
  </conditionalFormatting>
  <conditionalFormatting sqref="G15">
    <cfRule type="containsText" dxfId="1287" priority="94" operator="containsText" text="ntitulé">
      <formula>NOT(ISERROR(SEARCH("ntitulé",G15)))</formula>
    </cfRule>
    <cfRule type="containsBlanks" dxfId="1286" priority="95">
      <formula>LEN(TRIM(G15))=0</formula>
    </cfRule>
  </conditionalFormatting>
  <conditionalFormatting sqref="G15">
    <cfRule type="containsText" dxfId="1285" priority="93" operator="containsText" text="libre">
      <formula>NOT(ISERROR(SEARCH("libre",G15)))</formula>
    </cfRule>
  </conditionalFormatting>
  <conditionalFormatting sqref="H15">
    <cfRule type="containsText" dxfId="1284" priority="91" operator="containsText" text="ntitulé">
      <formula>NOT(ISERROR(SEARCH("ntitulé",H15)))</formula>
    </cfRule>
    <cfRule type="containsBlanks" dxfId="1283" priority="92">
      <formula>LEN(TRIM(H15))=0</formula>
    </cfRule>
  </conditionalFormatting>
  <conditionalFormatting sqref="H15">
    <cfRule type="containsText" dxfId="1282" priority="90" operator="containsText" text="libre">
      <formula>NOT(ISERROR(SEARCH("libre",H15)))</formula>
    </cfRule>
  </conditionalFormatting>
  <conditionalFormatting sqref="I15">
    <cfRule type="containsText" dxfId="1281" priority="88" operator="containsText" text="ntitulé">
      <formula>NOT(ISERROR(SEARCH("ntitulé",I15)))</formula>
    </cfRule>
    <cfRule type="containsBlanks" dxfId="1280" priority="89">
      <formula>LEN(TRIM(I15))=0</formula>
    </cfRule>
  </conditionalFormatting>
  <conditionalFormatting sqref="I15">
    <cfRule type="containsText" dxfId="1279" priority="87" operator="containsText" text="libre">
      <formula>NOT(ISERROR(SEARCH("libre",I15)))</formula>
    </cfRule>
  </conditionalFormatting>
  <conditionalFormatting sqref="B16:C16">
    <cfRule type="containsText" dxfId="1278" priority="85" operator="containsText" text="ntitulé">
      <formula>NOT(ISERROR(SEARCH("ntitulé",B16)))</formula>
    </cfRule>
    <cfRule type="containsBlanks" dxfId="1277" priority="86">
      <formula>LEN(TRIM(B16))=0</formula>
    </cfRule>
  </conditionalFormatting>
  <conditionalFormatting sqref="B16:C16">
    <cfRule type="containsText" dxfId="1276" priority="84" operator="containsText" text="libre">
      <formula>NOT(ISERROR(SEARCH("libre",B16)))</formula>
    </cfRule>
  </conditionalFormatting>
  <conditionalFormatting sqref="D16">
    <cfRule type="containsText" dxfId="1275" priority="82" operator="containsText" text="ntitulé">
      <formula>NOT(ISERROR(SEARCH("ntitulé",D16)))</formula>
    </cfRule>
    <cfRule type="containsBlanks" dxfId="1274" priority="83">
      <formula>LEN(TRIM(D16))=0</formula>
    </cfRule>
  </conditionalFormatting>
  <conditionalFormatting sqref="D16">
    <cfRule type="containsText" dxfId="1273" priority="81" operator="containsText" text="libre">
      <formula>NOT(ISERROR(SEARCH("libre",D16)))</formula>
    </cfRule>
  </conditionalFormatting>
  <conditionalFormatting sqref="E16">
    <cfRule type="containsText" dxfId="1272" priority="79" operator="containsText" text="ntitulé">
      <formula>NOT(ISERROR(SEARCH("ntitulé",E16)))</formula>
    </cfRule>
    <cfRule type="containsBlanks" dxfId="1271" priority="80">
      <formula>LEN(TRIM(E16))=0</formula>
    </cfRule>
  </conditionalFormatting>
  <conditionalFormatting sqref="E16">
    <cfRule type="containsText" dxfId="1270" priority="78" operator="containsText" text="libre">
      <formula>NOT(ISERROR(SEARCH("libre",E16)))</formula>
    </cfRule>
  </conditionalFormatting>
  <conditionalFormatting sqref="F16">
    <cfRule type="containsText" dxfId="1269" priority="76" operator="containsText" text="ntitulé">
      <formula>NOT(ISERROR(SEARCH("ntitulé",F16)))</formula>
    </cfRule>
    <cfRule type="containsBlanks" dxfId="1268" priority="77">
      <formula>LEN(TRIM(F16))=0</formula>
    </cfRule>
  </conditionalFormatting>
  <conditionalFormatting sqref="F16">
    <cfRule type="containsText" dxfId="1267" priority="75" operator="containsText" text="libre">
      <formula>NOT(ISERROR(SEARCH("libre",F16)))</formula>
    </cfRule>
  </conditionalFormatting>
  <conditionalFormatting sqref="G16">
    <cfRule type="containsText" dxfId="1266" priority="73" operator="containsText" text="ntitulé">
      <formula>NOT(ISERROR(SEARCH("ntitulé",G16)))</formula>
    </cfRule>
    <cfRule type="containsBlanks" dxfId="1265" priority="74">
      <formula>LEN(TRIM(G16))=0</formula>
    </cfRule>
  </conditionalFormatting>
  <conditionalFormatting sqref="G16">
    <cfRule type="containsText" dxfId="1264" priority="72" operator="containsText" text="libre">
      <formula>NOT(ISERROR(SEARCH("libre",G16)))</formula>
    </cfRule>
  </conditionalFormatting>
  <conditionalFormatting sqref="H18">
    <cfRule type="containsText" dxfId="1263" priority="49" operator="containsText" text="ntitulé">
      <formula>NOT(ISERROR(SEARCH("ntitulé",H18)))</formula>
    </cfRule>
    <cfRule type="containsBlanks" dxfId="1262" priority="50">
      <formula>LEN(TRIM(H18))=0</formula>
    </cfRule>
  </conditionalFormatting>
  <conditionalFormatting sqref="H18">
    <cfRule type="containsText" dxfId="1261" priority="48" operator="containsText" text="libre">
      <formula>NOT(ISERROR(SEARCH("libre",H18)))</formula>
    </cfRule>
  </conditionalFormatting>
  <conditionalFormatting sqref="I18">
    <cfRule type="containsText" dxfId="1260" priority="46" operator="containsText" text="ntitulé">
      <formula>NOT(ISERROR(SEARCH("ntitulé",I18)))</formula>
    </cfRule>
    <cfRule type="containsBlanks" dxfId="1259" priority="47">
      <formula>LEN(TRIM(I18))=0</formula>
    </cfRule>
  </conditionalFormatting>
  <conditionalFormatting sqref="I18">
    <cfRule type="containsText" dxfId="1258" priority="45" operator="containsText" text="libre">
      <formula>NOT(ISERROR(SEARCH("libre",I18)))</formula>
    </cfRule>
  </conditionalFormatting>
  <conditionalFormatting sqref="B18:C18">
    <cfRule type="containsText" dxfId="1257" priority="64" operator="containsText" text="ntitulé">
      <formula>NOT(ISERROR(SEARCH("ntitulé",B18)))</formula>
    </cfRule>
    <cfRule type="containsBlanks" dxfId="1256" priority="65">
      <formula>LEN(TRIM(B18))=0</formula>
    </cfRule>
  </conditionalFormatting>
  <conditionalFormatting sqref="B18:C18">
    <cfRule type="containsText" dxfId="1255" priority="63" operator="containsText" text="libre">
      <formula>NOT(ISERROR(SEARCH("libre",B18)))</formula>
    </cfRule>
  </conditionalFormatting>
  <conditionalFormatting sqref="D18">
    <cfRule type="containsText" dxfId="1254" priority="61" operator="containsText" text="ntitulé">
      <formula>NOT(ISERROR(SEARCH("ntitulé",D18)))</formula>
    </cfRule>
    <cfRule type="containsBlanks" dxfId="1253" priority="62">
      <formula>LEN(TRIM(D18))=0</formula>
    </cfRule>
  </conditionalFormatting>
  <conditionalFormatting sqref="D18">
    <cfRule type="containsText" dxfId="1252" priority="60" operator="containsText" text="libre">
      <formula>NOT(ISERROR(SEARCH("libre",D18)))</formula>
    </cfRule>
  </conditionalFormatting>
  <conditionalFormatting sqref="E18">
    <cfRule type="containsText" dxfId="1251" priority="58" operator="containsText" text="ntitulé">
      <formula>NOT(ISERROR(SEARCH("ntitulé",E18)))</formula>
    </cfRule>
    <cfRule type="containsBlanks" dxfId="1250" priority="59">
      <formula>LEN(TRIM(E18))=0</formula>
    </cfRule>
  </conditionalFormatting>
  <conditionalFormatting sqref="E18">
    <cfRule type="containsText" dxfId="1249" priority="57" operator="containsText" text="libre">
      <formula>NOT(ISERROR(SEARCH("libre",E18)))</formula>
    </cfRule>
  </conditionalFormatting>
  <conditionalFormatting sqref="F18">
    <cfRule type="containsText" dxfId="1248" priority="55" operator="containsText" text="ntitulé">
      <formula>NOT(ISERROR(SEARCH("ntitulé",F18)))</formula>
    </cfRule>
    <cfRule type="containsBlanks" dxfId="1247" priority="56">
      <formula>LEN(TRIM(F18))=0</formula>
    </cfRule>
  </conditionalFormatting>
  <conditionalFormatting sqref="F18">
    <cfRule type="containsText" dxfId="1246" priority="54" operator="containsText" text="libre">
      <formula>NOT(ISERROR(SEARCH("libre",F18)))</formula>
    </cfRule>
  </conditionalFormatting>
  <conditionalFormatting sqref="G18">
    <cfRule type="containsText" dxfId="1245" priority="52" operator="containsText" text="ntitulé">
      <formula>NOT(ISERROR(SEARCH("ntitulé",G18)))</formula>
    </cfRule>
    <cfRule type="containsBlanks" dxfId="1244" priority="53">
      <formula>LEN(TRIM(G18))=0</formula>
    </cfRule>
  </conditionalFormatting>
  <conditionalFormatting sqref="G18">
    <cfRule type="containsText" dxfId="1243" priority="51" operator="containsText" text="libre">
      <formula>NOT(ISERROR(SEARCH("libre",G18)))</formula>
    </cfRule>
  </conditionalFormatting>
  <conditionalFormatting sqref="B22:C22">
    <cfRule type="containsText" dxfId="1242" priority="43" operator="containsText" text="ntitulé">
      <formula>NOT(ISERROR(SEARCH("ntitulé",B22)))</formula>
    </cfRule>
    <cfRule type="containsBlanks" dxfId="1241" priority="44">
      <formula>LEN(TRIM(B22))=0</formula>
    </cfRule>
  </conditionalFormatting>
  <conditionalFormatting sqref="B22:C22">
    <cfRule type="containsText" dxfId="1240" priority="42" operator="containsText" text="libre">
      <formula>NOT(ISERROR(SEARCH("libre",B22)))</formula>
    </cfRule>
  </conditionalFormatting>
  <conditionalFormatting sqref="D22">
    <cfRule type="containsText" dxfId="1239" priority="40" operator="containsText" text="ntitulé">
      <formula>NOT(ISERROR(SEARCH("ntitulé",D22)))</formula>
    </cfRule>
    <cfRule type="containsBlanks" dxfId="1238" priority="41">
      <formula>LEN(TRIM(D22))=0</formula>
    </cfRule>
  </conditionalFormatting>
  <conditionalFormatting sqref="D22">
    <cfRule type="containsText" dxfId="1237" priority="39" operator="containsText" text="libre">
      <formula>NOT(ISERROR(SEARCH("libre",D22)))</formula>
    </cfRule>
  </conditionalFormatting>
  <conditionalFormatting sqref="E22">
    <cfRule type="containsText" dxfId="1236" priority="37" operator="containsText" text="ntitulé">
      <formula>NOT(ISERROR(SEARCH("ntitulé",E22)))</formula>
    </cfRule>
    <cfRule type="containsBlanks" dxfId="1235" priority="38">
      <formula>LEN(TRIM(E22))=0</formula>
    </cfRule>
  </conditionalFormatting>
  <conditionalFormatting sqref="E22">
    <cfRule type="containsText" dxfId="1234" priority="36" operator="containsText" text="libre">
      <formula>NOT(ISERROR(SEARCH("libre",E22)))</formula>
    </cfRule>
  </conditionalFormatting>
  <conditionalFormatting sqref="F22">
    <cfRule type="containsText" dxfId="1233" priority="34" operator="containsText" text="ntitulé">
      <formula>NOT(ISERROR(SEARCH("ntitulé",F22)))</formula>
    </cfRule>
    <cfRule type="containsBlanks" dxfId="1232" priority="35">
      <formula>LEN(TRIM(F22))=0</formula>
    </cfRule>
  </conditionalFormatting>
  <conditionalFormatting sqref="F22">
    <cfRule type="containsText" dxfId="1231" priority="33" operator="containsText" text="libre">
      <formula>NOT(ISERROR(SEARCH("libre",F22)))</formula>
    </cfRule>
  </conditionalFormatting>
  <conditionalFormatting sqref="G22">
    <cfRule type="containsText" dxfId="1230" priority="31" operator="containsText" text="ntitulé">
      <formula>NOT(ISERROR(SEARCH("ntitulé",G22)))</formula>
    </cfRule>
    <cfRule type="containsBlanks" dxfId="1229" priority="32">
      <formula>LEN(TRIM(G22))=0</formula>
    </cfRule>
  </conditionalFormatting>
  <conditionalFormatting sqref="G22">
    <cfRule type="containsText" dxfId="1228" priority="30" operator="containsText" text="libre">
      <formula>NOT(ISERROR(SEARCH("libre",G22)))</formula>
    </cfRule>
  </conditionalFormatting>
  <conditionalFormatting sqref="H22">
    <cfRule type="containsText" dxfId="1227" priority="28" operator="containsText" text="ntitulé">
      <formula>NOT(ISERROR(SEARCH("ntitulé",H22)))</formula>
    </cfRule>
    <cfRule type="containsBlanks" dxfId="1226" priority="29">
      <formula>LEN(TRIM(H22))=0</formula>
    </cfRule>
  </conditionalFormatting>
  <conditionalFormatting sqref="H22">
    <cfRule type="containsText" dxfId="1225" priority="27" operator="containsText" text="libre">
      <formula>NOT(ISERROR(SEARCH("libre",H22)))</formula>
    </cfRule>
  </conditionalFormatting>
  <conditionalFormatting sqref="I22">
    <cfRule type="containsText" dxfId="1224" priority="25" operator="containsText" text="ntitulé">
      <formula>NOT(ISERROR(SEARCH("ntitulé",I22)))</formula>
    </cfRule>
    <cfRule type="containsBlanks" dxfId="1223" priority="26">
      <formula>LEN(TRIM(I22))=0</formula>
    </cfRule>
  </conditionalFormatting>
  <conditionalFormatting sqref="I22">
    <cfRule type="containsText" dxfId="1222" priority="24" operator="containsText" text="libre">
      <formula>NOT(ISERROR(SEARCH("libre",I22)))</formula>
    </cfRule>
  </conditionalFormatting>
  <conditionalFormatting sqref="B31:Q31">
    <cfRule type="containsBlanks" dxfId="1221" priority="2">
      <formula>LEN(TRIM(B31))=0</formula>
    </cfRule>
  </conditionalFormatting>
  <conditionalFormatting sqref="B32:Q35">
    <cfRule type="containsBlanks" dxfId="1220" priority="1">
      <formula>LEN(TRIM(B32))=0</formula>
    </cfRule>
  </conditionalFormatting>
  <hyperlinks>
    <hyperlink ref="A1" location="TAB00!A1" display="Retour page de garde"/>
    <hyperlink ref="A2" location="'TAB5'!A1" display="Retour TAB5"/>
  </hyperlinks>
  <pageMargins left="0.7" right="0.7" top="0.75" bottom="0.75" header="0.3" footer="0.3"/>
  <pageSetup paperSize="9" scale="70" orientation="landscape" verticalDpi="300" r:id="rId1"/>
  <rowBreaks count="1" manualBreakCount="1">
    <brk id="28" max="16" man="1"/>
  </rowBreaks>
  <extLst>
    <ext xmlns:x14="http://schemas.microsoft.com/office/spreadsheetml/2009/9/main" uri="{78C0D931-6437-407d-A8EE-F0AAD7539E65}">
      <x14:conditionalFormattings>
        <x14:conditionalFormatting xmlns:xm="http://schemas.microsoft.com/office/excel/2006/main">
          <x14:cfRule type="expression" priority="172" id="{C48695F8-1A1F-4817-BF40-56EC5024C1B3}">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71" id="{E221915D-1FF2-4B9B-975D-5B58B3194D0B}">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topLeftCell="A28" zoomScale="90" zoomScaleNormal="90" workbookViewId="0">
      <selection activeCell="B24" sqref="B24:Q24"/>
    </sheetView>
  </sheetViews>
  <sheetFormatPr baseColWidth="10" defaultColWidth="9.1640625" defaultRowHeight="13.5" x14ac:dyDescent="0.3"/>
  <cols>
    <col min="1" max="1" width="45.5" style="6" customWidth="1"/>
    <col min="2" max="2" width="16.6640625" style="1" customWidth="1"/>
    <col min="3" max="4" width="16.6640625" style="6" customWidth="1"/>
    <col min="5" max="9" width="16.6640625" style="1" customWidth="1"/>
    <col min="10" max="10" width="1.83203125" style="1" customWidth="1"/>
    <col min="11" max="11" width="9.6640625" style="1" customWidth="1"/>
    <col min="12" max="19" width="8.5" style="1" customWidth="1"/>
    <col min="20" max="16384" width="9.1640625" style="1"/>
  </cols>
  <sheetData>
    <row r="1" spans="1:17" ht="15" x14ac:dyDescent="0.3">
      <c r="A1" s="21" t="s">
        <v>152</v>
      </c>
      <c r="B1" s="9"/>
      <c r="C1" s="36"/>
      <c r="E1" s="9"/>
      <c r="G1" s="9"/>
      <c r="I1" s="9"/>
      <c r="L1" s="9"/>
      <c r="N1" s="9"/>
      <c r="P1" s="9"/>
    </row>
    <row r="2" spans="1:17" ht="15" x14ac:dyDescent="0.3">
      <c r="A2" s="264" t="s">
        <v>371</v>
      </c>
      <c r="B2" s="9"/>
      <c r="C2" s="36"/>
      <c r="E2" s="9"/>
      <c r="G2" s="9"/>
      <c r="I2" s="9"/>
      <c r="L2" s="9"/>
      <c r="N2" s="9"/>
      <c r="P2" s="9"/>
    </row>
    <row r="4" spans="1:17" ht="49.9" customHeight="1" x14ac:dyDescent="0.3">
      <c r="A4" s="781" t="str">
        <f>TAB00!B76&amp;" : "&amp;TAB00!C76</f>
        <v xml:space="preserve">TAB5.13 : Charges d’achat des certificats verts </v>
      </c>
      <c r="B4" s="781"/>
      <c r="C4" s="781"/>
      <c r="D4" s="781"/>
      <c r="E4" s="781"/>
      <c r="F4" s="781"/>
      <c r="G4" s="781"/>
      <c r="H4" s="781"/>
      <c r="I4" s="781"/>
      <c r="J4" s="781"/>
      <c r="K4" s="781"/>
      <c r="L4" s="781"/>
      <c r="M4" s="781"/>
      <c r="N4" s="781"/>
      <c r="O4" s="781"/>
      <c r="P4" s="781"/>
      <c r="Q4" s="781"/>
    </row>
    <row r="5" spans="1:17" x14ac:dyDescent="0.3">
      <c r="L5" s="2"/>
      <c r="M5" s="2"/>
      <c r="N5" s="2"/>
    </row>
    <row r="6" spans="1:17" s="266" customFormat="1" x14ac:dyDescent="0.3">
      <c r="A6" s="168"/>
      <c r="B6" s="168"/>
      <c r="C6" s="168"/>
      <c r="D6" s="168"/>
      <c r="E6" s="78"/>
      <c r="F6" s="78"/>
      <c r="G6" s="78"/>
      <c r="H6" s="78"/>
      <c r="I6" s="78"/>
      <c r="K6" s="758" t="s">
        <v>954</v>
      </c>
      <c r="L6" s="765"/>
      <c r="M6" s="765"/>
      <c r="N6" s="765"/>
      <c r="O6" s="765"/>
      <c r="P6" s="765"/>
      <c r="Q6" s="766"/>
    </row>
    <row r="7" spans="1:17" s="266" customFormat="1" ht="27" x14ac:dyDescent="0.3">
      <c r="A7" s="615" t="s">
        <v>2</v>
      </c>
      <c r="B7" s="596" t="s">
        <v>110</v>
      </c>
      <c r="C7" s="596" t="s">
        <v>132</v>
      </c>
      <c r="D7" s="596" t="s">
        <v>299</v>
      </c>
      <c r="E7" s="596" t="s">
        <v>298</v>
      </c>
      <c r="F7" s="596" t="s">
        <v>294</v>
      </c>
      <c r="G7" s="596" t="s">
        <v>295</v>
      </c>
      <c r="H7" s="596" t="s">
        <v>296</v>
      </c>
      <c r="I7" s="596" t="s">
        <v>297</v>
      </c>
      <c r="K7" s="596" t="s">
        <v>950</v>
      </c>
      <c r="L7" s="596" t="s">
        <v>951</v>
      </c>
      <c r="M7" s="596" t="s">
        <v>959</v>
      </c>
      <c r="N7" s="596" t="s">
        <v>955</v>
      </c>
      <c r="O7" s="596" t="s">
        <v>956</v>
      </c>
      <c r="P7" s="596" t="s">
        <v>957</v>
      </c>
      <c r="Q7" s="596" t="s">
        <v>958</v>
      </c>
    </row>
    <row r="8" spans="1:17" s="2" customFormat="1" ht="27" customHeight="1" x14ac:dyDescent="0.3">
      <c r="A8" s="29" t="s">
        <v>851</v>
      </c>
      <c r="B8" s="270"/>
      <c r="C8" s="270"/>
      <c r="D8" s="270"/>
      <c r="E8" s="270"/>
      <c r="F8" s="270"/>
      <c r="G8" s="270"/>
      <c r="H8" s="270"/>
      <c r="I8" s="270"/>
      <c r="K8" s="331">
        <f t="shared" ref="K8:K13" si="0">IFERROR(IF(AND(ROUND(SUM(B8:B8),0)=0,ROUND(SUM(C8:C8),0)&gt;ROUND(SUM(B8:B8),0)),"INF",(ROUND(SUM(C8:C8),0)-ROUND(SUM(B8:B8),0))/ROUND(SUM(B8:B8),0)),0)</f>
        <v>0</v>
      </c>
      <c r="L8" s="331">
        <f t="shared" ref="L8:Q13" si="1">IFERROR(IF(AND(ROUND(SUM(C8),0)=0,ROUND(SUM(D8:D8),0)&gt;ROUND(SUM(C8),0)),"INF",(ROUND(SUM(D8:D8),0)-ROUND(SUM(C8),0))/ROUND(SUM(C8),0)),0)</f>
        <v>0</v>
      </c>
      <c r="M8" s="331">
        <f t="shared" si="1"/>
        <v>0</v>
      </c>
      <c r="N8" s="331">
        <f t="shared" si="1"/>
        <v>0</v>
      </c>
      <c r="O8" s="331">
        <f t="shared" si="1"/>
        <v>0</v>
      </c>
      <c r="P8" s="331">
        <f t="shared" si="1"/>
        <v>0</v>
      </c>
      <c r="Q8" s="333">
        <f t="shared" si="1"/>
        <v>0</v>
      </c>
    </row>
    <row r="9" spans="1:17" s="19" customFormat="1" ht="31.9" customHeight="1" x14ac:dyDescent="0.3">
      <c r="A9" s="29" t="s">
        <v>852</v>
      </c>
      <c r="B9" s="270"/>
      <c r="C9" s="270"/>
      <c r="D9" s="270"/>
      <c r="E9" s="270"/>
      <c r="F9" s="270"/>
      <c r="G9" s="270"/>
      <c r="H9" s="270"/>
      <c r="I9" s="270"/>
      <c r="K9" s="331">
        <f t="shared" si="0"/>
        <v>0</v>
      </c>
      <c r="L9" s="331">
        <f t="shared" si="1"/>
        <v>0</v>
      </c>
      <c r="M9" s="331">
        <f t="shared" si="1"/>
        <v>0</v>
      </c>
      <c r="N9" s="331">
        <f t="shared" si="1"/>
        <v>0</v>
      </c>
      <c r="O9" s="331">
        <f t="shared" si="1"/>
        <v>0</v>
      </c>
      <c r="P9" s="331">
        <f t="shared" si="1"/>
        <v>0</v>
      </c>
      <c r="Q9" s="333">
        <f t="shared" si="1"/>
        <v>0</v>
      </c>
    </row>
    <row r="10" spans="1:17" s="19" customFormat="1" ht="31.9" customHeight="1" x14ac:dyDescent="0.3">
      <c r="A10" s="29" t="s">
        <v>352</v>
      </c>
      <c r="B10" s="565"/>
      <c r="C10" s="565"/>
      <c r="D10" s="565"/>
      <c r="E10" s="565"/>
      <c r="F10" s="565"/>
      <c r="G10" s="565"/>
      <c r="H10" s="565"/>
      <c r="I10" s="565"/>
      <c r="K10" s="331">
        <f t="shared" si="0"/>
        <v>0</v>
      </c>
      <c r="L10" s="331">
        <f t="shared" si="1"/>
        <v>0</v>
      </c>
      <c r="M10" s="331">
        <f t="shared" si="1"/>
        <v>0</v>
      </c>
      <c r="N10" s="331">
        <f t="shared" si="1"/>
        <v>0</v>
      </c>
      <c r="O10" s="331">
        <f t="shared" si="1"/>
        <v>0</v>
      </c>
      <c r="P10" s="331">
        <f t="shared" si="1"/>
        <v>0</v>
      </c>
      <c r="Q10" s="333">
        <f t="shared" si="1"/>
        <v>0</v>
      </c>
    </row>
    <row r="11" spans="1:17" s="19" customFormat="1" ht="31.9" customHeight="1" x14ac:dyDescent="0.3">
      <c r="A11" s="40" t="s">
        <v>353</v>
      </c>
      <c r="B11" s="329">
        <f t="shared" ref="B11:I11" si="2">B9*B10</f>
        <v>0</v>
      </c>
      <c r="C11" s="329">
        <f t="shared" si="2"/>
        <v>0</v>
      </c>
      <c r="D11" s="329">
        <f t="shared" si="2"/>
        <v>0</v>
      </c>
      <c r="E11" s="329">
        <f t="shared" si="2"/>
        <v>0</v>
      </c>
      <c r="F11" s="329">
        <f t="shared" si="2"/>
        <v>0</v>
      </c>
      <c r="G11" s="329">
        <f t="shared" si="2"/>
        <v>0</v>
      </c>
      <c r="H11" s="329">
        <f t="shared" si="2"/>
        <v>0</v>
      </c>
      <c r="I11" s="329">
        <f t="shared" si="2"/>
        <v>0</v>
      </c>
      <c r="K11" s="330">
        <f t="shared" si="0"/>
        <v>0</v>
      </c>
      <c r="L11" s="330">
        <f t="shared" si="1"/>
        <v>0</v>
      </c>
      <c r="M11" s="330">
        <f t="shared" si="1"/>
        <v>0</v>
      </c>
      <c r="N11" s="330">
        <f t="shared" si="1"/>
        <v>0</v>
      </c>
      <c r="O11" s="330">
        <f t="shared" si="1"/>
        <v>0</v>
      </c>
      <c r="P11" s="330">
        <f t="shared" si="1"/>
        <v>0</v>
      </c>
      <c r="Q11" s="333">
        <f t="shared" si="1"/>
        <v>0</v>
      </c>
    </row>
    <row r="12" spans="1:17" s="19" customFormat="1" ht="31.9" customHeight="1" x14ac:dyDescent="0.3">
      <c r="A12" s="29" t="s">
        <v>307</v>
      </c>
      <c r="B12" s="327"/>
      <c r="C12" s="327"/>
      <c r="D12" s="33"/>
      <c r="E12" s="327"/>
      <c r="F12" s="327"/>
      <c r="G12" s="327"/>
      <c r="H12" s="327"/>
      <c r="I12" s="327"/>
      <c r="K12" s="331">
        <f t="shared" si="0"/>
        <v>0</v>
      </c>
      <c r="L12" s="331">
        <f t="shared" si="1"/>
        <v>0</v>
      </c>
      <c r="M12" s="331">
        <f t="shared" si="1"/>
        <v>0</v>
      </c>
      <c r="N12" s="331">
        <f t="shared" si="1"/>
        <v>0</v>
      </c>
      <c r="O12" s="331">
        <f t="shared" si="1"/>
        <v>0</v>
      </c>
      <c r="P12" s="331">
        <f t="shared" si="1"/>
        <v>0</v>
      </c>
      <c r="Q12" s="333">
        <f t="shared" si="1"/>
        <v>0</v>
      </c>
    </row>
    <row r="13" spans="1:17" s="19" customFormat="1" ht="31.9" customHeight="1" x14ac:dyDescent="0.3">
      <c r="A13" s="328" t="s">
        <v>892</v>
      </c>
      <c r="B13" s="319">
        <f t="shared" ref="B13:I13" si="3">B11*B12</f>
        <v>0</v>
      </c>
      <c r="C13" s="319">
        <f t="shared" si="3"/>
        <v>0</v>
      </c>
      <c r="D13" s="319">
        <f t="shared" si="3"/>
        <v>0</v>
      </c>
      <c r="E13" s="319">
        <f t="shared" si="3"/>
        <v>0</v>
      </c>
      <c r="F13" s="319">
        <f t="shared" si="3"/>
        <v>0</v>
      </c>
      <c r="G13" s="319">
        <f t="shared" si="3"/>
        <v>0</v>
      </c>
      <c r="H13" s="319">
        <f t="shared" si="3"/>
        <v>0</v>
      </c>
      <c r="I13" s="319">
        <f t="shared" si="3"/>
        <v>0</v>
      </c>
      <c r="K13" s="320">
        <f t="shared" si="0"/>
        <v>0</v>
      </c>
      <c r="L13" s="320">
        <f t="shared" si="1"/>
        <v>0</v>
      </c>
      <c r="M13" s="320">
        <f t="shared" si="1"/>
        <v>0</v>
      </c>
      <c r="N13" s="320">
        <f t="shared" si="1"/>
        <v>0</v>
      </c>
      <c r="O13" s="320">
        <f t="shared" si="1"/>
        <v>0</v>
      </c>
      <c r="P13" s="320">
        <f t="shared" si="1"/>
        <v>0</v>
      </c>
      <c r="Q13" s="320">
        <f t="shared" si="1"/>
        <v>0</v>
      </c>
    </row>
    <row r="14" spans="1:17" s="2" customFormat="1" x14ac:dyDescent="0.3">
      <c r="A14" s="23"/>
    </row>
    <row r="15" spans="1:17" s="2" customFormat="1" x14ac:dyDescent="0.3">
      <c r="A15" s="761" t="str">
        <f>IF(ABS(B13-SUM('TAB3'!E22:G22))&gt;100,'TAB C'!B29,"")</f>
        <v/>
      </c>
      <c r="B15" s="761"/>
      <c r="C15" s="761"/>
      <c r="D15" s="761"/>
      <c r="E15" s="761"/>
      <c r="F15" s="761"/>
      <c r="G15" s="761"/>
      <c r="H15" s="761"/>
      <c r="I15" s="761"/>
      <c r="J15" s="761"/>
      <c r="K15" s="761"/>
      <c r="L15" s="761"/>
      <c r="M15" s="761"/>
    </row>
    <row r="17" spans="1:17" s="73" customFormat="1" ht="14.25" thickBot="1" x14ac:dyDescent="0.35">
      <c r="A17" s="786" t="s">
        <v>668</v>
      </c>
      <c r="B17" s="786"/>
      <c r="C17" s="786"/>
      <c r="D17" s="786"/>
      <c r="E17" s="786"/>
      <c r="F17" s="786"/>
      <c r="G17" s="786"/>
      <c r="H17" s="786"/>
      <c r="I17" s="786"/>
      <c r="J17" s="786"/>
      <c r="K17" s="786"/>
      <c r="L17" s="786"/>
      <c r="M17" s="786"/>
      <c r="N17" s="786"/>
      <c r="O17" s="786"/>
      <c r="P17" s="786"/>
      <c r="Q17" s="786"/>
    </row>
    <row r="18" spans="1:17" s="73" customFormat="1" ht="14.25" thickBot="1" x14ac:dyDescent="0.35">
      <c r="A18" s="150" t="s">
        <v>661</v>
      </c>
      <c r="B18" s="776" t="s">
        <v>507</v>
      </c>
      <c r="C18" s="777"/>
      <c r="D18" s="777"/>
      <c r="E18" s="777"/>
      <c r="F18" s="777"/>
      <c r="G18" s="777"/>
      <c r="H18" s="777"/>
      <c r="I18" s="777"/>
      <c r="J18" s="777"/>
      <c r="K18" s="777"/>
      <c r="L18" s="777"/>
      <c r="M18" s="777"/>
      <c r="N18" s="777"/>
      <c r="O18" s="777"/>
      <c r="P18" s="777"/>
      <c r="Q18" s="777"/>
    </row>
    <row r="19" spans="1:17" s="73" customFormat="1" ht="180.6" customHeight="1" thickBot="1" x14ac:dyDescent="0.35">
      <c r="A19" s="256">
        <v>2019</v>
      </c>
      <c r="B19" s="779"/>
      <c r="C19" s="780"/>
      <c r="D19" s="780"/>
      <c r="E19" s="780"/>
      <c r="F19" s="780"/>
      <c r="G19" s="780"/>
      <c r="H19" s="780"/>
      <c r="I19" s="780"/>
      <c r="J19" s="780"/>
      <c r="K19" s="780"/>
      <c r="L19" s="780"/>
      <c r="M19" s="780"/>
      <c r="N19" s="780"/>
      <c r="O19" s="780"/>
      <c r="P19" s="780"/>
      <c r="Q19" s="780"/>
    </row>
    <row r="20" spans="1:17" s="73" customFormat="1" ht="180.6" customHeight="1" thickBot="1" x14ac:dyDescent="0.35">
      <c r="A20" s="151">
        <v>2020</v>
      </c>
      <c r="B20" s="779"/>
      <c r="C20" s="780"/>
      <c r="D20" s="780"/>
      <c r="E20" s="780"/>
      <c r="F20" s="780"/>
      <c r="G20" s="780"/>
      <c r="H20" s="780"/>
      <c r="I20" s="780"/>
      <c r="J20" s="780"/>
      <c r="K20" s="780"/>
      <c r="L20" s="780"/>
      <c r="M20" s="780"/>
      <c r="N20" s="780"/>
      <c r="O20" s="780"/>
      <c r="P20" s="780"/>
      <c r="Q20" s="780"/>
    </row>
    <row r="21" spans="1:17" s="73" customFormat="1" ht="180.6" customHeight="1" thickBot="1" x14ac:dyDescent="0.35">
      <c r="A21" s="151">
        <v>2021</v>
      </c>
      <c r="B21" s="779"/>
      <c r="C21" s="780"/>
      <c r="D21" s="780"/>
      <c r="E21" s="780"/>
      <c r="F21" s="780"/>
      <c r="G21" s="780"/>
      <c r="H21" s="780"/>
      <c r="I21" s="780"/>
      <c r="J21" s="780"/>
      <c r="K21" s="780"/>
      <c r="L21" s="780"/>
      <c r="M21" s="780"/>
      <c r="N21" s="780"/>
      <c r="O21" s="780"/>
      <c r="P21" s="780"/>
      <c r="Q21" s="780"/>
    </row>
    <row r="22" spans="1:17" s="73" customFormat="1" ht="180.6" customHeight="1" thickBot="1" x14ac:dyDescent="0.35">
      <c r="A22" s="151">
        <v>2022</v>
      </c>
      <c r="B22" s="779"/>
      <c r="C22" s="780"/>
      <c r="D22" s="780"/>
      <c r="E22" s="780"/>
      <c r="F22" s="780"/>
      <c r="G22" s="780"/>
      <c r="H22" s="780"/>
      <c r="I22" s="780"/>
      <c r="J22" s="780"/>
      <c r="K22" s="780"/>
      <c r="L22" s="780"/>
      <c r="M22" s="780"/>
      <c r="N22" s="780"/>
      <c r="O22" s="780"/>
      <c r="P22" s="780"/>
      <c r="Q22" s="780"/>
    </row>
    <row r="23" spans="1:17" s="73" customFormat="1" ht="180.6" customHeight="1" thickBot="1" x14ac:dyDescent="0.35">
      <c r="A23" s="151">
        <v>2023</v>
      </c>
      <c r="B23" s="779"/>
      <c r="C23" s="780"/>
      <c r="D23" s="780"/>
      <c r="E23" s="780"/>
      <c r="F23" s="780"/>
      <c r="G23" s="780"/>
      <c r="H23" s="780"/>
      <c r="I23" s="780"/>
      <c r="J23" s="780"/>
      <c r="K23" s="780"/>
      <c r="L23" s="780"/>
      <c r="M23" s="780"/>
      <c r="N23" s="780"/>
      <c r="O23" s="780"/>
      <c r="P23" s="780"/>
      <c r="Q23" s="780"/>
    </row>
    <row r="24" spans="1:17" s="73" customFormat="1" x14ac:dyDescent="0.3">
      <c r="A24" s="77"/>
      <c r="C24" s="77"/>
      <c r="D24" s="77"/>
    </row>
  </sheetData>
  <mergeCells count="10">
    <mergeCell ref="B22:Q22"/>
    <mergeCell ref="B23:Q23"/>
    <mergeCell ref="K6:Q6"/>
    <mergeCell ref="A4:Q4"/>
    <mergeCell ref="B18:Q18"/>
    <mergeCell ref="B19:Q19"/>
    <mergeCell ref="B20:Q20"/>
    <mergeCell ref="B21:Q21"/>
    <mergeCell ref="A17:Q17"/>
    <mergeCell ref="A15:M15"/>
  </mergeCells>
  <conditionalFormatting sqref="B9:C10">
    <cfRule type="containsText" dxfId="1217" priority="22" operator="containsText" text="ntitulé">
      <formula>NOT(ISERROR(SEARCH("ntitulé",B9)))</formula>
    </cfRule>
    <cfRule type="containsBlanks" dxfId="1216" priority="23">
      <formula>LEN(TRIM(B9))=0</formula>
    </cfRule>
  </conditionalFormatting>
  <conditionalFormatting sqref="B9:C10">
    <cfRule type="containsText" dxfId="1215" priority="21" operator="containsText" text="libre">
      <formula>NOT(ISERROR(SEARCH("libre",B9)))</formula>
    </cfRule>
  </conditionalFormatting>
  <conditionalFormatting sqref="D9:D10">
    <cfRule type="containsText" dxfId="1214" priority="19" operator="containsText" text="ntitulé">
      <formula>NOT(ISERROR(SEARCH("ntitulé",D9)))</formula>
    </cfRule>
    <cfRule type="containsBlanks" dxfId="1213" priority="20">
      <formula>LEN(TRIM(D9))=0</formula>
    </cfRule>
  </conditionalFormatting>
  <conditionalFormatting sqref="D9:D10">
    <cfRule type="containsText" dxfId="1212" priority="18" operator="containsText" text="libre">
      <formula>NOT(ISERROR(SEARCH("libre",D9)))</formula>
    </cfRule>
  </conditionalFormatting>
  <conditionalFormatting sqref="B12:C12">
    <cfRule type="containsText" dxfId="1211" priority="16" operator="containsText" text="ntitulé">
      <formula>NOT(ISERROR(SEARCH("ntitulé",B12)))</formula>
    </cfRule>
    <cfRule type="containsBlanks" dxfId="1210" priority="17">
      <formula>LEN(TRIM(B12))=0</formula>
    </cfRule>
  </conditionalFormatting>
  <conditionalFormatting sqref="B12:C12">
    <cfRule type="containsText" dxfId="1209" priority="15" operator="containsText" text="libre">
      <formula>NOT(ISERROR(SEARCH("libre",B12)))</formula>
    </cfRule>
  </conditionalFormatting>
  <conditionalFormatting sqref="E12:I12 E9:I10">
    <cfRule type="containsText" dxfId="1208" priority="13" operator="containsText" text="ntitulé">
      <formula>NOT(ISERROR(SEARCH("ntitulé",E9)))</formula>
    </cfRule>
    <cfRule type="containsBlanks" dxfId="1207" priority="14">
      <formula>LEN(TRIM(E9))=0</formula>
    </cfRule>
  </conditionalFormatting>
  <conditionalFormatting sqref="E12:I12 E9:I10">
    <cfRule type="containsText" dxfId="1206" priority="12" operator="containsText" text="libre">
      <formula>NOT(ISERROR(SEARCH("libre",E9)))</formula>
    </cfRule>
  </conditionalFormatting>
  <conditionalFormatting sqref="B19:Q19">
    <cfRule type="containsBlanks" dxfId="1205" priority="11">
      <formula>LEN(TRIM(B19))=0</formula>
    </cfRule>
  </conditionalFormatting>
  <conditionalFormatting sqref="B20:Q23">
    <cfRule type="containsBlanks" dxfId="1204" priority="10">
      <formula>LEN(TRIM(B20))=0</formula>
    </cfRule>
  </conditionalFormatting>
  <conditionalFormatting sqref="B8:C8">
    <cfRule type="containsText" dxfId="1203" priority="8" operator="containsText" text="ntitulé">
      <formula>NOT(ISERROR(SEARCH("ntitulé",B8)))</formula>
    </cfRule>
    <cfRule type="containsBlanks" dxfId="1202" priority="9">
      <formula>LEN(TRIM(B8))=0</formula>
    </cfRule>
  </conditionalFormatting>
  <conditionalFormatting sqref="B8:C8">
    <cfRule type="containsText" dxfId="1201" priority="7" operator="containsText" text="libre">
      <formula>NOT(ISERROR(SEARCH("libre",B8)))</formula>
    </cfRule>
  </conditionalFormatting>
  <conditionalFormatting sqref="D8">
    <cfRule type="containsText" dxfId="1200" priority="5" operator="containsText" text="ntitulé">
      <formula>NOT(ISERROR(SEARCH("ntitulé",D8)))</formula>
    </cfRule>
    <cfRule type="containsBlanks" dxfId="1199" priority="6">
      <formula>LEN(TRIM(D8))=0</formula>
    </cfRule>
  </conditionalFormatting>
  <conditionalFormatting sqref="D8">
    <cfRule type="containsText" dxfId="1198" priority="4" operator="containsText" text="libre">
      <formula>NOT(ISERROR(SEARCH("libre",D8)))</formula>
    </cfRule>
  </conditionalFormatting>
  <conditionalFormatting sqref="E8:I8">
    <cfRule type="containsText" dxfId="1197" priority="2" operator="containsText" text="ntitulé">
      <formula>NOT(ISERROR(SEARCH("ntitulé",E8)))</formula>
    </cfRule>
    <cfRule type="containsBlanks" dxfId="1196" priority="3">
      <formula>LEN(TRIM(E8))=0</formula>
    </cfRule>
  </conditionalFormatting>
  <conditionalFormatting sqref="E8:I8">
    <cfRule type="containsText" dxfId="1195" priority="1" operator="containsText" text="libre">
      <formula>NOT(ISERROR(SEARCH("libre",E8)))</formula>
    </cfRule>
  </conditionalFormatting>
  <hyperlinks>
    <hyperlink ref="A1" location="TAB00!A1" display="Retour page de garde"/>
    <hyperlink ref="A2" location="'TAB5'!A1" display="Retour TAB5"/>
  </hyperlinks>
  <pageMargins left="0.7" right="0.7" top="0.75" bottom="0.75" header="0.3" footer="0.3"/>
  <pageSetup paperSize="9" scale="72" fitToHeight="0" orientation="landscape"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topLeftCell="A28" zoomScale="90" zoomScaleNormal="90" workbookViewId="0">
      <selection activeCell="B24" sqref="B24:Q24"/>
    </sheetView>
  </sheetViews>
  <sheetFormatPr baseColWidth="10" defaultColWidth="9.1640625" defaultRowHeight="13.5" x14ac:dyDescent="0.3"/>
  <cols>
    <col min="1" max="1" width="45.5" style="6" customWidth="1"/>
    <col min="2" max="2" width="16.83203125" style="1" customWidth="1"/>
    <col min="3" max="4" width="16.83203125" style="6" customWidth="1"/>
    <col min="5" max="9" width="16.83203125" style="1" customWidth="1"/>
    <col min="10" max="10" width="1.5" style="1" customWidth="1"/>
    <col min="11" max="17" width="8.1640625" style="1" customWidth="1"/>
    <col min="18" max="16384" width="9.1640625" style="1"/>
  </cols>
  <sheetData>
    <row r="1" spans="1:17" ht="15" x14ac:dyDescent="0.3">
      <c r="A1" s="21" t="s">
        <v>152</v>
      </c>
      <c r="B1" s="9"/>
      <c r="C1" s="36"/>
      <c r="E1" s="9"/>
      <c r="G1" s="9"/>
      <c r="I1" s="9"/>
      <c r="L1" s="9"/>
      <c r="N1" s="9"/>
      <c r="P1" s="9"/>
    </row>
    <row r="2" spans="1:17" ht="15" x14ac:dyDescent="0.3">
      <c r="A2" s="264" t="s">
        <v>371</v>
      </c>
      <c r="B2" s="9"/>
      <c r="C2" s="36"/>
      <c r="E2" s="9"/>
      <c r="G2" s="9"/>
      <c r="I2" s="9"/>
      <c r="L2" s="9"/>
      <c r="N2" s="9"/>
      <c r="P2" s="9"/>
    </row>
    <row r="4" spans="1:17" ht="22.15" customHeight="1" x14ac:dyDescent="0.35">
      <c r="A4" s="161" t="str">
        <f>TAB00!B77&amp;" : "&amp;TAB00!C77</f>
        <v>TAB5.14 : Primes « Qualiwatt » versées aux utilisateurs de réseau</v>
      </c>
      <c r="B4" s="109"/>
      <c r="C4" s="109"/>
      <c r="D4" s="109"/>
      <c r="E4" s="109"/>
      <c r="F4" s="109"/>
      <c r="G4" s="109"/>
      <c r="H4" s="109"/>
      <c r="I4" s="109"/>
      <c r="J4" s="109"/>
      <c r="K4" s="109"/>
      <c r="L4" s="109"/>
      <c r="M4" s="109"/>
      <c r="N4" s="109"/>
      <c r="O4" s="109"/>
      <c r="P4" s="109"/>
      <c r="Q4" s="109"/>
    </row>
    <row r="5" spans="1:17" x14ac:dyDescent="0.3">
      <c r="L5" s="2"/>
      <c r="M5" s="2"/>
      <c r="N5" s="2"/>
    </row>
    <row r="6" spans="1:17" s="266" customFormat="1" x14ac:dyDescent="0.3">
      <c r="A6" s="168"/>
      <c r="B6" s="168"/>
      <c r="C6" s="168"/>
      <c r="D6" s="168"/>
      <c r="E6" s="78"/>
      <c r="F6" s="78"/>
      <c r="G6" s="78"/>
      <c r="H6" s="78"/>
      <c r="I6" s="78"/>
      <c r="K6" s="758" t="s">
        <v>954</v>
      </c>
      <c r="L6" s="765"/>
      <c r="M6" s="765"/>
      <c r="N6" s="765"/>
      <c r="O6" s="765"/>
      <c r="P6" s="765"/>
      <c r="Q6" s="766"/>
    </row>
    <row r="7" spans="1:17" s="266" customFormat="1" ht="27" x14ac:dyDescent="0.3">
      <c r="A7" s="615" t="s">
        <v>2</v>
      </c>
      <c r="B7" s="596" t="s">
        <v>110</v>
      </c>
      <c r="C7" s="596" t="s">
        <v>132</v>
      </c>
      <c r="D7" s="596" t="s">
        <v>299</v>
      </c>
      <c r="E7" s="596" t="s">
        <v>298</v>
      </c>
      <c r="F7" s="596" t="s">
        <v>294</v>
      </c>
      <c r="G7" s="596" t="s">
        <v>295</v>
      </c>
      <c r="H7" s="596" t="s">
        <v>296</v>
      </c>
      <c r="I7" s="596" t="s">
        <v>297</v>
      </c>
      <c r="K7" s="596" t="s">
        <v>950</v>
      </c>
      <c r="L7" s="596" t="s">
        <v>951</v>
      </c>
      <c r="M7" s="596" t="s">
        <v>959</v>
      </c>
      <c r="N7" s="596" t="s">
        <v>955</v>
      </c>
      <c r="O7" s="596" t="s">
        <v>956</v>
      </c>
      <c r="P7" s="596" t="s">
        <v>957</v>
      </c>
      <c r="Q7" s="596" t="s">
        <v>958</v>
      </c>
    </row>
    <row r="8" spans="1:17" s="19" customFormat="1" ht="31.9" customHeight="1" x14ac:dyDescent="0.3">
      <c r="A8" s="29" t="s">
        <v>380</v>
      </c>
      <c r="B8" s="270"/>
      <c r="C8" s="270"/>
      <c r="D8" s="270"/>
      <c r="E8" s="270"/>
      <c r="F8" s="270"/>
      <c r="G8" s="270"/>
      <c r="H8" s="270"/>
      <c r="I8" s="270"/>
      <c r="J8" s="332"/>
      <c r="K8" s="331">
        <f>IFERROR(IF(AND(ROUND(SUM(B8:B8),0)=0,ROUND(SUM(C8:C8),0)&gt;ROUND(SUM(B8:B8),0)),"INF",(ROUND(SUM(C8:C8),0)-ROUND(SUM(B8:B8),0))/ROUND(SUM(B8:B8),0)),0)</f>
        <v>0</v>
      </c>
      <c r="L8" s="331">
        <f t="shared" ref="L8:Q10" si="0">IFERROR(IF(AND(ROUND(SUM(C8),0)=0,ROUND(SUM(D8:D8),0)&gt;ROUND(SUM(C8),0)),"INF",(ROUND(SUM(D8:D8),0)-ROUND(SUM(C8),0))/ROUND(SUM(C8),0)),0)</f>
        <v>0</v>
      </c>
      <c r="M8" s="331">
        <f t="shared" si="0"/>
        <v>0</v>
      </c>
      <c r="N8" s="331">
        <f t="shared" si="0"/>
        <v>0</v>
      </c>
      <c r="O8" s="331">
        <f t="shared" si="0"/>
        <v>0</v>
      </c>
      <c r="P8" s="331">
        <f t="shared" si="0"/>
        <v>0</v>
      </c>
      <c r="Q8" s="333">
        <f t="shared" si="0"/>
        <v>0</v>
      </c>
    </row>
    <row r="9" spans="1:17" s="19" customFormat="1" ht="31.9" customHeight="1" x14ac:dyDescent="0.3">
      <c r="A9" s="29" t="s">
        <v>308</v>
      </c>
      <c r="B9" s="270"/>
      <c r="C9" s="270"/>
      <c r="D9" s="270"/>
      <c r="E9" s="270"/>
      <c r="F9" s="270"/>
      <c r="G9" s="270"/>
      <c r="H9" s="270"/>
      <c r="I9" s="270"/>
      <c r="J9" s="332"/>
      <c r="K9" s="331">
        <f>IFERROR(IF(AND(ROUND(SUM(B9:B9),0)=0,ROUND(SUM(C9:C9),0)&gt;ROUND(SUM(B9:B9),0)),"INF",(ROUND(SUM(C9:C9),0)-ROUND(SUM(B9:B9),0))/ROUND(SUM(B9:B9),0)),0)</f>
        <v>0</v>
      </c>
      <c r="L9" s="331">
        <f t="shared" si="0"/>
        <v>0</v>
      </c>
      <c r="M9" s="331">
        <f t="shared" si="0"/>
        <v>0</v>
      </c>
      <c r="N9" s="331">
        <f t="shared" si="0"/>
        <v>0</v>
      </c>
      <c r="O9" s="331">
        <f t="shared" si="0"/>
        <v>0</v>
      </c>
      <c r="P9" s="331">
        <f t="shared" si="0"/>
        <v>0</v>
      </c>
      <c r="Q9" s="333">
        <f t="shared" si="0"/>
        <v>0</v>
      </c>
    </row>
    <row r="10" spans="1:17" s="19" customFormat="1" ht="31.9" customHeight="1" x14ac:dyDescent="0.3">
      <c r="A10" s="328" t="s">
        <v>54</v>
      </c>
      <c r="B10" s="319">
        <f t="shared" ref="B10:I10" si="1">B8*B9</f>
        <v>0</v>
      </c>
      <c r="C10" s="319">
        <f t="shared" si="1"/>
        <v>0</v>
      </c>
      <c r="D10" s="319">
        <f t="shared" si="1"/>
        <v>0</v>
      </c>
      <c r="E10" s="319">
        <f t="shared" si="1"/>
        <v>0</v>
      </c>
      <c r="F10" s="319">
        <f t="shared" si="1"/>
        <v>0</v>
      </c>
      <c r="G10" s="319">
        <f t="shared" si="1"/>
        <v>0</v>
      </c>
      <c r="H10" s="319">
        <f t="shared" si="1"/>
        <v>0</v>
      </c>
      <c r="I10" s="319">
        <f t="shared" si="1"/>
        <v>0</v>
      </c>
      <c r="J10" s="332"/>
      <c r="K10" s="320">
        <f>IFERROR(IF(AND(ROUND(SUM(B10:B10),0)=0,ROUND(SUM(C10:C10),0)&gt;ROUND(SUM(B10:B10),0)),"INF",(ROUND(SUM(C10:C10),0)-ROUND(SUM(B10:B10),0))/ROUND(SUM(B10:B10),0)),0)</f>
        <v>0</v>
      </c>
      <c r="L10" s="320">
        <f t="shared" si="0"/>
        <v>0</v>
      </c>
      <c r="M10" s="320">
        <f t="shared" si="0"/>
        <v>0</v>
      </c>
      <c r="N10" s="320">
        <f t="shared" si="0"/>
        <v>0</v>
      </c>
      <c r="O10" s="320">
        <f t="shared" si="0"/>
        <v>0</v>
      </c>
      <c r="P10" s="320">
        <f t="shared" si="0"/>
        <v>0</v>
      </c>
      <c r="Q10" s="320">
        <f t="shared" si="0"/>
        <v>0</v>
      </c>
    </row>
    <row r="12" spans="1:17" x14ac:dyDescent="0.3">
      <c r="A12" s="761" t="str">
        <f>IF(ABS(B10-SUM('TAB3'!E23:G23))&gt;100,'TAB C'!B30,"")</f>
        <v/>
      </c>
      <c r="B12" s="761"/>
      <c r="C12" s="761"/>
      <c r="D12" s="761"/>
      <c r="E12" s="761"/>
      <c r="F12" s="761"/>
      <c r="G12" s="761"/>
      <c r="H12" s="761"/>
      <c r="I12" s="761"/>
      <c r="J12" s="761"/>
      <c r="K12" s="761"/>
      <c r="L12" s="761"/>
      <c r="M12" s="761"/>
    </row>
    <row r="14" spans="1:17" s="73" customFormat="1" ht="14.25" thickBot="1" x14ac:dyDescent="0.35">
      <c r="A14" s="786" t="s">
        <v>674</v>
      </c>
      <c r="B14" s="786"/>
      <c r="C14" s="786"/>
      <c r="D14" s="786"/>
      <c r="E14" s="786"/>
      <c r="F14" s="786"/>
      <c r="G14" s="786"/>
      <c r="H14" s="786"/>
      <c r="I14" s="786"/>
      <c r="J14" s="786"/>
      <c r="K14" s="786"/>
      <c r="L14" s="786"/>
      <c r="M14" s="786"/>
      <c r="N14" s="786"/>
      <c r="O14" s="786"/>
      <c r="P14" s="786"/>
      <c r="Q14" s="786"/>
    </row>
    <row r="15" spans="1:17" s="73" customFormat="1" ht="14.25" thickBot="1" x14ac:dyDescent="0.35">
      <c r="A15" s="150" t="s">
        <v>661</v>
      </c>
      <c r="B15" s="776" t="s">
        <v>507</v>
      </c>
      <c r="C15" s="777"/>
      <c r="D15" s="777"/>
      <c r="E15" s="777"/>
      <c r="F15" s="777"/>
      <c r="G15" s="777"/>
      <c r="H15" s="777"/>
      <c r="I15" s="777"/>
      <c r="J15" s="777"/>
      <c r="K15" s="777"/>
      <c r="L15" s="777"/>
      <c r="M15" s="777"/>
      <c r="N15" s="777"/>
      <c r="O15" s="777"/>
      <c r="P15" s="777"/>
      <c r="Q15" s="777"/>
    </row>
    <row r="16" spans="1:17" s="73" customFormat="1" ht="180.6" customHeight="1" thickBot="1" x14ac:dyDescent="0.35">
      <c r="A16" s="256">
        <v>2019</v>
      </c>
      <c r="B16" s="779"/>
      <c r="C16" s="780"/>
      <c r="D16" s="780"/>
      <c r="E16" s="780"/>
      <c r="F16" s="780"/>
      <c r="G16" s="780"/>
      <c r="H16" s="780"/>
      <c r="I16" s="780"/>
      <c r="J16" s="780"/>
      <c r="K16" s="780"/>
      <c r="L16" s="780"/>
      <c r="M16" s="780"/>
      <c r="N16" s="780"/>
      <c r="O16" s="780"/>
      <c r="P16" s="780"/>
      <c r="Q16" s="780"/>
    </row>
    <row r="17" spans="1:17" s="73" customFormat="1" ht="180.6" customHeight="1" thickBot="1" x14ac:dyDescent="0.35">
      <c r="A17" s="151">
        <v>2020</v>
      </c>
      <c r="B17" s="779"/>
      <c r="C17" s="780"/>
      <c r="D17" s="780"/>
      <c r="E17" s="780"/>
      <c r="F17" s="780"/>
      <c r="G17" s="780"/>
      <c r="H17" s="780"/>
      <c r="I17" s="780"/>
      <c r="J17" s="780"/>
      <c r="K17" s="780"/>
      <c r="L17" s="780"/>
      <c r="M17" s="780"/>
      <c r="N17" s="780"/>
      <c r="O17" s="780"/>
      <c r="P17" s="780"/>
      <c r="Q17" s="780"/>
    </row>
    <row r="18" spans="1:17" s="73" customFormat="1" ht="180.6" customHeight="1" thickBot="1" x14ac:dyDescent="0.35">
      <c r="A18" s="151">
        <v>2021</v>
      </c>
      <c r="B18" s="779"/>
      <c r="C18" s="780"/>
      <c r="D18" s="780"/>
      <c r="E18" s="780"/>
      <c r="F18" s="780"/>
      <c r="G18" s="780"/>
      <c r="H18" s="780"/>
      <c r="I18" s="780"/>
      <c r="J18" s="780"/>
      <c r="K18" s="780"/>
      <c r="L18" s="780"/>
      <c r="M18" s="780"/>
      <c r="N18" s="780"/>
      <c r="O18" s="780"/>
      <c r="P18" s="780"/>
      <c r="Q18" s="780"/>
    </row>
    <row r="19" spans="1:17" s="73" customFormat="1" ht="180.6" customHeight="1" thickBot="1" x14ac:dyDescent="0.35">
      <c r="A19" s="151">
        <v>2022</v>
      </c>
      <c r="B19" s="779"/>
      <c r="C19" s="780"/>
      <c r="D19" s="780"/>
      <c r="E19" s="780"/>
      <c r="F19" s="780"/>
      <c r="G19" s="780"/>
      <c r="H19" s="780"/>
      <c r="I19" s="780"/>
      <c r="J19" s="780"/>
      <c r="K19" s="780"/>
      <c r="L19" s="780"/>
      <c r="M19" s="780"/>
      <c r="N19" s="780"/>
      <c r="O19" s="780"/>
      <c r="P19" s="780"/>
      <c r="Q19" s="780"/>
    </row>
    <row r="20" spans="1:17" s="73" customFormat="1" ht="180.6" customHeight="1" thickBot="1" x14ac:dyDescent="0.35">
      <c r="A20" s="151">
        <v>2023</v>
      </c>
      <c r="B20" s="779"/>
      <c r="C20" s="780"/>
      <c r="D20" s="780"/>
      <c r="E20" s="780"/>
      <c r="F20" s="780"/>
      <c r="G20" s="780"/>
      <c r="H20" s="780"/>
      <c r="I20" s="780"/>
      <c r="J20" s="780"/>
      <c r="K20" s="780"/>
      <c r="L20" s="780"/>
      <c r="M20" s="780"/>
      <c r="N20" s="780"/>
      <c r="O20" s="780"/>
      <c r="P20" s="780"/>
      <c r="Q20" s="780"/>
    </row>
    <row r="21" spans="1:17" s="73" customFormat="1" x14ac:dyDescent="0.3">
      <c r="A21" s="77"/>
      <c r="C21" s="77"/>
      <c r="D21" s="77"/>
    </row>
  </sheetData>
  <mergeCells count="9">
    <mergeCell ref="K6:Q6"/>
    <mergeCell ref="B19:Q19"/>
    <mergeCell ref="B20:Q20"/>
    <mergeCell ref="A14:Q14"/>
    <mergeCell ref="B15:Q15"/>
    <mergeCell ref="B16:Q16"/>
    <mergeCell ref="B17:Q17"/>
    <mergeCell ref="B18:Q18"/>
    <mergeCell ref="A12:M12"/>
  </mergeCells>
  <conditionalFormatting sqref="B8:C9">
    <cfRule type="containsText" dxfId="1194" priority="10" operator="containsText" text="ntitulé">
      <formula>NOT(ISERROR(SEARCH("ntitulé",B8)))</formula>
    </cfRule>
    <cfRule type="containsBlanks" dxfId="1193" priority="11">
      <formula>LEN(TRIM(B8))=0</formula>
    </cfRule>
  </conditionalFormatting>
  <conditionalFormatting sqref="B8:C9">
    <cfRule type="containsText" dxfId="1192" priority="9" operator="containsText" text="libre">
      <formula>NOT(ISERROR(SEARCH("libre",B8)))</formula>
    </cfRule>
  </conditionalFormatting>
  <conditionalFormatting sqref="D8:D9">
    <cfRule type="containsText" dxfId="1191" priority="7" operator="containsText" text="ntitulé">
      <formula>NOT(ISERROR(SEARCH("ntitulé",D8)))</formula>
    </cfRule>
    <cfRule type="containsBlanks" dxfId="1190" priority="8">
      <formula>LEN(TRIM(D8))=0</formula>
    </cfRule>
  </conditionalFormatting>
  <conditionalFormatting sqref="D8:D9">
    <cfRule type="containsText" dxfId="1189" priority="6" operator="containsText" text="libre">
      <formula>NOT(ISERROR(SEARCH("libre",D8)))</formula>
    </cfRule>
  </conditionalFormatting>
  <conditionalFormatting sqref="E8:I9">
    <cfRule type="containsText" dxfId="1188" priority="4" operator="containsText" text="ntitulé">
      <formula>NOT(ISERROR(SEARCH("ntitulé",E8)))</formula>
    </cfRule>
    <cfRule type="containsBlanks" dxfId="1187" priority="5">
      <formula>LEN(TRIM(E8))=0</formula>
    </cfRule>
  </conditionalFormatting>
  <conditionalFormatting sqref="E8:I9">
    <cfRule type="containsText" dxfId="1186" priority="3" operator="containsText" text="libre">
      <formula>NOT(ISERROR(SEARCH("libre",E8)))</formula>
    </cfRule>
  </conditionalFormatting>
  <conditionalFormatting sqref="B16:Q16">
    <cfRule type="containsBlanks" dxfId="1185" priority="2">
      <formula>LEN(TRIM(B16))=0</formula>
    </cfRule>
  </conditionalFormatting>
  <conditionalFormatting sqref="B17:Q20">
    <cfRule type="containsBlanks" dxfId="1184" priority="1">
      <formula>LEN(TRIM(B17))=0</formula>
    </cfRule>
  </conditionalFormatting>
  <hyperlinks>
    <hyperlink ref="A1" location="TAB00!A1" display="Retour page de garde"/>
    <hyperlink ref="A2" location="'TAB5'!A1" display="Retour TAB5"/>
  </hyperlinks>
  <pageMargins left="0.7" right="0.7" top="0.75" bottom="0.75" header="0.3" footer="0.3"/>
  <pageSetup paperSize="9" scale="72" fitToHeight="0" orientation="landscape"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topLeftCell="A19" zoomScaleNormal="100" workbookViewId="0">
      <selection activeCell="B24" sqref="B24:Q24"/>
    </sheetView>
  </sheetViews>
  <sheetFormatPr baseColWidth="10" defaultColWidth="9.1640625" defaultRowHeight="13.5" x14ac:dyDescent="0.3"/>
  <cols>
    <col min="1" max="1" width="45.83203125" style="142" customWidth="1"/>
    <col min="2" max="3" width="16.6640625" style="142" customWidth="1"/>
    <col min="4" max="6" width="16.6640625" style="51" customWidth="1"/>
    <col min="7" max="7" width="5.83203125" style="51" customWidth="1"/>
    <col min="8" max="10" width="8.5" style="51" customWidth="1"/>
    <col min="11" max="11" width="8.5" style="55" customWidth="1"/>
    <col min="12" max="16384" width="9.1640625" style="55"/>
  </cols>
  <sheetData>
    <row r="1" spans="1:16" s="226" customFormat="1" ht="15" x14ac:dyDescent="0.3">
      <c r="A1" s="52" t="s">
        <v>152</v>
      </c>
    </row>
    <row r="2" spans="1:16" ht="15" x14ac:dyDescent="0.3">
      <c r="A2" s="264" t="s">
        <v>371</v>
      </c>
      <c r="C2" s="51"/>
      <c r="E2" s="55"/>
      <c r="F2" s="55"/>
      <c r="G2" s="55"/>
      <c r="H2" s="55"/>
      <c r="I2" s="55"/>
      <c r="J2" s="55"/>
    </row>
    <row r="3" spans="1:16" ht="21" x14ac:dyDescent="0.35">
      <c r="A3" s="788" t="str">
        <f>TAB00!B78&amp;" : "&amp;TAB00!C78</f>
        <v xml:space="preserve">TAB5.15 : Indemnités versées aux fournisseurs d’électricité résultant du retard de placement des compteurs à budget </v>
      </c>
      <c r="B3" s="788"/>
      <c r="C3" s="788"/>
      <c r="D3" s="788"/>
      <c r="E3" s="788"/>
      <c r="F3" s="788"/>
      <c r="G3" s="788"/>
      <c r="H3" s="788"/>
      <c r="I3" s="788"/>
      <c r="J3" s="788"/>
      <c r="K3" s="788"/>
      <c r="L3" s="788"/>
      <c r="M3" s="788"/>
      <c r="N3" s="788"/>
      <c r="O3" s="788"/>
      <c r="P3" s="788"/>
    </row>
    <row r="4" spans="1:16" x14ac:dyDescent="0.3">
      <c r="A4" s="229"/>
      <c r="B4" s="230"/>
      <c r="C4" s="229"/>
      <c r="D4" s="229"/>
      <c r="E4" s="231"/>
      <c r="F4" s="231"/>
      <c r="G4" s="231"/>
      <c r="H4" s="218"/>
      <c r="I4" s="218"/>
      <c r="J4" s="218"/>
    </row>
    <row r="5" spans="1:16" s="78" customFormat="1" x14ac:dyDescent="0.3">
      <c r="A5" s="229"/>
      <c r="B5" s="230"/>
      <c r="C5" s="229"/>
      <c r="D5" s="229"/>
      <c r="E5" s="231"/>
      <c r="F5" s="231"/>
      <c r="H5" s="758" t="s">
        <v>954</v>
      </c>
      <c r="I5" s="765"/>
      <c r="J5" s="765"/>
      <c r="K5" s="766"/>
    </row>
    <row r="6" spans="1:16" s="78" customFormat="1" ht="27" x14ac:dyDescent="0.3">
      <c r="A6" s="328" t="s">
        <v>2</v>
      </c>
      <c r="B6" s="602" t="s">
        <v>298</v>
      </c>
      <c r="C6" s="602" t="s">
        <v>294</v>
      </c>
      <c r="D6" s="602" t="s">
        <v>295</v>
      </c>
      <c r="E6" s="602" t="s">
        <v>296</v>
      </c>
      <c r="F6" s="602" t="s">
        <v>297</v>
      </c>
      <c r="H6" s="596" t="s">
        <v>955</v>
      </c>
      <c r="I6" s="596" t="s">
        <v>956</v>
      </c>
      <c r="J6" s="596" t="s">
        <v>957</v>
      </c>
      <c r="K6" s="596" t="s">
        <v>958</v>
      </c>
    </row>
    <row r="7" spans="1:16" x14ac:dyDescent="0.3">
      <c r="A7" s="29" t="s">
        <v>814</v>
      </c>
      <c r="B7" s="392">
        <f>TAB00!F35</f>
        <v>0</v>
      </c>
      <c r="C7" s="392">
        <f>TAB00!G35</f>
        <v>0</v>
      </c>
      <c r="D7" s="392">
        <f>TAB00!H35</f>
        <v>0</v>
      </c>
      <c r="E7" s="392">
        <f>TAB00!I35</f>
        <v>0</v>
      </c>
      <c r="F7" s="392">
        <f>TAB00!J35</f>
        <v>0</v>
      </c>
      <c r="G7" s="55"/>
      <c r="H7" s="241">
        <f t="shared" ref="H7:H12" si="0">IFERROR(IF(AND(ROUND(SUM(B7:B7),0)=0,ROUND(SUM(C7:C7),0)&gt;ROUND(SUM(B7:B7),0)),"INF",(ROUND(SUM(C7:C7),0)-ROUND(SUM(B7:B7),0))/ROUND(SUM(B7:B7),0)),0)</f>
        <v>0</v>
      </c>
      <c r="I7" s="241">
        <f t="shared" ref="I7:K12" si="1">IFERROR(IF(AND(ROUND(SUM(C7),0)=0,ROUND(SUM(D7:D7),0)&gt;ROUND(SUM(C7),0)),"INF",(ROUND(SUM(D7:D7),0)-ROUND(SUM(C7),0))/ROUND(SUM(C7),0)),0)</f>
        <v>0</v>
      </c>
      <c r="J7" s="241">
        <f t="shared" si="1"/>
        <v>0</v>
      </c>
      <c r="K7" s="241">
        <f t="shared" si="1"/>
        <v>0</v>
      </c>
    </row>
    <row r="8" spans="1:16" x14ac:dyDescent="0.3">
      <c r="A8" s="29" t="s">
        <v>812</v>
      </c>
      <c r="B8" s="270"/>
      <c r="C8" s="270"/>
      <c r="D8" s="270"/>
      <c r="E8" s="270"/>
      <c r="F8" s="270"/>
      <c r="G8" s="55"/>
      <c r="H8" s="241">
        <f t="shared" si="0"/>
        <v>0</v>
      </c>
      <c r="I8" s="241">
        <f t="shared" si="1"/>
        <v>0</v>
      </c>
      <c r="J8" s="241">
        <f t="shared" si="1"/>
        <v>0</v>
      </c>
      <c r="K8" s="241">
        <f t="shared" si="1"/>
        <v>0</v>
      </c>
    </row>
    <row r="9" spans="1:16" x14ac:dyDescent="0.3">
      <c r="A9" s="29" t="s">
        <v>696</v>
      </c>
      <c r="B9" s="270"/>
      <c r="C9" s="270"/>
      <c r="D9" s="270"/>
      <c r="E9" s="270"/>
      <c r="F9" s="270"/>
      <c r="G9" s="55"/>
      <c r="H9" s="241">
        <f t="shared" si="0"/>
        <v>0</v>
      </c>
      <c r="I9" s="241">
        <f t="shared" si="1"/>
        <v>0</v>
      </c>
      <c r="J9" s="241">
        <f t="shared" si="1"/>
        <v>0</v>
      </c>
      <c r="K9" s="241">
        <f t="shared" si="1"/>
        <v>0</v>
      </c>
    </row>
    <row r="10" spans="1:16" s="156" customFormat="1" x14ac:dyDescent="0.3">
      <c r="A10" s="346" t="s">
        <v>813</v>
      </c>
      <c r="B10" s="392">
        <f>TAB00!F36</f>
        <v>0</v>
      </c>
      <c r="C10" s="392">
        <f>TAB00!G36</f>
        <v>0</v>
      </c>
      <c r="D10" s="392">
        <f>TAB00!H36</f>
        <v>0</v>
      </c>
      <c r="E10" s="392">
        <f>TAB00!I36</f>
        <v>0</v>
      </c>
      <c r="F10" s="392">
        <f>TAB00!J36</f>
        <v>0</v>
      </c>
      <c r="H10" s="241">
        <f t="shared" si="0"/>
        <v>0</v>
      </c>
      <c r="I10" s="241">
        <f t="shared" si="1"/>
        <v>0</v>
      </c>
      <c r="J10" s="241">
        <f t="shared" si="1"/>
        <v>0</v>
      </c>
      <c r="K10" s="241">
        <f t="shared" si="1"/>
        <v>0</v>
      </c>
    </row>
    <row r="11" spans="1:16" s="156" customFormat="1" x14ac:dyDescent="0.3">
      <c r="A11" s="346" t="s">
        <v>893</v>
      </c>
      <c r="B11" s="392">
        <f>TAB00!F37</f>
        <v>0</v>
      </c>
      <c r="C11" s="392">
        <f>TAB00!G37</f>
        <v>0</v>
      </c>
      <c r="D11" s="392">
        <f>TAB00!H37</f>
        <v>0</v>
      </c>
      <c r="E11" s="392">
        <f>TAB00!I37</f>
        <v>0</v>
      </c>
      <c r="F11" s="392">
        <f>TAB00!J37</f>
        <v>0</v>
      </c>
      <c r="H11" s="241">
        <f t="shared" si="0"/>
        <v>0</v>
      </c>
      <c r="I11" s="241">
        <f t="shared" si="1"/>
        <v>0</v>
      </c>
      <c r="J11" s="241">
        <f t="shared" si="1"/>
        <v>0</v>
      </c>
      <c r="K11" s="241">
        <f t="shared" si="1"/>
        <v>0</v>
      </c>
    </row>
    <row r="12" spans="1:16" x14ac:dyDescent="0.3">
      <c r="A12" s="390" t="s">
        <v>815</v>
      </c>
      <c r="B12" s="205">
        <f>IF(IF(B8&lt;B10,B7*(B8-B11)*B9,B7*(B10-B11)*B9)&lt;=0,0,IF(B8&lt;B10,B7*(B8-B11)*B9,B7*(B10-B11)*B9))</f>
        <v>0</v>
      </c>
      <c r="C12" s="205">
        <f>IF(IF(C8&lt;C10,C7*(C8-C11)*C9,C7*(C10-C11)*C9)&lt;=0,0,IF(C8&lt;C10,C7*(C8-C11)*C9,C7*(C10-C11)*C9))</f>
        <v>0</v>
      </c>
      <c r="D12" s="205">
        <f>IF(IF(D8&lt;D10,D7*(D8-D11)*D9,D7*(D10-D11)*D9)&lt;=0,0,IF(D8&lt;D10,D7*(D8-D11)*D9,D7*(D10-D11)*D9))</f>
        <v>0</v>
      </c>
      <c r="E12" s="205">
        <f>IF(IF(E8&lt;E10,E7*(E8-E11)*E9,E7*(E10-E11)*E9)&lt;=0,0,IF(E8&lt;E10,E7*(E8-E11)*E9,E7*(E10-E11)*E9))</f>
        <v>0</v>
      </c>
      <c r="F12" s="205">
        <f>IF(IF(F8&lt;F10,F7*(F8-F11)*F9,F7*(F10-F11)*F9)&lt;=0,0,IF(F8&lt;F10,F7*(F8-F11)*F9,F7*(F10-F11)*F9))</f>
        <v>0</v>
      </c>
      <c r="G12" s="55"/>
      <c r="H12" s="391">
        <f t="shared" si="0"/>
        <v>0</v>
      </c>
      <c r="I12" s="391">
        <f t="shared" si="1"/>
        <v>0</v>
      </c>
      <c r="J12" s="391">
        <f t="shared" si="1"/>
        <v>0</v>
      </c>
      <c r="K12" s="391">
        <f t="shared" si="1"/>
        <v>0</v>
      </c>
    </row>
    <row r="14" spans="1:16" s="73" customFormat="1" ht="14.25" thickBot="1" x14ac:dyDescent="0.35">
      <c r="A14" s="786" t="s">
        <v>697</v>
      </c>
      <c r="B14" s="786"/>
      <c r="C14" s="786"/>
      <c r="D14" s="786"/>
      <c r="E14" s="786"/>
      <c r="F14" s="786"/>
      <c r="G14" s="786"/>
      <c r="H14" s="786"/>
      <c r="I14" s="786"/>
      <c r="J14" s="786"/>
      <c r="K14" s="786"/>
      <c r="L14" s="786"/>
      <c r="M14" s="786"/>
      <c r="N14" s="786"/>
      <c r="O14" s="786"/>
      <c r="P14" s="786"/>
    </row>
    <row r="15" spans="1:16" s="73" customFormat="1" ht="14.25" thickBot="1" x14ac:dyDescent="0.35">
      <c r="A15" s="150" t="s">
        <v>661</v>
      </c>
      <c r="B15" s="776" t="s">
        <v>507</v>
      </c>
      <c r="C15" s="777"/>
      <c r="D15" s="777"/>
      <c r="E15" s="777"/>
      <c r="F15" s="777"/>
      <c r="G15" s="777"/>
      <c r="H15" s="777"/>
      <c r="I15" s="777"/>
      <c r="J15" s="777"/>
      <c r="K15" s="777"/>
      <c r="L15" s="777"/>
      <c r="M15" s="777"/>
      <c r="N15" s="777"/>
      <c r="O15" s="777"/>
      <c r="P15" s="777"/>
    </row>
    <row r="16" spans="1:16" s="73" customFormat="1" ht="180" customHeight="1" thickBot="1" x14ac:dyDescent="0.35">
      <c r="A16" s="256">
        <v>2019</v>
      </c>
      <c r="B16" s="779"/>
      <c r="C16" s="780"/>
      <c r="D16" s="780"/>
      <c r="E16" s="780"/>
      <c r="F16" s="780"/>
      <c r="G16" s="780"/>
      <c r="H16" s="780"/>
      <c r="I16" s="780"/>
      <c r="J16" s="780"/>
      <c r="K16" s="780"/>
      <c r="L16" s="780"/>
      <c r="M16" s="780"/>
      <c r="N16" s="780"/>
      <c r="O16" s="780"/>
      <c r="P16" s="780"/>
    </row>
    <row r="17" spans="1:16" s="73" customFormat="1" ht="180" customHeight="1" thickBot="1" x14ac:dyDescent="0.35">
      <c r="A17" s="151">
        <v>2020</v>
      </c>
      <c r="B17" s="779"/>
      <c r="C17" s="780"/>
      <c r="D17" s="780"/>
      <c r="E17" s="780"/>
      <c r="F17" s="780"/>
      <c r="G17" s="780"/>
      <c r="H17" s="780"/>
      <c r="I17" s="780"/>
      <c r="J17" s="780"/>
      <c r="K17" s="780"/>
      <c r="L17" s="780"/>
      <c r="M17" s="780"/>
      <c r="N17" s="780"/>
      <c r="O17" s="780"/>
      <c r="P17" s="780"/>
    </row>
    <row r="18" spans="1:16" s="73" customFormat="1" ht="180" customHeight="1" thickBot="1" x14ac:dyDescent="0.35">
      <c r="A18" s="151">
        <v>2021</v>
      </c>
      <c r="B18" s="779"/>
      <c r="C18" s="780"/>
      <c r="D18" s="780"/>
      <c r="E18" s="780"/>
      <c r="F18" s="780"/>
      <c r="G18" s="780"/>
      <c r="H18" s="780"/>
      <c r="I18" s="780"/>
      <c r="J18" s="780"/>
      <c r="K18" s="780"/>
      <c r="L18" s="780"/>
      <c r="M18" s="780"/>
      <c r="N18" s="780"/>
      <c r="O18" s="780"/>
      <c r="P18" s="780"/>
    </row>
    <row r="19" spans="1:16" s="73" customFormat="1" ht="180" customHeight="1" thickBot="1" x14ac:dyDescent="0.35">
      <c r="A19" s="151">
        <v>2022</v>
      </c>
      <c r="B19" s="779"/>
      <c r="C19" s="780"/>
      <c r="D19" s="780"/>
      <c r="E19" s="780"/>
      <c r="F19" s="780"/>
      <c r="G19" s="780"/>
      <c r="H19" s="780"/>
      <c r="I19" s="780"/>
      <c r="J19" s="780"/>
      <c r="K19" s="780"/>
      <c r="L19" s="780"/>
      <c r="M19" s="780"/>
      <c r="N19" s="780"/>
      <c r="O19" s="780"/>
      <c r="P19" s="780"/>
    </row>
    <row r="20" spans="1:16" s="73" customFormat="1" ht="180" customHeight="1" thickBot="1" x14ac:dyDescent="0.35">
      <c r="A20" s="151">
        <v>2023</v>
      </c>
      <c r="B20" s="779"/>
      <c r="C20" s="780"/>
      <c r="D20" s="780"/>
      <c r="E20" s="780"/>
      <c r="F20" s="780"/>
      <c r="G20" s="780"/>
      <c r="H20" s="780"/>
      <c r="I20" s="780"/>
      <c r="J20" s="780"/>
      <c r="K20" s="780"/>
      <c r="L20" s="780"/>
      <c r="M20" s="780"/>
      <c r="N20" s="780"/>
      <c r="O20" s="780"/>
      <c r="P20" s="780"/>
    </row>
    <row r="21" spans="1:16" s="73" customFormat="1" x14ac:dyDescent="0.3">
      <c r="A21" s="77"/>
      <c r="C21" s="77"/>
      <c r="D21" s="77"/>
    </row>
    <row r="22" spans="1:16" s="73" customFormat="1" x14ac:dyDescent="0.3">
      <c r="A22" s="77"/>
      <c r="C22" s="77"/>
      <c r="D22" s="77"/>
    </row>
  </sheetData>
  <mergeCells count="9">
    <mergeCell ref="A3:P3"/>
    <mergeCell ref="H5:K5"/>
    <mergeCell ref="B20:P20"/>
    <mergeCell ref="A14:P14"/>
    <mergeCell ref="B15:P15"/>
    <mergeCell ref="B16:P16"/>
    <mergeCell ref="B17:P17"/>
    <mergeCell ref="B18:P18"/>
    <mergeCell ref="B19:P19"/>
  </mergeCells>
  <conditionalFormatting sqref="C9">
    <cfRule type="containsText" dxfId="1183" priority="30" operator="containsText" text="ntitulé">
      <formula>NOT(ISERROR(SEARCH("ntitulé",C9)))</formula>
    </cfRule>
    <cfRule type="containsBlanks" dxfId="1182" priority="31">
      <formula>LEN(TRIM(C9))=0</formula>
    </cfRule>
  </conditionalFormatting>
  <conditionalFormatting sqref="C9">
    <cfRule type="containsText" dxfId="1181" priority="29" operator="containsText" text="libre">
      <formula>NOT(ISERROR(SEARCH("libre",C9)))</formula>
    </cfRule>
  </conditionalFormatting>
  <conditionalFormatting sqref="D9">
    <cfRule type="containsText" dxfId="1180" priority="27" operator="containsText" text="ntitulé">
      <formula>NOT(ISERROR(SEARCH("ntitulé",D9)))</formula>
    </cfRule>
    <cfRule type="containsBlanks" dxfId="1179" priority="28">
      <formula>LEN(TRIM(D9))=0</formula>
    </cfRule>
  </conditionalFormatting>
  <conditionalFormatting sqref="D9">
    <cfRule type="containsText" dxfId="1178" priority="26" operator="containsText" text="libre">
      <formula>NOT(ISERROR(SEARCH("libre",D9)))</formula>
    </cfRule>
  </conditionalFormatting>
  <conditionalFormatting sqref="E9">
    <cfRule type="containsText" dxfId="1177" priority="24" operator="containsText" text="ntitulé">
      <formula>NOT(ISERROR(SEARCH("ntitulé",E9)))</formula>
    </cfRule>
    <cfRule type="containsBlanks" dxfId="1176" priority="25">
      <formula>LEN(TRIM(E9))=0</formula>
    </cfRule>
  </conditionalFormatting>
  <conditionalFormatting sqref="E9">
    <cfRule type="containsText" dxfId="1175" priority="23" operator="containsText" text="libre">
      <formula>NOT(ISERROR(SEARCH("libre",E9)))</formula>
    </cfRule>
  </conditionalFormatting>
  <conditionalFormatting sqref="F9">
    <cfRule type="containsText" dxfId="1174" priority="21" operator="containsText" text="ntitulé">
      <formula>NOT(ISERROR(SEARCH("ntitulé",F9)))</formula>
    </cfRule>
    <cfRule type="containsBlanks" dxfId="1173" priority="22">
      <formula>LEN(TRIM(F9))=0</formula>
    </cfRule>
  </conditionalFormatting>
  <conditionalFormatting sqref="F9">
    <cfRule type="containsText" dxfId="1172" priority="20" operator="containsText" text="libre">
      <formula>NOT(ISERROR(SEARCH("libre",F9)))</formula>
    </cfRule>
  </conditionalFormatting>
  <conditionalFormatting sqref="C8">
    <cfRule type="containsText" dxfId="1171" priority="18" operator="containsText" text="ntitulé">
      <formula>NOT(ISERROR(SEARCH("ntitulé",C8)))</formula>
    </cfRule>
    <cfRule type="containsBlanks" dxfId="1170" priority="19">
      <formula>LEN(TRIM(C8))=0</formula>
    </cfRule>
  </conditionalFormatting>
  <conditionalFormatting sqref="C8">
    <cfRule type="containsText" dxfId="1169" priority="17" operator="containsText" text="libre">
      <formula>NOT(ISERROR(SEARCH("libre",C8)))</formula>
    </cfRule>
  </conditionalFormatting>
  <conditionalFormatting sqref="D8">
    <cfRule type="containsText" dxfId="1168" priority="15" operator="containsText" text="ntitulé">
      <formula>NOT(ISERROR(SEARCH("ntitulé",D8)))</formula>
    </cfRule>
    <cfRule type="containsBlanks" dxfId="1167" priority="16">
      <formula>LEN(TRIM(D8))=0</formula>
    </cfRule>
  </conditionalFormatting>
  <conditionalFormatting sqref="D8">
    <cfRule type="containsText" dxfId="1166" priority="14" operator="containsText" text="libre">
      <formula>NOT(ISERROR(SEARCH("libre",D8)))</formula>
    </cfRule>
  </conditionalFormatting>
  <conditionalFormatting sqref="E8">
    <cfRule type="containsText" dxfId="1165" priority="12" operator="containsText" text="ntitulé">
      <formula>NOT(ISERROR(SEARCH("ntitulé",E8)))</formula>
    </cfRule>
    <cfRule type="containsBlanks" dxfId="1164" priority="13">
      <formula>LEN(TRIM(E8))=0</formula>
    </cfRule>
  </conditionalFormatting>
  <conditionalFormatting sqref="E8">
    <cfRule type="containsText" dxfId="1163" priority="11" operator="containsText" text="libre">
      <formula>NOT(ISERROR(SEARCH("libre",E8)))</formula>
    </cfRule>
  </conditionalFormatting>
  <conditionalFormatting sqref="F8">
    <cfRule type="containsText" dxfId="1162" priority="9" operator="containsText" text="ntitulé">
      <formula>NOT(ISERROR(SEARCH("ntitulé",F8)))</formula>
    </cfRule>
    <cfRule type="containsBlanks" dxfId="1161" priority="10">
      <formula>LEN(TRIM(F8))=0</formula>
    </cfRule>
  </conditionalFormatting>
  <conditionalFormatting sqref="F8">
    <cfRule type="containsText" dxfId="1160" priority="8" operator="containsText" text="libre">
      <formula>NOT(ISERROR(SEARCH("libre",F8)))</formula>
    </cfRule>
  </conditionalFormatting>
  <conditionalFormatting sqref="B9">
    <cfRule type="containsText" dxfId="1159" priority="6" operator="containsText" text="ntitulé">
      <formula>NOT(ISERROR(SEARCH("ntitulé",B9)))</formula>
    </cfRule>
    <cfRule type="containsBlanks" dxfId="1158" priority="7">
      <formula>LEN(TRIM(B9))=0</formula>
    </cfRule>
  </conditionalFormatting>
  <conditionalFormatting sqref="B9">
    <cfRule type="containsText" dxfId="1157" priority="5" operator="containsText" text="libre">
      <formula>NOT(ISERROR(SEARCH("libre",B9)))</formula>
    </cfRule>
  </conditionalFormatting>
  <conditionalFormatting sqref="B8">
    <cfRule type="containsText" dxfId="1156" priority="3" operator="containsText" text="ntitulé">
      <formula>NOT(ISERROR(SEARCH("ntitulé",B8)))</formula>
    </cfRule>
    <cfRule type="containsBlanks" dxfId="1155" priority="4">
      <formula>LEN(TRIM(B8))=0</formula>
    </cfRule>
  </conditionalFormatting>
  <conditionalFormatting sqref="B8">
    <cfRule type="containsText" dxfId="1154" priority="2" operator="containsText" text="libre">
      <formula>NOT(ISERROR(SEARCH("libre",B8)))</formula>
    </cfRule>
  </conditionalFormatting>
  <conditionalFormatting sqref="B16:P20">
    <cfRule type="containsBlanks" dxfId="1153" priority="1">
      <formula>LEN(TRIM(B16))=0</formula>
    </cfRule>
  </conditionalFormatting>
  <hyperlinks>
    <hyperlink ref="A1" location="TAB00!A1" display="Retour page de garde"/>
    <hyperlink ref="A2" location="'TAB5'!A1" display="Retour TAB5"/>
  </hyperlinks>
  <pageMargins left="0.7" right="0.7" top="0.75" bottom="0.75" header="0.3" footer="0.3"/>
  <pageSetup paperSize="9" scale="81" fitToHeight="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3" id="{07FDA754-3615-4446-A0A6-8F8B87D5C9A9}">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32" id="{F52AC543-9D7F-4470-AA14-587BC8D6ADF6}">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4"/>
  <sheetViews>
    <sheetView zoomScale="90" zoomScaleNormal="90" workbookViewId="0">
      <selection activeCell="B24" sqref="B24:Q24"/>
    </sheetView>
  </sheetViews>
  <sheetFormatPr baseColWidth="10" defaultColWidth="9.1640625" defaultRowHeight="13.5" x14ac:dyDescent="0.3"/>
  <cols>
    <col min="1" max="1" width="3" style="73" bestFit="1" customWidth="1"/>
    <col min="2" max="2" width="52.6640625" style="73" customWidth="1"/>
    <col min="3" max="11" width="15" style="73" customWidth="1"/>
    <col min="12" max="12" width="1.33203125" style="73" customWidth="1"/>
    <col min="13" max="20" width="7.5" style="73" customWidth="1"/>
    <col min="21" max="16384" width="9.1640625" style="73"/>
  </cols>
  <sheetData>
    <row r="1" spans="1:20" s="207" customFormat="1" ht="15" x14ac:dyDescent="0.3">
      <c r="A1" s="139" t="s">
        <v>152</v>
      </c>
      <c r="B1" s="194"/>
      <c r="D1" s="194"/>
      <c r="F1" s="194"/>
      <c r="H1" s="194"/>
      <c r="J1" s="194"/>
      <c r="L1" s="194"/>
      <c r="M1" s="194"/>
      <c r="O1" s="194"/>
      <c r="Q1" s="194"/>
      <c r="S1" s="194"/>
    </row>
    <row r="2" spans="1:20" s="207" customFormat="1" x14ac:dyDescent="0.3">
      <c r="A2" s="194"/>
      <c r="B2" s="194"/>
      <c r="D2" s="194"/>
      <c r="F2" s="194"/>
      <c r="H2" s="194"/>
      <c r="J2" s="194"/>
      <c r="L2" s="194"/>
      <c r="M2" s="194"/>
      <c r="O2" s="194"/>
      <c r="Q2" s="194"/>
      <c r="S2" s="194"/>
    </row>
    <row r="3" spans="1:20" ht="22.15" customHeight="1" x14ac:dyDescent="0.35">
      <c r="A3" s="161" t="str">
        <f>TAB00!B80&amp;" : "&amp;TAB00!C80</f>
        <v>TAB6 : Marge équitable</v>
      </c>
      <c r="B3" s="161"/>
      <c r="C3" s="161"/>
      <c r="D3" s="161"/>
      <c r="E3" s="161"/>
      <c r="F3" s="161"/>
      <c r="G3" s="161"/>
      <c r="H3" s="161"/>
      <c r="I3" s="161"/>
      <c r="J3" s="161"/>
      <c r="K3" s="161"/>
      <c r="L3" s="161"/>
      <c r="M3" s="161"/>
      <c r="N3" s="161"/>
      <c r="O3" s="161"/>
      <c r="P3" s="161"/>
      <c r="Q3" s="161"/>
      <c r="R3" s="161"/>
      <c r="S3" s="161"/>
      <c r="T3" s="167"/>
    </row>
    <row r="5" spans="1:20" s="195" customFormat="1" x14ac:dyDescent="0.3">
      <c r="A5" s="149"/>
    </row>
    <row r="6" spans="1:20" x14ac:dyDescent="0.3">
      <c r="M6" s="758" t="s">
        <v>954</v>
      </c>
      <c r="N6" s="765"/>
      <c r="O6" s="765"/>
      <c r="P6" s="766"/>
    </row>
    <row r="7" spans="1:20" ht="27" x14ac:dyDescent="0.3">
      <c r="C7" s="202" t="s">
        <v>298</v>
      </c>
      <c r="D7" s="202" t="s">
        <v>294</v>
      </c>
      <c r="E7" s="202" t="s">
        <v>295</v>
      </c>
      <c r="F7" s="202" t="s">
        <v>296</v>
      </c>
      <c r="G7" s="202" t="s">
        <v>297</v>
      </c>
      <c r="M7" s="596" t="s">
        <v>955</v>
      </c>
      <c r="N7" s="596" t="s">
        <v>956</v>
      </c>
      <c r="O7" s="596" t="s">
        <v>957</v>
      </c>
      <c r="P7" s="596" t="s">
        <v>958</v>
      </c>
    </row>
    <row r="8" spans="1:20" x14ac:dyDescent="0.3">
      <c r="B8" s="196" t="s">
        <v>95</v>
      </c>
      <c r="C8" s="203">
        <f>SUM(G17,G35,G45,G63)/2*TAB00!F34</f>
        <v>0</v>
      </c>
      <c r="D8" s="203">
        <f>SUM(H17,H35,H45,H63)/2*TAB00!G34</f>
        <v>0</v>
      </c>
      <c r="E8" s="203">
        <f>SUM(I17,I35,I45,I63)/2*TAB00!H34</f>
        <v>0</v>
      </c>
      <c r="F8" s="203">
        <f>SUM(J17,J35,J45,J63)/2*TAB00!I34</f>
        <v>0</v>
      </c>
      <c r="G8" s="203">
        <f>SUM(K17,K35,K45,K63)/2*TAB00!J34</f>
        <v>0</v>
      </c>
      <c r="H8" s="169"/>
      <c r="M8" s="204">
        <f t="shared" ref="M8:P10" si="0">IFERROR(IF(AND(ROUND(SUM(C8),0)=0,ROUND(SUM(D8:D8),0)&gt;ROUND(SUM(C8),0)),"INF",(ROUND(SUM(D8:D8),0)-ROUND(SUM(C8),0))/ROUND(SUM(C8),0)),0)</f>
        <v>0</v>
      </c>
      <c r="N8" s="204">
        <f t="shared" si="0"/>
        <v>0</v>
      </c>
      <c r="O8" s="204">
        <f t="shared" si="0"/>
        <v>0</v>
      </c>
      <c r="P8" s="204">
        <f t="shared" si="0"/>
        <v>0</v>
      </c>
    </row>
    <row r="9" spans="1:20" x14ac:dyDescent="0.3">
      <c r="B9" s="197" t="s">
        <v>537</v>
      </c>
      <c r="C9" s="91"/>
      <c r="D9" s="91"/>
      <c r="E9" s="91"/>
      <c r="F9" s="91"/>
      <c r="G9" s="91"/>
      <c r="H9" s="169"/>
      <c r="M9" s="204">
        <f t="shared" si="0"/>
        <v>0</v>
      </c>
      <c r="N9" s="204">
        <f t="shared" si="0"/>
        <v>0</v>
      </c>
      <c r="O9" s="204">
        <f t="shared" si="0"/>
        <v>0</v>
      </c>
      <c r="P9" s="204">
        <f t="shared" si="0"/>
        <v>0</v>
      </c>
    </row>
    <row r="10" spans="1:20" x14ac:dyDescent="0.3">
      <c r="B10" s="197" t="s">
        <v>536</v>
      </c>
      <c r="C10" s="91"/>
      <c r="D10" s="91"/>
      <c r="E10" s="91"/>
      <c r="F10" s="91"/>
      <c r="G10" s="91"/>
      <c r="H10" s="169"/>
      <c r="M10" s="204">
        <f t="shared" si="0"/>
        <v>0</v>
      </c>
      <c r="N10" s="204">
        <f t="shared" si="0"/>
        <v>0</v>
      </c>
      <c r="O10" s="204">
        <f t="shared" si="0"/>
        <v>0</v>
      </c>
      <c r="P10" s="204">
        <f t="shared" si="0"/>
        <v>0</v>
      </c>
    </row>
    <row r="11" spans="1:20" x14ac:dyDescent="0.3">
      <c r="B11" s="196" t="s">
        <v>538</v>
      </c>
      <c r="C11" s="205">
        <f>C8-SUM(C9:C10)</f>
        <v>0</v>
      </c>
      <c r="D11" s="205">
        <f>D8-SUM(D9:D10)</f>
        <v>0</v>
      </c>
      <c r="E11" s="205">
        <f>E8-SUM(E9:E10)</f>
        <v>0</v>
      </c>
      <c r="F11" s="205">
        <f>F8-SUM(F9:F10)</f>
        <v>0</v>
      </c>
      <c r="G11" s="205">
        <f>G8-SUM(G9:G10)</f>
        <v>0</v>
      </c>
      <c r="H11" s="169"/>
      <c r="M11" s="206"/>
      <c r="N11" s="206"/>
      <c r="O11" s="206"/>
      <c r="P11" s="206"/>
    </row>
    <row r="13" spans="1:20" x14ac:dyDescent="0.3">
      <c r="A13" s="617" t="s">
        <v>98</v>
      </c>
      <c r="B13" s="617"/>
      <c r="C13" s="617"/>
      <c r="D13" s="617"/>
      <c r="E13" s="617"/>
      <c r="F13" s="617"/>
      <c r="G13" s="617"/>
      <c r="H13" s="617"/>
      <c r="I13" s="617"/>
      <c r="J13" s="617"/>
      <c r="K13" s="617"/>
      <c r="M13" s="617"/>
      <c r="N13" s="617"/>
      <c r="O13" s="617"/>
      <c r="P13" s="617"/>
      <c r="Q13" s="617"/>
      <c r="R13" s="617"/>
      <c r="S13" s="617"/>
      <c r="T13" s="208"/>
    </row>
    <row r="15" spans="1:20" ht="14.25" thickBot="1" x14ac:dyDescent="0.35">
      <c r="M15" s="758" t="s">
        <v>954</v>
      </c>
      <c r="N15" s="765"/>
      <c r="O15" s="765"/>
      <c r="P15" s="765"/>
      <c r="Q15" s="765"/>
      <c r="R15" s="765"/>
      <c r="S15" s="765"/>
      <c r="T15" s="766"/>
    </row>
    <row r="16" spans="1:20" ht="23.45" customHeight="1" thickBot="1" x14ac:dyDescent="0.35">
      <c r="C16" s="209" t="s">
        <v>109</v>
      </c>
      <c r="D16" s="210" t="s">
        <v>132</v>
      </c>
      <c r="E16" s="210" t="s">
        <v>299</v>
      </c>
      <c r="F16" s="210" t="s">
        <v>319</v>
      </c>
      <c r="G16" s="210" t="s">
        <v>298</v>
      </c>
      <c r="H16" s="210" t="s">
        <v>294</v>
      </c>
      <c r="I16" s="210" t="s">
        <v>295</v>
      </c>
      <c r="J16" s="210" t="s">
        <v>296</v>
      </c>
      <c r="K16" s="210" t="s">
        <v>297</v>
      </c>
      <c r="M16" s="596" t="s">
        <v>950</v>
      </c>
      <c r="N16" s="596" t="s">
        <v>951</v>
      </c>
      <c r="O16" s="596" t="s">
        <v>952</v>
      </c>
      <c r="P16" s="596" t="s">
        <v>953</v>
      </c>
      <c r="Q16" s="596" t="s">
        <v>955</v>
      </c>
      <c r="R16" s="596" t="s">
        <v>956</v>
      </c>
      <c r="S16" s="596" t="s">
        <v>957</v>
      </c>
      <c r="T16" s="596" t="s">
        <v>958</v>
      </c>
    </row>
    <row r="17" spans="1:20" x14ac:dyDescent="0.3">
      <c r="B17" s="198" t="s">
        <v>638</v>
      </c>
      <c r="C17" s="211">
        <f>SUM(C18:C20)</f>
        <v>0</v>
      </c>
      <c r="D17" s="211">
        <f t="shared" ref="D17:K20" si="1">C35</f>
        <v>0</v>
      </c>
      <c r="E17" s="211">
        <f t="shared" si="1"/>
        <v>0</v>
      </c>
      <c r="F17" s="211">
        <f t="shared" si="1"/>
        <v>0</v>
      </c>
      <c r="G17" s="211">
        <f t="shared" si="1"/>
        <v>0</v>
      </c>
      <c r="H17" s="211">
        <f t="shared" si="1"/>
        <v>0</v>
      </c>
      <c r="I17" s="211">
        <f t="shared" si="1"/>
        <v>0</v>
      </c>
      <c r="J17" s="211">
        <f t="shared" si="1"/>
        <v>0</v>
      </c>
      <c r="K17" s="211">
        <f t="shared" si="1"/>
        <v>0</v>
      </c>
      <c r="M17" s="204">
        <f t="shared" ref="M17:M38" si="2">IFERROR(IF(AND(ROUND(SUM(C17:C17),0)=0,ROUND(SUM(D17:D17),0)&gt;ROUND(SUM(C17:C17),0)),"INF",(ROUND(SUM(D17:D17),0)-ROUND(SUM(C17:C17),0))/ROUND(SUM(C17:C17),0)),0)</f>
        <v>0</v>
      </c>
      <c r="N17" s="204">
        <f t="shared" ref="N17:N38" si="3">IFERROR(IF(AND(ROUND(SUM(D17),0)=0,ROUND(SUM(E17:E17),0)&gt;ROUND(SUM(D17),0)),"INF",(ROUND(SUM(E17:E17),0)-ROUND(SUM(D17),0))/ROUND(SUM(D17),0)),0)</f>
        <v>0</v>
      </c>
      <c r="O17" s="204">
        <f t="shared" ref="O17:O38" si="4">IFERROR(IF(AND(ROUND(SUM(E17),0)=0,ROUND(SUM(F17:F17),0)&gt;ROUND(SUM(E17),0)),"INF",(ROUND(SUM(F17:F17),0)-ROUND(SUM(E17),0))/ROUND(SUM(E17),0)),0)</f>
        <v>0</v>
      </c>
      <c r="P17" s="204">
        <f t="shared" ref="P17:P38" si="5">IFERROR(IF(AND(ROUND(SUM(F17),0)=0,ROUND(SUM(G17:G17),0)&gt;ROUND(SUM(F17),0)),"INF",(ROUND(SUM(G17:G17),0)-ROUND(SUM(F17),0))/ROUND(SUM(F17),0)),0)</f>
        <v>0</v>
      </c>
      <c r="Q17" s="204">
        <f t="shared" ref="Q17:Q38" si="6">IFERROR(IF(AND(ROUND(SUM(G17),0)=0,ROUND(SUM(H17:H17),0)&gt;ROUND(SUM(G17),0)),"INF",(ROUND(SUM(H17:H17),0)-ROUND(SUM(G17),0))/ROUND(SUM(G17),0)),0)</f>
        <v>0</v>
      </c>
      <c r="R17" s="204">
        <f t="shared" ref="R17:R38" si="7">IFERROR(IF(AND(ROUND(SUM(H17),0)=0,ROUND(SUM(I17:I17),0)&gt;ROUND(SUM(H17),0)),"INF",(ROUND(SUM(I17:I17),0)-ROUND(SUM(H17),0))/ROUND(SUM(H17),0)),0)</f>
        <v>0</v>
      </c>
      <c r="S17" s="204">
        <f t="shared" ref="S17:S38" si="8">IFERROR(IF(AND(ROUND(SUM(I17),0)=0,ROUND(SUM(J17:J17),0)&gt;ROUND(SUM(I17),0)),"INF",(ROUND(SUM(J17:J17),0)-ROUND(SUM(I17),0))/ROUND(SUM(I17),0)),0)</f>
        <v>0</v>
      </c>
      <c r="T17" s="204">
        <f t="shared" ref="T17:T38" si="9">IFERROR(IF(AND(ROUND(SUM(J17),0)=0,ROUND(SUM(K17:K17),0)&gt;ROUND(SUM(J17),0)),"INF",(ROUND(SUM(K17:K17),0)-ROUND(SUM(J17),0))/ROUND(SUM(J17),0)),0)</f>
        <v>0</v>
      </c>
    </row>
    <row r="18" spans="1:20" x14ac:dyDescent="0.3">
      <c r="A18" s="393">
        <v>1</v>
      </c>
      <c r="B18" s="199" t="s">
        <v>648</v>
      </c>
      <c r="C18" s="178">
        <f>INDEX(TAB6.1!$C$8:$S$199,VLOOKUP(RIGHT('TAB6'!C$16,4)&amp;"reseau",TAB6.1!$U:$V,2,FALSE),'TAB6'!$A18)</f>
        <v>0</v>
      </c>
      <c r="D18" s="178">
        <f t="shared" si="1"/>
        <v>0</v>
      </c>
      <c r="E18" s="178">
        <f t="shared" si="1"/>
        <v>0</v>
      </c>
      <c r="F18" s="178">
        <f t="shared" si="1"/>
        <v>0</v>
      </c>
      <c r="G18" s="178">
        <f t="shared" si="1"/>
        <v>0</v>
      </c>
      <c r="H18" s="178">
        <f t="shared" si="1"/>
        <v>0</v>
      </c>
      <c r="I18" s="178">
        <f t="shared" si="1"/>
        <v>0</v>
      </c>
      <c r="J18" s="178">
        <f t="shared" si="1"/>
        <v>0</v>
      </c>
      <c r="K18" s="178">
        <f t="shared" si="1"/>
        <v>0</v>
      </c>
      <c r="M18" s="204">
        <f t="shared" si="2"/>
        <v>0</v>
      </c>
      <c r="N18" s="204">
        <f t="shared" si="3"/>
        <v>0</v>
      </c>
      <c r="O18" s="204">
        <f t="shared" si="4"/>
        <v>0</v>
      </c>
      <c r="P18" s="204">
        <f t="shared" si="5"/>
        <v>0</v>
      </c>
      <c r="Q18" s="204">
        <f t="shared" si="6"/>
        <v>0</v>
      </c>
      <c r="R18" s="204">
        <f t="shared" si="7"/>
        <v>0</v>
      </c>
      <c r="S18" s="204">
        <f t="shared" si="8"/>
        <v>0</v>
      </c>
      <c r="T18" s="204">
        <f t="shared" si="9"/>
        <v>0</v>
      </c>
    </row>
    <row r="19" spans="1:20" x14ac:dyDescent="0.3">
      <c r="A19" s="393">
        <v>2</v>
      </c>
      <c r="B19" s="199" t="s">
        <v>147</v>
      </c>
      <c r="C19" s="178">
        <f>INDEX(TAB6.1!$C$8:$S$199,VLOOKUP(RIGHT('TAB6'!C$16,4)&amp;"reseau",TAB6.1!$U:$V,2,FALSE),'TAB6'!$A19)</f>
        <v>0</v>
      </c>
      <c r="D19" s="178">
        <f t="shared" si="1"/>
        <v>0</v>
      </c>
      <c r="E19" s="178">
        <f t="shared" si="1"/>
        <v>0</v>
      </c>
      <c r="F19" s="178">
        <f t="shared" si="1"/>
        <v>0</v>
      </c>
      <c r="G19" s="178">
        <f t="shared" si="1"/>
        <v>0</v>
      </c>
      <c r="H19" s="178">
        <f t="shared" si="1"/>
        <v>0</v>
      </c>
      <c r="I19" s="178">
        <f t="shared" si="1"/>
        <v>0</v>
      </c>
      <c r="J19" s="178">
        <f t="shared" si="1"/>
        <v>0</v>
      </c>
      <c r="K19" s="178">
        <f t="shared" si="1"/>
        <v>0</v>
      </c>
      <c r="M19" s="204">
        <f t="shared" si="2"/>
        <v>0</v>
      </c>
      <c r="N19" s="204">
        <f t="shared" si="3"/>
        <v>0</v>
      </c>
      <c r="O19" s="204">
        <f t="shared" si="4"/>
        <v>0</v>
      </c>
      <c r="P19" s="204">
        <f t="shared" si="5"/>
        <v>0</v>
      </c>
      <c r="Q19" s="204">
        <f t="shared" si="6"/>
        <v>0</v>
      </c>
      <c r="R19" s="204">
        <f t="shared" si="7"/>
        <v>0</v>
      </c>
      <c r="S19" s="204">
        <f t="shared" si="8"/>
        <v>0</v>
      </c>
      <c r="T19" s="204">
        <f t="shared" si="9"/>
        <v>0</v>
      </c>
    </row>
    <row r="20" spans="1:20" x14ac:dyDescent="0.3">
      <c r="A20" s="393">
        <v>3</v>
      </c>
      <c r="B20" s="199" t="s">
        <v>644</v>
      </c>
      <c r="C20" s="178">
        <f>INDEX(TAB6.1!$C$8:$S$199,VLOOKUP(RIGHT('TAB6'!C$16,4)&amp;"reseau",TAB6.1!$U:$V,2,FALSE),'TAB6'!$A20)</f>
        <v>0</v>
      </c>
      <c r="D20" s="178">
        <f t="shared" si="1"/>
        <v>0</v>
      </c>
      <c r="E20" s="178">
        <f t="shared" si="1"/>
        <v>0</v>
      </c>
      <c r="F20" s="178">
        <f t="shared" si="1"/>
        <v>0</v>
      </c>
      <c r="G20" s="178">
        <f t="shared" si="1"/>
        <v>0</v>
      </c>
      <c r="H20" s="178">
        <f t="shared" si="1"/>
        <v>0</v>
      </c>
      <c r="I20" s="178">
        <f t="shared" si="1"/>
        <v>0</v>
      </c>
      <c r="J20" s="178">
        <f t="shared" si="1"/>
        <v>0</v>
      </c>
      <c r="K20" s="178">
        <f t="shared" si="1"/>
        <v>0</v>
      </c>
      <c r="M20" s="204">
        <f t="shared" si="2"/>
        <v>0</v>
      </c>
      <c r="N20" s="204">
        <f t="shared" si="3"/>
        <v>0</v>
      </c>
      <c r="O20" s="204">
        <f t="shared" si="4"/>
        <v>0</v>
      </c>
      <c r="P20" s="204">
        <f t="shared" si="5"/>
        <v>0</v>
      </c>
      <c r="Q20" s="204">
        <f t="shared" si="6"/>
        <v>0</v>
      </c>
      <c r="R20" s="204">
        <f t="shared" si="7"/>
        <v>0</v>
      </c>
      <c r="S20" s="204">
        <f t="shared" si="8"/>
        <v>0</v>
      </c>
      <c r="T20" s="204">
        <f t="shared" si="9"/>
        <v>0</v>
      </c>
    </row>
    <row r="21" spans="1:20" x14ac:dyDescent="0.3">
      <c r="A21" s="393"/>
      <c r="B21" s="200" t="s">
        <v>639</v>
      </c>
      <c r="C21" s="178">
        <f t="shared" ref="C21:K21" si="10">SUM(C22:C25)</f>
        <v>0</v>
      </c>
      <c r="D21" s="178">
        <f t="shared" si="10"/>
        <v>0</v>
      </c>
      <c r="E21" s="178">
        <f t="shared" si="10"/>
        <v>0</v>
      </c>
      <c r="F21" s="178">
        <f t="shared" si="10"/>
        <v>0</v>
      </c>
      <c r="G21" s="178">
        <f t="shared" si="10"/>
        <v>0</v>
      </c>
      <c r="H21" s="178">
        <f t="shared" si="10"/>
        <v>0</v>
      </c>
      <c r="I21" s="178">
        <f t="shared" si="10"/>
        <v>0</v>
      </c>
      <c r="J21" s="178">
        <f t="shared" si="10"/>
        <v>0</v>
      </c>
      <c r="K21" s="178">
        <f t="shared" si="10"/>
        <v>0</v>
      </c>
      <c r="M21" s="204">
        <f t="shared" si="2"/>
        <v>0</v>
      </c>
      <c r="N21" s="204">
        <f t="shared" si="3"/>
        <v>0</v>
      </c>
      <c r="O21" s="204">
        <f t="shared" si="4"/>
        <v>0</v>
      </c>
      <c r="P21" s="204">
        <f t="shared" si="5"/>
        <v>0</v>
      </c>
      <c r="Q21" s="204">
        <f t="shared" si="6"/>
        <v>0</v>
      </c>
      <c r="R21" s="204">
        <f t="shared" si="7"/>
        <v>0</v>
      </c>
      <c r="S21" s="204">
        <f t="shared" si="8"/>
        <v>0</v>
      </c>
      <c r="T21" s="204">
        <f t="shared" si="9"/>
        <v>0</v>
      </c>
    </row>
    <row r="22" spans="1:20" x14ac:dyDescent="0.3">
      <c r="A22" s="393">
        <v>4</v>
      </c>
      <c r="B22" s="201" t="s">
        <v>321</v>
      </c>
      <c r="C22" s="178">
        <f>INDEX(TAB6.1!$C$8:$S$199,VLOOKUP(RIGHT('TAB6'!C$16,4)&amp;"reseau",TAB6.1!$U:$V,2,FALSE),'TAB6'!$A22)</f>
        <v>0</v>
      </c>
      <c r="D22" s="178">
        <f>INDEX(TAB6.1!$C$8:$S$199,VLOOKUP(RIGHT('TAB6'!D$16,4)&amp;"reseau",TAB6.1!$U:$V,2,FALSE),'TAB6'!$A22)</f>
        <v>0</v>
      </c>
      <c r="E22" s="178">
        <f>INDEX(TAB6.1!$C$8:$S$199,VLOOKUP(RIGHT('TAB6'!E$16,4)&amp;"reseau",TAB6.1!$U:$V,2,FALSE),'TAB6'!$A22)</f>
        <v>0</v>
      </c>
      <c r="F22" s="178">
        <f>INDEX(TAB6.1!$C$8:$S$199,VLOOKUP(RIGHT('TAB6'!F$16,4)&amp;"reseau",TAB6.1!$U:$V,2,FALSE),'TAB6'!$A22)</f>
        <v>0</v>
      </c>
      <c r="G22" s="178">
        <f>INDEX(TAB6.1!$C$8:$S$199,VLOOKUP(RIGHT('TAB6'!G$16,4)&amp;"reseau",TAB6.1!$U:$V,2,FALSE),'TAB6'!$A22)</f>
        <v>0</v>
      </c>
      <c r="H22" s="178">
        <f>INDEX(TAB6.2!$C$8:$S$199,VLOOKUP(RIGHT('TAB6'!H$16,4)&amp;"reseau",TAB6.2!$U:$V,2,FALSE),'TAB6'!$A22)</f>
        <v>0</v>
      </c>
      <c r="I22" s="178">
        <f>INDEX(TAB6.2!$C$8:$S$199,VLOOKUP(RIGHT('TAB6'!I$16,4)&amp;"reseau",TAB6.2!$U:$V,2,FALSE),'TAB6'!$A22)</f>
        <v>0</v>
      </c>
      <c r="J22" s="178">
        <f>INDEX(TAB6.2!$C$8:$S$199,VLOOKUP(RIGHT('TAB6'!J$16,4)&amp;"reseau",TAB6.2!$U:$V,2,FALSE),'TAB6'!$A22)</f>
        <v>0</v>
      </c>
      <c r="K22" s="178">
        <f>INDEX(TAB6.2!$C$8:$S$199,VLOOKUP(RIGHT('TAB6'!K$16,4)&amp;"reseau",TAB6.2!$U:$V,2,FALSE),'TAB6'!$A22)</f>
        <v>0</v>
      </c>
      <c r="M22" s="204">
        <f t="shared" si="2"/>
        <v>0</v>
      </c>
      <c r="N22" s="204">
        <f t="shared" si="3"/>
        <v>0</v>
      </c>
      <c r="O22" s="204">
        <f t="shared" si="4"/>
        <v>0</v>
      </c>
      <c r="P22" s="204">
        <f t="shared" si="5"/>
        <v>0</v>
      </c>
      <c r="Q22" s="204">
        <f t="shared" si="6"/>
        <v>0</v>
      </c>
      <c r="R22" s="204">
        <f t="shared" si="7"/>
        <v>0</v>
      </c>
      <c r="S22" s="204">
        <f t="shared" si="8"/>
        <v>0</v>
      </c>
      <c r="T22" s="204">
        <f t="shared" si="9"/>
        <v>0</v>
      </c>
    </row>
    <row r="23" spans="1:20" x14ac:dyDescent="0.3">
      <c r="A23" s="393">
        <v>5</v>
      </c>
      <c r="B23" s="201" t="s">
        <v>320</v>
      </c>
      <c r="C23" s="178">
        <f>INDEX(TAB6.1!$C$8:$S$199,VLOOKUP(RIGHT('TAB6'!C$16,4)&amp;"reseau",TAB6.1!$U:$V,2,FALSE),'TAB6'!$A23)</f>
        <v>0</v>
      </c>
      <c r="D23" s="178">
        <f>INDEX(TAB6.1!$C$8:$S$199,VLOOKUP(RIGHT('TAB6'!D$16,4)&amp;"reseau",TAB6.1!$U:$V,2,FALSE),'TAB6'!$A23)</f>
        <v>0</v>
      </c>
      <c r="E23" s="178">
        <f>INDEX(TAB6.1!$C$8:$S$199,VLOOKUP(RIGHT('TAB6'!E$16,4)&amp;"reseau",TAB6.1!$U:$V,2,FALSE),'TAB6'!$A23)</f>
        <v>0</v>
      </c>
      <c r="F23" s="178">
        <f>INDEX(TAB6.1!$C$8:$S$199,VLOOKUP(RIGHT('TAB6'!F$16,4)&amp;"reseau",TAB6.1!$U:$V,2,FALSE),'TAB6'!$A23)</f>
        <v>0</v>
      </c>
      <c r="G23" s="178">
        <f>INDEX(TAB6.1!$C$8:$S$199,VLOOKUP(RIGHT('TAB6'!G$16,4)&amp;"reseau",TAB6.1!$U:$V,2,FALSE),'TAB6'!$A23)</f>
        <v>0</v>
      </c>
      <c r="H23" s="178">
        <f>INDEX(TAB6.2!$C$8:$S$199,VLOOKUP(RIGHT('TAB6'!H$16,4)&amp;"reseau",TAB6.2!$U:$V,2,FALSE),'TAB6'!$A23)</f>
        <v>0</v>
      </c>
      <c r="I23" s="178">
        <f>INDEX(TAB6.2!$C$8:$S$199,VLOOKUP(RIGHT('TAB6'!I$16,4)&amp;"reseau",TAB6.2!$U:$V,2,FALSE),'TAB6'!$A23)</f>
        <v>0</v>
      </c>
      <c r="J23" s="178">
        <f>INDEX(TAB6.2!$C$8:$S$199,VLOOKUP(RIGHT('TAB6'!J$16,4)&amp;"reseau",TAB6.2!$U:$V,2,FALSE),'TAB6'!$A23)</f>
        <v>0</v>
      </c>
      <c r="K23" s="178">
        <f>INDEX(TAB6.2!$C$8:$S$199,VLOOKUP(RIGHT('TAB6'!K$16,4)&amp;"reseau",TAB6.2!$U:$V,2,FALSE),'TAB6'!$A23)</f>
        <v>0</v>
      </c>
      <c r="M23" s="204">
        <f t="shared" si="2"/>
        <v>0</v>
      </c>
      <c r="N23" s="204">
        <f t="shared" si="3"/>
        <v>0</v>
      </c>
      <c r="O23" s="204">
        <f t="shared" si="4"/>
        <v>0</v>
      </c>
      <c r="P23" s="204">
        <f t="shared" si="5"/>
        <v>0</v>
      </c>
      <c r="Q23" s="204">
        <f t="shared" si="6"/>
        <v>0</v>
      </c>
      <c r="R23" s="204">
        <f t="shared" si="7"/>
        <v>0</v>
      </c>
      <c r="S23" s="204">
        <f t="shared" si="8"/>
        <v>0</v>
      </c>
      <c r="T23" s="204">
        <f t="shared" si="9"/>
        <v>0</v>
      </c>
    </row>
    <row r="24" spans="1:20" x14ac:dyDescent="0.3">
      <c r="A24" s="393">
        <v>6</v>
      </c>
      <c r="B24" s="201" t="s">
        <v>135</v>
      </c>
      <c r="C24" s="178">
        <f>INDEX(TAB6.1!$C$8:$S$199,VLOOKUP(RIGHT('TAB6'!C$16,4)&amp;"reseau",TAB6.1!$U:$V,2,FALSE),'TAB6'!$A24)</f>
        <v>0</v>
      </c>
      <c r="D24" s="178">
        <f>INDEX(TAB6.1!$C$8:$S$199,VLOOKUP(RIGHT('TAB6'!D$16,4)&amp;"reseau",TAB6.1!$U:$V,2,FALSE),'TAB6'!$A24)</f>
        <v>0</v>
      </c>
      <c r="E24" s="178">
        <f>INDEX(TAB6.1!$C$8:$S$199,VLOOKUP(RIGHT('TAB6'!E$16,4)&amp;"reseau",TAB6.1!$U:$V,2,FALSE),'TAB6'!$A24)</f>
        <v>0</v>
      </c>
      <c r="F24" s="178">
        <f>INDEX(TAB6.1!$C$8:$S$199,VLOOKUP(RIGHT('TAB6'!F$16,4)&amp;"reseau",TAB6.1!$U:$V,2,FALSE),'TAB6'!$A24)</f>
        <v>0</v>
      </c>
      <c r="G24" s="178">
        <f>INDEX(TAB6.1!$C$8:$S$199,VLOOKUP(RIGHT('TAB6'!G$16,4)&amp;"reseau",TAB6.1!$U:$V,2,FALSE),'TAB6'!$A24)</f>
        <v>0</v>
      </c>
      <c r="H24" s="178">
        <f>INDEX(TAB6.2!$C$8:$S$199,VLOOKUP(RIGHT('TAB6'!H$16,4)&amp;"reseau",TAB6.2!$U:$V,2,FALSE),'TAB6'!$A24)</f>
        <v>0</v>
      </c>
      <c r="I24" s="178">
        <f>INDEX(TAB6.2!$C$8:$S$199,VLOOKUP(RIGHT('TAB6'!I$16,4)&amp;"reseau",TAB6.2!$U:$V,2,FALSE),'TAB6'!$A24)</f>
        <v>0</v>
      </c>
      <c r="J24" s="178">
        <f>INDEX(TAB6.2!$C$8:$S$199,VLOOKUP(RIGHT('TAB6'!J$16,4)&amp;"reseau",TAB6.2!$U:$V,2,FALSE),'TAB6'!$A24)</f>
        <v>0</v>
      </c>
      <c r="K24" s="178">
        <f>INDEX(TAB6.2!$C$8:$S$199,VLOOKUP(RIGHT('TAB6'!K$16,4)&amp;"reseau",TAB6.2!$U:$V,2,FALSE),'TAB6'!$A24)</f>
        <v>0</v>
      </c>
      <c r="M24" s="204">
        <f t="shared" si="2"/>
        <v>0</v>
      </c>
      <c r="N24" s="204">
        <f t="shared" si="3"/>
        <v>0</v>
      </c>
      <c r="O24" s="204">
        <f t="shared" si="4"/>
        <v>0</v>
      </c>
      <c r="P24" s="204">
        <f t="shared" si="5"/>
        <v>0</v>
      </c>
      <c r="Q24" s="204">
        <f t="shared" si="6"/>
        <v>0</v>
      </c>
      <c r="R24" s="204">
        <f t="shared" si="7"/>
        <v>0</v>
      </c>
      <c r="S24" s="204">
        <f t="shared" si="8"/>
        <v>0</v>
      </c>
      <c r="T24" s="204">
        <f t="shared" si="9"/>
        <v>0</v>
      </c>
    </row>
    <row r="25" spans="1:20" x14ac:dyDescent="0.3">
      <c r="A25" s="393">
        <v>7</v>
      </c>
      <c r="B25" s="201" t="s">
        <v>136</v>
      </c>
      <c r="C25" s="178">
        <f>INDEX(TAB6.1!$C$8:$S$199,VLOOKUP(RIGHT('TAB6'!C$16,4)&amp;"reseau",TAB6.1!$U:$V,2,FALSE),'TAB6'!$A25)</f>
        <v>0</v>
      </c>
      <c r="D25" s="178">
        <f>INDEX(TAB6.1!$C$8:$S$199,VLOOKUP(RIGHT('TAB6'!D$16,4)&amp;"reseau",TAB6.1!$U:$V,2,FALSE),'TAB6'!$A25)</f>
        <v>0</v>
      </c>
      <c r="E25" s="178">
        <f>INDEX(TAB6.1!$C$8:$S$199,VLOOKUP(RIGHT('TAB6'!E$16,4)&amp;"reseau",TAB6.1!$U:$V,2,FALSE),'TAB6'!$A25)</f>
        <v>0</v>
      </c>
      <c r="F25" s="178">
        <f>INDEX(TAB6.1!$C$8:$S$199,VLOOKUP(RIGHT('TAB6'!F$16,4)&amp;"reseau",TAB6.1!$U:$V,2,FALSE),'TAB6'!$A25)</f>
        <v>0</v>
      </c>
      <c r="G25" s="178">
        <f>INDEX(TAB6.1!$C$8:$S$199,VLOOKUP(RIGHT('TAB6'!G$16,4)&amp;"reseau",TAB6.1!$U:$V,2,FALSE),'TAB6'!$A25)</f>
        <v>0</v>
      </c>
      <c r="H25" s="178">
        <f>INDEX(TAB6.2!$C$8:$S$199,VLOOKUP(RIGHT('TAB6'!H$16,4)&amp;"reseau",TAB6.2!$U:$V,2,FALSE),'TAB6'!$A25)</f>
        <v>0</v>
      </c>
      <c r="I25" s="178">
        <f>INDEX(TAB6.2!$C$8:$S$199,VLOOKUP(RIGHT('TAB6'!I$16,4)&amp;"reseau",TAB6.2!$U:$V,2,FALSE),'TAB6'!$A25)</f>
        <v>0</v>
      </c>
      <c r="J25" s="178">
        <f>INDEX(TAB6.2!$C$8:$S$199,VLOOKUP(RIGHT('TAB6'!J$16,4)&amp;"reseau",TAB6.2!$U:$V,2,FALSE),'TAB6'!$A25)</f>
        <v>0</v>
      </c>
      <c r="K25" s="178">
        <f>INDEX(TAB6.2!$C$8:$S$199,VLOOKUP(RIGHT('TAB6'!K$16,4)&amp;"reseau",TAB6.2!$U:$V,2,FALSE),'TAB6'!$A25)</f>
        <v>0</v>
      </c>
      <c r="M25" s="204">
        <f t="shared" si="2"/>
        <v>0</v>
      </c>
      <c r="N25" s="204">
        <f t="shared" si="3"/>
        <v>0</v>
      </c>
      <c r="O25" s="204">
        <f t="shared" si="4"/>
        <v>0</v>
      </c>
      <c r="P25" s="204">
        <f t="shared" si="5"/>
        <v>0</v>
      </c>
      <c r="Q25" s="204">
        <f t="shared" si="6"/>
        <v>0</v>
      </c>
      <c r="R25" s="204">
        <f t="shared" si="7"/>
        <v>0</v>
      </c>
      <c r="S25" s="204">
        <f t="shared" si="8"/>
        <v>0</v>
      </c>
      <c r="T25" s="204">
        <f t="shared" si="9"/>
        <v>0</v>
      </c>
    </row>
    <row r="26" spans="1:20" x14ac:dyDescent="0.3">
      <c r="A26" s="393"/>
      <c r="B26" s="198" t="s">
        <v>647</v>
      </c>
      <c r="C26" s="211">
        <f t="shared" ref="C26:K26" si="11">SUM(C27:C29)</f>
        <v>0</v>
      </c>
      <c r="D26" s="211">
        <f t="shared" si="11"/>
        <v>0</v>
      </c>
      <c r="E26" s="211">
        <f t="shared" si="11"/>
        <v>0</v>
      </c>
      <c r="F26" s="211">
        <f t="shared" si="11"/>
        <v>0</v>
      </c>
      <c r="G26" s="211">
        <f t="shared" si="11"/>
        <v>0</v>
      </c>
      <c r="H26" s="211">
        <f t="shared" si="11"/>
        <v>0</v>
      </c>
      <c r="I26" s="211">
        <f t="shared" si="11"/>
        <v>0</v>
      </c>
      <c r="J26" s="211">
        <f t="shared" si="11"/>
        <v>0</v>
      </c>
      <c r="K26" s="211">
        <f t="shared" si="11"/>
        <v>0</v>
      </c>
      <c r="M26" s="204">
        <f t="shared" si="2"/>
        <v>0</v>
      </c>
      <c r="N26" s="204">
        <f t="shared" si="3"/>
        <v>0</v>
      </c>
      <c r="O26" s="204">
        <f t="shared" si="4"/>
        <v>0</v>
      </c>
      <c r="P26" s="204">
        <f t="shared" si="5"/>
        <v>0</v>
      </c>
      <c r="Q26" s="204">
        <f t="shared" si="6"/>
        <v>0</v>
      </c>
      <c r="R26" s="204">
        <f t="shared" si="7"/>
        <v>0</v>
      </c>
      <c r="S26" s="204">
        <f t="shared" si="8"/>
        <v>0</v>
      </c>
      <c r="T26" s="204">
        <f t="shared" si="9"/>
        <v>0</v>
      </c>
    </row>
    <row r="27" spans="1:20" x14ac:dyDescent="0.3">
      <c r="A27" s="393">
        <v>8</v>
      </c>
      <c r="B27" s="201" t="s">
        <v>645</v>
      </c>
      <c r="C27" s="178">
        <f>INDEX(TAB6.1!$C$8:$S$199,VLOOKUP(RIGHT('TAB6'!C$16,4)&amp;"reseau",TAB6.1!$U:$V,2,FALSE),'TAB6'!$A27)</f>
        <v>0</v>
      </c>
      <c r="D27" s="178">
        <f>INDEX(TAB6.1!$C$8:$S$199,VLOOKUP(RIGHT('TAB6'!D$16,4)&amp;"reseau",TAB6.1!$U:$V,2,FALSE),'TAB6'!$A27)</f>
        <v>0</v>
      </c>
      <c r="E27" s="178">
        <f>INDEX(TAB6.1!$C$8:$S$199,VLOOKUP(RIGHT('TAB6'!E$16,4)&amp;"reseau",TAB6.1!$U:$V,2,FALSE),'TAB6'!$A27)</f>
        <v>0</v>
      </c>
      <c r="F27" s="178">
        <f>INDEX(TAB6.1!$C$8:$S$199,VLOOKUP(RIGHT('TAB6'!F$16,4)&amp;"reseau",TAB6.1!$U:$V,2,FALSE),'TAB6'!$A27)</f>
        <v>0</v>
      </c>
      <c r="G27" s="178">
        <f>INDEX(TAB6.1!$C$8:$S$199,VLOOKUP(RIGHT('TAB6'!G$16,4)&amp;"reseau",TAB6.1!$U:$V,2,FALSE),'TAB6'!$A27)</f>
        <v>0</v>
      </c>
      <c r="H27" s="178">
        <f>INDEX(TAB6.2!$C$8:$S$199,VLOOKUP(RIGHT('TAB6'!H$16,4)&amp;"reseau",TAB6.2!$U:$V,2,FALSE),'TAB6'!$A27)</f>
        <v>0</v>
      </c>
      <c r="I27" s="178">
        <f>INDEX(TAB6.2!$C$8:$S$199,VLOOKUP(RIGHT('TAB6'!I$16,4)&amp;"reseau",TAB6.2!$U:$V,2,FALSE),'TAB6'!$A27)</f>
        <v>0</v>
      </c>
      <c r="J27" s="178">
        <f>INDEX(TAB6.2!$C$8:$S$199,VLOOKUP(RIGHT('TAB6'!J$16,4)&amp;"reseau",TAB6.2!$U:$V,2,FALSE),'TAB6'!$A27)</f>
        <v>0</v>
      </c>
      <c r="K27" s="178">
        <f>INDEX(TAB6.2!$C$8:$S$199,VLOOKUP(RIGHT('TAB6'!K$16,4)&amp;"reseau",TAB6.2!$U:$V,2,FALSE),'TAB6'!$A27)</f>
        <v>0</v>
      </c>
      <c r="M27" s="204">
        <f t="shared" si="2"/>
        <v>0</v>
      </c>
      <c r="N27" s="204">
        <f t="shared" si="3"/>
        <v>0</v>
      </c>
      <c r="O27" s="204">
        <f t="shared" si="4"/>
        <v>0</v>
      </c>
      <c r="P27" s="204">
        <f t="shared" si="5"/>
        <v>0</v>
      </c>
      <c r="Q27" s="204">
        <f t="shared" si="6"/>
        <v>0</v>
      </c>
      <c r="R27" s="204">
        <f t="shared" si="7"/>
        <v>0</v>
      </c>
      <c r="S27" s="204">
        <f t="shared" si="8"/>
        <v>0</v>
      </c>
      <c r="T27" s="204">
        <f t="shared" si="9"/>
        <v>0</v>
      </c>
    </row>
    <row r="28" spans="1:20" x14ac:dyDescent="0.3">
      <c r="A28" s="393">
        <v>9</v>
      </c>
      <c r="B28" s="201" t="s">
        <v>324</v>
      </c>
      <c r="C28" s="178">
        <f>INDEX(TAB6.1!$C$8:$S$199,VLOOKUP(RIGHT('TAB6'!C$16,4)&amp;"reseau",TAB6.1!$U:$V,2,FALSE),'TAB6'!$A28)</f>
        <v>0</v>
      </c>
      <c r="D28" s="178">
        <f>INDEX(TAB6.1!$C$8:$S$199,VLOOKUP(RIGHT('TAB6'!D$16,4)&amp;"reseau",TAB6.1!$U:$V,2,FALSE),'TAB6'!$A28)</f>
        <v>0</v>
      </c>
      <c r="E28" s="178">
        <f>INDEX(TAB6.1!$C$8:$S$199,VLOOKUP(RIGHT('TAB6'!E$16,4)&amp;"reseau",TAB6.1!$U:$V,2,FALSE),'TAB6'!$A28)</f>
        <v>0</v>
      </c>
      <c r="F28" s="178">
        <f>INDEX(TAB6.1!$C$8:$S$199,VLOOKUP(RIGHT('TAB6'!F$16,4)&amp;"reseau",TAB6.1!$U:$V,2,FALSE),'TAB6'!$A28)</f>
        <v>0</v>
      </c>
      <c r="G28" s="178">
        <f>INDEX(TAB6.1!$C$8:$S$199,VLOOKUP(RIGHT('TAB6'!G$16,4)&amp;"reseau",TAB6.1!$U:$V,2,FALSE),'TAB6'!$A28)</f>
        <v>0</v>
      </c>
      <c r="H28" s="178">
        <f>INDEX(TAB6.2!$C$8:$S$199,VLOOKUP(RIGHT('TAB6'!H$16,4)&amp;"reseau",TAB6.2!$U:$V,2,FALSE),'TAB6'!$A28)</f>
        <v>0</v>
      </c>
      <c r="I28" s="178">
        <f>INDEX(TAB6.2!$C$8:$S$199,VLOOKUP(RIGHT('TAB6'!I$16,4)&amp;"reseau",TAB6.2!$U:$V,2,FALSE),'TAB6'!$A28)</f>
        <v>0</v>
      </c>
      <c r="J28" s="178">
        <f>INDEX(TAB6.2!$C$8:$S$199,VLOOKUP(RIGHT('TAB6'!J$16,4)&amp;"reseau",TAB6.2!$U:$V,2,FALSE),'TAB6'!$A28)</f>
        <v>0</v>
      </c>
      <c r="K28" s="178">
        <f>INDEX(TAB6.2!$C$8:$S$199,VLOOKUP(RIGHT('TAB6'!K$16,4)&amp;"reseau",TAB6.2!$U:$V,2,FALSE),'TAB6'!$A28)</f>
        <v>0</v>
      </c>
      <c r="M28" s="204">
        <f t="shared" si="2"/>
        <v>0</v>
      </c>
      <c r="N28" s="204">
        <f t="shared" si="3"/>
        <v>0</v>
      </c>
      <c r="O28" s="204">
        <f t="shared" si="4"/>
        <v>0</v>
      </c>
      <c r="P28" s="204">
        <f t="shared" si="5"/>
        <v>0</v>
      </c>
      <c r="Q28" s="204">
        <f t="shared" si="6"/>
        <v>0</v>
      </c>
      <c r="R28" s="204">
        <f t="shared" si="7"/>
        <v>0</v>
      </c>
      <c r="S28" s="204">
        <f t="shared" si="8"/>
        <v>0</v>
      </c>
      <c r="T28" s="204">
        <f t="shared" si="9"/>
        <v>0</v>
      </c>
    </row>
    <row r="29" spans="1:20" x14ac:dyDescent="0.3">
      <c r="A29" s="393">
        <v>10</v>
      </c>
      <c r="B29" s="201" t="s">
        <v>646</v>
      </c>
      <c r="C29" s="178">
        <f>INDEX(TAB6.1!$C$8:$S$199,VLOOKUP(RIGHT('TAB6'!C$16,4)&amp;"reseau",TAB6.1!$U:$V,2,FALSE),'TAB6'!$A29)</f>
        <v>0</v>
      </c>
      <c r="D29" s="178">
        <f>INDEX(TAB6.1!$C$8:$S$199,VLOOKUP(RIGHT('TAB6'!D$16,4)&amp;"reseau",TAB6.1!$U:$V,2,FALSE),'TAB6'!$A29)</f>
        <v>0</v>
      </c>
      <c r="E29" s="178">
        <f>INDEX(TAB6.1!$C$8:$S$199,VLOOKUP(RIGHT('TAB6'!E$16,4)&amp;"reseau",TAB6.1!$U:$V,2,FALSE),'TAB6'!$A29)</f>
        <v>0</v>
      </c>
      <c r="F29" s="178">
        <f>INDEX(TAB6.1!$C$8:$S$199,VLOOKUP(RIGHT('TAB6'!F$16,4)&amp;"reseau",TAB6.1!$U:$V,2,FALSE),'TAB6'!$A29)</f>
        <v>0</v>
      </c>
      <c r="G29" s="178">
        <f>INDEX(TAB6.1!$C$8:$S$199,VLOOKUP(RIGHT('TAB6'!G$16,4)&amp;"reseau",TAB6.1!$U:$V,2,FALSE),'TAB6'!$A29)</f>
        <v>0</v>
      </c>
      <c r="H29" s="178">
        <f>INDEX(TAB6.2!$C$8:$S$199,VLOOKUP(RIGHT('TAB6'!H$16,4)&amp;"reseau",TAB6.2!$U:$V,2,FALSE),'TAB6'!$A29)</f>
        <v>0</v>
      </c>
      <c r="I29" s="178">
        <f>INDEX(TAB6.2!$C$8:$S$199,VLOOKUP(RIGHT('TAB6'!I$16,4)&amp;"reseau",TAB6.2!$U:$V,2,FALSE),'TAB6'!$A29)</f>
        <v>0</v>
      </c>
      <c r="J29" s="178">
        <f>INDEX(TAB6.2!$C$8:$S$199,VLOOKUP(RIGHT('TAB6'!J$16,4)&amp;"reseau",TAB6.2!$U:$V,2,FALSE),'TAB6'!$A29)</f>
        <v>0</v>
      </c>
      <c r="K29" s="178">
        <f>INDEX(TAB6.2!$C$8:$S$199,VLOOKUP(RIGHT('TAB6'!K$16,4)&amp;"reseau",TAB6.2!$U:$V,2,FALSE),'TAB6'!$A29)</f>
        <v>0</v>
      </c>
      <c r="M29" s="204">
        <f t="shared" si="2"/>
        <v>0</v>
      </c>
      <c r="N29" s="204">
        <f t="shared" si="3"/>
        <v>0</v>
      </c>
      <c r="O29" s="204">
        <f t="shared" si="4"/>
        <v>0</v>
      </c>
      <c r="P29" s="204">
        <f t="shared" si="5"/>
        <v>0</v>
      </c>
      <c r="Q29" s="204">
        <f t="shared" si="6"/>
        <v>0</v>
      </c>
      <c r="R29" s="204">
        <f t="shared" si="7"/>
        <v>0</v>
      </c>
      <c r="S29" s="204">
        <f t="shared" si="8"/>
        <v>0</v>
      </c>
      <c r="T29" s="204">
        <f t="shared" si="9"/>
        <v>0</v>
      </c>
    </row>
    <row r="30" spans="1:20" x14ac:dyDescent="0.3">
      <c r="A30" s="393"/>
      <c r="B30" s="200" t="s">
        <v>323</v>
      </c>
      <c r="C30" s="211">
        <f t="shared" ref="C30:K30" si="12">SUM(C31:C34)</f>
        <v>0</v>
      </c>
      <c r="D30" s="211">
        <f t="shared" si="12"/>
        <v>0</v>
      </c>
      <c r="E30" s="211">
        <f t="shared" si="12"/>
        <v>0</v>
      </c>
      <c r="F30" s="211">
        <f t="shared" si="12"/>
        <v>0</v>
      </c>
      <c r="G30" s="211">
        <f t="shared" si="12"/>
        <v>0</v>
      </c>
      <c r="H30" s="211">
        <f t="shared" si="12"/>
        <v>0</v>
      </c>
      <c r="I30" s="211">
        <f t="shared" si="12"/>
        <v>0</v>
      </c>
      <c r="J30" s="211">
        <f t="shared" si="12"/>
        <v>0</v>
      </c>
      <c r="K30" s="211">
        <f t="shared" si="12"/>
        <v>0</v>
      </c>
      <c r="M30" s="204">
        <f t="shared" si="2"/>
        <v>0</v>
      </c>
      <c r="N30" s="204">
        <f t="shared" si="3"/>
        <v>0</v>
      </c>
      <c r="O30" s="204">
        <f t="shared" si="4"/>
        <v>0</v>
      </c>
      <c r="P30" s="204">
        <f t="shared" si="5"/>
        <v>0</v>
      </c>
      <c r="Q30" s="204">
        <f t="shared" si="6"/>
        <v>0</v>
      </c>
      <c r="R30" s="204">
        <f t="shared" si="7"/>
        <v>0</v>
      </c>
      <c r="S30" s="204">
        <f t="shared" si="8"/>
        <v>0</v>
      </c>
      <c r="T30" s="204">
        <f t="shared" si="9"/>
        <v>0</v>
      </c>
    </row>
    <row r="31" spans="1:20" x14ac:dyDescent="0.3">
      <c r="A31" s="393">
        <v>11</v>
      </c>
      <c r="B31" s="199" t="s">
        <v>325</v>
      </c>
      <c r="C31" s="178">
        <f>INDEX(TAB6.1!$C$8:$S$199,VLOOKUP(RIGHT('TAB6'!C$16,4)&amp;"reseau",TAB6.1!$U:$V,2,FALSE),'TAB6'!$A31)</f>
        <v>0</v>
      </c>
      <c r="D31" s="178">
        <f>INDEX(TAB6.1!$C$8:$S$199,VLOOKUP(RIGHT('TAB6'!D$16,4)&amp;"reseau",TAB6.1!$U:$V,2,FALSE),'TAB6'!$A31)</f>
        <v>0</v>
      </c>
      <c r="E31" s="178">
        <f>INDEX(TAB6.1!$C$8:$S$199,VLOOKUP(RIGHT('TAB6'!E$16,4)&amp;"reseau",TAB6.1!$U:$V,2,FALSE),'TAB6'!$A31)</f>
        <v>0</v>
      </c>
      <c r="F31" s="178">
        <f>INDEX(TAB6.1!$C$8:$S$199,VLOOKUP(RIGHT('TAB6'!F$16,4)&amp;"reseau",TAB6.1!$U:$V,2,FALSE),'TAB6'!$A31)</f>
        <v>0</v>
      </c>
      <c r="G31" s="178">
        <f>INDEX(TAB6.1!$C$8:$S$199,VLOOKUP(RIGHT('TAB6'!G$16,4)&amp;"reseau",TAB6.1!$U:$V,2,FALSE),'TAB6'!$A31)</f>
        <v>0</v>
      </c>
      <c r="H31" s="178">
        <f>INDEX(TAB6.2!$C$8:$S$199,VLOOKUP(RIGHT('TAB6'!H$16,4)&amp;"reseau",TAB6.2!$U:$V,2,FALSE),'TAB6'!$A31)</f>
        <v>0</v>
      </c>
      <c r="I31" s="178">
        <f>INDEX(TAB6.2!$C$8:$S$199,VLOOKUP(RIGHT('TAB6'!I$16,4)&amp;"reseau",TAB6.2!$U:$V,2,FALSE),'TAB6'!$A31)</f>
        <v>0</v>
      </c>
      <c r="J31" s="178">
        <f>INDEX(TAB6.2!$C$8:$S$199,VLOOKUP(RIGHT('TAB6'!J$16,4)&amp;"reseau",TAB6.2!$U:$V,2,FALSE),'TAB6'!$A31)</f>
        <v>0</v>
      </c>
      <c r="K31" s="178">
        <f>INDEX(TAB6.2!$C$8:$S$199,VLOOKUP(RIGHT('TAB6'!K$16,4)&amp;"reseau",TAB6.2!$U:$V,2,FALSE),'TAB6'!$A31)</f>
        <v>0</v>
      </c>
      <c r="M31" s="204">
        <f t="shared" si="2"/>
        <v>0</v>
      </c>
      <c r="N31" s="204">
        <f t="shared" si="3"/>
        <v>0</v>
      </c>
      <c r="O31" s="204">
        <f t="shared" si="4"/>
        <v>0</v>
      </c>
      <c r="P31" s="204">
        <f t="shared" si="5"/>
        <v>0</v>
      </c>
      <c r="Q31" s="204">
        <f t="shared" si="6"/>
        <v>0</v>
      </c>
      <c r="R31" s="204">
        <f t="shared" si="7"/>
        <v>0</v>
      </c>
      <c r="S31" s="204">
        <f t="shared" si="8"/>
        <v>0</v>
      </c>
      <c r="T31" s="204">
        <f t="shared" si="9"/>
        <v>0</v>
      </c>
    </row>
    <row r="32" spans="1:20" x14ac:dyDescent="0.3">
      <c r="A32" s="393">
        <v>12</v>
      </c>
      <c r="B32" s="199" t="s">
        <v>322</v>
      </c>
      <c r="C32" s="178">
        <f>INDEX(TAB6.1!$C$8:$S$199,VLOOKUP(RIGHT('TAB6'!C$16,4)&amp;"reseau",TAB6.1!$U:$V,2,FALSE),'TAB6'!$A32)</f>
        <v>0</v>
      </c>
      <c r="D32" s="178">
        <f>INDEX(TAB6.1!$C$8:$S$199,VLOOKUP(RIGHT('TAB6'!D$16,4)&amp;"reseau",TAB6.1!$U:$V,2,FALSE),'TAB6'!$A32)</f>
        <v>0</v>
      </c>
      <c r="E32" s="178">
        <f>INDEX(TAB6.1!$C$8:$S$199,VLOOKUP(RIGHT('TAB6'!E$16,4)&amp;"reseau",TAB6.1!$U:$V,2,FALSE),'TAB6'!$A32)</f>
        <v>0</v>
      </c>
      <c r="F32" s="178">
        <f>INDEX(TAB6.1!$C$8:$S$199,VLOOKUP(RIGHT('TAB6'!F$16,4)&amp;"reseau",TAB6.1!$U:$V,2,FALSE),'TAB6'!$A32)</f>
        <v>0</v>
      </c>
      <c r="G32" s="178">
        <f>INDEX(TAB6.1!$C$8:$S$199,VLOOKUP(RIGHT('TAB6'!G$16,4)&amp;"reseau",TAB6.1!$U:$V,2,FALSE),'TAB6'!$A32)</f>
        <v>0</v>
      </c>
      <c r="H32" s="178">
        <f>INDEX(TAB6.2!$C$8:$S$199,VLOOKUP(RIGHT('TAB6'!H$16,4)&amp;"reseau",TAB6.2!$U:$V,2,FALSE),'TAB6'!$A32)</f>
        <v>0</v>
      </c>
      <c r="I32" s="178">
        <f>INDEX(TAB6.2!$C$8:$S$199,VLOOKUP(RIGHT('TAB6'!I$16,4)&amp;"reseau",TAB6.2!$U:$V,2,FALSE),'TAB6'!$A32)</f>
        <v>0</v>
      </c>
      <c r="J32" s="178">
        <f>INDEX(TAB6.2!$C$8:$S$199,VLOOKUP(RIGHT('TAB6'!J$16,4)&amp;"reseau",TAB6.2!$U:$V,2,FALSE),'TAB6'!$A32)</f>
        <v>0</v>
      </c>
      <c r="K32" s="178">
        <f>INDEX(TAB6.2!$C$8:$S$199,VLOOKUP(RIGHT('TAB6'!K$16,4)&amp;"reseau",TAB6.2!$U:$V,2,FALSE),'TAB6'!$A32)</f>
        <v>0</v>
      </c>
      <c r="M32" s="204">
        <f t="shared" si="2"/>
        <v>0</v>
      </c>
      <c r="N32" s="204">
        <f t="shared" si="3"/>
        <v>0</v>
      </c>
      <c r="O32" s="204">
        <f t="shared" si="4"/>
        <v>0</v>
      </c>
      <c r="P32" s="204">
        <f t="shared" si="5"/>
        <v>0</v>
      </c>
      <c r="Q32" s="204">
        <f t="shared" si="6"/>
        <v>0</v>
      </c>
      <c r="R32" s="204">
        <f t="shared" si="7"/>
        <v>0</v>
      </c>
      <c r="S32" s="204">
        <f t="shared" si="8"/>
        <v>0</v>
      </c>
      <c r="T32" s="204">
        <f t="shared" si="9"/>
        <v>0</v>
      </c>
    </row>
    <row r="33" spans="1:20" x14ac:dyDescent="0.3">
      <c r="A33" s="393">
        <v>13</v>
      </c>
      <c r="B33" s="199" t="s">
        <v>324</v>
      </c>
      <c r="C33" s="178">
        <f>INDEX(TAB6.1!$C$8:$S$199,VLOOKUP(RIGHT('TAB6'!C$16,4)&amp;"reseau",TAB6.1!$U:$V,2,FALSE),'TAB6'!$A33)</f>
        <v>0</v>
      </c>
      <c r="D33" s="178">
        <f>INDEX(TAB6.1!$C$8:$S$199,VLOOKUP(RIGHT('TAB6'!D$16,4)&amp;"reseau",TAB6.1!$U:$V,2,FALSE),'TAB6'!$A33)</f>
        <v>0</v>
      </c>
      <c r="E33" s="178">
        <f>INDEX(TAB6.1!$C$8:$S$199,VLOOKUP(RIGHT('TAB6'!E$16,4)&amp;"reseau",TAB6.1!$U:$V,2,FALSE),'TAB6'!$A33)</f>
        <v>0</v>
      </c>
      <c r="F33" s="178">
        <f>INDEX(TAB6.1!$C$8:$S$199,VLOOKUP(RIGHT('TAB6'!F$16,4)&amp;"reseau",TAB6.1!$U:$V,2,FALSE),'TAB6'!$A33)</f>
        <v>0</v>
      </c>
      <c r="G33" s="178">
        <f>INDEX(TAB6.1!$C$8:$S$199,VLOOKUP(RIGHT('TAB6'!G$16,4)&amp;"reseau",TAB6.1!$U:$V,2,FALSE),'TAB6'!$A33)</f>
        <v>0</v>
      </c>
      <c r="H33" s="178">
        <f>INDEX(TAB6.2!$C$8:$S$199,VLOOKUP(RIGHT('TAB6'!H$16,4)&amp;"reseau",TAB6.2!$U:$V,2,FALSE),'TAB6'!$A33)</f>
        <v>0</v>
      </c>
      <c r="I33" s="178">
        <f>INDEX(TAB6.2!$C$8:$S$199,VLOOKUP(RIGHT('TAB6'!I$16,4)&amp;"reseau",TAB6.2!$U:$V,2,FALSE),'TAB6'!$A33)</f>
        <v>0</v>
      </c>
      <c r="J33" s="178">
        <f>INDEX(TAB6.2!$C$8:$S$199,VLOOKUP(RIGHT('TAB6'!J$16,4)&amp;"reseau",TAB6.2!$U:$V,2,FALSE),'TAB6'!$A33)</f>
        <v>0</v>
      </c>
      <c r="K33" s="178">
        <f>INDEX(TAB6.2!$C$8:$S$199,VLOOKUP(RIGHT('TAB6'!K$16,4)&amp;"reseau",TAB6.2!$U:$V,2,FALSE),'TAB6'!$A33)</f>
        <v>0</v>
      </c>
      <c r="M33" s="204">
        <f t="shared" si="2"/>
        <v>0</v>
      </c>
      <c r="N33" s="204">
        <f t="shared" si="3"/>
        <v>0</v>
      </c>
      <c r="O33" s="204">
        <f t="shared" si="4"/>
        <v>0</v>
      </c>
      <c r="P33" s="204">
        <f t="shared" si="5"/>
        <v>0</v>
      </c>
      <c r="Q33" s="204">
        <f t="shared" si="6"/>
        <v>0</v>
      </c>
      <c r="R33" s="204">
        <f t="shared" si="7"/>
        <v>0</v>
      </c>
      <c r="S33" s="204">
        <f t="shared" si="8"/>
        <v>0</v>
      </c>
      <c r="T33" s="204">
        <f t="shared" si="9"/>
        <v>0</v>
      </c>
    </row>
    <row r="34" spans="1:20" x14ac:dyDescent="0.3">
      <c r="A34" s="393">
        <v>14</v>
      </c>
      <c r="B34" s="199" t="s">
        <v>646</v>
      </c>
      <c r="C34" s="178">
        <f>INDEX(TAB6.1!$C$8:$S$199,VLOOKUP(RIGHT('TAB6'!C$16,4)&amp;"reseau",TAB6.1!$U:$V,2,FALSE),'TAB6'!$A34)</f>
        <v>0</v>
      </c>
      <c r="D34" s="178">
        <f>INDEX(TAB6.1!$C$8:$S$199,VLOOKUP(RIGHT('TAB6'!D$16,4)&amp;"reseau",TAB6.1!$U:$V,2,FALSE),'TAB6'!$A34)</f>
        <v>0</v>
      </c>
      <c r="E34" s="178">
        <f>INDEX(TAB6.1!$C$8:$S$199,VLOOKUP(RIGHT('TAB6'!E$16,4)&amp;"reseau",TAB6.1!$U:$V,2,FALSE),'TAB6'!$A34)</f>
        <v>0</v>
      </c>
      <c r="F34" s="178">
        <f>INDEX(TAB6.1!$C$8:$S$199,VLOOKUP(RIGHT('TAB6'!F$16,4)&amp;"reseau",TAB6.1!$U:$V,2,FALSE),'TAB6'!$A34)</f>
        <v>0</v>
      </c>
      <c r="G34" s="178">
        <f>INDEX(TAB6.1!$C$8:$S$199,VLOOKUP(RIGHT('TAB6'!G$16,4)&amp;"reseau",TAB6.1!$U:$V,2,FALSE),'TAB6'!$A34)</f>
        <v>0</v>
      </c>
      <c r="H34" s="178">
        <f>INDEX(TAB6.2!$C$8:$S$199,VLOOKUP(RIGHT('TAB6'!H$16,4)&amp;"reseau",TAB6.2!$U:$V,2,FALSE),'TAB6'!$A34)</f>
        <v>0</v>
      </c>
      <c r="I34" s="178">
        <f>INDEX(TAB6.2!$C$8:$S$199,VLOOKUP(RIGHT('TAB6'!I$16,4)&amp;"reseau",TAB6.2!$U:$V,2,FALSE),'TAB6'!$A34)</f>
        <v>0</v>
      </c>
      <c r="J34" s="178">
        <f>INDEX(TAB6.2!$C$8:$S$199,VLOOKUP(RIGHT('TAB6'!J$16,4)&amp;"reseau",TAB6.2!$U:$V,2,FALSE),'TAB6'!$A34)</f>
        <v>0</v>
      </c>
      <c r="K34" s="178">
        <f>INDEX(TAB6.2!$C$8:$S$199,VLOOKUP(RIGHT('TAB6'!K$16,4)&amp;"reseau",TAB6.2!$U:$V,2,FALSE),'TAB6'!$A34)</f>
        <v>0</v>
      </c>
      <c r="M34" s="204">
        <f t="shared" si="2"/>
        <v>0</v>
      </c>
      <c r="N34" s="204">
        <f t="shared" si="3"/>
        <v>0</v>
      </c>
      <c r="O34" s="204">
        <f t="shared" si="4"/>
        <v>0</v>
      </c>
      <c r="P34" s="204">
        <f t="shared" si="5"/>
        <v>0</v>
      </c>
      <c r="Q34" s="204">
        <f t="shared" si="6"/>
        <v>0</v>
      </c>
      <c r="R34" s="204">
        <f t="shared" si="7"/>
        <v>0</v>
      </c>
      <c r="S34" s="204">
        <f t="shared" si="8"/>
        <v>0</v>
      </c>
      <c r="T34" s="204">
        <f t="shared" si="9"/>
        <v>0</v>
      </c>
    </row>
    <row r="35" spans="1:20" x14ac:dyDescent="0.3">
      <c r="A35" s="393"/>
      <c r="B35" s="198" t="s">
        <v>642</v>
      </c>
      <c r="C35" s="211">
        <f t="shared" ref="C35:K35" si="13">SUM(C36:C38)</f>
        <v>0</v>
      </c>
      <c r="D35" s="211">
        <f t="shared" si="13"/>
        <v>0</v>
      </c>
      <c r="E35" s="211">
        <f t="shared" si="13"/>
        <v>0</v>
      </c>
      <c r="F35" s="211">
        <f t="shared" si="13"/>
        <v>0</v>
      </c>
      <c r="G35" s="211">
        <f t="shared" si="13"/>
        <v>0</v>
      </c>
      <c r="H35" s="211">
        <f t="shared" si="13"/>
        <v>0</v>
      </c>
      <c r="I35" s="211">
        <f t="shared" si="13"/>
        <v>0</v>
      </c>
      <c r="J35" s="211">
        <f t="shared" si="13"/>
        <v>0</v>
      </c>
      <c r="K35" s="211">
        <f t="shared" si="13"/>
        <v>0</v>
      </c>
      <c r="M35" s="204">
        <f t="shared" si="2"/>
        <v>0</v>
      </c>
      <c r="N35" s="204">
        <f t="shared" si="3"/>
        <v>0</v>
      </c>
      <c r="O35" s="204">
        <f t="shared" si="4"/>
        <v>0</v>
      </c>
      <c r="P35" s="204">
        <f t="shared" si="5"/>
        <v>0</v>
      </c>
      <c r="Q35" s="204">
        <f t="shared" si="6"/>
        <v>0</v>
      </c>
      <c r="R35" s="204">
        <f t="shared" si="7"/>
        <v>0</v>
      </c>
      <c r="S35" s="204">
        <f t="shared" si="8"/>
        <v>0</v>
      </c>
      <c r="T35" s="204">
        <f t="shared" si="9"/>
        <v>0</v>
      </c>
    </row>
    <row r="36" spans="1:20" ht="12" customHeight="1" x14ac:dyDescent="0.3">
      <c r="A36" s="393">
        <v>15</v>
      </c>
      <c r="B36" s="199" t="s">
        <v>146</v>
      </c>
      <c r="C36" s="212">
        <f t="shared" ref="C36:K36" si="14">SUM(C18,C22:C25,C27,C31:C32)</f>
        <v>0</v>
      </c>
      <c r="D36" s="212">
        <f t="shared" si="14"/>
        <v>0</v>
      </c>
      <c r="E36" s="212">
        <f t="shared" si="14"/>
        <v>0</v>
      </c>
      <c r="F36" s="212">
        <f t="shared" si="14"/>
        <v>0</v>
      </c>
      <c r="G36" s="212">
        <f t="shared" si="14"/>
        <v>0</v>
      </c>
      <c r="H36" s="212">
        <f t="shared" si="14"/>
        <v>0</v>
      </c>
      <c r="I36" s="212">
        <f t="shared" si="14"/>
        <v>0</v>
      </c>
      <c r="J36" s="212">
        <f t="shared" si="14"/>
        <v>0</v>
      </c>
      <c r="K36" s="212">
        <f t="shared" si="14"/>
        <v>0</v>
      </c>
      <c r="M36" s="204">
        <f t="shared" si="2"/>
        <v>0</v>
      </c>
      <c r="N36" s="204">
        <f t="shared" si="3"/>
        <v>0</v>
      </c>
      <c r="O36" s="204">
        <f t="shared" si="4"/>
        <v>0</v>
      </c>
      <c r="P36" s="204">
        <f t="shared" si="5"/>
        <v>0</v>
      </c>
      <c r="Q36" s="204">
        <f t="shared" si="6"/>
        <v>0</v>
      </c>
      <c r="R36" s="204">
        <f t="shared" si="7"/>
        <v>0</v>
      </c>
      <c r="S36" s="204">
        <f t="shared" si="8"/>
        <v>0</v>
      </c>
      <c r="T36" s="204">
        <f t="shared" si="9"/>
        <v>0</v>
      </c>
    </row>
    <row r="37" spans="1:20" x14ac:dyDescent="0.3">
      <c r="A37" s="393">
        <v>16</v>
      </c>
      <c r="B37" s="199" t="s">
        <v>147</v>
      </c>
      <c r="C37" s="212">
        <f t="shared" ref="C37:K37" si="15">SUM(C19,C28,C33)</f>
        <v>0</v>
      </c>
      <c r="D37" s="212">
        <f t="shared" si="15"/>
        <v>0</v>
      </c>
      <c r="E37" s="212">
        <f t="shared" si="15"/>
        <v>0</v>
      </c>
      <c r="F37" s="212">
        <f t="shared" si="15"/>
        <v>0</v>
      </c>
      <c r="G37" s="212">
        <f t="shared" si="15"/>
        <v>0</v>
      </c>
      <c r="H37" s="212">
        <f t="shared" si="15"/>
        <v>0</v>
      </c>
      <c r="I37" s="212">
        <f t="shared" si="15"/>
        <v>0</v>
      </c>
      <c r="J37" s="212">
        <f t="shared" si="15"/>
        <v>0</v>
      </c>
      <c r="K37" s="212">
        <f t="shared" si="15"/>
        <v>0</v>
      </c>
      <c r="M37" s="204">
        <f t="shared" si="2"/>
        <v>0</v>
      </c>
      <c r="N37" s="204">
        <f t="shared" si="3"/>
        <v>0</v>
      </c>
      <c r="O37" s="204">
        <f t="shared" si="4"/>
        <v>0</v>
      </c>
      <c r="P37" s="204">
        <f t="shared" si="5"/>
        <v>0</v>
      </c>
      <c r="Q37" s="204">
        <f t="shared" si="6"/>
        <v>0</v>
      </c>
      <c r="R37" s="204">
        <f t="shared" si="7"/>
        <v>0</v>
      </c>
      <c r="S37" s="204">
        <f t="shared" si="8"/>
        <v>0</v>
      </c>
      <c r="T37" s="204">
        <f t="shared" si="9"/>
        <v>0</v>
      </c>
    </row>
    <row r="38" spans="1:20" x14ac:dyDescent="0.3">
      <c r="A38" s="393">
        <v>17</v>
      </c>
      <c r="B38" s="199" t="s">
        <v>644</v>
      </c>
      <c r="C38" s="212">
        <f t="shared" ref="C38:K38" si="16">SUM(C20,C29,C34)</f>
        <v>0</v>
      </c>
      <c r="D38" s="212">
        <f t="shared" si="16"/>
        <v>0</v>
      </c>
      <c r="E38" s="212">
        <f t="shared" si="16"/>
        <v>0</v>
      </c>
      <c r="F38" s="212">
        <f t="shared" si="16"/>
        <v>0</v>
      </c>
      <c r="G38" s="212">
        <f t="shared" si="16"/>
        <v>0</v>
      </c>
      <c r="H38" s="212">
        <f t="shared" si="16"/>
        <v>0</v>
      </c>
      <c r="I38" s="212">
        <f t="shared" si="16"/>
        <v>0</v>
      </c>
      <c r="J38" s="212">
        <f t="shared" si="16"/>
        <v>0</v>
      </c>
      <c r="K38" s="212">
        <f t="shared" si="16"/>
        <v>0</v>
      </c>
      <c r="M38" s="204">
        <f t="shared" si="2"/>
        <v>0</v>
      </c>
      <c r="N38" s="204">
        <f t="shared" si="3"/>
        <v>0</v>
      </c>
      <c r="O38" s="204">
        <f t="shared" si="4"/>
        <v>0</v>
      </c>
      <c r="P38" s="204">
        <f t="shared" si="5"/>
        <v>0</v>
      </c>
      <c r="Q38" s="204">
        <f t="shared" si="6"/>
        <v>0</v>
      </c>
      <c r="R38" s="204">
        <f t="shared" si="7"/>
        <v>0</v>
      </c>
      <c r="S38" s="204">
        <f t="shared" si="8"/>
        <v>0</v>
      </c>
      <c r="T38" s="204">
        <f t="shared" si="9"/>
        <v>0</v>
      </c>
    </row>
    <row r="41" spans="1:20" x14ac:dyDescent="0.3">
      <c r="A41" s="617" t="s">
        <v>326</v>
      </c>
      <c r="B41" s="617"/>
      <c r="C41" s="617"/>
      <c r="D41" s="617"/>
      <c r="E41" s="617"/>
      <c r="F41" s="617"/>
      <c r="G41" s="617"/>
      <c r="H41" s="617"/>
      <c r="I41" s="617"/>
      <c r="J41" s="617"/>
      <c r="K41" s="617"/>
      <c r="M41" s="617"/>
      <c r="N41" s="617"/>
      <c r="O41" s="617"/>
      <c r="P41" s="617"/>
      <c r="Q41" s="617"/>
      <c r="R41" s="617"/>
      <c r="S41" s="617"/>
      <c r="T41" s="208"/>
    </row>
    <row r="43" spans="1:20" ht="14.25" thickBot="1" x14ac:dyDescent="0.35">
      <c r="M43" s="758" t="s">
        <v>954</v>
      </c>
      <c r="N43" s="765"/>
      <c r="O43" s="765"/>
      <c r="P43" s="765"/>
      <c r="Q43" s="765"/>
      <c r="R43" s="765"/>
      <c r="S43" s="765"/>
      <c r="T43" s="766"/>
    </row>
    <row r="44" spans="1:20" ht="27.75" thickBot="1" x14ac:dyDescent="0.35">
      <c r="C44" s="213" t="s">
        <v>109</v>
      </c>
      <c r="D44" s="214" t="s">
        <v>132</v>
      </c>
      <c r="E44" s="214" t="s">
        <v>299</v>
      </c>
      <c r="F44" s="214" t="s">
        <v>319</v>
      </c>
      <c r="G44" s="214" t="s">
        <v>298</v>
      </c>
      <c r="H44" s="214" t="s">
        <v>294</v>
      </c>
      <c r="I44" s="214" t="s">
        <v>295</v>
      </c>
      <c r="J44" s="214" t="s">
        <v>296</v>
      </c>
      <c r="K44" s="215" t="s">
        <v>297</v>
      </c>
      <c r="M44" s="596" t="s">
        <v>950</v>
      </c>
      <c r="N44" s="596" t="s">
        <v>951</v>
      </c>
      <c r="O44" s="596" t="s">
        <v>952</v>
      </c>
      <c r="P44" s="596" t="s">
        <v>953</v>
      </c>
      <c r="Q44" s="596" t="s">
        <v>955</v>
      </c>
      <c r="R44" s="596" t="s">
        <v>956</v>
      </c>
      <c r="S44" s="596" t="s">
        <v>957</v>
      </c>
      <c r="T44" s="596" t="s">
        <v>958</v>
      </c>
    </row>
    <row r="45" spans="1:20" x14ac:dyDescent="0.3">
      <c r="B45" s="198" t="s">
        <v>638</v>
      </c>
      <c r="C45" s="211">
        <f>SUM(C46:C48)</f>
        <v>0</v>
      </c>
      <c r="D45" s="211">
        <f t="shared" ref="D45:K48" si="17">C63</f>
        <v>0</v>
      </c>
      <c r="E45" s="211">
        <f t="shared" si="17"/>
        <v>0</v>
      </c>
      <c r="F45" s="211">
        <f t="shared" si="17"/>
        <v>0</v>
      </c>
      <c r="G45" s="211">
        <f t="shared" si="17"/>
        <v>0</v>
      </c>
      <c r="H45" s="211">
        <f t="shared" si="17"/>
        <v>0</v>
      </c>
      <c r="I45" s="211">
        <f t="shared" si="17"/>
        <v>0</v>
      </c>
      <c r="J45" s="211">
        <f t="shared" si="17"/>
        <v>0</v>
      </c>
      <c r="K45" s="211">
        <f t="shared" si="17"/>
        <v>0</v>
      </c>
      <c r="M45" s="204">
        <f t="shared" ref="M45:M66" si="18">IFERROR(IF(AND(ROUND(SUM(C45:C45),0)=0,ROUND(SUM(D45:D45),0)&gt;ROUND(SUM(C45:C45),0)),"INF",(ROUND(SUM(D45:D45),0)-ROUND(SUM(C45:C45),0))/ROUND(SUM(C45:C45),0)),0)</f>
        <v>0</v>
      </c>
      <c r="N45" s="204">
        <f t="shared" ref="N45:N66" si="19">IFERROR(IF(AND(ROUND(SUM(D45),0)=0,ROUND(SUM(E45:E45),0)&gt;ROUND(SUM(D45),0)),"INF",(ROUND(SUM(E45:E45),0)-ROUND(SUM(D45),0))/ROUND(SUM(D45),0)),0)</f>
        <v>0</v>
      </c>
      <c r="O45" s="204">
        <f t="shared" ref="O45:O66" si="20">IFERROR(IF(AND(ROUND(SUM(E45),0)=0,ROUND(SUM(F45:F45),0)&gt;ROUND(SUM(E45),0)),"INF",(ROUND(SUM(F45:F45),0)-ROUND(SUM(E45),0))/ROUND(SUM(E45),0)),0)</f>
        <v>0</v>
      </c>
      <c r="P45" s="204">
        <f t="shared" ref="P45:P66" si="21">IFERROR(IF(AND(ROUND(SUM(F45),0)=0,ROUND(SUM(G45:G45),0)&gt;ROUND(SUM(F45),0)),"INF",(ROUND(SUM(G45:G45),0)-ROUND(SUM(F45),0))/ROUND(SUM(F45),0)),0)</f>
        <v>0</v>
      </c>
      <c r="Q45" s="204">
        <f t="shared" ref="Q45:Q66" si="22">IFERROR(IF(AND(ROUND(SUM(G45),0)=0,ROUND(SUM(H45:H45),0)&gt;ROUND(SUM(G45),0)),"INF",(ROUND(SUM(H45:H45),0)-ROUND(SUM(G45),0))/ROUND(SUM(G45),0)),0)</f>
        <v>0</v>
      </c>
      <c r="R45" s="204">
        <f t="shared" ref="R45:R66" si="23">IFERROR(IF(AND(ROUND(SUM(H45),0)=0,ROUND(SUM(I45:I45),0)&gt;ROUND(SUM(H45),0)),"INF",(ROUND(SUM(I45:I45),0)-ROUND(SUM(H45),0))/ROUND(SUM(H45),0)),0)</f>
        <v>0</v>
      </c>
      <c r="S45" s="204">
        <f t="shared" ref="S45:S66" si="24">IFERROR(IF(AND(ROUND(SUM(I45),0)=0,ROUND(SUM(J45:J45),0)&gt;ROUND(SUM(I45),0)),"INF",(ROUND(SUM(J45:J45),0)-ROUND(SUM(I45),0))/ROUND(SUM(I45),0)),0)</f>
        <v>0</v>
      </c>
      <c r="T45" s="204">
        <f t="shared" ref="T45:T66" si="25">IFERROR(IF(AND(ROUND(SUM(J45),0)=0,ROUND(SUM(K45:K45),0)&gt;ROUND(SUM(J45),0)),"INF",(ROUND(SUM(K45:K45),0)-ROUND(SUM(J45),0))/ROUND(SUM(J45),0)),0)</f>
        <v>0</v>
      </c>
    </row>
    <row r="46" spans="1:20" x14ac:dyDescent="0.3">
      <c r="A46" s="393">
        <v>1</v>
      </c>
      <c r="B46" s="199" t="s">
        <v>648</v>
      </c>
      <c r="C46" s="178">
        <f>INDEX(TAB6.1!$C$8:$S$199,VLOOKUP(RIGHT('TAB6'!C$16,4)&amp;"hors reseau",TAB6.1!$U:$V,2,FALSE),'TAB6'!$A46)</f>
        <v>0</v>
      </c>
      <c r="D46" s="178">
        <f t="shared" si="17"/>
        <v>0</v>
      </c>
      <c r="E46" s="178">
        <f t="shared" si="17"/>
        <v>0</v>
      </c>
      <c r="F46" s="178">
        <f t="shared" si="17"/>
        <v>0</v>
      </c>
      <c r="G46" s="178">
        <f t="shared" si="17"/>
        <v>0</v>
      </c>
      <c r="H46" s="178">
        <f t="shared" si="17"/>
        <v>0</v>
      </c>
      <c r="I46" s="178">
        <f t="shared" si="17"/>
        <v>0</v>
      </c>
      <c r="J46" s="178">
        <f t="shared" si="17"/>
        <v>0</v>
      </c>
      <c r="K46" s="178">
        <f t="shared" si="17"/>
        <v>0</v>
      </c>
      <c r="M46" s="204">
        <f t="shared" si="18"/>
        <v>0</v>
      </c>
      <c r="N46" s="204">
        <f t="shared" si="19"/>
        <v>0</v>
      </c>
      <c r="O46" s="204">
        <f t="shared" si="20"/>
        <v>0</v>
      </c>
      <c r="P46" s="204">
        <f t="shared" si="21"/>
        <v>0</v>
      </c>
      <c r="Q46" s="204">
        <f t="shared" si="22"/>
        <v>0</v>
      </c>
      <c r="R46" s="204">
        <f t="shared" si="23"/>
        <v>0</v>
      </c>
      <c r="S46" s="204">
        <f t="shared" si="24"/>
        <v>0</v>
      </c>
      <c r="T46" s="204">
        <f t="shared" si="25"/>
        <v>0</v>
      </c>
    </row>
    <row r="47" spans="1:20" x14ac:dyDescent="0.3">
      <c r="A47" s="393">
        <v>2</v>
      </c>
      <c r="B47" s="199" t="s">
        <v>147</v>
      </c>
      <c r="C47" s="178">
        <f>INDEX(TAB6.1!$C$8:$S$199,VLOOKUP(RIGHT('TAB6'!C$16,4)&amp;"hors reseau",TAB6.1!$U:$V,2,FALSE),'TAB6'!$A47)</f>
        <v>0</v>
      </c>
      <c r="D47" s="178">
        <f t="shared" si="17"/>
        <v>0</v>
      </c>
      <c r="E47" s="178">
        <f t="shared" si="17"/>
        <v>0</v>
      </c>
      <c r="F47" s="178">
        <f t="shared" si="17"/>
        <v>0</v>
      </c>
      <c r="G47" s="178">
        <f t="shared" si="17"/>
        <v>0</v>
      </c>
      <c r="H47" s="178">
        <f t="shared" si="17"/>
        <v>0</v>
      </c>
      <c r="I47" s="178">
        <f t="shared" si="17"/>
        <v>0</v>
      </c>
      <c r="J47" s="178">
        <f t="shared" si="17"/>
        <v>0</v>
      </c>
      <c r="K47" s="178">
        <f t="shared" si="17"/>
        <v>0</v>
      </c>
      <c r="M47" s="204">
        <f t="shared" si="18"/>
        <v>0</v>
      </c>
      <c r="N47" s="204">
        <f t="shared" si="19"/>
        <v>0</v>
      </c>
      <c r="O47" s="204">
        <f t="shared" si="20"/>
        <v>0</v>
      </c>
      <c r="P47" s="204">
        <f t="shared" si="21"/>
        <v>0</v>
      </c>
      <c r="Q47" s="204">
        <f t="shared" si="22"/>
        <v>0</v>
      </c>
      <c r="R47" s="204">
        <f t="shared" si="23"/>
        <v>0</v>
      </c>
      <c r="S47" s="204">
        <f t="shared" si="24"/>
        <v>0</v>
      </c>
      <c r="T47" s="204">
        <f t="shared" si="25"/>
        <v>0</v>
      </c>
    </row>
    <row r="48" spans="1:20" x14ac:dyDescent="0.3">
      <c r="A48" s="393">
        <v>3</v>
      </c>
      <c r="B48" s="199" t="s">
        <v>644</v>
      </c>
      <c r="C48" s="178">
        <f>INDEX(TAB6.1!$C$8:$S$199,VLOOKUP(RIGHT('TAB6'!C$16,4)&amp;"hors reseau",TAB6.1!$U:$V,2,FALSE),'TAB6'!$A48)</f>
        <v>0</v>
      </c>
      <c r="D48" s="178">
        <f t="shared" si="17"/>
        <v>0</v>
      </c>
      <c r="E48" s="178">
        <f t="shared" si="17"/>
        <v>0</v>
      </c>
      <c r="F48" s="178">
        <f t="shared" si="17"/>
        <v>0</v>
      </c>
      <c r="G48" s="178">
        <f t="shared" si="17"/>
        <v>0</v>
      </c>
      <c r="H48" s="178">
        <f t="shared" si="17"/>
        <v>0</v>
      </c>
      <c r="I48" s="178">
        <f t="shared" si="17"/>
        <v>0</v>
      </c>
      <c r="J48" s="178">
        <f t="shared" si="17"/>
        <v>0</v>
      </c>
      <c r="K48" s="178">
        <f t="shared" si="17"/>
        <v>0</v>
      </c>
      <c r="M48" s="204">
        <f t="shared" si="18"/>
        <v>0</v>
      </c>
      <c r="N48" s="204">
        <f t="shared" si="19"/>
        <v>0</v>
      </c>
      <c r="O48" s="204">
        <f t="shared" si="20"/>
        <v>0</v>
      </c>
      <c r="P48" s="204">
        <f t="shared" si="21"/>
        <v>0</v>
      </c>
      <c r="Q48" s="204">
        <f t="shared" si="22"/>
        <v>0</v>
      </c>
      <c r="R48" s="204">
        <f t="shared" si="23"/>
        <v>0</v>
      </c>
      <c r="S48" s="204">
        <f t="shared" si="24"/>
        <v>0</v>
      </c>
      <c r="T48" s="204">
        <f t="shared" si="25"/>
        <v>0</v>
      </c>
    </row>
    <row r="49" spans="1:20" x14ac:dyDescent="0.3">
      <c r="A49" s="393"/>
      <c r="B49" s="200" t="s">
        <v>639</v>
      </c>
      <c r="C49" s="178">
        <f t="shared" ref="C49:K49" si="26">SUM(C50:C53)</f>
        <v>0</v>
      </c>
      <c r="D49" s="178">
        <f t="shared" si="26"/>
        <v>0</v>
      </c>
      <c r="E49" s="178">
        <f t="shared" si="26"/>
        <v>0</v>
      </c>
      <c r="F49" s="178">
        <f t="shared" si="26"/>
        <v>0</v>
      </c>
      <c r="G49" s="178">
        <f t="shared" si="26"/>
        <v>0</v>
      </c>
      <c r="H49" s="178">
        <f t="shared" si="26"/>
        <v>0</v>
      </c>
      <c r="I49" s="178">
        <f t="shared" si="26"/>
        <v>0</v>
      </c>
      <c r="J49" s="178">
        <f t="shared" si="26"/>
        <v>0</v>
      </c>
      <c r="K49" s="178">
        <f t="shared" si="26"/>
        <v>0</v>
      </c>
      <c r="M49" s="204">
        <f t="shared" si="18"/>
        <v>0</v>
      </c>
      <c r="N49" s="204">
        <f t="shared" si="19"/>
        <v>0</v>
      </c>
      <c r="O49" s="204">
        <f t="shared" si="20"/>
        <v>0</v>
      </c>
      <c r="P49" s="204">
        <f t="shared" si="21"/>
        <v>0</v>
      </c>
      <c r="Q49" s="204">
        <f t="shared" si="22"/>
        <v>0</v>
      </c>
      <c r="R49" s="204">
        <f t="shared" si="23"/>
        <v>0</v>
      </c>
      <c r="S49" s="204">
        <f t="shared" si="24"/>
        <v>0</v>
      </c>
      <c r="T49" s="204">
        <f t="shared" si="25"/>
        <v>0</v>
      </c>
    </row>
    <row r="50" spans="1:20" x14ac:dyDescent="0.3">
      <c r="A50" s="393">
        <v>4</v>
      </c>
      <c r="B50" s="201" t="s">
        <v>321</v>
      </c>
      <c r="C50" s="178">
        <f>INDEX(TAB6.1!$C$8:$S$199,VLOOKUP(RIGHT('TAB6'!C$16,4)&amp;"hors reseau",TAB6.1!$U:$V,2,FALSE),'TAB6'!$A50)</f>
        <v>0</v>
      </c>
      <c r="D50" s="178">
        <f>INDEX(TAB6.1!$C$8:$S$199,VLOOKUP(RIGHT('TAB6'!D$16,4)&amp;"hors reseau",TAB6.1!$U:$V,2,FALSE),'TAB6'!$A50)</f>
        <v>0</v>
      </c>
      <c r="E50" s="178">
        <f>INDEX(TAB6.1!$C$8:$S$199,VLOOKUP(RIGHT('TAB6'!E$16,4)&amp;"hors reseau",TAB6.1!$U:$V,2,FALSE),'TAB6'!$A50)</f>
        <v>0</v>
      </c>
      <c r="F50" s="178">
        <f>INDEX(TAB6.1!$C$8:$S$199,VLOOKUP(RIGHT('TAB6'!F$16,4)&amp;"hors reseau",TAB6.1!$U:$V,2,FALSE),'TAB6'!$A50)</f>
        <v>0</v>
      </c>
      <c r="G50" s="178">
        <f>INDEX(TAB6.1!$C$8:$S$199,VLOOKUP(RIGHT('TAB6'!G$16,4)&amp;"hors reseau",TAB6.1!$U:$V,2,FALSE),'TAB6'!$A50)</f>
        <v>0</v>
      </c>
      <c r="H50" s="178">
        <f>INDEX(TAB6.2!$C$8:$S$199,VLOOKUP(RIGHT('TAB6'!H$16,4)&amp;"hors reseau",TAB6.2!$U:$V,2,FALSE),'TAB6'!$A50)</f>
        <v>0</v>
      </c>
      <c r="I50" s="178">
        <f>INDEX(TAB6.2!$C$8:$S$199,VLOOKUP(RIGHT('TAB6'!I$16,4)&amp;"hors reseau",TAB6.2!$U:$V,2,FALSE),'TAB6'!$A50)</f>
        <v>0</v>
      </c>
      <c r="J50" s="178">
        <f>INDEX(TAB6.2!$C$8:$S$199,VLOOKUP(RIGHT('TAB6'!J$16,4)&amp;"hors reseau",TAB6.2!$U:$V,2,FALSE),'TAB6'!$A50)</f>
        <v>0</v>
      </c>
      <c r="K50" s="178">
        <f>INDEX(TAB6.2!$C$8:$S$199,VLOOKUP(RIGHT('TAB6'!K$16,4)&amp;"hors reseau",TAB6.2!$U:$V,2,FALSE),'TAB6'!$A50)</f>
        <v>0</v>
      </c>
      <c r="M50" s="204">
        <f t="shared" si="18"/>
        <v>0</v>
      </c>
      <c r="N50" s="204">
        <f t="shared" si="19"/>
        <v>0</v>
      </c>
      <c r="O50" s="204">
        <f t="shared" si="20"/>
        <v>0</v>
      </c>
      <c r="P50" s="204">
        <f t="shared" si="21"/>
        <v>0</v>
      </c>
      <c r="Q50" s="204">
        <f t="shared" si="22"/>
        <v>0</v>
      </c>
      <c r="R50" s="204">
        <f t="shared" si="23"/>
        <v>0</v>
      </c>
      <c r="S50" s="204">
        <f t="shared" si="24"/>
        <v>0</v>
      </c>
      <c r="T50" s="204">
        <f t="shared" si="25"/>
        <v>0</v>
      </c>
    </row>
    <row r="51" spans="1:20" x14ac:dyDescent="0.3">
      <c r="A51" s="393">
        <v>5</v>
      </c>
      <c r="B51" s="201" t="s">
        <v>320</v>
      </c>
      <c r="C51" s="178">
        <f>INDEX(TAB6.1!$C$8:$S$199,VLOOKUP(RIGHT('TAB6'!C$16,4)&amp;"hors reseau",TAB6.1!$U:$V,2,FALSE),'TAB6'!$A51)</f>
        <v>0</v>
      </c>
      <c r="D51" s="178">
        <f>INDEX(TAB6.1!$C$8:$S$199,VLOOKUP(RIGHT('TAB6'!D$16,4)&amp;"hors reseau",TAB6.1!$U:$V,2,FALSE),'TAB6'!$A51)</f>
        <v>0</v>
      </c>
      <c r="E51" s="178">
        <f>INDEX(TAB6.1!$C$8:$S$199,VLOOKUP(RIGHT('TAB6'!E$16,4)&amp;"hors reseau",TAB6.1!$U:$V,2,FALSE),'TAB6'!$A51)</f>
        <v>0</v>
      </c>
      <c r="F51" s="178">
        <f>INDEX(TAB6.1!$C$8:$S$199,VLOOKUP(RIGHT('TAB6'!F$16,4)&amp;"hors reseau",TAB6.1!$U:$V,2,FALSE),'TAB6'!$A51)</f>
        <v>0</v>
      </c>
      <c r="G51" s="178">
        <f>INDEX(TAB6.1!$C$8:$S$199,VLOOKUP(RIGHT('TAB6'!G$16,4)&amp;"hors reseau",TAB6.1!$U:$V,2,FALSE),'TAB6'!$A51)</f>
        <v>0</v>
      </c>
      <c r="H51" s="178">
        <f>INDEX(TAB6.2!$C$8:$S$199,VLOOKUP(RIGHT('TAB6'!H$16,4)&amp;"hors reseau",TAB6.2!$U:$V,2,FALSE),'TAB6'!$A51)</f>
        <v>0</v>
      </c>
      <c r="I51" s="178">
        <f>INDEX(TAB6.2!$C$8:$S$199,VLOOKUP(RIGHT('TAB6'!I$16,4)&amp;"hors reseau",TAB6.2!$U:$V,2,FALSE),'TAB6'!$A51)</f>
        <v>0</v>
      </c>
      <c r="J51" s="178">
        <f>INDEX(TAB6.2!$C$8:$S$199,VLOOKUP(RIGHT('TAB6'!J$16,4)&amp;"hors reseau",TAB6.2!$U:$V,2,FALSE),'TAB6'!$A51)</f>
        <v>0</v>
      </c>
      <c r="K51" s="178">
        <f>INDEX(TAB6.2!$C$8:$S$199,VLOOKUP(RIGHT('TAB6'!K$16,4)&amp;"hors reseau",TAB6.2!$U:$V,2,FALSE),'TAB6'!$A51)</f>
        <v>0</v>
      </c>
      <c r="M51" s="204">
        <f t="shared" si="18"/>
        <v>0</v>
      </c>
      <c r="N51" s="204">
        <f t="shared" si="19"/>
        <v>0</v>
      </c>
      <c r="O51" s="204">
        <f t="shared" si="20"/>
        <v>0</v>
      </c>
      <c r="P51" s="204">
        <f t="shared" si="21"/>
        <v>0</v>
      </c>
      <c r="Q51" s="204">
        <f t="shared" si="22"/>
        <v>0</v>
      </c>
      <c r="R51" s="204">
        <f t="shared" si="23"/>
        <v>0</v>
      </c>
      <c r="S51" s="204">
        <f t="shared" si="24"/>
        <v>0</v>
      </c>
      <c r="T51" s="204">
        <f t="shared" si="25"/>
        <v>0</v>
      </c>
    </row>
    <row r="52" spans="1:20" x14ac:dyDescent="0.3">
      <c r="A52" s="393">
        <v>6</v>
      </c>
      <c r="B52" s="201" t="s">
        <v>135</v>
      </c>
      <c r="C52" s="178">
        <f>INDEX(TAB6.1!$C$8:$S$199,VLOOKUP(RIGHT('TAB6'!C$16,4)&amp;"hors reseau",TAB6.1!$U:$V,2,FALSE),'TAB6'!$A52)</f>
        <v>0</v>
      </c>
      <c r="D52" s="178">
        <f>INDEX(TAB6.1!$C$8:$S$199,VLOOKUP(RIGHT('TAB6'!D$16,4)&amp;"hors reseau",TAB6.1!$U:$V,2,FALSE),'TAB6'!$A52)</f>
        <v>0</v>
      </c>
      <c r="E52" s="178">
        <f>INDEX(TAB6.1!$C$8:$S$199,VLOOKUP(RIGHT('TAB6'!E$16,4)&amp;"hors reseau",TAB6.1!$U:$V,2,FALSE),'TAB6'!$A52)</f>
        <v>0</v>
      </c>
      <c r="F52" s="178">
        <f>INDEX(TAB6.1!$C$8:$S$199,VLOOKUP(RIGHT('TAB6'!F$16,4)&amp;"hors reseau",TAB6.1!$U:$V,2,FALSE),'TAB6'!$A52)</f>
        <v>0</v>
      </c>
      <c r="G52" s="178">
        <f>INDEX(TAB6.1!$C$8:$S$199,VLOOKUP(RIGHT('TAB6'!G$16,4)&amp;"hors reseau",TAB6.1!$U:$V,2,FALSE),'TAB6'!$A52)</f>
        <v>0</v>
      </c>
      <c r="H52" s="178">
        <f>INDEX(TAB6.2!$C$8:$S$199,VLOOKUP(RIGHT('TAB6'!H$16,4)&amp;"hors reseau",TAB6.2!$U:$V,2,FALSE),'TAB6'!$A52)</f>
        <v>0</v>
      </c>
      <c r="I52" s="178">
        <f>INDEX(TAB6.2!$C$8:$S$199,VLOOKUP(RIGHT('TAB6'!I$16,4)&amp;"hors reseau",TAB6.2!$U:$V,2,FALSE),'TAB6'!$A52)</f>
        <v>0</v>
      </c>
      <c r="J52" s="178">
        <f>INDEX(TAB6.2!$C$8:$S$199,VLOOKUP(RIGHT('TAB6'!J$16,4)&amp;"hors reseau",TAB6.2!$U:$V,2,FALSE),'TAB6'!$A52)</f>
        <v>0</v>
      </c>
      <c r="K52" s="178">
        <f>INDEX(TAB6.2!$C$8:$S$199,VLOOKUP(RIGHT('TAB6'!K$16,4)&amp;"hors reseau",TAB6.2!$U:$V,2,FALSE),'TAB6'!$A52)</f>
        <v>0</v>
      </c>
      <c r="M52" s="204">
        <f t="shared" si="18"/>
        <v>0</v>
      </c>
      <c r="N52" s="204">
        <f t="shared" si="19"/>
        <v>0</v>
      </c>
      <c r="O52" s="204">
        <f t="shared" si="20"/>
        <v>0</v>
      </c>
      <c r="P52" s="204">
        <f t="shared" si="21"/>
        <v>0</v>
      </c>
      <c r="Q52" s="204">
        <f t="shared" si="22"/>
        <v>0</v>
      </c>
      <c r="R52" s="204">
        <f t="shared" si="23"/>
        <v>0</v>
      </c>
      <c r="S52" s="204">
        <f t="shared" si="24"/>
        <v>0</v>
      </c>
      <c r="T52" s="204">
        <f t="shared" si="25"/>
        <v>0</v>
      </c>
    </row>
    <row r="53" spans="1:20" x14ac:dyDescent="0.3">
      <c r="A53" s="393">
        <v>7</v>
      </c>
      <c r="B53" s="201" t="s">
        <v>136</v>
      </c>
      <c r="C53" s="178">
        <f>INDEX(TAB6.1!$C$8:$S$199,VLOOKUP(RIGHT('TAB6'!C$16,4)&amp;"hors reseau",TAB6.1!$U:$V,2,FALSE),'TAB6'!$A53)</f>
        <v>0</v>
      </c>
      <c r="D53" s="178">
        <f>INDEX(TAB6.1!$C$8:$S$199,VLOOKUP(RIGHT('TAB6'!D$16,4)&amp;"hors reseau",TAB6.1!$U:$V,2,FALSE),'TAB6'!$A53)</f>
        <v>0</v>
      </c>
      <c r="E53" s="178">
        <f>INDEX(TAB6.1!$C$8:$S$199,VLOOKUP(RIGHT('TAB6'!E$16,4)&amp;"hors reseau",TAB6.1!$U:$V,2,FALSE),'TAB6'!$A53)</f>
        <v>0</v>
      </c>
      <c r="F53" s="178">
        <f>INDEX(TAB6.1!$C$8:$S$199,VLOOKUP(RIGHT('TAB6'!F$16,4)&amp;"hors reseau",TAB6.1!$U:$V,2,FALSE),'TAB6'!$A53)</f>
        <v>0</v>
      </c>
      <c r="G53" s="178">
        <f>INDEX(TAB6.1!$C$8:$S$199,VLOOKUP(RIGHT('TAB6'!G$16,4)&amp;"hors reseau",TAB6.1!$U:$V,2,FALSE),'TAB6'!$A53)</f>
        <v>0</v>
      </c>
      <c r="H53" s="178">
        <f>INDEX(TAB6.2!$C$8:$S$199,VLOOKUP(RIGHT('TAB6'!H$16,4)&amp;"hors reseau",TAB6.2!$U:$V,2,FALSE),'TAB6'!$A53)</f>
        <v>0</v>
      </c>
      <c r="I53" s="178">
        <f>INDEX(TAB6.2!$C$8:$S$199,VLOOKUP(RIGHT('TAB6'!I$16,4)&amp;"hors reseau",TAB6.2!$U:$V,2,FALSE),'TAB6'!$A53)</f>
        <v>0</v>
      </c>
      <c r="J53" s="178">
        <f>INDEX(TAB6.2!$C$8:$S$199,VLOOKUP(RIGHT('TAB6'!J$16,4)&amp;"hors reseau",TAB6.2!$U:$V,2,FALSE),'TAB6'!$A53)</f>
        <v>0</v>
      </c>
      <c r="K53" s="178">
        <f>INDEX(TAB6.2!$C$8:$S$199,VLOOKUP(RIGHT('TAB6'!K$16,4)&amp;"hors reseau",TAB6.2!$U:$V,2,FALSE),'TAB6'!$A53)</f>
        <v>0</v>
      </c>
      <c r="M53" s="204">
        <f t="shared" si="18"/>
        <v>0</v>
      </c>
      <c r="N53" s="204">
        <f t="shared" si="19"/>
        <v>0</v>
      </c>
      <c r="O53" s="204">
        <f t="shared" si="20"/>
        <v>0</v>
      </c>
      <c r="P53" s="204">
        <f t="shared" si="21"/>
        <v>0</v>
      </c>
      <c r="Q53" s="204">
        <f t="shared" si="22"/>
        <v>0</v>
      </c>
      <c r="R53" s="204">
        <f t="shared" si="23"/>
        <v>0</v>
      </c>
      <c r="S53" s="204">
        <f t="shared" si="24"/>
        <v>0</v>
      </c>
      <c r="T53" s="204">
        <f t="shared" si="25"/>
        <v>0</v>
      </c>
    </row>
    <row r="54" spans="1:20" x14ac:dyDescent="0.3">
      <c r="A54" s="393"/>
      <c r="B54" s="198" t="s">
        <v>647</v>
      </c>
      <c r="C54" s="211">
        <f t="shared" ref="C54:K54" si="27">SUM(C55:C57)</f>
        <v>0</v>
      </c>
      <c r="D54" s="211">
        <f t="shared" si="27"/>
        <v>0</v>
      </c>
      <c r="E54" s="211">
        <f t="shared" si="27"/>
        <v>0</v>
      </c>
      <c r="F54" s="211">
        <f t="shared" si="27"/>
        <v>0</v>
      </c>
      <c r="G54" s="211">
        <f t="shared" si="27"/>
        <v>0</v>
      </c>
      <c r="H54" s="211">
        <f t="shared" si="27"/>
        <v>0</v>
      </c>
      <c r="I54" s="211">
        <f t="shared" si="27"/>
        <v>0</v>
      </c>
      <c r="J54" s="211">
        <f t="shared" si="27"/>
        <v>0</v>
      </c>
      <c r="K54" s="211">
        <f t="shared" si="27"/>
        <v>0</v>
      </c>
      <c r="M54" s="204">
        <f t="shared" si="18"/>
        <v>0</v>
      </c>
      <c r="N54" s="204">
        <f t="shared" si="19"/>
        <v>0</v>
      </c>
      <c r="O54" s="204">
        <f t="shared" si="20"/>
        <v>0</v>
      </c>
      <c r="P54" s="204">
        <f t="shared" si="21"/>
        <v>0</v>
      </c>
      <c r="Q54" s="204">
        <f t="shared" si="22"/>
        <v>0</v>
      </c>
      <c r="R54" s="204">
        <f t="shared" si="23"/>
        <v>0</v>
      </c>
      <c r="S54" s="204">
        <f t="shared" si="24"/>
        <v>0</v>
      </c>
      <c r="T54" s="204">
        <f t="shared" si="25"/>
        <v>0</v>
      </c>
    </row>
    <row r="55" spans="1:20" x14ac:dyDescent="0.3">
      <c r="A55" s="393">
        <v>8</v>
      </c>
      <c r="B55" s="201" t="s">
        <v>645</v>
      </c>
      <c r="C55" s="178">
        <f>INDEX(TAB6.1!$C$8:$S$199,VLOOKUP(RIGHT('TAB6'!C$16,4)&amp;"hors reseau",TAB6.1!$U:$V,2,FALSE),'TAB6'!$A55)</f>
        <v>0</v>
      </c>
      <c r="D55" s="178">
        <f>INDEX(TAB6.1!$C$8:$S$199,VLOOKUP(RIGHT('TAB6'!D$16,4)&amp;"hors reseau",TAB6.1!$U:$V,2,FALSE),'TAB6'!$A55)</f>
        <v>0</v>
      </c>
      <c r="E55" s="178">
        <f>INDEX(TAB6.1!$C$8:$S$199,VLOOKUP(RIGHT('TAB6'!E$16,4)&amp;"hors reseau",TAB6.1!$U:$V,2,FALSE),'TAB6'!$A55)</f>
        <v>0</v>
      </c>
      <c r="F55" s="178">
        <f>INDEX(TAB6.1!$C$8:$S$199,VLOOKUP(RIGHT('TAB6'!F$16,4)&amp;"hors reseau",TAB6.1!$U:$V,2,FALSE),'TAB6'!$A55)</f>
        <v>0</v>
      </c>
      <c r="G55" s="178">
        <f>INDEX(TAB6.1!$C$8:$S$199,VLOOKUP(RIGHT('TAB6'!G$16,4)&amp;"hors reseau",TAB6.1!$U:$V,2,FALSE),'TAB6'!$A55)</f>
        <v>0</v>
      </c>
      <c r="H55" s="178">
        <f>INDEX(TAB6.2!$C$8:$S$199,VLOOKUP(RIGHT('TAB6'!H$16,4)&amp;"hors reseau",TAB6.2!$U:$V,2,FALSE),'TAB6'!$A55)</f>
        <v>0</v>
      </c>
      <c r="I55" s="178">
        <f>INDEX(TAB6.2!$C$8:$S$199,VLOOKUP(RIGHT('TAB6'!I$16,4)&amp;"hors reseau",TAB6.2!$U:$V,2,FALSE),'TAB6'!$A55)</f>
        <v>0</v>
      </c>
      <c r="J55" s="178">
        <f>INDEX(TAB6.2!$C$8:$S$199,VLOOKUP(RIGHT('TAB6'!J$16,4)&amp;"hors reseau",TAB6.2!$U:$V,2,FALSE),'TAB6'!$A55)</f>
        <v>0</v>
      </c>
      <c r="K55" s="178">
        <f>INDEX(TAB6.2!$C$8:$S$199,VLOOKUP(RIGHT('TAB6'!K$16,4)&amp;"hors reseau",TAB6.2!$U:$V,2,FALSE),'TAB6'!$A55)</f>
        <v>0</v>
      </c>
      <c r="M55" s="204">
        <f t="shared" si="18"/>
        <v>0</v>
      </c>
      <c r="N55" s="204">
        <f t="shared" si="19"/>
        <v>0</v>
      </c>
      <c r="O55" s="204">
        <f t="shared" si="20"/>
        <v>0</v>
      </c>
      <c r="P55" s="204">
        <f t="shared" si="21"/>
        <v>0</v>
      </c>
      <c r="Q55" s="204">
        <f t="shared" si="22"/>
        <v>0</v>
      </c>
      <c r="R55" s="204">
        <f t="shared" si="23"/>
        <v>0</v>
      </c>
      <c r="S55" s="204">
        <f t="shared" si="24"/>
        <v>0</v>
      </c>
      <c r="T55" s="204">
        <f t="shared" si="25"/>
        <v>0</v>
      </c>
    </row>
    <row r="56" spans="1:20" x14ac:dyDescent="0.3">
      <c r="A56" s="393">
        <v>9</v>
      </c>
      <c r="B56" s="201" t="s">
        <v>324</v>
      </c>
      <c r="C56" s="178">
        <f>INDEX(TAB6.1!$C$8:$S$199,VLOOKUP(RIGHT('TAB6'!C$16,4)&amp;"hors reseau",TAB6.1!$U:$V,2,FALSE),'TAB6'!$A56)</f>
        <v>0</v>
      </c>
      <c r="D56" s="178">
        <f>INDEX(TAB6.1!$C$8:$S$199,VLOOKUP(RIGHT('TAB6'!D$16,4)&amp;"hors reseau",TAB6.1!$U:$V,2,FALSE),'TAB6'!$A56)</f>
        <v>0</v>
      </c>
      <c r="E56" s="178">
        <f>INDEX(TAB6.1!$C$8:$S$199,VLOOKUP(RIGHT('TAB6'!E$16,4)&amp;"hors reseau",TAB6.1!$U:$V,2,FALSE),'TAB6'!$A56)</f>
        <v>0</v>
      </c>
      <c r="F56" s="178">
        <f>INDEX(TAB6.1!$C$8:$S$199,VLOOKUP(RIGHT('TAB6'!F$16,4)&amp;"hors reseau",TAB6.1!$U:$V,2,FALSE),'TAB6'!$A56)</f>
        <v>0</v>
      </c>
      <c r="G56" s="178">
        <f>INDEX(TAB6.1!$C$8:$S$199,VLOOKUP(RIGHT('TAB6'!G$16,4)&amp;"hors reseau",TAB6.1!$U:$V,2,FALSE),'TAB6'!$A56)</f>
        <v>0</v>
      </c>
      <c r="H56" s="178">
        <f>INDEX(TAB6.2!$C$8:$S$199,VLOOKUP(RIGHT('TAB6'!H$16,4)&amp;"hors reseau",TAB6.2!$U:$V,2,FALSE),'TAB6'!$A56)</f>
        <v>0</v>
      </c>
      <c r="I56" s="178">
        <f>INDEX(TAB6.2!$C$8:$S$199,VLOOKUP(RIGHT('TAB6'!I$16,4)&amp;"hors reseau",TAB6.2!$U:$V,2,FALSE),'TAB6'!$A56)</f>
        <v>0</v>
      </c>
      <c r="J56" s="178">
        <f>INDEX(TAB6.2!$C$8:$S$199,VLOOKUP(RIGHT('TAB6'!J$16,4)&amp;"hors reseau",TAB6.2!$U:$V,2,FALSE),'TAB6'!$A56)</f>
        <v>0</v>
      </c>
      <c r="K56" s="178">
        <f>INDEX(TAB6.2!$C$8:$S$199,VLOOKUP(RIGHT('TAB6'!K$16,4)&amp;"hors reseau",TAB6.2!$U:$V,2,FALSE),'TAB6'!$A56)</f>
        <v>0</v>
      </c>
      <c r="M56" s="204">
        <f t="shared" si="18"/>
        <v>0</v>
      </c>
      <c r="N56" s="204">
        <f t="shared" si="19"/>
        <v>0</v>
      </c>
      <c r="O56" s="204">
        <f t="shared" si="20"/>
        <v>0</v>
      </c>
      <c r="P56" s="204">
        <f t="shared" si="21"/>
        <v>0</v>
      </c>
      <c r="Q56" s="204">
        <f t="shared" si="22"/>
        <v>0</v>
      </c>
      <c r="R56" s="204">
        <f t="shared" si="23"/>
        <v>0</v>
      </c>
      <c r="S56" s="204">
        <f t="shared" si="24"/>
        <v>0</v>
      </c>
      <c r="T56" s="204">
        <f t="shared" si="25"/>
        <v>0</v>
      </c>
    </row>
    <row r="57" spans="1:20" x14ac:dyDescent="0.3">
      <c r="A57" s="393">
        <v>10</v>
      </c>
      <c r="B57" s="201" t="s">
        <v>646</v>
      </c>
      <c r="C57" s="178">
        <f>INDEX(TAB6.1!$C$8:$S$199,VLOOKUP(RIGHT('TAB6'!C$16,4)&amp;"hors reseau",TAB6.1!$U:$V,2,FALSE),'TAB6'!$A57)</f>
        <v>0</v>
      </c>
      <c r="D57" s="178">
        <f>INDEX(TAB6.1!$C$8:$S$199,VLOOKUP(RIGHT('TAB6'!D$16,4)&amp;"hors reseau",TAB6.1!$U:$V,2,FALSE),'TAB6'!$A57)</f>
        <v>0</v>
      </c>
      <c r="E57" s="178">
        <f>INDEX(TAB6.1!$C$8:$S$199,VLOOKUP(RIGHT('TAB6'!E$16,4)&amp;"hors reseau",TAB6.1!$U:$V,2,FALSE),'TAB6'!$A57)</f>
        <v>0</v>
      </c>
      <c r="F57" s="178">
        <f>INDEX(TAB6.1!$C$8:$S$199,VLOOKUP(RIGHT('TAB6'!F$16,4)&amp;"hors reseau",TAB6.1!$U:$V,2,FALSE),'TAB6'!$A57)</f>
        <v>0</v>
      </c>
      <c r="G57" s="178">
        <f>INDEX(TAB6.1!$C$8:$S$199,VLOOKUP(RIGHT('TAB6'!G$16,4)&amp;"hors reseau",TAB6.1!$U:$V,2,FALSE),'TAB6'!$A57)</f>
        <v>0</v>
      </c>
      <c r="H57" s="178">
        <f>INDEX(TAB6.2!$C$8:$S$199,VLOOKUP(RIGHT('TAB6'!H$16,4)&amp;"hors reseau",TAB6.2!$U:$V,2,FALSE),'TAB6'!$A57)</f>
        <v>0</v>
      </c>
      <c r="I57" s="178">
        <f>INDEX(TAB6.2!$C$8:$S$199,VLOOKUP(RIGHT('TAB6'!I$16,4)&amp;"hors reseau",TAB6.2!$U:$V,2,FALSE),'TAB6'!$A57)</f>
        <v>0</v>
      </c>
      <c r="J57" s="178">
        <f>INDEX(TAB6.2!$C$8:$S$199,VLOOKUP(RIGHT('TAB6'!J$16,4)&amp;"hors reseau",TAB6.2!$U:$V,2,FALSE),'TAB6'!$A57)</f>
        <v>0</v>
      </c>
      <c r="K57" s="178">
        <f>INDEX(TAB6.2!$C$8:$S$199,VLOOKUP(RIGHT('TAB6'!K$16,4)&amp;"hors reseau",TAB6.2!$U:$V,2,FALSE),'TAB6'!$A57)</f>
        <v>0</v>
      </c>
      <c r="M57" s="204">
        <f t="shared" si="18"/>
        <v>0</v>
      </c>
      <c r="N57" s="204">
        <f t="shared" si="19"/>
        <v>0</v>
      </c>
      <c r="O57" s="204">
        <f t="shared" si="20"/>
        <v>0</v>
      </c>
      <c r="P57" s="204">
        <f t="shared" si="21"/>
        <v>0</v>
      </c>
      <c r="Q57" s="204">
        <f t="shared" si="22"/>
        <v>0</v>
      </c>
      <c r="R57" s="204">
        <f t="shared" si="23"/>
        <v>0</v>
      </c>
      <c r="S57" s="204">
        <f t="shared" si="24"/>
        <v>0</v>
      </c>
      <c r="T57" s="204">
        <f t="shared" si="25"/>
        <v>0</v>
      </c>
    </row>
    <row r="58" spans="1:20" x14ac:dyDescent="0.3">
      <c r="A58" s="393"/>
      <c r="B58" s="200" t="s">
        <v>323</v>
      </c>
      <c r="C58" s="211">
        <f t="shared" ref="C58:K58" si="28">SUM(C59:C62)</f>
        <v>0</v>
      </c>
      <c r="D58" s="211">
        <f t="shared" si="28"/>
        <v>0</v>
      </c>
      <c r="E58" s="211">
        <f t="shared" si="28"/>
        <v>0</v>
      </c>
      <c r="F58" s="211">
        <f t="shared" si="28"/>
        <v>0</v>
      </c>
      <c r="G58" s="211">
        <f t="shared" si="28"/>
        <v>0</v>
      </c>
      <c r="H58" s="211">
        <f t="shared" si="28"/>
        <v>0</v>
      </c>
      <c r="I58" s="211">
        <f t="shared" si="28"/>
        <v>0</v>
      </c>
      <c r="J58" s="211">
        <f t="shared" si="28"/>
        <v>0</v>
      </c>
      <c r="K58" s="211">
        <f t="shared" si="28"/>
        <v>0</v>
      </c>
      <c r="M58" s="204">
        <f t="shared" si="18"/>
        <v>0</v>
      </c>
      <c r="N58" s="204">
        <f t="shared" si="19"/>
        <v>0</v>
      </c>
      <c r="O58" s="204">
        <f t="shared" si="20"/>
        <v>0</v>
      </c>
      <c r="P58" s="204">
        <f t="shared" si="21"/>
        <v>0</v>
      </c>
      <c r="Q58" s="204">
        <f t="shared" si="22"/>
        <v>0</v>
      </c>
      <c r="R58" s="204">
        <f t="shared" si="23"/>
        <v>0</v>
      </c>
      <c r="S58" s="204">
        <f t="shared" si="24"/>
        <v>0</v>
      </c>
      <c r="T58" s="204">
        <f t="shared" si="25"/>
        <v>0</v>
      </c>
    </row>
    <row r="59" spans="1:20" x14ac:dyDescent="0.3">
      <c r="A59" s="393">
        <v>11</v>
      </c>
      <c r="B59" s="199" t="s">
        <v>325</v>
      </c>
      <c r="C59" s="178">
        <f>INDEX(TAB6.1!$C$8:$S$199,VLOOKUP(RIGHT('TAB6'!C$16,4)&amp;"hors reseau",TAB6.1!$U:$V,2,FALSE),'TAB6'!$A59)</f>
        <v>0</v>
      </c>
      <c r="D59" s="178">
        <f>INDEX(TAB6.1!$C$8:$S$199,VLOOKUP(RIGHT('TAB6'!D$16,4)&amp;"hors reseau",TAB6.1!$U:$V,2,FALSE),'TAB6'!$A59)</f>
        <v>0</v>
      </c>
      <c r="E59" s="178">
        <f>INDEX(TAB6.1!$C$8:$S$199,VLOOKUP(RIGHT('TAB6'!E$16,4)&amp;"hors reseau",TAB6.1!$U:$V,2,FALSE),'TAB6'!$A59)</f>
        <v>0</v>
      </c>
      <c r="F59" s="178">
        <f>INDEX(TAB6.1!$C$8:$S$199,VLOOKUP(RIGHT('TAB6'!F$16,4)&amp;"hors reseau",TAB6.1!$U:$V,2,FALSE),'TAB6'!$A59)</f>
        <v>0</v>
      </c>
      <c r="G59" s="178">
        <f>INDEX(TAB6.1!$C$8:$S$199,VLOOKUP(RIGHT('TAB6'!G$16,4)&amp;"hors reseau",TAB6.1!$U:$V,2,FALSE),'TAB6'!$A59)</f>
        <v>0</v>
      </c>
      <c r="H59" s="178">
        <f>INDEX(TAB6.2!$C$8:$S$199,VLOOKUP(RIGHT('TAB6'!H$16,4)&amp;"hors reseau",TAB6.2!$U:$V,2,FALSE),'TAB6'!$A59)</f>
        <v>0</v>
      </c>
      <c r="I59" s="178">
        <f>INDEX(TAB6.2!$C$8:$S$199,VLOOKUP(RIGHT('TAB6'!I$16,4)&amp;"hors reseau",TAB6.2!$U:$V,2,FALSE),'TAB6'!$A59)</f>
        <v>0</v>
      </c>
      <c r="J59" s="178">
        <f>INDEX(TAB6.2!$C$8:$S$199,VLOOKUP(RIGHT('TAB6'!J$16,4)&amp;"hors reseau",TAB6.2!$U:$V,2,FALSE),'TAB6'!$A59)</f>
        <v>0</v>
      </c>
      <c r="K59" s="178">
        <f>INDEX(TAB6.2!$C$8:$S$199,VLOOKUP(RIGHT('TAB6'!K$16,4)&amp;"hors reseau",TAB6.2!$U:$V,2,FALSE),'TAB6'!$A59)</f>
        <v>0</v>
      </c>
      <c r="M59" s="204">
        <f t="shared" si="18"/>
        <v>0</v>
      </c>
      <c r="N59" s="204">
        <f t="shared" si="19"/>
        <v>0</v>
      </c>
      <c r="O59" s="204">
        <f t="shared" si="20"/>
        <v>0</v>
      </c>
      <c r="P59" s="204">
        <f t="shared" si="21"/>
        <v>0</v>
      </c>
      <c r="Q59" s="204">
        <f t="shared" si="22"/>
        <v>0</v>
      </c>
      <c r="R59" s="204">
        <f t="shared" si="23"/>
        <v>0</v>
      </c>
      <c r="S59" s="204">
        <f t="shared" si="24"/>
        <v>0</v>
      </c>
      <c r="T59" s="204">
        <f t="shared" si="25"/>
        <v>0</v>
      </c>
    </row>
    <row r="60" spans="1:20" x14ac:dyDescent="0.3">
      <c r="A60" s="393">
        <v>12</v>
      </c>
      <c r="B60" s="199" t="s">
        <v>322</v>
      </c>
      <c r="C60" s="178">
        <f>INDEX(TAB6.1!$C$8:$S$199,VLOOKUP(RIGHT('TAB6'!C$16,4)&amp;"hors reseau",TAB6.1!$U:$V,2,FALSE),'TAB6'!$A60)</f>
        <v>0</v>
      </c>
      <c r="D60" s="178">
        <f>INDEX(TAB6.1!$C$8:$S$199,VLOOKUP(RIGHT('TAB6'!D$16,4)&amp;"hors reseau",TAB6.1!$U:$V,2,FALSE),'TAB6'!$A60)</f>
        <v>0</v>
      </c>
      <c r="E60" s="178">
        <f>INDEX(TAB6.1!$C$8:$S$199,VLOOKUP(RIGHT('TAB6'!E$16,4)&amp;"hors reseau",TAB6.1!$U:$V,2,FALSE),'TAB6'!$A60)</f>
        <v>0</v>
      </c>
      <c r="F60" s="178">
        <f>INDEX(TAB6.1!$C$8:$S$199,VLOOKUP(RIGHT('TAB6'!F$16,4)&amp;"hors reseau",TAB6.1!$U:$V,2,FALSE),'TAB6'!$A60)</f>
        <v>0</v>
      </c>
      <c r="G60" s="178">
        <f>INDEX(TAB6.1!$C$8:$S$199,VLOOKUP(RIGHT('TAB6'!G$16,4)&amp;"hors reseau",TAB6.1!$U:$V,2,FALSE),'TAB6'!$A60)</f>
        <v>0</v>
      </c>
      <c r="H60" s="178">
        <f>INDEX(TAB6.2!$C$8:$S$199,VLOOKUP(RIGHT('TAB6'!H$16,4)&amp;"hors reseau",TAB6.2!$U:$V,2,FALSE),'TAB6'!$A60)</f>
        <v>0</v>
      </c>
      <c r="I60" s="178">
        <f>INDEX(TAB6.2!$C$8:$S$199,VLOOKUP(RIGHT('TAB6'!I$16,4)&amp;"hors reseau",TAB6.2!$U:$V,2,FALSE),'TAB6'!$A60)</f>
        <v>0</v>
      </c>
      <c r="J60" s="178">
        <f>INDEX(TAB6.2!$C$8:$S$199,VLOOKUP(RIGHT('TAB6'!J$16,4)&amp;"hors reseau",TAB6.2!$U:$V,2,FALSE),'TAB6'!$A60)</f>
        <v>0</v>
      </c>
      <c r="K60" s="178">
        <f>INDEX(TAB6.2!$C$8:$S$199,VLOOKUP(RIGHT('TAB6'!K$16,4)&amp;"hors reseau",TAB6.2!$U:$V,2,FALSE),'TAB6'!$A60)</f>
        <v>0</v>
      </c>
      <c r="M60" s="204">
        <f t="shared" si="18"/>
        <v>0</v>
      </c>
      <c r="N60" s="204">
        <f t="shared" si="19"/>
        <v>0</v>
      </c>
      <c r="O60" s="204">
        <f t="shared" si="20"/>
        <v>0</v>
      </c>
      <c r="P60" s="204">
        <f t="shared" si="21"/>
        <v>0</v>
      </c>
      <c r="Q60" s="204">
        <f t="shared" si="22"/>
        <v>0</v>
      </c>
      <c r="R60" s="204">
        <f t="shared" si="23"/>
        <v>0</v>
      </c>
      <c r="S60" s="204">
        <f t="shared" si="24"/>
        <v>0</v>
      </c>
      <c r="T60" s="204">
        <f t="shared" si="25"/>
        <v>0</v>
      </c>
    </row>
    <row r="61" spans="1:20" x14ac:dyDescent="0.3">
      <c r="A61" s="393">
        <v>13</v>
      </c>
      <c r="B61" s="199" t="s">
        <v>324</v>
      </c>
      <c r="C61" s="178">
        <f>INDEX(TAB6.1!$C$8:$S$199,VLOOKUP(RIGHT('TAB6'!C$16,4)&amp;"hors reseau",TAB6.1!$U:$V,2,FALSE),'TAB6'!$A61)</f>
        <v>0</v>
      </c>
      <c r="D61" s="178">
        <f>INDEX(TAB6.1!$C$8:$S$199,VLOOKUP(RIGHT('TAB6'!D$16,4)&amp;"hors reseau",TAB6.1!$U:$V,2,FALSE),'TAB6'!$A61)</f>
        <v>0</v>
      </c>
      <c r="E61" s="178">
        <f>INDEX(TAB6.1!$C$8:$S$199,VLOOKUP(RIGHT('TAB6'!E$16,4)&amp;"hors reseau",TAB6.1!$U:$V,2,FALSE),'TAB6'!$A61)</f>
        <v>0</v>
      </c>
      <c r="F61" s="178">
        <f>INDEX(TAB6.1!$C$8:$S$199,VLOOKUP(RIGHT('TAB6'!F$16,4)&amp;"hors reseau",TAB6.1!$U:$V,2,FALSE),'TAB6'!$A61)</f>
        <v>0</v>
      </c>
      <c r="G61" s="178">
        <f>INDEX(TAB6.1!$C$8:$S$199,VLOOKUP(RIGHT('TAB6'!G$16,4)&amp;"hors reseau",TAB6.1!$U:$V,2,FALSE),'TAB6'!$A61)</f>
        <v>0</v>
      </c>
      <c r="H61" s="178">
        <f>INDEX(TAB6.2!$C$8:$S$199,VLOOKUP(RIGHT('TAB6'!H$16,4)&amp;"hors reseau",TAB6.2!$U:$V,2,FALSE),'TAB6'!$A61)</f>
        <v>0</v>
      </c>
      <c r="I61" s="178">
        <f>INDEX(TAB6.2!$C$8:$S$199,VLOOKUP(RIGHT('TAB6'!I$16,4)&amp;"hors reseau",TAB6.2!$U:$V,2,FALSE),'TAB6'!$A61)</f>
        <v>0</v>
      </c>
      <c r="J61" s="178">
        <f>INDEX(TAB6.2!$C$8:$S$199,VLOOKUP(RIGHT('TAB6'!J$16,4)&amp;"hors reseau",TAB6.2!$U:$V,2,FALSE),'TAB6'!$A61)</f>
        <v>0</v>
      </c>
      <c r="K61" s="178">
        <f>INDEX(TAB6.2!$C$8:$S$199,VLOOKUP(RIGHT('TAB6'!K$16,4)&amp;"hors reseau",TAB6.2!$U:$V,2,FALSE),'TAB6'!$A61)</f>
        <v>0</v>
      </c>
      <c r="M61" s="204">
        <f t="shared" si="18"/>
        <v>0</v>
      </c>
      <c r="N61" s="204">
        <f t="shared" si="19"/>
        <v>0</v>
      </c>
      <c r="O61" s="204">
        <f t="shared" si="20"/>
        <v>0</v>
      </c>
      <c r="P61" s="204">
        <f t="shared" si="21"/>
        <v>0</v>
      </c>
      <c r="Q61" s="204">
        <f t="shared" si="22"/>
        <v>0</v>
      </c>
      <c r="R61" s="204">
        <f t="shared" si="23"/>
        <v>0</v>
      </c>
      <c r="S61" s="204">
        <f t="shared" si="24"/>
        <v>0</v>
      </c>
      <c r="T61" s="204">
        <f t="shared" si="25"/>
        <v>0</v>
      </c>
    </row>
    <row r="62" spans="1:20" x14ac:dyDescent="0.3">
      <c r="A62" s="393">
        <v>14</v>
      </c>
      <c r="B62" s="199" t="s">
        <v>646</v>
      </c>
      <c r="C62" s="178">
        <f>INDEX(TAB6.1!$C$8:$S$199,VLOOKUP(RIGHT('TAB6'!C$16,4)&amp;"hors reseau",TAB6.1!$U:$V,2,FALSE),'TAB6'!$A62)</f>
        <v>0</v>
      </c>
      <c r="D62" s="178">
        <f>INDEX(TAB6.1!$C$8:$S$199,VLOOKUP(RIGHT('TAB6'!D$16,4)&amp;"hors reseau",TAB6.1!$U:$V,2,FALSE),'TAB6'!$A62)</f>
        <v>0</v>
      </c>
      <c r="E62" s="178">
        <f>INDEX(TAB6.1!$C$8:$S$199,VLOOKUP(RIGHT('TAB6'!E$16,4)&amp;"hors reseau",TAB6.1!$U:$V,2,FALSE),'TAB6'!$A62)</f>
        <v>0</v>
      </c>
      <c r="F62" s="178">
        <f>INDEX(TAB6.1!$C$8:$S$199,VLOOKUP(RIGHT('TAB6'!F$16,4)&amp;"hors reseau",TAB6.1!$U:$V,2,FALSE),'TAB6'!$A62)</f>
        <v>0</v>
      </c>
      <c r="G62" s="178">
        <f>INDEX(TAB6.1!$C$8:$S$199,VLOOKUP(RIGHT('TAB6'!G$16,4)&amp;"hors reseau",TAB6.1!$U:$V,2,FALSE),'TAB6'!$A62)</f>
        <v>0</v>
      </c>
      <c r="H62" s="178">
        <f>INDEX(TAB6.2!$C$8:$S$199,VLOOKUP(RIGHT('TAB6'!H$16,4)&amp;"hors reseau",TAB6.2!$U:$V,2,FALSE),'TAB6'!$A62)</f>
        <v>0</v>
      </c>
      <c r="I62" s="178">
        <f>INDEX(TAB6.2!$C$8:$S$199,VLOOKUP(RIGHT('TAB6'!I$16,4)&amp;"hors reseau",TAB6.2!$U:$V,2,FALSE),'TAB6'!$A62)</f>
        <v>0</v>
      </c>
      <c r="J62" s="178">
        <f>INDEX(TAB6.2!$C$8:$S$199,VLOOKUP(RIGHT('TAB6'!J$16,4)&amp;"hors reseau",TAB6.2!$U:$V,2,FALSE),'TAB6'!$A62)</f>
        <v>0</v>
      </c>
      <c r="K62" s="178">
        <f>INDEX(TAB6.2!$C$8:$S$199,VLOOKUP(RIGHT('TAB6'!K$16,4)&amp;"hors reseau",TAB6.2!$U:$V,2,FALSE),'TAB6'!$A62)</f>
        <v>0</v>
      </c>
      <c r="M62" s="204">
        <f t="shared" si="18"/>
        <v>0</v>
      </c>
      <c r="N62" s="204">
        <f t="shared" si="19"/>
        <v>0</v>
      </c>
      <c r="O62" s="204">
        <f t="shared" si="20"/>
        <v>0</v>
      </c>
      <c r="P62" s="204">
        <f t="shared" si="21"/>
        <v>0</v>
      </c>
      <c r="Q62" s="204">
        <f t="shared" si="22"/>
        <v>0</v>
      </c>
      <c r="R62" s="204">
        <f t="shared" si="23"/>
        <v>0</v>
      </c>
      <c r="S62" s="204">
        <f t="shared" si="24"/>
        <v>0</v>
      </c>
      <c r="T62" s="204">
        <f t="shared" si="25"/>
        <v>0</v>
      </c>
    </row>
    <row r="63" spans="1:20" x14ac:dyDescent="0.3">
      <c r="A63" s="393"/>
      <c r="B63" s="198" t="s">
        <v>642</v>
      </c>
      <c r="C63" s="211">
        <f t="shared" ref="C63:K63" si="29">SUM(C64:C66)</f>
        <v>0</v>
      </c>
      <c r="D63" s="211">
        <f t="shared" si="29"/>
        <v>0</v>
      </c>
      <c r="E63" s="211">
        <f t="shared" si="29"/>
        <v>0</v>
      </c>
      <c r="F63" s="211">
        <f t="shared" si="29"/>
        <v>0</v>
      </c>
      <c r="G63" s="211">
        <f t="shared" si="29"/>
        <v>0</v>
      </c>
      <c r="H63" s="211">
        <f t="shared" si="29"/>
        <v>0</v>
      </c>
      <c r="I63" s="211">
        <f t="shared" si="29"/>
        <v>0</v>
      </c>
      <c r="J63" s="211">
        <f t="shared" si="29"/>
        <v>0</v>
      </c>
      <c r="K63" s="211">
        <f t="shared" si="29"/>
        <v>0</v>
      </c>
      <c r="M63" s="204">
        <f t="shared" si="18"/>
        <v>0</v>
      </c>
      <c r="N63" s="204">
        <f t="shared" si="19"/>
        <v>0</v>
      </c>
      <c r="O63" s="204">
        <f t="shared" si="20"/>
        <v>0</v>
      </c>
      <c r="P63" s="204">
        <f t="shared" si="21"/>
        <v>0</v>
      </c>
      <c r="Q63" s="204">
        <f t="shared" si="22"/>
        <v>0</v>
      </c>
      <c r="R63" s="204">
        <f t="shared" si="23"/>
        <v>0</v>
      </c>
      <c r="S63" s="204">
        <f t="shared" si="24"/>
        <v>0</v>
      </c>
      <c r="T63" s="204">
        <f t="shared" si="25"/>
        <v>0</v>
      </c>
    </row>
    <row r="64" spans="1:20" ht="12" customHeight="1" x14ac:dyDescent="0.3">
      <c r="A64" s="393">
        <v>15</v>
      </c>
      <c r="B64" s="199" t="s">
        <v>146</v>
      </c>
      <c r="C64" s="212">
        <f t="shared" ref="C64:K64" si="30">SUM(C46,C50:C53,C55,C59:C60)</f>
        <v>0</v>
      </c>
      <c r="D64" s="212">
        <f t="shared" si="30"/>
        <v>0</v>
      </c>
      <c r="E64" s="212">
        <f t="shared" si="30"/>
        <v>0</v>
      </c>
      <c r="F64" s="212">
        <f t="shared" si="30"/>
        <v>0</v>
      </c>
      <c r="G64" s="212">
        <f t="shared" si="30"/>
        <v>0</v>
      </c>
      <c r="H64" s="212">
        <f t="shared" si="30"/>
        <v>0</v>
      </c>
      <c r="I64" s="212">
        <f t="shared" si="30"/>
        <v>0</v>
      </c>
      <c r="J64" s="212">
        <f t="shared" si="30"/>
        <v>0</v>
      </c>
      <c r="K64" s="212">
        <f t="shared" si="30"/>
        <v>0</v>
      </c>
      <c r="M64" s="204">
        <f t="shared" si="18"/>
        <v>0</v>
      </c>
      <c r="N64" s="204">
        <f t="shared" si="19"/>
        <v>0</v>
      </c>
      <c r="O64" s="204">
        <f t="shared" si="20"/>
        <v>0</v>
      </c>
      <c r="P64" s="204">
        <f t="shared" si="21"/>
        <v>0</v>
      </c>
      <c r="Q64" s="204">
        <f t="shared" si="22"/>
        <v>0</v>
      </c>
      <c r="R64" s="204">
        <f t="shared" si="23"/>
        <v>0</v>
      </c>
      <c r="S64" s="204">
        <f t="shared" si="24"/>
        <v>0</v>
      </c>
      <c r="T64" s="204">
        <f t="shared" si="25"/>
        <v>0</v>
      </c>
    </row>
    <row r="65" spans="1:20" x14ac:dyDescent="0.3">
      <c r="A65" s="393">
        <v>16</v>
      </c>
      <c r="B65" s="199" t="s">
        <v>147</v>
      </c>
      <c r="C65" s="212">
        <f t="shared" ref="C65:K65" si="31">SUM(C47,C56,C61)</f>
        <v>0</v>
      </c>
      <c r="D65" s="212">
        <f t="shared" si="31"/>
        <v>0</v>
      </c>
      <c r="E65" s="212">
        <f t="shared" si="31"/>
        <v>0</v>
      </c>
      <c r="F65" s="212">
        <f t="shared" si="31"/>
        <v>0</v>
      </c>
      <c r="G65" s="212">
        <f t="shared" si="31"/>
        <v>0</v>
      </c>
      <c r="H65" s="212">
        <f t="shared" si="31"/>
        <v>0</v>
      </c>
      <c r="I65" s="212">
        <f t="shared" si="31"/>
        <v>0</v>
      </c>
      <c r="J65" s="212">
        <f t="shared" si="31"/>
        <v>0</v>
      </c>
      <c r="K65" s="212">
        <f t="shared" si="31"/>
        <v>0</v>
      </c>
      <c r="M65" s="204">
        <f t="shared" si="18"/>
        <v>0</v>
      </c>
      <c r="N65" s="204">
        <f t="shared" si="19"/>
        <v>0</v>
      </c>
      <c r="O65" s="204">
        <f t="shared" si="20"/>
        <v>0</v>
      </c>
      <c r="P65" s="204">
        <f t="shared" si="21"/>
        <v>0</v>
      </c>
      <c r="Q65" s="204">
        <f t="shared" si="22"/>
        <v>0</v>
      </c>
      <c r="R65" s="204">
        <f t="shared" si="23"/>
        <v>0</v>
      </c>
      <c r="S65" s="204">
        <f t="shared" si="24"/>
        <v>0</v>
      </c>
      <c r="T65" s="204">
        <f t="shared" si="25"/>
        <v>0</v>
      </c>
    </row>
    <row r="66" spans="1:20" x14ac:dyDescent="0.3">
      <c r="A66" s="393">
        <v>17</v>
      </c>
      <c r="B66" s="199" t="s">
        <v>644</v>
      </c>
      <c r="C66" s="212">
        <f t="shared" ref="C66:K66" si="32">SUM(C48,C57,C62)</f>
        <v>0</v>
      </c>
      <c r="D66" s="212">
        <f t="shared" si="32"/>
        <v>0</v>
      </c>
      <c r="E66" s="212">
        <f t="shared" si="32"/>
        <v>0</v>
      </c>
      <c r="F66" s="212">
        <f t="shared" si="32"/>
        <v>0</v>
      </c>
      <c r="G66" s="212">
        <f t="shared" si="32"/>
        <v>0</v>
      </c>
      <c r="H66" s="212">
        <f t="shared" si="32"/>
        <v>0</v>
      </c>
      <c r="I66" s="212">
        <f t="shared" si="32"/>
        <v>0</v>
      </c>
      <c r="J66" s="212">
        <f t="shared" si="32"/>
        <v>0</v>
      </c>
      <c r="K66" s="212">
        <f t="shared" si="32"/>
        <v>0</v>
      </c>
      <c r="M66" s="204">
        <f t="shared" si="18"/>
        <v>0</v>
      </c>
      <c r="N66" s="204">
        <f t="shared" si="19"/>
        <v>0</v>
      </c>
      <c r="O66" s="204">
        <f t="shared" si="20"/>
        <v>0</v>
      </c>
      <c r="P66" s="204">
        <f t="shared" si="21"/>
        <v>0</v>
      </c>
      <c r="Q66" s="204">
        <f t="shared" si="22"/>
        <v>0</v>
      </c>
      <c r="R66" s="204">
        <f t="shared" si="23"/>
        <v>0</v>
      </c>
      <c r="S66" s="204">
        <f t="shared" si="24"/>
        <v>0</v>
      </c>
      <c r="T66" s="204">
        <f t="shared" si="25"/>
        <v>0</v>
      </c>
    </row>
    <row r="67" spans="1:20" x14ac:dyDescent="0.3">
      <c r="A67" s="393"/>
      <c r="B67" s="199"/>
      <c r="C67" s="212"/>
      <c r="D67" s="212"/>
      <c r="E67" s="212"/>
      <c r="F67" s="212"/>
      <c r="G67" s="212"/>
      <c r="H67" s="212"/>
      <c r="I67" s="212"/>
      <c r="J67" s="212"/>
      <c r="K67" s="212"/>
      <c r="M67" s="204"/>
      <c r="N67" s="204"/>
      <c r="O67" s="204"/>
      <c r="P67" s="204"/>
      <c r="Q67" s="204"/>
      <c r="R67" s="204"/>
      <c r="S67" s="204"/>
      <c r="T67" s="204"/>
    </row>
    <row r="68" spans="1:20" x14ac:dyDescent="0.3">
      <c r="A68" s="393"/>
    </row>
    <row r="69" spans="1:20" x14ac:dyDescent="0.3">
      <c r="A69" s="617" t="s">
        <v>54</v>
      </c>
      <c r="B69" s="617"/>
      <c r="C69" s="617"/>
      <c r="D69" s="617"/>
      <c r="E69" s="617"/>
      <c r="F69" s="617"/>
      <c r="G69" s="617"/>
      <c r="H69" s="617"/>
      <c r="I69" s="617"/>
      <c r="J69" s="617"/>
      <c r="K69" s="617"/>
      <c r="M69" s="617"/>
      <c r="N69" s="617"/>
      <c r="O69" s="617"/>
      <c r="P69" s="617"/>
      <c r="Q69" s="617"/>
      <c r="R69" s="617"/>
      <c r="S69" s="617"/>
      <c r="T69" s="208"/>
    </row>
    <row r="71" spans="1:20" ht="14.25" thickBot="1" x14ac:dyDescent="0.35">
      <c r="M71" s="758" t="s">
        <v>954</v>
      </c>
      <c r="N71" s="765"/>
      <c r="O71" s="765"/>
      <c r="P71" s="765"/>
      <c r="Q71" s="765"/>
      <c r="R71" s="765"/>
      <c r="S71" s="765"/>
      <c r="T71" s="766"/>
    </row>
    <row r="72" spans="1:20" ht="27.75" thickBot="1" x14ac:dyDescent="0.35">
      <c r="C72" s="213" t="s">
        <v>109</v>
      </c>
      <c r="D72" s="214" t="s">
        <v>132</v>
      </c>
      <c r="E72" s="214" t="s">
        <v>299</v>
      </c>
      <c r="F72" s="214" t="s">
        <v>319</v>
      </c>
      <c r="G72" s="214" t="s">
        <v>298</v>
      </c>
      <c r="H72" s="214" t="s">
        <v>294</v>
      </c>
      <c r="I72" s="214" t="s">
        <v>295</v>
      </c>
      <c r="J72" s="214" t="s">
        <v>296</v>
      </c>
      <c r="K72" s="215" t="s">
        <v>297</v>
      </c>
      <c r="M72" s="596" t="s">
        <v>950</v>
      </c>
      <c r="N72" s="596" t="s">
        <v>951</v>
      </c>
      <c r="O72" s="596" t="s">
        <v>952</v>
      </c>
      <c r="P72" s="596" t="s">
        <v>953</v>
      </c>
      <c r="Q72" s="596" t="s">
        <v>955</v>
      </c>
      <c r="R72" s="596" t="s">
        <v>956</v>
      </c>
      <c r="S72" s="596" t="s">
        <v>957</v>
      </c>
      <c r="T72" s="596" t="s">
        <v>958</v>
      </c>
    </row>
    <row r="73" spans="1:20" x14ac:dyDescent="0.3">
      <c r="B73" s="198" t="s">
        <v>638</v>
      </c>
      <c r="C73" s="211">
        <f>SUM(C74:C76)</f>
        <v>0</v>
      </c>
      <c r="D73" s="211">
        <f>C91</f>
        <v>0</v>
      </c>
      <c r="E73" s="211">
        <f t="shared" ref="E73:K73" si="33">M91</f>
        <v>0</v>
      </c>
      <c r="F73" s="211">
        <f t="shared" si="33"/>
        <v>0</v>
      </c>
      <c r="G73" s="211">
        <f t="shared" si="33"/>
        <v>0</v>
      </c>
      <c r="H73" s="211">
        <f t="shared" si="33"/>
        <v>0</v>
      </c>
      <c r="I73" s="211">
        <f t="shared" si="33"/>
        <v>0</v>
      </c>
      <c r="J73" s="211">
        <f t="shared" si="33"/>
        <v>0</v>
      </c>
      <c r="K73" s="211">
        <f t="shared" si="33"/>
        <v>0</v>
      </c>
      <c r="M73" s="204">
        <f t="shared" ref="M73:M94" si="34">IFERROR(IF(AND(ROUND(SUM(C73:C73),0)=0,ROUND(SUM(D73:D73),0)&gt;ROUND(SUM(C73:C73),0)),"INF",(ROUND(SUM(D73:D73),0)-ROUND(SUM(C73:C73),0))/ROUND(SUM(C73:C73),0)),0)</f>
        <v>0</v>
      </c>
      <c r="N73" s="204">
        <f t="shared" ref="N73:N94" si="35">IFERROR(IF(AND(ROUND(SUM(D73),0)=0,ROUND(SUM(E73:E73),0)&gt;ROUND(SUM(D73),0)),"INF",(ROUND(SUM(E73:E73),0)-ROUND(SUM(D73),0))/ROUND(SUM(D73),0)),0)</f>
        <v>0</v>
      </c>
      <c r="O73" s="204">
        <f t="shared" ref="O73:O94" si="36">IFERROR(IF(AND(ROUND(SUM(E73),0)=0,ROUND(SUM(F73:F73),0)&gt;ROUND(SUM(E73),0)),"INF",(ROUND(SUM(F73:F73),0)-ROUND(SUM(E73),0))/ROUND(SUM(E73),0)),0)</f>
        <v>0</v>
      </c>
      <c r="P73" s="204">
        <f t="shared" ref="P73:P94" si="37">IFERROR(IF(AND(ROUND(SUM(F73),0)=0,ROUND(SUM(G73:G73),0)&gt;ROUND(SUM(F73),0)),"INF",(ROUND(SUM(G73:G73),0)-ROUND(SUM(F73),0))/ROUND(SUM(F73),0)),0)</f>
        <v>0</v>
      </c>
      <c r="Q73" s="204">
        <f t="shared" ref="Q73:Q94" si="38">IFERROR(IF(AND(ROUND(SUM(G73),0)=0,ROUND(SUM(H73:H73),0)&gt;ROUND(SUM(G73),0)),"INF",(ROUND(SUM(H73:H73),0)-ROUND(SUM(G73),0))/ROUND(SUM(G73),0)),0)</f>
        <v>0</v>
      </c>
      <c r="R73" s="204">
        <f t="shared" ref="R73:R94" si="39">IFERROR(IF(AND(ROUND(SUM(H73),0)=0,ROUND(SUM(I73:I73),0)&gt;ROUND(SUM(H73),0)),"INF",(ROUND(SUM(I73:I73),0)-ROUND(SUM(H73),0))/ROUND(SUM(H73),0)),0)</f>
        <v>0</v>
      </c>
      <c r="S73" s="204">
        <f t="shared" ref="S73:S94" si="40">IFERROR(IF(AND(ROUND(SUM(I73),0)=0,ROUND(SUM(J73:J73),0)&gt;ROUND(SUM(I73),0)),"INF",(ROUND(SUM(J73:J73),0)-ROUND(SUM(I73),0))/ROUND(SUM(I73),0)),0)</f>
        <v>0</v>
      </c>
      <c r="T73" s="204">
        <f t="shared" ref="T73:T94" si="41">IFERROR(IF(AND(ROUND(SUM(J73),0)=0,ROUND(SUM(K73:K73),0)&gt;ROUND(SUM(J73),0)),"INF",(ROUND(SUM(K73:K73),0)-ROUND(SUM(J73),0))/ROUND(SUM(J73),0)),0)</f>
        <v>0</v>
      </c>
    </row>
    <row r="74" spans="1:20" x14ac:dyDescent="0.3">
      <c r="B74" s="199" t="s">
        <v>648</v>
      </c>
      <c r="C74" s="178">
        <f t="shared" ref="C74:K74" si="42">SUM(C18,C46)</f>
        <v>0</v>
      </c>
      <c r="D74" s="178">
        <f t="shared" si="42"/>
        <v>0</v>
      </c>
      <c r="E74" s="178">
        <f t="shared" si="42"/>
        <v>0</v>
      </c>
      <c r="F74" s="178">
        <f t="shared" si="42"/>
        <v>0</v>
      </c>
      <c r="G74" s="178">
        <f t="shared" si="42"/>
        <v>0</v>
      </c>
      <c r="H74" s="178">
        <f t="shared" si="42"/>
        <v>0</v>
      </c>
      <c r="I74" s="178">
        <f t="shared" si="42"/>
        <v>0</v>
      </c>
      <c r="J74" s="178">
        <f t="shared" si="42"/>
        <v>0</v>
      </c>
      <c r="K74" s="178">
        <f t="shared" si="42"/>
        <v>0</v>
      </c>
      <c r="M74" s="204">
        <f t="shared" si="34"/>
        <v>0</v>
      </c>
      <c r="N74" s="204">
        <f t="shared" si="35"/>
        <v>0</v>
      </c>
      <c r="O74" s="204">
        <f t="shared" si="36"/>
        <v>0</v>
      </c>
      <c r="P74" s="204">
        <f t="shared" si="37"/>
        <v>0</v>
      </c>
      <c r="Q74" s="204">
        <f t="shared" si="38"/>
        <v>0</v>
      </c>
      <c r="R74" s="204">
        <f t="shared" si="39"/>
        <v>0</v>
      </c>
      <c r="S74" s="204">
        <f t="shared" si="40"/>
        <v>0</v>
      </c>
      <c r="T74" s="204">
        <f t="shared" si="41"/>
        <v>0</v>
      </c>
    </row>
    <row r="75" spans="1:20" x14ac:dyDescent="0.3">
      <c r="B75" s="199" t="s">
        <v>147</v>
      </c>
      <c r="C75" s="178">
        <f t="shared" ref="C75:K75" si="43">SUM(C19,C47)</f>
        <v>0</v>
      </c>
      <c r="D75" s="178">
        <f t="shared" si="43"/>
        <v>0</v>
      </c>
      <c r="E75" s="178">
        <f t="shared" si="43"/>
        <v>0</v>
      </c>
      <c r="F75" s="178">
        <f t="shared" si="43"/>
        <v>0</v>
      </c>
      <c r="G75" s="178">
        <f t="shared" si="43"/>
        <v>0</v>
      </c>
      <c r="H75" s="178">
        <f t="shared" si="43"/>
        <v>0</v>
      </c>
      <c r="I75" s="178">
        <f t="shared" si="43"/>
        <v>0</v>
      </c>
      <c r="J75" s="178">
        <f t="shared" si="43"/>
        <v>0</v>
      </c>
      <c r="K75" s="178">
        <f t="shared" si="43"/>
        <v>0</v>
      </c>
      <c r="M75" s="204">
        <f t="shared" si="34"/>
        <v>0</v>
      </c>
      <c r="N75" s="204">
        <f t="shared" si="35"/>
        <v>0</v>
      </c>
      <c r="O75" s="204">
        <f t="shared" si="36"/>
        <v>0</v>
      </c>
      <c r="P75" s="204">
        <f t="shared" si="37"/>
        <v>0</v>
      </c>
      <c r="Q75" s="204">
        <f t="shared" si="38"/>
        <v>0</v>
      </c>
      <c r="R75" s="204">
        <f t="shared" si="39"/>
        <v>0</v>
      </c>
      <c r="S75" s="204">
        <f t="shared" si="40"/>
        <v>0</v>
      </c>
      <c r="T75" s="204">
        <f t="shared" si="41"/>
        <v>0</v>
      </c>
    </row>
    <row r="76" spans="1:20" x14ac:dyDescent="0.3">
      <c r="B76" s="199" t="s">
        <v>644</v>
      </c>
      <c r="C76" s="178">
        <f t="shared" ref="C76:K76" si="44">SUM(C20,C48)</f>
        <v>0</v>
      </c>
      <c r="D76" s="178">
        <f t="shared" si="44"/>
        <v>0</v>
      </c>
      <c r="E76" s="178">
        <f t="shared" si="44"/>
        <v>0</v>
      </c>
      <c r="F76" s="178">
        <f t="shared" si="44"/>
        <v>0</v>
      </c>
      <c r="G76" s="178">
        <f t="shared" si="44"/>
        <v>0</v>
      </c>
      <c r="H76" s="178">
        <f t="shared" si="44"/>
        <v>0</v>
      </c>
      <c r="I76" s="178">
        <f t="shared" si="44"/>
        <v>0</v>
      </c>
      <c r="J76" s="178">
        <f t="shared" si="44"/>
        <v>0</v>
      </c>
      <c r="K76" s="178">
        <f t="shared" si="44"/>
        <v>0</v>
      </c>
      <c r="M76" s="204">
        <f t="shared" si="34"/>
        <v>0</v>
      </c>
      <c r="N76" s="204">
        <f t="shared" si="35"/>
        <v>0</v>
      </c>
      <c r="O76" s="204">
        <f t="shared" si="36"/>
        <v>0</v>
      </c>
      <c r="P76" s="204">
        <f t="shared" si="37"/>
        <v>0</v>
      </c>
      <c r="Q76" s="204">
        <f t="shared" si="38"/>
        <v>0</v>
      </c>
      <c r="R76" s="204">
        <f t="shared" si="39"/>
        <v>0</v>
      </c>
      <c r="S76" s="204">
        <f t="shared" si="40"/>
        <v>0</v>
      </c>
      <c r="T76" s="204">
        <f t="shared" si="41"/>
        <v>0</v>
      </c>
    </row>
    <row r="77" spans="1:20" x14ac:dyDescent="0.3">
      <c r="B77" s="200" t="s">
        <v>639</v>
      </c>
      <c r="C77" s="178">
        <f t="shared" ref="C77:K77" si="45">SUM(C78:C81)</f>
        <v>0</v>
      </c>
      <c r="D77" s="178">
        <f t="shared" si="45"/>
        <v>0</v>
      </c>
      <c r="E77" s="178">
        <f t="shared" si="45"/>
        <v>0</v>
      </c>
      <c r="F77" s="178">
        <f t="shared" si="45"/>
        <v>0</v>
      </c>
      <c r="G77" s="178">
        <f t="shared" si="45"/>
        <v>0</v>
      </c>
      <c r="H77" s="178">
        <f t="shared" si="45"/>
        <v>0</v>
      </c>
      <c r="I77" s="178">
        <f t="shared" si="45"/>
        <v>0</v>
      </c>
      <c r="J77" s="178">
        <f t="shared" si="45"/>
        <v>0</v>
      </c>
      <c r="K77" s="178">
        <f t="shared" si="45"/>
        <v>0</v>
      </c>
      <c r="M77" s="204">
        <f t="shared" si="34"/>
        <v>0</v>
      </c>
      <c r="N77" s="204">
        <f t="shared" si="35"/>
        <v>0</v>
      </c>
      <c r="O77" s="204">
        <f t="shared" si="36"/>
        <v>0</v>
      </c>
      <c r="P77" s="204">
        <f t="shared" si="37"/>
        <v>0</v>
      </c>
      <c r="Q77" s="204">
        <f t="shared" si="38"/>
        <v>0</v>
      </c>
      <c r="R77" s="204">
        <f t="shared" si="39"/>
        <v>0</v>
      </c>
      <c r="S77" s="204">
        <f t="shared" si="40"/>
        <v>0</v>
      </c>
      <c r="T77" s="204">
        <f t="shared" si="41"/>
        <v>0</v>
      </c>
    </row>
    <row r="78" spans="1:20" x14ac:dyDescent="0.3">
      <c r="B78" s="201" t="s">
        <v>321</v>
      </c>
      <c r="C78" s="178">
        <f t="shared" ref="C78:K78" si="46">SUM(C22,C50)</f>
        <v>0</v>
      </c>
      <c r="D78" s="178">
        <f t="shared" si="46"/>
        <v>0</v>
      </c>
      <c r="E78" s="178">
        <f t="shared" si="46"/>
        <v>0</v>
      </c>
      <c r="F78" s="178">
        <f t="shared" si="46"/>
        <v>0</v>
      </c>
      <c r="G78" s="178">
        <f t="shared" si="46"/>
        <v>0</v>
      </c>
      <c r="H78" s="178">
        <f t="shared" si="46"/>
        <v>0</v>
      </c>
      <c r="I78" s="178">
        <f t="shared" si="46"/>
        <v>0</v>
      </c>
      <c r="J78" s="178">
        <f t="shared" si="46"/>
        <v>0</v>
      </c>
      <c r="K78" s="178">
        <f t="shared" si="46"/>
        <v>0</v>
      </c>
      <c r="M78" s="204">
        <f t="shared" si="34"/>
        <v>0</v>
      </c>
      <c r="N78" s="204">
        <f t="shared" si="35"/>
        <v>0</v>
      </c>
      <c r="O78" s="204">
        <f t="shared" si="36"/>
        <v>0</v>
      </c>
      <c r="P78" s="204">
        <f t="shared" si="37"/>
        <v>0</v>
      </c>
      <c r="Q78" s="204">
        <f t="shared" si="38"/>
        <v>0</v>
      </c>
      <c r="R78" s="204">
        <f t="shared" si="39"/>
        <v>0</v>
      </c>
      <c r="S78" s="204">
        <f t="shared" si="40"/>
        <v>0</v>
      </c>
      <c r="T78" s="204">
        <f t="shared" si="41"/>
        <v>0</v>
      </c>
    </row>
    <row r="79" spans="1:20" x14ac:dyDescent="0.3">
      <c r="B79" s="201" t="s">
        <v>320</v>
      </c>
      <c r="C79" s="178">
        <f t="shared" ref="C79:K79" si="47">SUM(C23,C51)</f>
        <v>0</v>
      </c>
      <c r="D79" s="178">
        <f t="shared" si="47"/>
        <v>0</v>
      </c>
      <c r="E79" s="178">
        <f t="shared" si="47"/>
        <v>0</v>
      </c>
      <c r="F79" s="178">
        <f t="shared" si="47"/>
        <v>0</v>
      </c>
      <c r="G79" s="178">
        <f t="shared" si="47"/>
        <v>0</v>
      </c>
      <c r="H79" s="178">
        <f t="shared" si="47"/>
        <v>0</v>
      </c>
      <c r="I79" s="178">
        <f t="shared" si="47"/>
        <v>0</v>
      </c>
      <c r="J79" s="178">
        <f t="shared" si="47"/>
        <v>0</v>
      </c>
      <c r="K79" s="178">
        <f t="shared" si="47"/>
        <v>0</v>
      </c>
      <c r="M79" s="204">
        <f t="shared" si="34"/>
        <v>0</v>
      </c>
      <c r="N79" s="204">
        <f t="shared" si="35"/>
        <v>0</v>
      </c>
      <c r="O79" s="204">
        <f t="shared" si="36"/>
        <v>0</v>
      </c>
      <c r="P79" s="204">
        <f t="shared" si="37"/>
        <v>0</v>
      </c>
      <c r="Q79" s="204">
        <f t="shared" si="38"/>
        <v>0</v>
      </c>
      <c r="R79" s="204">
        <f t="shared" si="39"/>
        <v>0</v>
      </c>
      <c r="S79" s="204">
        <f t="shared" si="40"/>
        <v>0</v>
      </c>
      <c r="T79" s="204">
        <f t="shared" si="41"/>
        <v>0</v>
      </c>
    </row>
    <row r="80" spans="1:20" x14ac:dyDescent="0.3">
      <c r="B80" s="201" t="s">
        <v>135</v>
      </c>
      <c r="C80" s="178">
        <f t="shared" ref="C80:K80" si="48">SUM(C24,C52)</f>
        <v>0</v>
      </c>
      <c r="D80" s="178">
        <f t="shared" si="48"/>
        <v>0</v>
      </c>
      <c r="E80" s="178">
        <f t="shared" si="48"/>
        <v>0</v>
      </c>
      <c r="F80" s="178">
        <f t="shared" si="48"/>
        <v>0</v>
      </c>
      <c r="G80" s="178">
        <f t="shared" si="48"/>
        <v>0</v>
      </c>
      <c r="H80" s="178">
        <f t="shared" si="48"/>
        <v>0</v>
      </c>
      <c r="I80" s="178">
        <f t="shared" si="48"/>
        <v>0</v>
      </c>
      <c r="J80" s="178">
        <f t="shared" si="48"/>
        <v>0</v>
      </c>
      <c r="K80" s="178">
        <f t="shared" si="48"/>
        <v>0</v>
      </c>
      <c r="M80" s="204">
        <f t="shared" si="34"/>
        <v>0</v>
      </c>
      <c r="N80" s="204">
        <f t="shared" si="35"/>
        <v>0</v>
      </c>
      <c r="O80" s="204">
        <f t="shared" si="36"/>
        <v>0</v>
      </c>
      <c r="P80" s="204">
        <f t="shared" si="37"/>
        <v>0</v>
      </c>
      <c r="Q80" s="204">
        <f t="shared" si="38"/>
        <v>0</v>
      </c>
      <c r="R80" s="204">
        <f t="shared" si="39"/>
        <v>0</v>
      </c>
      <c r="S80" s="204">
        <f t="shared" si="40"/>
        <v>0</v>
      </c>
      <c r="T80" s="204">
        <f t="shared" si="41"/>
        <v>0</v>
      </c>
    </row>
    <row r="81" spans="2:20" x14ac:dyDescent="0.3">
      <c r="B81" s="201" t="s">
        <v>136</v>
      </c>
      <c r="C81" s="178">
        <f t="shared" ref="C81:K81" si="49">SUM(C25,C53)</f>
        <v>0</v>
      </c>
      <c r="D81" s="178">
        <f t="shared" si="49"/>
        <v>0</v>
      </c>
      <c r="E81" s="178">
        <f t="shared" si="49"/>
        <v>0</v>
      </c>
      <c r="F81" s="178">
        <f t="shared" si="49"/>
        <v>0</v>
      </c>
      <c r="G81" s="178">
        <f t="shared" si="49"/>
        <v>0</v>
      </c>
      <c r="H81" s="178">
        <f t="shared" si="49"/>
        <v>0</v>
      </c>
      <c r="I81" s="178">
        <f t="shared" si="49"/>
        <v>0</v>
      </c>
      <c r="J81" s="178">
        <f t="shared" si="49"/>
        <v>0</v>
      </c>
      <c r="K81" s="178">
        <f t="shared" si="49"/>
        <v>0</v>
      </c>
      <c r="M81" s="204">
        <f t="shared" si="34"/>
        <v>0</v>
      </c>
      <c r="N81" s="204">
        <f t="shared" si="35"/>
        <v>0</v>
      </c>
      <c r="O81" s="204">
        <f t="shared" si="36"/>
        <v>0</v>
      </c>
      <c r="P81" s="204">
        <f t="shared" si="37"/>
        <v>0</v>
      </c>
      <c r="Q81" s="204">
        <f t="shared" si="38"/>
        <v>0</v>
      </c>
      <c r="R81" s="204">
        <f t="shared" si="39"/>
        <v>0</v>
      </c>
      <c r="S81" s="204">
        <f t="shared" si="40"/>
        <v>0</v>
      </c>
      <c r="T81" s="204">
        <f t="shared" si="41"/>
        <v>0</v>
      </c>
    </row>
    <row r="82" spans="2:20" x14ac:dyDescent="0.3">
      <c r="B82" s="198" t="s">
        <v>647</v>
      </c>
      <c r="C82" s="211">
        <f t="shared" ref="C82:K82" si="50">SUM(C83:C85)</f>
        <v>0</v>
      </c>
      <c r="D82" s="211">
        <f t="shared" si="50"/>
        <v>0</v>
      </c>
      <c r="E82" s="211">
        <f t="shared" si="50"/>
        <v>0</v>
      </c>
      <c r="F82" s="211">
        <f t="shared" si="50"/>
        <v>0</v>
      </c>
      <c r="G82" s="211">
        <f t="shared" si="50"/>
        <v>0</v>
      </c>
      <c r="H82" s="211">
        <f t="shared" si="50"/>
        <v>0</v>
      </c>
      <c r="I82" s="211">
        <f t="shared" si="50"/>
        <v>0</v>
      </c>
      <c r="J82" s="211">
        <f t="shared" si="50"/>
        <v>0</v>
      </c>
      <c r="K82" s="211">
        <f t="shared" si="50"/>
        <v>0</v>
      </c>
      <c r="M82" s="204">
        <f t="shared" si="34"/>
        <v>0</v>
      </c>
      <c r="N82" s="204">
        <f t="shared" si="35"/>
        <v>0</v>
      </c>
      <c r="O82" s="204">
        <f t="shared" si="36"/>
        <v>0</v>
      </c>
      <c r="P82" s="204">
        <f t="shared" si="37"/>
        <v>0</v>
      </c>
      <c r="Q82" s="204">
        <f t="shared" si="38"/>
        <v>0</v>
      </c>
      <c r="R82" s="204">
        <f t="shared" si="39"/>
        <v>0</v>
      </c>
      <c r="S82" s="204">
        <f t="shared" si="40"/>
        <v>0</v>
      </c>
      <c r="T82" s="204">
        <f t="shared" si="41"/>
        <v>0</v>
      </c>
    </row>
    <row r="83" spans="2:20" x14ac:dyDescent="0.3">
      <c r="B83" s="201" t="s">
        <v>645</v>
      </c>
      <c r="C83" s="178">
        <f t="shared" ref="C83:K83" si="51">SUM(C27,C55)</f>
        <v>0</v>
      </c>
      <c r="D83" s="178">
        <f t="shared" si="51"/>
        <v>0</v>
      </c>
      <c r="E83" s="178">
        <f t="shared" si="51"/>
        <v>0</v>
      </c>
      <c r="F83" s="178">
        <f t="shared" si="51"/>
        <v>0</v>
      </c>
      <c r="G83" s="178">
        <f t="shared" si="51"/>
        <v>0</v>
      </c>
      <c r="H83" s="178">
        <f t="shared" si="51"/>
        <v>0</v>
      </c>
      <c r="I83" s="178">
        <f t="shared" si="51"/>
        <v>0</v>
      </c>
      <c r="J83" s="178">
        <f t="shared" si="51"/>
        <v>0</v>
      </c>
      <c r="K83" s="178">
        <f t="shared" si="51"/>
        <v>0</v>
      </c>
      <c r="M83" s="204">
        <f t="shared" si="34"/>
        <v>0</v>
      </c>
      <c r="N83" s="204">
        <f t="shared" si="35"/>
        <v>0</v>
      </c>
      <c r="O83" s="204">
        <f t="shared" si="36"/>
        <v>0</v>
      </c>
      <c r="P83" s="204">
        <f t="shared" si="37"/>
        <v>0</v>
      </c>
      <c r="Q83" s="204">
        <f t="shared" si="38"/>
        <v>0</v>
      </c>
      <c r="R83" s="204">
        <f t="shared" si="39"/>
        <v>0</v>
      </c>
      <c r="S83" s="204">
        <f t="shared" si="40"/>
        <v>0</v>
      </c>
      <c r="T83" s="204">
        <f t="shared" si="41"/>
        <v>0</v>
      </c>
    </row>
    <row r="84" spans="2:20" x14ac:dyDescent="0.3">
      <c r="B84" s="201" t="s">
        <v>324</v>
      </c>
      <c r="C84" s="178">
        <f t="shared" ref="C84:K84" si="52">SUM(C28,C56)</f>
        <v>0</v>
      </c>
      <c r="D84" s="178">
        <f t="shared" si="52"/>
        <v>0</v>
      </c>
      <c r="E84" s="178">
        <f t="shared" si="52"/>
        <v>0</v>
      </c>
      <c r="F84" s="178">
        <f t="shared" si="52"/>
        <v>0</v>
      </c>
      <c r="G84" s="178">
        <f t="shared" si="52"/>
        <v>0</v>
      </c>
      <c r="H84" s="178">
        <f t="shared" si="52"/>
        <v>0</v>
      </c>
      <c r="I84" s="178">
        <f t="shared" si="52"/>
        <v>0</v>
      </c>
      <c r="J84" s="178">
        <f t="shared" si="52"/>
        <v>0</v>
      </c>
      <c r="K84" s="178">
        <f t="shared" si="52"/>
        <v>0</v>
      </c>
      <c r="M84" s="204">
        <f t="shared" si="34"/>
        <v>0</v>
      </c>
      <c r="N84" s="204">
        <f t="shared" si="35"/>
        <v>0</v>
      </c>
      <c r="O84" s="204">
        <f t="shared" si="36"/>
        <v>0</v>
      </c>
      <c r="P84" s="204">
        <f t="shared" si="37"/>
        <v>0</v>
      </c>
      <c r="Q84" s="204">
        <f t="shared" si="38"/>
        <v>0</v>
      </c>
      <c r="R84" s="204">
        <f t="shared" si="39"/>
        <v>0</v>
      </c>
      <c r="S84" s="204">
        <f t="shared" si="40"/>
        <v>0</v>
      </c>
      <c r="T84" s="204">
        <f t="shared" si="41"/>
        <v>0</v>
      </c>
    </row>
    <row r="85" spans="2:20" x14ac:dyDescent="0.3">
      <c r="B85" s="201" t="s">
        <v>646</v>
      </c>
      <c r="C85" s="178">
        <f t="shared" ref="C85:K85" si="53">SUM(C29,C57)</f>
        <v>0</v>
      </c>
      <c r="D85" s="178">
        <f t="shared" si="53"/>
        <v>0</v>
      </c>
      <c r="E85" s="178">
        <f t="shared" si="53"/>
        <v>0</v>
      </c>
      <c r="F85" s="178">
        <f t="shared" si="53"/>
        <v>0</v>
      </c>
      <c r="G85" s="178">
        <f t="shared" si="53"/>
        <v>0</v>
      </c>
      <c r="H85" s="178">
        <f t="shared" si="53"/>
        <v>0</v>
      </c>
      <c r="I85" s="178">
        <f t="shared" si="53"/>
        <v>0</v>
      </c>
      <c r="J85" s="178">
        <f t="shared" si="53"/>
        <v>0</v>
      </c>
      <c r="K85" s="178">
        <f t="shared" si="53"/>
        <v>0</v>
      </c>
      <c r="M85" s="204">
        <f t="shared" si="34"/>
        <v>0</v>
      </c>
      <c r="N85" s="204">
        <f t="shared" si="35"/>
        <v>0</v>
      </c>
      <c r="O85" s="204">
        <f t="shared" si="36"/>
        <v>0</v>
      </c>
      <c r="P85" s="204">
        <f t="shared" si="37"/>
        <v>0</v>
      </c>
      <c r="Q85" s="204">
        <f t="shared" si="38"/>
        <v>0</v>
      </c>
      <c r="R85" s="204">
        <f t="shared" si="39"/>
        <v>0</v>
      </c>
      <c r="S85" s="204">
        <f t="shared" si="40"/>
        <v>0</v>
      </c>
      <c r="T85" s="204">
        <f t="shared" si="41"/>
        <v>0</v>
      </c>
    </row>
    <row r="86" spans="2:20" x14ac:dyDescent="0.3">
      <c r="B86" s="200" t="s">
        <v>323</v>
      </c>
      <c r="C86" s="211">
        <f t="shared" ref="C86:K86" si="54">SUM(C87:C90)</f>
        <v>0</v>
      </c>
      <c r="D86" s="211">
        <f t="shared" si="54"/>
        <v>0</v>
      </c>
      <c r="E86" s="211">
        <f t="shared" si="54"/>
        <v>0</v>
      </c>
      <c r="F86" s="211">
        <f t="shared" si="54"/>
        <v>0</v>
      </c>
      <c r="G86" s="211">
        <f t="shared" si="54"/>
        <v>0</v>
      </c>
      <c r="H86" s="211">
        <f t="shared" si="54"/>
        <v>0</v>
      </c>
      <c r="I86" s="211">
        <f t="shared" si="54"/>
        <v>0</v>
      </c>
      <c r="J86" s="211">
        <f t="shared" si="54"/>
        <v>0</v>
      </c>
      <c r="K86" s="211">
        <f t="shared" si="54"/>
        <v>0</v>
      </c>
      <c r="M86" s="204">
        <f t="shared" si="34"/>
        <v>0</v>
      </c>
      <c r="N86" s="204">
        <f t="shared" si="35"/>
        <v>0</v>
      </c>
      <c r="O86" s="204">
        <f t="shared" si="36"/>
        <v>0</v>
      </c>
      <c r="P86" s="204">
        <f t="shared" si="37"/>
        <v>0</v>
      </c>
      <c r="Q86" s="204">
        <f t="shared" si="38"/>
        <v>0</v>
      </c>
      <c r="R86" s="204">
        <f t="shared" si="39"/>
        <v>0</v>
      </c>
      <c r="S86" s="204">
        <f t="shared" si="40"/>
        <v>0</v>
      </c>
      <c r="T86" s="204">
        <f t="shared" si="41"/>
        <v>0</v>
      </c>
    </row>
    <row r="87" spans="2:20" x14ac:dyDescent="0.3">
      <c r="B87" s="199" t="s">
        <v>325</v>
      </c>
      <c r="C87" s="178">
        <f t="shared" ref="C87:K87" si="55">SUM(C31,C59)</f>
        <v>0</v>
      </c>
      <c r="D87" s="178">
        <f t="shared" si="55"/>
        <v>0</v>
      </c>
      <c r="E87" s="178">
        <f t="shared" si="55"/>
        <v>0</v>
      </c>
      <c r="F87" s="178">
        <f t="shared" si="55"/>
        <v>0</v>
      </c>
      <c r="G87" s="178">
        <f t="shared" si="55"/>
        <v>0</v>
      </c>
      <c r="H87" s="178">
        <f t="shared" si="55"/>
        <v>0</v>
      </c>
      <c r="I87" s="178">
        <f t="shared" si="55"/>
        <v>0</v>
      </c>
      <c r="J87" s="178">
        <f t="shared" si="55"/>
        <v>0</v>
      </c>
      <c r="K87" s="178">
        <f t="shared" si="55"/>
        <v>0</v>
      </c>
      <c r="M87" s="204">
        <f t="shared" si="34"/>
        <v>0</v>
      </c>
      <c r="N87" s="204">
        <f t="shared" si="35"/>
        <v>0</v>
      </c>
      <c r="O87" s="204">
        <f t="shared" si="36"/>
        <v>0</v>
      </c>
      <c r="P87" s="204">
        <f t="shared" si="37"/>
        <v>0</v>
      </c>
      <c r="Q87" s="204">
        <f t="shared" si="38"/>
        <v>0</v>
      </c>
      <c r="R87" s="204">
        <f t="shared" si="39"/>
        <v>0</v>
      </c>
      <c r="S87" s="204">
        <f t="shared" si="40"/>
        <v>0</v>
      </c>
      <c r="T87" s="204">
        <f t="shared" si="41"/>
        <v>0</v>
      </c>
    </row>
    <row r="88" spans="2:20" x14ac:dyDescent="0.3">
      <c r="B88" s="199" t="s">
        <v>322</v>
      </c>
      <c r="C88" s="178">
        <f t="shared" ref="C88:K88" si="56">SUM(C32,C60)</f>
        <v>0</v>
      </c>
      <c r="D88" s="178">
        <f t="shared" si="56"/>
        <v>0</v>
      </c>
      <c r="E88" s="178">
        <f t="shared" si="56"/>
        <v>0</v>
      </c>
      <c r="F88" s="178">
        <f t="shared" si="56"/>
        <v>0</v>
      </c>
      <c r="G88" s="178">
        <f t="shared" si="56"/>
        <v>0</v>
      </c>
      <c r="H88" s="178">
        <f t="shared" si="56"/>
        <v>0</v>
      </c>
      <c r="I88" s="178">
        <f t="shared" si="56"/>
        <v>0</v>
      </c>
      <c r="J88" s="178">
        <f t="shared" si="56"/>
        <v>0</v>
      </c>
      <c r="K88" s="178">
        <f t="shared" si="56"/>
        <v>0</v>
      </c>
      <c r="M88" s="204">
        <f t="shared" si="34"/>
        <v>0</v>
      </c>
      <c r="N88" s="204">
        <f t="shared" si="35"/>
        <v>0</v>
      </c>
      <c r="O88" s="204">
        <f t="shared" si="36"/>
        <v>0</v>
      </c>
      <c r="P88" s="204">
        <f t="shared" si="37"/>
        <v>0</v>
      </c>
      <c r="Q88" s="204">
        <f t="shared" si="38"/>
        <v>0</v>
      </c>
      <c r="R88" s="204">
        <f t="shared" si="39"/>
        <v>0</v>
      </c>
      <c r="S88" s="204">
        <f t="shared" si="40"/>
        <v>0</v>
      </c>
      <c r="T88" s="204">
        <f t="shared" si="41"/>
        <v>0</v>
      </c>
    </row>
    <row r="89" spans="2:20" x14ac:dyDescent="0.3">
      <c r="B89" s="199" t="s">
        <v>324</v>
      </c>
      <c r="C89" s="178">
        <f t="shared" ref="C89:K89" si="57">SUM(C33,C61)</f>
        <v>0</v>
      </c>
      <c r="D89" s="178">
        <f t="shared" si="57"/>
        <v>0</v>
      </c>
      <c r="E89" s="178">
        <f t="shared" si="57"/>
        <v>0</v>
      </c>
      <c r="F89" s="178">
        <f t="shared" si="57"/>
        <v>0</v>
      </c>
      <c r="G89" s="178">
        <f t="shared" si="57"/>
        <v>0</v>
      </c>
      <c r="H89" s="178">
        <f t="shared" si="57"/>
        <v>0</v>
      </c>
      <c r="I89" s="178">
        <f t="shared" si="57"/>
        <v>0</v>
      </c>
      <c r="J89" s="178">
        <f t="shared" si="57"/>
        <v>0</v>
      </c>
      <c r="K89" s="178">
        <f t="shared" si="57"/>
        <v>0</v>
      </c>
      <c r="M89" s="204">
        <f t="shared" si="34"/>
        <v>0</v>
      </c>
      <c r="N89" s="204">
        <f t="shared" si="35"/>
        <v>0</v>
      </c>
      <c r="O89" s="204">
        <f t="shared" si="36"/>
        <v>0</v>
      </c>
      <c r="P89" s="204">
        <f t="shared" si="37"/>
        <v>0</v>
      </c>
      <c r="Q89" s="204">
        <f t="shared" si="38"/>
        <v>0</v>
      </c>
      <c r="R89" s="204">
        <f t="shared" si="39"/>
        <v>0</v>
      </c>
      <c r="S89" s="204">
        <f t="shared" si="40"/>
        <v>0</v>
      </c>
      <c r="T89" s="204">
        <f t="shared" si="41"/>
        <v>0</v>
      </c>
    </row>
    <row r="90" spans="2:20" x14ac:dyDescent="0.3">
      <c r="B90" s="199" t="s">
        <v>646</v>
      </c>
      <c r="C90" s="178">
        <f t="shared" ref="C90:K90" si="58">SUM(C34,C62)</f>
        <v>0</v>
      </c>
      <c r="D90" s="178">
        <f t="shared" si="58"/>
        <v>0</v>
      </c>
      <c r="E90" s="178">
        <f t="shared" si="58"/>
        <v>0</v>
      </c>
      <c r="F90" s="178">
        <f t="shared" si="58"/>
        <v>0</v>
      </c>
      <c r="G90" s="178">
        <f t="shared" si="58"/>
        <v>0</v>
      </c>
      <c r="H90" s="178">
        <f t="shared" si="58"/>
        <v>0</v>
      </c>
      <c r="I90" s="178">
        <f t="shared" si="58"/>
        <v>0</v>
      </c>
      <c r="J90" s="178">
        <f t="shared" si="58"/>
        <v>0</v>
      </c>
      <c r="K90" s="178">
        <f t="shared" si="58"/>
        <v>0</v>
      </c>
      <c r="M90" s="204">
        <f t="shared" si="34"/>
        <v>0</v>
      </c>
      <c r="N90" s="204">
        <f t="shared" si="35"/>
        <v>0</v>
      </c>
      <c r="O90" s="204">
        <f t="shared" si="36"/>
        <v>0</v>
      </c>
      <c r="P90" s="204">
        <f t="shared" si="37"/>
        <v>0</v>
      </c>
      <c r="Q90" s="204">
        <f t="shared" si="38"/>
        <v>0</v>
      </c>
      <c r="R90" s="204">
        <f t="shared" si="39"/>
        <v>0</v>
      </c>
      <c r="S90" s="204">
        <f t="shared" si="40"/>
        <v>0</v>
      </c>
      <c r="T90" s="204">
        <f t="shared" si="41"/>
        <v>0</v>
      </c>
    </row>
    <row r="91" spans="2:20" x14ac:dyDescent="0.3">
      <c r="B91" s="198" t="s">
        <v>642</v>
      </c>
      <c r="C91" s="211">
        <f t="shared" ref="C91:K91" si="59">SUM(C92:C94)</f>
        <v>0</v>
      </c>
      <c r="D91" s="211">
        <f t="shared" si="59"/>
        <v>0</v>
      </c>
      <c r="E91" s="211">
        <f t="shared" si="59"/>
        <v>0</v>
      </c>
      <c r="F91" s="211">
        <f t="shared" si="59"/>
        <v>0</v>
      </c>
      <c r="G91" s="211">
        <f t="shared" si="59"/>
        <v>0</v>
      </c>
      <c r="H91" s="211">
        <f t="shared" si="59"/>
        <v>0</v>
      </c>
      <c r="I91" s="211">
        <f t="shared" si="59"/>
        <v>0</v>
      </c>
      <c r="J91" s="211">
        <f t="shared" si="59"/>
        <v>0</v>
      </c>
      <c r="K91" s="211">
        <f t="shared" si="59"/>
        <v>0</v>
      </c>
      <c r="M91" s="204">
        <f t="shared" si="34"/>
        <v>0</v>
      </c>
      <c r="N91" s="204">
        <f t="shared" si="35"/>
        <v>0</v>
      </c>
      <c r="O91" s="204">
        <f t="shared" si="36"/>
        <v>0</v>
      </c>
      <c r="P91" s="204">
        <f t="shared" si="37"/>
        <v>0</v>
      </c>
      <c r="Q91" s="204">
        <f t="shared" si="38"/>
        <v>0</v>
      </c>
      <c r="R91" s="204">
        <f t="shared" si="39"/>
        <v>0</v>
      </c>
      <c r="S91" s="204">
        <f t="shared" si="40"/>
        <v>0</v>
      </c>
      <c r="T91" s="204">
        <f t="shared" si="41"/>
        <v>0</v>
      </c>
    </row>
    <row r="92" spans="2:20" ht="12" customHeight="1" x14ac:dyDescent="0.3">
      <c r="B92" s="199" t="s">
        <v>146</v>
      </c>
      <c r="C92" s="178">
        <f t="shared" ref="C92:K92" si="60">SUM(C36,C64)</f>
        <v>0</v>
      </c>
      <c r="D92" s="178">
        <f t="shared" si="60"/>
        <v>0</v>
      </c>
      <c r="E92" s="178">
        <f t="shared" si="60"/>
        <v>0</v>
      </c>
      <c r="F92" s="178">
        <f t="shared" si="60"/>
        <v>0</v>
      </c>
      <c r="G92" s="178">
        <f t="shared" si="60"/>
        <v>0</v>
      </c>
      <c r="H92" s="178">
        <f t="shared" si="60"/>
        <v>0</v>
      </c>
      <c r="I92" s="178">
        <f t="shared" si="60"/>
        <v>0</v>
      </c>
      <c r="J92" s="178">
        <f t="shared" si="60"/>
        <v>0</v>
      </c>
      <c r="K92" s="178">
        <f t="shared" si="60"/>
        <v>0</v>
      </c>
      <c r="M92" s="204">
        <f t="shared" si="34"/>
        <v>0</v>
      </c>
      <c r="N92" s="204">
        <f t="shared" si="35"/>
        <v>0</v>
      </c>
      <c r="O92" s="204">
        <f t="shared" si="36"/>
        <v>0</v>
      </c>
      <c r="P92" s="204">
        <f t="shared" si="37"/>
        <v>0</v>
      </c>
      <c r="Q92" s="204">
        <f t="shared" si="38"/>
        <v>0</v>
      </c>
      <c r="R92" s="204">
        <f t="shared" si="39"/>
        <v>0</v>
      </c>
      <c r="S92" s="204">
        <f t="shared" si="40"/>
        <v>0</v>
      </c>
      <c r="T92" s="204">
        <f t="shared" si="41"/>
        <v>0</v>
      </c>
    </row>
    <row r="93" spans="2:20" x14ac:dyDescent="0.3">
      <c r="B93" s="199" t="s">
        <v>147</v>
      </c>
      <c r="C93" s="178">
        <f t="shared" ref="C93:K93" si="61">SUM(C37,C65)</f>
        <v>0</v>
      </c>
      <c r="D93" s="178">
        <f t="shared" si="61"/>
        <v>0</v>
      </c>
      <c r="E93" s="178">
        <f t="shared" si="61"/>
        <v>0</v>
      </c>
      <c r="F93" s="178">
        <f t="shared" si="61"/>
        <v>0</v>
      </c>
      <c r="G93" s="178">
        <f t="shared" si="61"/>
        <v>0</v>
      </c>
      <c r="H93" s="178">
        <f t="shared" si="61"/>
        <v>0</v>
      </c>
      <c r="I93" s="178">
        <f t="shared" si="61"/>
        <v>0</v>
      </c>
      <c r="J93" s="178">
        <f t="shared" si="61"/>
        <v>0</v>
      </c>
      <c r="K93" s="178">
        <f t="shared" si="61"/>
        <v>0</v>
      </c>
      <c r="M93" s="204">
        <f t="shared" si="34"/>
        <v>0</v>
      </c>
      <c r="N93" s="204">
        <f t="shared" si="35"/>
        <v>0</v>
      </c>
      <c r="O93" s="204">
        <f t="shared" si="36"/>
        <v>0</v>
      </c>
      <c r="P93" s="204">
        <f t="shared" si="37"/>
        <v>0</v>
      </c>
      <c r="Q93" s="204">
        <f t="shared" si="38"/>
        <v>0</v>
      </c>
      <c r="R93" s="204">
        <f t="shared" si="39"/>
        <v>0</v>
      </c>
      <c r="S93" s="204">
        <f t="shared" si="40"/>
        <v>0</v>
      </c>
      <c r="T93" s="204">
        <f t="shared" si="41"/>
        <v>0</v>
      </c>
    </row>
    <row r="94" spans="2:20" x14ac:dyDescent="0.3">
      <c r="B94" s="199" t="s">
        <v>644</v>
      </c>
      <c r="C94" s="178">
        <f t="shared" ref="C94:K94" si="62">SUM(C38,C66)</f>
        <v>0</v>
      </c>
      <c r="D94" s="178">
        <f t="shared" si="62"/>
        <v>0</v>
      </c>
      <c r="E94" s="178">
        <f t="shared" si="62"/>
        <v>0</v>
      </c>
      <c r="F94" s="178">
        <f t="shared" si="62"/>
        <v>0</v>
      </c>
      <c r="G94" s="178">
        <f t="shared" si="62"/>
        <v>0</v>
      </c>
      <c r="H94" s="178">
        <f t="shared" si="62"/>
        <v>0</v>
      </c>
      <c r="I94" s="178">
        <f t="shared" si="62"/>
        <v>0</v>
      </c>
      <c r="J94" s="178">
        <f t="shared" si="62"/>
        <v>0</v>
      </c>
      <c r="K94" s="178">
        <f t="shared" si="62"/>
        <v>0</v>
      </c>
      <c r="M94" s="204">
        <f t="shared" si="34"/>
        <v>0</v>
      </c>
      <c r="N94" s="204">
        <f t="shared" si="35"/>
        <v>0</v>
      </c>
      <c r="O94" s="204">
        <f t="shared" si="36"/>
        <v>0</v>
      </c>
      <c r="P94" s="204">
        <f t="shared" si="37"/>
        <v>0</v>
      </c>
      <c r="Q94" s="204">
        <f t="shared" si="38"/>
        <v>0</v>
      </c>
      <c r="R94" s="204">
        <f t="shared" si="39"/>
        <v>0</v>
      </c>
      <c r="S94" s="204">
        <f t="shared" si="40"/>
        <v>0</v>
      </c>
      <c r="T94" s="204">
        <f t="shared" si="41"/>
        <v>0</v>
      </c>
    </row>
  </sheetData>
  <mergeCells count="4">
    <mergeCell ref="M6:P6"/>
    <mergeCell ref="M43:T43"/>
    <mergeCell ref="M71:T71"/>
    <mergeCell ref="M15:T15"/>
  </mergeCells>
  <conditionalFormatting sqref="C9:G10">
    <cfRule type="containsText" dxfId="1150" priority="2" operator="containsText" text="ntitulé">
      <formula>NOT(ISERROR(SEARCH("ntitulé",C9)))</formula>
    </cfRule>
    <cfRule type="containsBlanks" dxfId="1149" priority="3">
      <formula>LEN(TRIM(C9))=0</formula>
    </cfRule>
  </conditionalFormatting>
  <conditionalFormatting sqref="C9:G10">
    <cfRule type="containsText" dxfId="1148" priority="1" operator="containsText" text="libre">
      <formula>NOT(ISERROR(SEARCH("libre",C9)))</formula>
    </cfRule>
  </conditionalFormatting>
  <hyperlinks>
    <hyperlink ref="A1" location="TAB00!A1" display="Retour page de garde"/>
  </hyperlinks>
  <pageMargins left="0.7" right="0.7" top="0.75" bottom="0.75" header="0.3" footer="0.3"/>
  <pageSetup paperSize="9" scale="69" fitToHeight="0" orientation="landscape" verticalDpi="300" r:id="rId1"/>
  <rowBreaks count="1" manualBreakCount="1">
    <brk id="40" max="1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4"/>
  <sheetViews>
    <sheetView zoomScaleNormal="100" workbookViewId="0">
      <pane xSplit="2" ySplit="7" topLeftCell="C173" activePane="bottomRight" state="frozen"/>
      <selection activeCell="B24" sqref="B24:Q24"/>
      <selection pane="topRight" activeCell="B24" sqref="B24:Q24"/>
      <selection pane="bottomLeft" activeCell="B24" sqref="B24:Q24"/>
      <selection pane="bottomRight" activeCell="B24" sqref="B24:Q24"/>
    </sheetView>
  </sheetViews>
  <sheetFormatPr baseColWidth="10" defaultColWidth="9.1640625" defaultRowHeight="13.5" x14ac:dyDescent="0.3"/>
  <cols>
    <col min="1" max="1" width="9.1640625" style="1"/>
    <col min="2" max="2" width="46" style="1" bestFit="1" customWidth="1"/>
    <col min="3" max="19" width="16.6640625" style="9" customWidth="1"/>
    <col min="20" max="22" width="9.1640625" style="46"/>
    <col min="23" max="36" width="9.1640625" style="9"/>
    <col min="37" max="16384" width="9.1640625" style="1"/>
  </cols>
  <sheetData>
    <row r="1" spans="1:37" ht="15" x14ac:dyDescent="0.3">
      <c r="A1" s="21" t="s">
        <v>152</v>
      </c>
    </row>
    <row r="2" spans="1:37" ht="15" x14ac:dyDescent="0.3">
      <c r="A2" s="42" t="s">
        <v>698</v>
      </c>
    </row>
    <row r="3" spans="1:37" ht="22.15" customHeight="1" x14ac:dyDescent="0.35">
      <c r="A3" s="161" t="str">
        <f>TAB00!B81&amp;" : "&amp;TAB00!C81</f>
        <v>TAB6.1 : Evolution des actifs régulés sur la période 2015-2019</v>
      </c>
      <c r="B3" s="109"/>
      <c r="C3" s="109"/>
      <c r="D3" s="109"/>
      <c r="E3" s="109"/>
      <c r="F3" s="109"/>
      <c r="G3" s="109"/>
      <c r="H3" s="109"/>
      <c r="I3" s="109"/>
      <c r="J3" s="109"/>
      <c r="K3" s="109"/>
      <c r="L3" s="109"/>
      <c r="M3" s="109"/>
      <c r="N3" s="109"/>
      <c r="O3" s="109"/>
      <c r="P3" s="109"/>
      <c r="Q3" s="109"/>
      <c r="R3" s="109"/>
      <c r="S3" s="109"/>
    </row>
    <row r="4" spans="1:37" ht="15" x14ac:dyDescent="0.3">
      <c r="A4" s="42"/>
    </row>
    <row r="5" spans="1:37" s="192" customFormat="1" ht="24" customHeight="1" x14ac:dyDescent="0.3">
      <c r="C5" s="790" t="s">
        <v>638</v>
      </c>
      <c r="D5" s="790"/>
      <c r="E5" s="790"/>
      <c r="F5" s="791" t="s">
        <v>639</v>
      </c>
      <c r="G5" s="792"/>
      <c r="H5" s="792"/>
      <c r="I5" s="793"/>
      <c r="J5" s="790" t="s">
        <v>640</v>
      </c>
      <c r="K5" s="790"/>
      <c r="L5" s="790"/>
      <c r="M5" s="790" t="s">
        <v>641</v>
      </c>
      <c r="N5" s="790"/>
      <c r="O5" s="790"/>
      <c r="P5" s="790"/>
      <c r="Q5" s="790" t="s">
        <v>642</v>
      </c>
      <c r="R5" s="790"/>
      <c r="S5" s="790"/>
      <c r="T5" s="371"/>
      <c r="U5" s="371"/>
      <c r="V5" s="371"/>
      <c r="W5" s="193"/>
      <c r="X5" s="193"/>
      <c r="Y5" s="193"/>
      <c r="Z5" s="193"/>
      <c r="AA5" s="193"/>
      <c r="AB5" s="193"/>
      <c r="AC5" s="193"/>
      <c r="AD5" s="193"/>
      <c r="AE5" s="193"/>
      <c r="AF5" s="193"/>
      <c r="AG5" s="193"/>
      <c r="AH5" s="193"/>
      <c r="AI5" s="193"/>
      <c r="AJ5" s="193"/>
      <c r="AK5" s="193"/>
    </row>
    <row r="6" spans="1:37" s="192" customFormat="1" ht="54" x14ac:dyDescent="0.3">
      <c r="C6" s="120" t="s">
        <v>643</v>
      </c>
      <c r="D6" s="120" t="s">
        <v>147</v>
      </c>
      <c r="E6" s="120" t="s">
        <v>644</v>
      </c>
      <c r="F6" s="120" t="s">
        <v>133</v>
      </c>
      <c r="G6" s="120" t="s">
        <v>134</v>
      </c>
      <c r="H6" s="120" t="s">
        <v>135</v>
      </c>
      <c r="I6" s="120" t="s">
        <v>136</v>
      </c>
      <c r="J6" s="120" t="s">
        <v>645</v>
      </c>
      <c r="K6" s="120" t="s">
        <v>324</v>
      </c>
      <c r="L6" s="120" t="s">
        <v>646</v>
      </c>
      <c r="M6" s="120" t="s">
        <v>645</v>
      </c>
      <c r="N6" s="120" t="s">
        <v>148</v>
      </c>
      <c r="O6" s="120" t="s">
        <v>324</v>
      </c>
      <c r="P6" s="120" t="s">
        <v>646</v>
      </c>
      <c r="Q6" s="120" t="s">
        <v>643</v>
      </c>
      <c r="R6" s="120" t="s">
        <v>147</v>
      </c>
      <c r="S6" s="120" t="s">
        <v>644</v>
      </c>
      <c r="T6" s="371"/>
      <c r="U6" s="371"/>
      <c r="V6" s="371"/>
      <c r="W6" s="193"/>
      <c r="X6" s="193"/>
      <c r="Y6" s="193"/>
      <c r="Z6" s="193"/>
      <c r="AA6" s="193"/>
      <c r="AB6" s="193"/>
      <c r="AC6" s="193"/>
      <c r="AD6" s="193"/>
      <c r="AE6" s="193"/>
      <c r="AF6" s="193"/>
      <c r="AG6" s="193"/>
      <c r="AH6" s="193"/>
      <c r="AI6" s="193"/>
      <c r="AJ6" s="193"/>
      <c r="AK6" s="193"/>
    </row>
    <row r="7" spans="1:37" s="367" customFormat="1" ht="12" customHeight="1" x14ac:dyDescent="0.3">
      <c r="C7" s="368">
        <v>1</v>
      </c>
      <c r="D7" s="368">
        <f>C7+1</f>
        <v>2</v>
      </c>
      <c r="E7" s="368">
        <f t="shared" ref="E7:S7" si="0">D7+1</f>
        <v>3</v>
      </c>
      <c r="F7" s="368">
        <f t="shared" si="0"/>
        <v>4</v>
      </c>
      <c r="G7" s="368">
        <f t="shared" si="0"/>
        <v>5</v>
      </c>
      <c r="H7" s="368">
        <f t="shared" si="0"/>
        <v>6</v>
      </c>
      <c r="I7" s="368">
        <f t="shared" si="0"/>
        <v>7</v>
      </c>
      <c r="J7" s="368">
        <f t="shared" si="0"/>
        <v>8</v>
      </c>
      <c r="K7" s="368">
        <f t="shared" si="0"/>
        <v>9</v>
      </c>
      <c r="L7" s="368">
        <f t="shared" si="0"/>
        <v>10</v>
      </c>
      <c r="M7" s="368">
        <f t="shared" si="0"/>
        <v>11</v>
      </c>
      <c r="N7" s="368">
        <f t="shared" si="0"/>
        <v>12</v>
      </c>
      <c r="O7" s="368">
        <f t="shared" si="0"/>
        <v>13</v>
      </c>
      <c r="P7" s="368">
        <f t="shared" si="0"/>
        <v>14</v>
      </c>
      <c r="Q7" s="368">
        <f t="shared" si="0"/>
        <v>15</v>
      </c>
      <c r="R7" s="368">
        <f t="shared" si="0"/>
        <v>16</v>
      </c>
      <c r="S7" s="368">
        <f t="shared" si="0"/>
        <v>17</v>
      </c>
      <c r="T7" s="368"/>
      <c r="U7" s="369"/>
      <c r="V7" s="370"/>
      <c r="W7" s="368"/>
      <c r="X7" s="368"/>
      <c r="Y7" s="368"/>
      <c r="Z7" s="368"/>
      <c r="AA7" s="368"/>
      <c r="AB7" s="368"/>
      <c r="AC7" s="368"/>
      <c r="AD7" s="368"/>
      <c r="AE7" s="368"/>
      <c r="AF7" s="368"/>
      <c r="AG7" s="368"/>
      <c r="AH7" s="368"/>
      <c r="AI7" s="368"/>
      <c r="AJ7" s="368"/>
      <c r="AK7" s="368"/>
    </row>
    <row r="8" spans="1:37" s="41" customFormat="1" x14ac:dyDescent="0.3">
      <c r="A8" s="789" t="s">
        <v>109</v>
      </c>
      <c r="B8" s="56" t="s">
        <v>398</v>
      </c>
      <c r="C8" s="91"/>
      <c r="D8" s="91"/>
      <c r="E8" s="91"/>
      <c r="F8" s="91"/>
      <c r="G8" s="91"/>
      <c r="H8" s="91"/>
      <c r="I8" s="91"/>
      <c r="J8" s="91"/>
      <c r="K8" s="91"/>
      <c r="L8" s="91"/>
      <c r="M8" s="91"/>
      <c r="N8" s="91"/>
      <c r="O8" s="91"/>
      <c r="P8" s="91"/>
      <c r="Q8" s="57">
        <f t="shared" ref="Q8:Q28" si="1">SUM(C8,F8:J8,M8:N8)</f>
        <v>0</v>
      </c>
      <c r="R8" s="57">
        <f t="shared" ref="R8:R28" si="2">SUM(D8,K8,O8)</f>
        <v>0</v>
      </c>
      <c r="S8" s="57">
        <f t="shared" ref="S8:S28" si="3">SUM(E8,L8,P8)</f>
        <v>0</v>
      </c>
      <c r="T8" s="46"/>
      <c r="U8" s="46"/>
      <c r="V8" s="370">
        <v>1</v>
      </c>
      <c r="W8" s="57"/>
      <c r="X8" s="57"/>
      <c r="Y8" s="57"/>
      <c r="Z8" s="57"/>
      <c r="AA8" s="57"/>
      <c r="AB8" s="57"/>
      <c r="AC8" s="57"/>
      <c r="AD8" s="57"/>
      <c r="AE8" s="57"/>
      <c r="AF8" s="57"/>
      <c r="AG8" s="57"/>
      <c r="AH8" s="57"/>
      <c r="AI8" s="57"/>
      <c r="AJ8" s="57"/>
    </row>
    <row r="9" spans="1:37" s="41" customFormat="1" x14ac:dyDescent="0.3">
      <c r="A9" s="789"/>
      <c r="B9" s="56" t="s">
        <v>399</v>
      </c>
      <c r="C9" s="91"/>
      <c r="D9" s="91"/>
      <c r="E9" s="91"/>
      <c r="F9" s="91"/>
      <c r="G9" s="91"/>
      <c r="H9" s="91"/>
      <c r="I9" s="91"/>
      <c r="J9" s="91"/>
      <c r="K9" s="91"/>
      <c r="L9" s="91"/>
      <c r="M9" s="91"/>
      <c r="N9" s="91"/>
      <c r="O9" s="91"/>
      <c r="P9" s="91"/>
      <c r="Q9" s="57">
        <f t="shared" si="1"/>
        <v>0</v>
      </c>
      <c r="R9" s="57">
        <f t="shared" si="2"/>
        <v>0</v>
      </c>
      <c r="S9" s="57">
        <f t="shared" si="3"/>
        <v>0</v>
      </c>
      <c r="T9" s="46"/>
      <c r="U9" s="46"/>
      <c r="V9" s="370">
        <f>V8+1</f>
        <v>2</v>
      </c>
      <c r="W9" s="57"/>
      <c r="X9" s="57"/>
      <c r="Y9" s="57"/>
      <c r="Z9" s="57"/>
      <c r="AA9" s="57"/>
      <c r="AB9" s="57"/>
      <c r="AC9" s="57"/>
      <c r="AD9" s="57"/>
      <c r="AE9" s="57"/>
      <c r="AF9" s="57"/>
      <c r="AG9" s="57"/>
      <c r="AH9" s="57"/>
      <c r="AI9" s="57"/>
      <c r="AJ9" s="57"/>
    </row>
    <row r="10" spans="1:37" s="41" customFormat="1" x14ac:dyDescent="0.3">
      <c r="A10" s="789"/>
      <c r="B10" s="56" t="s">
        <v>400</v>
      </c>
      <c r="C10" s="91"/>
      <c r="D10" s="91"/>
      <c r="E10" s="91"/>
      <c r="F10" s="91"/>
      <c r="G10" s="91"/>
      <c r="H10" s="91"/>
      <c r="I10" s="91"/>
      <c r="J10" s="91"/>
      <c r="K10" s="91"/>
      <c r="L10" s="91"/>
      <c r="M10" s="91"/>
      <c r="N10" s="91"/>
      <c r="O10" s="91"/>
      <c r="P10" s="91"/>
      <c r="Q10" s="57">
        <f t="shared" si="1"/>
        <v>0</v>
      </c>
      <c r="R10" s="57">
        <f t="shared" si="2"/>
        <v>0</v>
      </c>
      <c r="S10" s="57">
        <f t="shared" si="3"/>
        <v>0</v>
      </c>
      <c r="T10" s="46"/>
      <c r="U10" s="46"/>
      <c r="V10" s="370">
        <f t="shared" ref="V10:V73" si="4">V9+1</f>
        <v>3</v>
      </c>
      <c r="W10" s="57"/>
      <c r="X10" s="57"/>
      <c r="Y10" s="57"/>
      <c r="Z10" s="57"/>
      <c r="AA10" s="57"/>
      <c r="AB10" s="57"/>
      <c r="AC10" s="57"/>
      <c r="AD10" s="57"/>
      <c r="AE10" s="57"/>
      <c r="AF10" s="57"/>
      <c r="AG10" s="57"/>
      <c r="AH10" s="57"/>
      <c r="AI10" s="57"/>
      <c r="AJ10" s="57"/>
    </row>
    <row r="11" spans="1:37" s="41" customFormat="1" x14ac:dyDescent="0.3">
      <c r="A11" s="789"/>
      <c r="B11" s="56" t="s">
        <v>401</v>
      </c>
      <c r="C11" s="91"/>
      <c r="D11" s="91"/>
      <c r="E11" s="91"/>
      <c r="F11" s="91"/>
      <c r="G11" s="91"/>
      <c r="H11" s="91"/>
      <c r="I11" s="91"/>
      <c r="J11" s="91"/>
      <c r="K11" s="91"/>
      <c r="L11" s="91"/>
      <c r="M11" s="91"/>
      <c r="N11" s="91"/>
      <c r="O11" s="91"/>
      <c r="P11" s="91"/>
      <c r="Q11" s="57">
        <f t="shared" si="1"/>
        <v>0</v>
      </c>
      <c r="R11" s="57">
        <f t="shared" si="2"/>
        <v>0</v>
      </c>
      <c r="S11" s="57">
        <f t="shared" si="3"/>
        <v>0</v>
      </c>
      <c r="T11" s="46"/>
      <c r="U11" s="46"/>
      <c r="V11" s="370">
        <f t="shared" si="4"/>
        <v>4</v>
      </c>
      <c r="W11" s="57"/>
      <c r="X11" s="57"/>
      <c r="Y11" s="57"/>
      <c r="Z11" s="57"/>
      <c r="AA11" s="57"/>
      <c r="AB11" s="57"/>
      <c r="AC11" s="57"/>
      <c r="AD11" s="57"/>
      <c r="AE11" s="57"/>
      <c r="AF11" s="57"/>
      <c r="AG11" s="57"/>
      <c r="AH11" s="57"/>
      <c r="AI11" s="57"/>
      <c r="AJ11" s="57"/>
    </row>
    <row r="12" spans="1:37" s="41" customFormat="1" x14ac:dyDescent="0.3">
      <c r="A12" s="789"/>
      <c r="B12" s="56" t="s">
        <v>402</v>
      </c>
      <c r="C12" s="91"/>
      <c r="D12" s="91"/>
      <c r="E12" s="91"/>
      <c r="F12" s="91"/>
      <c r="G12" s="91"/>
      <c r="H12" s="91"/>
      <c r="I12" s="91"/>
      <c r="J12" s="91"/>
      <c r="K12" s="91"/>
      <c r="L12" s="91"/>
      <c r="M12" s="91"/>
      <c r="N12" s="91"/>
      <c r="O12" s="91"/>
      <c r="P12" s="91"/>
      <c r="Q12" s="57">
        <f t="shared" si="1"/>
        <v>0</v>
      </c>
      <c r="R12" s="57">
        <f t="shared" si="2"/>
        <v>0</v>
      </c>
      <c r="S12" s="57">
        <f t="shared" si="3"/>
        <v>0</v>
      </c>
      <c r="T12" s="46"/>
      <c r="U12" s="46"/>
      <c r="V12" s="370">
        <f t="shared" si="4"/>
        <v>5</v>
      </c>
      <c r="W12" s="57"/>
      <c r="X12" s="57"/>
      <c r="Y12" s="57"/>
      <c r="Z12" s="57"/>
      <c r="AA12" s="57"/>
      <c r="AB12" s="57"/>
      <c r="AC12" s="57"/>
      <c r="AD12" s="57"/>
      <c r="AE12" s="57"/>
      <c r="AF12" s="57"/>
      <c r="AG12" s="57"/>
      <c r="AH12" s="57"/>
      <c r="AI12" s="57"/>
      <c r="AJ12" s="57"/>
    </row>
    <row r="13" spans="1:37" s="41" customFormat="1" x14ac:dyDescent="0.3">
      <c r="A13" s="789"/>
      <c r="B13" s="56" t="s">
        <v>403</v>
      </c>
      <c r="C13" s="91"/>
      <c r="D13" s="91"/>
      <c r="E13" s="91"/>
      <c r="F13" s="91"/>
      <c r="G13" s="91"/>
      <c r="H13" s="91"/>
      <c r="I13" s="91"/>
      <c r="J13" s="91"/>
      <c r="K13" s="91"/>
      <c r="L13" s="91"/>
      <c r="M13" s="91"/>
      <c r="N13" s="91"/>
      <c r="O13" s="91"/>
      <c r="P13" s="91"/>
      <c r="Q13" s="57">
        <f t="shared" si="1"/>
        <v>0</v>
      </c>
      <c r="R13" s="57">
        <f t="shared" si="2"/>
        <v>0</v>
      </c>
      <c r="S13" s="57">
        <f t="shared" si="3"/>
        <v>0</v>
      </c>
      <c r="T13" s="46"/>
      <c r="U13" s="46"/>
      <c r="V13" s="370">
        <f t="shared" si="4"/>
        <v>6</v>
      </c>
      <c r="W13" s="57"/>
      <c r="X13" s="57"/>
      <c r="Y13" s="57"/>
      <c r="Z13" s="57"/>
      <c r="AA13" s="57"/>
      <c r="AB13" s="57"/>
      <c r="AC13" s="57"/>
      <c r="AD13" s="57"/>
      <c r="AE13" s="57"/>
      <c r="AF13" s="57"/>
      <c r="AG13" s="57"/>
      <c r="AH13" s="57"/>
      <c r="AI13" s="57"/>
      <c r="AJ13" s="57"/>
    </row>
    <row r="14" spans="1:37" s="41" customFormat="1" x14ac:dyDescent="0.3">
      <c r="A14" s="789"/>
      <c r="B14" s="56" t="s">
        <v>404</v>
      </c>
      <c r="C14" s="91"/>
      <c r="D14" s="91"/>
      <c r="E14" s="91"/>
      <c r="F14" s="91"/>
      <c r="G14" s="91"/>
      <c r="H14" s="91"/>
      <c r="I14" s="91"/>
      <c r="J14" s="91"/>
      <c r="K14" s="91"/>
      <c r="L14" s="91"/>
      <c r="M14" s="91"/>
      <c r="N14" s="91"/>
      <c r="O14" s="91"/>
      <c r="P14" s="91"/>
      <c r="Q14" s="57">
        <f t="shared" si="1"/>
        <v>0</v>
      </c>
      <c r="R14" s="57">
        <f t="shared" si="2"/>
        <v>0</v>
      </c>
      <c r="S14" s="57">
        <f t="shared" si="3"/>
        <v>0</v>
      </c>
      <c r="T14" s="46"/>
      <c r="U14" s="46"/>
      <c r="V14" s="370">
        <f t="shared" si="4"/>
        <v>7</v>
      </c>
      <c r="W14" s="57"/>
      <c r="X14" s="57"/>
      <c r="Y14" s="57"/>
      <c r="Z14" s="57"/>
      <c r="AA14" s="57"/>
      <c r="AB14" s="57"/>
      <c r="AC14" s="57"/>
      <c r="AD14" s="57"/>
      <c r="AE14" s="57"/>
      <c r="AF14" s="57"/>
      <c r="AG14" s="57"/>
      <c r="AH14" s="57"/>
      <c r="AI14" s="57"/>
      <c r="AJ14" s="57"/>
    </row>
    <row r="15" spans="1:37" s="41" customFormat="1" x14ac:dyDescent="0.3">
      <c r="A15" s="789"/>
      <c r="B15" s="56" t="s">
        <v>405</v>
      </c>
      <c r="C15" s="91"/>
      <c r="D15" s="91"/>
      <c r="E15" s="91"/>
      <c r="F15" s="91"/>
      <c r="G15" s="91"/>
      <c r="H15" s="91"/>
      <c r="I15" s="91"/>
      <c r="J15" s="91"/>
      <c r="K15" s="91"/>
      <c r="L15" s="91"/>
      <c r="M15" s="91"/>
      <c r="N15" s="91"/>
      <c r="O15" s="91"/>
      <c r="P15" s="91"/>
      <c r="Q15" s="57">
        <f t="shared" si="1"/>
        <v>0</v>
      </c>
      <c r="R15" s="57">
        <f t="shared" si="2"/>
        <v>0</v>
      </c>
      <c r="S15" s="57">
        <f t="shared" si="3"/>
        <v>0</v>
      </c>
      <c r="T15" s="46"/>
      <c r="U15" s="46"/>
      <c r="V15" s="370">
        <f t="shared" si="4"/>
        <v>8</v>
      </c>
      <c r="W15" s="57"/>
      <c r="X15" s="57"/>
      <c r="Y15" s="57"/>
      <c r="Z15" s="57"/>
      <c r="AA15" s="57"/>
      <c r="AB15" s="57"/>
      <c r="AC15" s="57"/>
      <c r="AD15" s="57"/>
      <c r="AE15" s="57"/>
      <c r="AF15" s="57"/>
      <c r="AG15" s="57"/>
      <c r="AH15" s="57"/>
      <c r="AI15" s="57"/>
      <c r="AJ15" s="57"/>
    </row>
    <row r="16" spans="1:37" s="41" customFormat="1" x14ac:dyDescent="0.3">
      <c r="A16" s="789"/>
      <c r="B16" s="56" t="s">
        <v>406</v>
      </c>
      <c r="C16" s="91"/>
      <c r="D16" s="91"/>
      <c r="E16" s="91"/>
      <c r="F16" s="91"/>
      <c r="G16" s="91"/>
      <c r="H16" s="91"/>
      <c r="I16" s="91"/>
      <c r="J16" s="91"/>
      <c r="K16" s="91"/>
      <c r="L16" s="91"/>
      <c r="M16" s="91"/>
      <c r="N16" s="91"/>
      <c r="O16" s="91"/>
      <c r="P16" s="91"/>
      <c r="Q16" s="57">
        <f t="shared" si="1"/>
        <v>0</v>
      </c>
      <c r="R16" s="57">
        <f t="shared" si="2"/>
        <v>0</v>
      </c>
      <c r="S16" s="57">
        <f t="shared" si="3"/>
        <v>0</v>
      </c>
      <c r="T16" s="46"/>
      <c r="U16" s="46"/>
      <c r="V16" s="370">
        <f t="shared" si="4"/>
        <v>9</v>
      </c>
      <c r="W16" s="57"/>
      <c r="X16" s="57"/>
      <c r="Y16" s="57"/>
      <c r="Z16" s="57"/>
      <c r="AA16" s="57"/>
      <c r="AB16" s="57"/>
      <c r="AC16" s="57"/>
      <c r="AD16" s="57"/>
      <c r="AE16" s="57"/>
      <c r="AF16" s="57"/>
      <c r="AG16" s="57"/>
      <c r="AH16" s="57"/>
      <c r="AI16" s="57"/>
      <c r="AJ16" s="57"/>
    </row>
    <row r="17" spans="1:36" s="41" customFormat="1" x14ac:dyDescent="0.3">
      <c r="A17" s="789"/>
      <c r="B17" s="56" t="s">
        <v>407</v>
      </c>
      <c r="C17" s="91"/>
      <c r="D17" s="91"/>
      <c r="E17" s="91"/>
      <c r="F17" s="91"/>
      <c r="G17" s="91"/>
      <c r="H17" s="91"/>
      <c r="I17" s="91"/>
      <c r="J17" s="91"/>
      <c r="K17" s="91"/>
      <c r="L17" s="91"/>
      <c r="M17" s="91"/>
      <c r="N17" s="91"/>
      <c r="O17" s="91"/>
      <c r="P17" s="91"/>
      <c r="Q17" s="57">
        <f t="shared" si="1"/>
        <v>0</v>
      </c>
      <c r="R17" s="57">
        <f t="shared" si="2"/>
        <v>0</v>
      </c>
      <c r="S17" s="57">
        <f t="shared" si="3"/>
        <v>0</v>
      </c>
      <c r="T17" s="46"/>
      <c r="U17" s="46"/>
      <c r="V17" s="370">
        <f t="shared" si="4"/>
        <v>10</v>
      </c>
      <c r="W17" s="57"/>
      <c r="X17" s="57"/>
      <c r="Y17" s="57"/>
      <c r="Z17" s="57"/>
      <c r="AA17" s="57"/>
      <c r="AB17" s="57"/>
      <c r="AC17" s="57"/>
      <c r="AD17" s="57"/>
      <c r="AE17" s="57"/>
      <c r="AF17" s="57"/>
      <c r="AG17" s="57"/>
      <c r="AH17" s="57"/>
      <c r="AI17" s="57"/>
      <c r="AJ17" s="57"/>
    </row>
    <row r="18" spans="1:36" s="41" customFormat="1" x14ac:dyDescent="0.3">
      <c r="A18" s="789"/>
      <c r="B18" s="56" t="s">
        <v>408</v>
      </c>
      <c r="C18" s="91"/>
      <c r="D18" s="91"/>
      <c r="E18" s="91"/>
      <c r="F18" s="91"/>
      <c r="G18" s="91"/>
      <c r="H18" s="91"/>
      <c r="I18" s="91"/>
      <c r="J18" s="91"/>
      <c r="K18" s="91"/>
      <c r="L18" s="91"/>
      <c r="M18" s="91"/>
      <c r="N18" s="91"/>
      <c r="O18" s="91"/>
      <c r="P18" s="91"/>
      <c r="Q18" s="57">
        <f t="shared" si="1"/>
        <v>0</v>
      </c>
      <c r="R18" s="57">
        <f t="shared" si="2"/>
        <v>0</v>
      </c>
      <c r="S18" s="57">
        <f t="shared" si="3"/>
        <v>0</v>
      </c>
      <c r="T18" s="46"/>
      <c r="U18" s="46"/>
      <c r="V18" s="370">
        <f t="shared" si="4"/>
        <v>11</v>
      </c>
      <c r="W18" s="57"/>
      <c r="X18" s="57"/>
      <c r="Y18" s="57"/>
      <c r="Z18" s="57"/>
      <c r="AA18" s="57"/>
      <c r="AB18" s="57"/>
      <c r="AC18" s="57"/>
      <c r="AD18" s="57"/>
      <c r="AE18" s="57"/>
      <c r="AF18" s="57"/>
      <c r="AG18" s="57"/>
      <c r="AH18" s="57"/>
      <c r="AI18" s="57"/>
      <c r="AJ18" s="57"/>
    </row>
    <row r="19" spans="1:36" s="41" customFormat="1" x14ac:dyDescent="0.3">
      <c r="A19" s="789"/>
      <c r="B19" s="56" t="s">
        <v>409</v>
      </c>
      <c r="C19" s="91"/>
      <c r="D19" s="91"/>
      <c r="E19" s="91"/>
      <c r="F19" s="91"/>
      <c r="G19" s="91"/>
      <c r="H19" s="91"/>
      <c r="I19" s="91"/>
      <c r="J19" s="91"/>
      <c r="K19" s="91"/>
      <c r="L19" s="91"/>
      <c r="M19" s="91"/>
      <c r="N19" s="91"/>
      <c r="O19" s="91"/>
      <c r="P19" s="91"/>
      <c r="Q19" s="57">
        <f t="shared" si="1"/>
        <v>0</v>
      </c>
      <c r="R19" s="57">
        <f t="shared" si="2"/>
        <v>0</v>
      </c>
      <c r="S19" s="57">
        <f t="shared" si="3"/>
        <v>0</v>
      </c>
      <c r="T19" s="46"/>
      <c r="U19" s="46"/>
      <c r="V19" s="370">
        <f t="shared" si="4"/>
        <v>12</v>
      </c>
      <c r="W19" s="57"/>
      <c r="X19" s="57"/>
      <c r="Y19" s="57"/>
      <c r="Z19" s="57"/>
      <c r="AA19" s="57"/>
      <c r="AB19" s="57"/>
      <c r="AC19" s="57"/>
      <c r="AD19" s="57"/>
      <c r="AE19" s="57"/>
      <c r="AF19" s="57"/>
      <c r="AG19" s="57"/>
      <c r="AH19" s="57"/>
      <c r="AI19" s="57"/>
      <c r="AJ19" s="57"/>
    </row>
    <row r="20" spans="1:36" s="41" customFormat="1" x14ac:dyDescent="0.3">
      <c r="A20" s="789"/>
      <c r="B20" s="56" t="s">
        <v>410</v>
      </c>
      <c r="C20" s="91"/>
      <c r="D20" s="91"/>
      <c r="E20" s="91"/>
      <c r="F20" s="91"/>
      <c r="G20" s="91"/>
      <c r="H20" s="91"/>
      <c r="I20" s="91"/>
      <c r="J20" s="91"/>
      <c r="K20" s="91"/>
      <c r="L20" s="91"/>
      <c r="M20" s="91"/>
      <c r="N20" s="91"/>
      <c r="O20" s="91"/>
      <c r="P20" s="91"/>
      <c r="Q20" s="57">
        <f t="shared" si="1"/>
        <v>0</v>
      </c>
      <c r="R20" s="57">
        <f t="shared" si="2"/>
        <v>0</v>
      </c>
      <c r="S20" s="57">
        <f t="shared" si="3"/>
        <v>0</v>
      </c>
      <c r="T20" s="46"/>
      <c r="U20" s="46"/>
      <c r="V20" s="370">
        <f t="shared" si="4"/>
        <v>13</v>
      </c>
      <c r="W20" s="57"/>
      <c r="X20" s="57"/>
      <c r="Y20" s="57"/>
      <c r="Z20" s="57"/>
      <c r="AA20" s="57"/>
      <c r="AB20" s="57"/>
      <c r="AC20" s="57"/>
      <c r="AD20" s="57"/>
      <c r="AE20" s="57"/>
      <c r="AF20" s="57"/>
      <c r="AG20" s="57"/>
      <c r="AH20" s="57"/>
      <c r="AI20" s="57"/>
      <c r="AJ20" s="57"/>
    </row>
    <row r="21" spans="1:36" s="41" customFormat="1" x14ac:dyDescent="0.3">
      <c r="A21" s="789"/>
      <c r="B21" s="56" t="s">
        <v>411</v>
      </c>
      <c r="C21" s="91"/>
      <c r="D21" s="91"/>
      <c r="E21" s="91"/>
      <c r="F21" s="91"/>
      <c r="G21" s="91"/>
      <c r="H21" s="91"/>
      <c r="I21" s="91"/>
      <c r="J21" s="91"/>
      <c r="K21" s="91"/>
      <c r="L21" s="91"/>
      <c r="M21" s="91"/>
      <c r="N21" s="91"/>
      <c r="O21" s="91"/>
      <c r="P21" s="91"/>
      <c r="Q21" s="57">
        <f t="shared" si="1"/>
        <v>0</v>
      </c>
      <c r="R21" s="57">
        <f t="shared" si="2"/>
        <v>0</v>
      </c>
      <c r="S21" s="57">
        <f t="shared" si="3"/>
        <v>0</v>
      </c>
      <c r="T21" s="46"/>
      <c r="U21" s="46"/>
      <c r="V21" s="370">
        <f t="shared" si="4"/>
        <v>14</v>
      </c>
      <c r="W21" s="57"/>
      <c r="X21" s="57"/>
      <c r="Y21" s="57"/>
      <c r="Z21" s="57"/>
      <c r="AA21" s="57"/>
      <c r="AB21" s="57"/>
      <c r="AC21" s="57"/>
      <c r="AD21" s="57"/>
      <c r="AE21" s="57"/>
      <c r="AF21" s="57"/>
      <c r="AG21" s="57"/>
      <c r="AH21" s="57"/>
      <c r="AI21" s="57"/>
      <c r="AJ21" s="57"/>
    </row>
    <row r="22" spans="1:36" s="41" customFormat="1" x14ac:dyDescent="0.3">
      <c r="A22" s="789"/>
      <c r="B22" s="56" t="s">
        <v>138</v>
      </c>
      <c r="C22" s="91"/>
      <c r="D22" s="91"/>
      <c r="E22" s="91"/>
      <c r="F22" s="91"/>
      <c r="G22" s="91"/>
      <c r="H22" s="91"/>
      <c r="I22" s="91"/>
      <c r="J22" s="91"/>
      <c r="K22" s="91"/>
      <c r="L22" s="91"/>
      <c r="M22" s="91"/>
      <c r="N22" s="91"/>
      <c r="O22" s="91"/>
      <c r="P22" s="91"/>
      <c r="Q22" s="57">
        <f t="shared" si="1"/>
        <v>0</v>
      </c>
      <c r="R22" s="57">
        <f t="shared" si="2"/>
        <v>0</v>
      </c>
      <c r="S22" s="57">
        <f t="shared" si="3"/>
        <v>0</v>
      </c>
      <c r="T22" s="46"/>
      <c r="U22" s="46"/>
      <c r="V22" s="370">
        <f t="shared" si="4"/>
        <v>15</v>
      </c>
      <c r="W22" s="57"/>
      <c r="X22" s="57"/>
      <c r="Y22" s="57"/>
      <c r="Z22" s="57"/>
      <c r="AA22" s="57"/>
      <c r="AB22" s="57"/>
      <c r="AC22" s="57"/>
      <c r="AD22" s="57"/>
      <c r="AE22" s="57"/>
      <c r="AF22" s="57"/>
      <c r="AG22" s="57"/>
      <c r="AH22" s="57"/>
      <c r="AI22" s="57"/>
      <c r="AJ22" s="57"/>
    </row>
    <row r="23" spans="1:36" s="41" customFormat="1" x14ac:dyDescent="0.3">
      <c r="A23" s="789"/>
      <c r="B23" s="56" t="s">
        <v>94</v>
      </c>
      <c r="C23" s="91"/>
      <c r="D23" s="91"/>
      <c r="E23" s="91"/>
      <c r="F23" s="91"/>
      <c r="G23" s="91"/>
      <c r="H23" s="91"/>
      <c r="I23" s="91"/>
      <c r="J23" s="91"/>
      <c r="K23" s="91"/>
      <c r="L23" s="91"/>
      <c r="M23" s="91"/>
      <c r="N23" s="91"/>
      <c r="O23" s="91"/>
      <c r="P23" s="91"/>
      <c r="Q23" s="57">
        <f t="shared" si="1"/>
        <v>0</v>
      </c>
      <c r="R23" s="57">
        <f t="shared" si="2"/>
        <v>0</v>
      </c>
      <c r="S23" s="57">
        <f t="shared" si="3"/>
        <v>0</v>
      </c>
      <c r="T23" s="46"/>
      <c r="U23" s="46"/>
      <c r="V23" s="370">
        <f t="shared" si="4"/>
        <v>16</v>
      </c>
      <c r="W23" s="57"/>
      <c r="X23" s="57"/>
      <c r="Y23" s="57"/>
      <c r="Z23" s="57"/>
      <c r="AA23" s="57"/>
      <c r="AB23" s="57"/>
      <c r="AC23" s="57"/>
      <c r="AD23" s="57"/>
      <c r="AE23" s="57"/>
      <c r="AF23" s="57"/>
      <c r="AG23" s="57"/>
      <c r="AH23" s="57"/>
      <c r="AI23" s="57"/>
      <c r="AJ23" s="57"/>
    </row>
    <row r="24" spans="1:36" s="41" customFormat="1" x14ac:dyDescent="0.3">
      <c r="A24" s="789"/>
      <c r="B24" s="217" t="s">
        <v>102</v>
      </c>
      <c r="C24" s="91"/>
      <c r="D24" s="91"/>
      <c r="E24" s="91"/>
      <c r="F24" s="91"/>
      <c r="G24" s="91"/>
      <c r="H24" s="91"/>
      <c r="I24" s="91"/>
      <c r="J24" s="91"/>
      <c r="K24" s="91"/>
      <c r="L24" s="91"/>
      <c r="M24" s="91"/>
      <c r="N24" s="91"/>
      <c r="O24" s="91"/>
      <c r="P24" s="91"/>
      <c r="Q24" s="57">
        <f t="shared" si="1"/>
        <v>0</v>
      </c>
      <c r="R24" s="57">
        <f t="shared" si="2"/>
        <v>0</v>
      </c>
      <c r="S24" s="57">
        <f t="shared" si="3"/>
        <v>0</v>
      </c>
      <c r="T24" s="46"/>
      <c r="U24" s="46"/>
      <c r="V24" s="370">
        <f t="shared" si="4"/>
        <v>17</v>
      </c>
      <c r="W24" s="57"/>
      <c r="X24" s="57"/>
      <c r="Y24" s="57"/>
      <c r="Z24" s="57"/>
      <c r="AA24" s="57"/>
      <c r="AB24" s="57"/>
      <c r="AC24" s="57"/>
      <c r="AD24" s="57"/>
      <c r="AE24" s="57"/>
      <c r="AF24" s="57"/>
      <c r="AG24" s="57"/>
      <c r="AH24" s="57"/>
      <c r="AI24" s="57"/>
      <c r="AJ24" s="57"/>
    </row>
    <row r="25" spans="1:36" s="41" customFormat="1" x14ac:dyDescent="0.3">
      <c r="A25" s="789"/>
      <c r="B25" s="217" t="s">
        <v>103</v>
      </c>
      <c r="C25" s="91"/>
      <c r="D25" s="91"/>
      <c r="E25" s="91"/>
      <c r="F25" s="91"/>
      <c r="G25" s="91"/>
      <c r="H25" s="91"/>
      <c r="I25" s="91"/>
      <c r="J25" s="91"/>
      <c r="K25" s="91"/>
      <c r="L25" s="91"/>
      <c r="M25" s="91"/>
      <c r="N25" s="91"/>
      <c r="O25" s="91"/>
      <c r="P25" s="91"/>
      <c r="Q25" s="57">
        <f t="shared" si="1"/>
        <v>0</v>
      </c>
      <c r="R25" s="57">
        <f t="shared" si="2"/>
        <v>0</v>
      </c>
      <c r="S25" s="57">
        <f t="shared" si="3"/>
        <v>0</v>
      </c>
      <c r="T25" s="46"/>
      <c r="U25" s="46"/>
      <c r="V25" s="370">
        <f t="shared" si="4"/>
        <v>18</v>
      </c>
      <c r="W25" s="57"/>
      <c r="X25" s="57"/>
      <c r="Y25" s="57"/>
      <c r="Z25" s="57"/>
      <c r="AA25" s="57"/>
      <c r="AB25" s="57"/>
      <c r="AC25" s="57"/>
      <c r="AD25" s="57"/>
      <c r="AE25" s="57"/>
      <c r="AF25" s="57"/>
      <c r="AG25" s="57"/>
      <c r="AH25" s="57"/>
      <c r="AI25" s="57"/>
      <c r="AJ25" s="57"/>
    </row>
    <row r="26" spans="1:36" s="41" customFormat="1" x14ac:dyDescent="0.3">
      <c r="A26" s="789"/>
      <c r="B26" s="217" t="s">
        <v>104</v>
      </c>
      <c r="C26" s="91"/>
      <c r="D26" s="91"/>
      <c r="E26" s="91"/>
      <c r="F26" s="91"/>
      <c r="G26" s="91"/>
      <c r="H26" s="91"/>
      <c r="I26" s="91"/>
      <c r="J26" s="91"/>
      <c r="K26" s="91"/>
      <c r="L26" s="91"/>
      <c r="M26" s="91"/>
      <c r="N26" s="91"/>
      <c r="O26" s="91"/>
      <c r="P26" s="91"/>
      <c r="Q26" s="57">
        <f t="shared" si="1"/>
        <v>0</v>
      </c>
      <c r="R26" s="57">
        <f t="shared" si="2"/>
        <v>0</v>
      </c>
      <c r="S26" s="57">
        <f t="shared" si="3"/>
        <v>0</v>
      </c>
      <c r="T26" s="46"/>
      <c r="U26" s="46"/>
      <c r="V26" s="370">
        <f t="shared" si="4"/>
        <v>19</v>
      </c>
      <c r="W26" s="57"/>
      <c r="X26" s="57"/>
      <c r="Y26" s="57"/>
      <c r="Z26" s="57"/>
      <c r="AA26" s="57"/>
      <c r="AB26" s="57"/>
      <c r="AC26" s="57"/>
      <c r="AD26" s="57"/>
      <c r="AE26" s="57"/>
      <c r="AF26" s="57"/>
      <c r="AG26" s="57"/>
      <c r="AH26" s="57"/>
      <c r="AI26" s="57"/>
      <c r="AJ26" s="57"/>
    </row>
    <row r="27" spans="1:36" s="41" customFormat="1" x14ac:dyDescent="0.3">
      <c r="A27" s="789"/>
      <c r="B27" s="217" t="s">
        <v>105</v>
      </c>
      <c r="C27" s="91"/>
      <c r="D27" s="91"/>
      <c r="E27" s="91"/>
      <c r="F27" s="91"/>
      <c r="G27" s="91"/>
      <c r="H27" s="91"/>
      <c r="I27" s="91"/>
      <c r="J27" s="91"/>
      <c r="K27" s="91"/>
      <c r="L27" s="91"/>
      <c r="M27" s="91"/>
      <c r="N27" s="91"/>
      <c r="O27" s="91"/>
      <c r="P27" s="91"/>
      <c r="Q27" s="57">
        <f t="shared" si="1"/>
        <v>0</v>
      </c>
      <c r="R27" s="57">
        <f t="shared" si="2"/>
        <v>0</v>
      </c>
      <c r="S27" s="57">
        <f t="shared" si="3"/>
        <v>0</v>
      </c>
      <c r="T27" s="46"/>
      <c r="U27" s="46"/>
      <c r="V27" s="370">
        <f t="shared" si="4"/>
        <v>20</v>
      </c>
      <c r="W27" s="57"/>
      <c r="X27" s="57"/>
      <c r="Y27" s="57"/>
      <c r="Z27" s="57"/>
      <c r="AA27" s="57"/>
      <c r="AB27" s="57"/>
      <c r="AC27" s="57"/>
      <c r="AD27" s="57"/>
      <c r="AE27" s="57"/>
      <c r="AF27" s="57"/>
      <c r="AG27" s="57"/>
      <c r="AH27" s="57"/>
      <c r="AI27" s="57"/>
      <c r="AJ27" s="57"/>
    </row>
    <row r="28" spans="1:36" s="41" customFormat="1" x14ac:dyDescent="0.3">
      <c r="A28" s="789"/>
      <c r="B28" s="217" t="s">
        <v>106</v>
      </c>
      <c r="C28" s="91"/>
      <c r="D28" s="91"/>
      <c r="E28" s="91"/>
      <c r="F28" s="91"/>
      <c r="G28" s="91"/>
      <c r="H28" s="91"/>
      <c r="I28" s="91"/>
      <c r="J28" s="91"/>
      <c r="K28" s="91"/>
      <c r="L28" s="91"/>
      <c r="M28" s="91"/>
      <c r="N28" s="91"/>
      <c r="O28" s="91"/>
      <c r="P28" s="91"/>
      <c r="Q28" s="57">
        <f t="shared" si="1"/>
        <v>0</v>
      </c>
      <c r="R28" s="57">
        <f t="shared" si="2"/>
        <v>0</v>
      </c>
      <c r="S28" s="57">
        <f t="shared" si="3"/>
        <v>0</v>
      </c>
      <c r="T28" s="46"/>
      <c r="U28" s="46"/>
      <c r="V28" s="370">
        <f t="shared" si="4"/>
        <v>21</v>
      </c>
      <c r="W28" s="57"/>
      <c r="X28" s="57"/>
      <c r="Y28" s="57"/>
      <c r="Z28" s="57"/>
      <c r="AA28" s="57"/>
      <c r="AB28" s="57"/>
      <c r="AC28" s="57"/>
      <c r="AD28" s="57"/>
      <c r="AE28" s="57"/>
      <c r="AF28" s="57"/>
      <c r="AG28" s="57"/>
      <c r="AH28" s="57"/>
      <c r="AI28" s="57"/>
      <c r="AJ28" s="57"/>
    </row>
    <row r="29" spans="1:36" s="41" customFormat="1" ht="14.25" thickBot="1" x14ac:dyDescent="0.35">
      <c r="A29" s="789"/>
      <c r="B29" s="58" t="s">
        <v>140</v>
      </c>
      <c r="C29" s="59">
        <f>SUM(C8:C28)</f>
        <v>0</v>
      </c>
      <c r="D29" s="59">
        <f t="shared" ref="D29:S29" si="5">SUM(D8:D28)</f>
        <v>0</v>
      </c>
      <c r="E29" s="59">
        <f t="shared" si="5"/>
        <v>0</v>
      </c>
      <c r="F29" s="59">
        <f t="shared" si="5"/>
        <v>0</v>
      </c>
      <c r="G29" s="59">
        <f t="shared" si="5"/>
        <v>0</v>
      </c>
      <c r="H29" s="59">
        <f t="shared" si="5"/>
        <v>0</v>
      </c>
      <c r="I29" s="59">
        <f t="shared" si="5"/>
        <v>0</v>
      </c>
      <c r="J29" s="59">
        <f t="shared" si="5"/>
        <v>0</v>
      </c>
      <c r="K29" s="59">
        <f t="shared" si="5"/>
        <v>0</v>
      </c>
      <c r="L29" s="59">
        <f t="shared" si="5"/>
        <v>0</v>
      </c>
      <c r="M29" s="59">
        <f t="shared" si="5"/>
        <v>0</v>
      </c>
      <c r="N29" s="59">
        <f t="shared" si="5"/>
        <v>0</v>
      </c>
      <c r="O29" s="59">
        <f t="shared" si="5"/>
        <v>0</v>
      </c>
      <c r="P29" s="59">
        <f t="shared" si="5"/>
        <v>0</v>
      </c>
      <c r="Q29" s="59">
        <f t="shared" si="5"/>
        <v>0</v>
      </c>
      <c r="R29" s="59">
        <f t="shared" si="5"/>
        <v>0</v>
      </c>
      <c r="S29" s="59">
        <f t="shared" si="5"/>
        <v>0</v>
      </c>
      <c r="T29" s="370"/>
      <c r="U29" s="46" t="str">
        <f>RIGHT(A8,4)&amp;"reseau"</f>
        <v>2015reseau</v>
      </c>
      <c r="V29" s="370">
        <f t="shared" si="4"/>
        <v>22</v>
      </c>
      <c r="W29" s="57"/>
      <c r="X29" s="57"/>
      <c r="Y29" s="57"/>
      <c r="Z29" s="57"/>
      <c r="AA29" s="57"/>
      <c r="AB29" s="57"/>
      <c r="AC29" s="57"/>
      <c r="AD29" s="57"/>
      <c r="AE29" s="57"/>
      <c r="AF29" s="57"/>
      <c r="AG29" s="57"/>
      <c r="AH29" s="57"/>
      <c r="AI29" s="57"/>
      <c r="AJ29" s="57"/>
    </row>
    <row r="30" spans="1:36" s="41" customFormat="1" x14ac:dyDescent="0.3">
      <c r="A30" s="789"/>
      <c r="B30" s="60"/>
      <c r="C30" s="57"/>
      <c r="D30" s="57"/>
      <c r="E30" s="57"/>
      <c r="F30" s="57"/>
      <c r="G30" s="57"/>
      <c r="H30" s="57"/>
      <c r="I30" s="57"/>
      <c r="J30" s="57"/>
      <c r="K30" s="57"/>
      <c r="L30" s="57"/>
      <c r="M30" s="57"/>
      <c r="N30" s="57"/>
      <c r="O30" s="57"/>
      <c r="P30" s="57"/>
      <c r="Q30" s="57"/>
      <c r="R30" s="57"/>
      <c r="S30" s="57"/>
      <c r="T30" s="46"/>
      <c r="U30" s="46"/>
      <c r="V30" s="370">
        <f t="shared" si="4"/>
        <v>23</v>
      </c>
      <c r="W30" s="57"/>
      <c r="X30" s="57"/>
      <c r="Y30" s="57"/>
      <c r="Z30" s="57"/>
      <c r="AA30" s="57"/>
      <c r="AB30" s="57"/>
      <c r="AC30" s="57"/>
      <c r="AD30" s="57"/>
      <c r="AE30" s="57"/>
      <c r="AF30" s="57"/>
      <c r="AG30" s="57"/>
      <c r="AH30" s="57"/>
      <c r="AI30" s="57"/>
      <c r="AJ30" s="57"/>
    </row>
    <row r="31" spans="1:36" s="41" customFormat="1" x14ac:dyDescent="0.3">
      <c r="A31" s="789"/>
      <c r="B31" s="56" t="s">
        <v>398</v>
      </c>
      <c r="C31" s="91"/>
      <c r="D31" s="91"/>
      <c r="E31" s="91"/>
      <c r="F31" s="91"/>
      <c r="G31" s="91"/>
      <c r="H31" s="91"/>
      <c r="I31" s="91"/>
      <c r="J31" s="91"/>
      <c r="K31" s="91"/>
      <c r="L31" s="91"/>
      <c r="M31" s="91"/>
      <c r="N31" s="91"/>
      <c r="O31" s="91"/>
      <c r="P31" s="91"/>
      <c r="Q31" s="57">
        <f t="shared" ref="Q31:Q42" si="6">SUM(C31,F31:J31,M31:N31)</f>
        <v>0</v>
      </c>
      <c r="R31" s="57">
        <f t="shared" ref="R31:R42" si="7">SUM(D31,K31,O31)</f>
        <v>0</v>
      </c>
      <c r="S31" s="57">
        <f t="shared" ref="S31:S42" si="8">SUM(E31,L31,P31)</f>
        <v>0</v>
      </c>
      <c r="T31" s="46"/>
      <c r="U31" s="46"/>
      <c r="V31" s="370">
        <f t="shared" si="4"/>
        <v>24</v>
      </c>
      <c r="W31" s="57"/>
      <c r="X31" s="57"/>
      <c r="Y31" s="57"/>
      <c r="Z31" s="57"/>
      <c r="AA31" s="57"/>
      <c r="AB31" s="57"/>
      <c r="AC31" s="57"/>
      <c r="AD31" s="57"/>
      <c r="AE31" s="57"/>
      <c r="AF31" s="57"/>
      <c r="AG31" s="57"/>
      <c r="AH31" s="57"/>
      <c r="AI31" s="57"/>
      <c r="AJ31" s="57"/>
    </row>
    <row r="32" spans="1:36" s="41" customFormat="1" x14ac:dyDescent="0.3">
      <c r="A32" s="789"/>
      <c r="B32" s="56" t="s">
        <v>141</v>
      </c>
      <c r="C32" s="91"/>
      <c r="D32" s="91"/>
      <c r="E32" s="91"/>
      <c r="F32" s="91"/>
      <c r="G32" s="91"/>
      <c r="H32" s="91"/>
      <c r="I32" s="91"/>
      <c r="J32" s="91"/>
      <c r="K32" s="91"/>
      <c r="L32" s="91"/>
      <c r="M32" s="91"/>
      <c r="N32" s="91"/>
      <c r="O32" s="91"/>
      <c r="P32" s="91"/>
      <c r="Q32" s="57">
        <f t="shared" si="6"/>
        <v>0</v>
      </c>
      <c r="R32" s="57">
        <f t="shared" si="7"/>
        <v>0</v>
      </c>
      <c r="S32" s="57">
        <f t="shared" si="8"/>
        <v>0</v>
      </c>
      <c r="T32" s="46"/>
      <c r="U32" s="46"/>
      <c r="V32" s="370">
        <f t="shared" si="4"/>
        <v>25</v>
      </c>
      <c r="W32" s="57"/>
      <c r="X32" s="57"/>
      <c r="Y32" s="57"/>
      <c r="Z32" s="57"/>
      <c r="AA32" s="57"/>
      <c r="AB32" s="57"/>
      <c r="AC32" s="57"/>
      <c r="AD32" s="57"/>
      <c r="AE32" s="57"/>
      <c r="AF32" s="57"/>
      <c r="AG32" s="57"/>
      <c r="AH32" s="57"/>
      <c r="AI32" s="57"/>
      <c r="AJ32" s="57"/>
    </row>
    <row r="33" spans="1:36" s="41" customFormat="1" x14ac:dyDescent="0.3">
      <c r="A33" s="789"/>
      <c r="B33" s="56" t="s">
        <v>142</v>
      </c>
      <c r="C33" s="91"/>
      <c r="D33" s="91"/>
      <c r="E33" s="91"/>
      <c r="F33" s="91"/>
      <c r="G33" s="91"/>
      <c r="H33" s="91"/>
      <c r="I33" s="91"/>
      <c r="J33" s="91"/>
      <c r="K33" s="91"/>
      <c r="L33" s="91"/>
      <c r="M33" s="91"/>
      <c r="N33" s="91"/>
      <c r="O33" s="91"/>
      <c r="P33" s="91"/>
      <c r="Q33" s="57">
        <f t="shared" si="6"/>
        <v>0</v>
      </c>
      <c r="R33" s="57">
        <f t="shared" si="7"/>
        <v>0</v>
      </c>
      <c r="S33" s="57">
        <f t="shared" si="8"/>
        <v>0</v>
      </c>
      <c r="T33" s="46"/>
      <c r="U33" s="46"/>
      <c r="V33" s="370">
        <f t="shared" si="4"/>
        <v>26</v>
      </c>
      <c r="W33" s="57"/>
      <c r="X33" s="57"/>
      <c r="Y33" s="57"/>
      <c r="Z33" s="57"/>
      <c r="AA33" s="57"/>
      <c r="AB33" s="57"/>
      <c r="AC33" s="57"/>
      <c r="AD33" s="57"/>
      <c r="AE33" s="57"/>
      <c r="AF33" s="57"/>
      <c r="AG33" s="57"/>
      <c r="AH33" s="57"/>
      <c r="AI33" s="57"/>
      <c r="AJ33" s="57"/>
    </row>
    <row r="34" spans="1:36" s="41" customFormat="1" x14ac:dyDescent="0.3">
      <c r="A34" s="789"/>
      <c r="B34" s="56" t="s">
        <v>137</v>
      </c>
      <c r="C34" s="91"/>
      <c r="D34" s="91"/>
      <c r="E34" s="91"/>
      <c r="F34" s="91"/>
      <c r="G34" s="91"/>
      <c r="H34" s="91"/>
      <c r="I34" s="91"/>
      <c r="J34" s="91"/>
      <c r="K34" s="91"/>
      <c r="L34" s="91"/>
      <c r="M34" s="91"/>
      <c r="N34" s="91"/>
      <c r="O34" s="91"/>
      <c r="P34" s="91"/>
      <c r="Q34" s="57">
        <f t="shared" si="6"/>
        <v>0</v>
      </c>
      <c r="R34" s="57">
        <f t="shared" si="7"/>
        <v>0</v>
      </c>
      <c r="S34" s="57">
        <f t="shared" si="8"/>
        <v>0</v>
      </c>
      <c r="T34" s="46"/>
      <c r="U34" s="46"/>
      <c r="V34" s="370">
        <f t="shared" si="4"/>
        <v>27</v>
      </c>
      <c r="W34" s="57"/>
      <c r="X34" s="57"/>
      <c r="Y34" s="57"/>
      <c r="Z34" s="57"/>
      <c r="AA34" s="57"/>
      <c r="AB34" s="57"/>
      <c r="AC34" s="57"/>
      <c r="AD34" s="57"/>
      <c r="AE34" s="57"/>
      <c r="AF34" s="57"/>
      <c r="AG34" s="57"/>
      <c r="AH34" s="57"/>
      <c r="AI34" s="57"/>
      <c r="AJ34" s="57"/>
    </row>
    <row r="35" spans="1:36" s="41" customFormat="1" x14ac:dyDescent="0.3">
      <c r="A35" s="789"/>
      <c r="B35" s="56" t="s">
        <v>143</v>
      </c>
      <c r="C35" s="91"/>
      <c r="D35" s="91"/>
      <c r="E35" s="91"/>
      <c r="F35" s="91"/>
      <c r="G35" s="91"/>
      <c r="H35" s="91"/>
      <c r="I35" s="91"/>
      <c r="J35" s="91"/>
      <c r="K35" s="91"/>
      <c r="L35" s="91"/>
      <c r="M35" s="91"/>
      <c r="N35" s="91"/>
      <c r="O35" s="91"/>
      <c r="P35" s="91"/>
      <c r="Q35" s="57">
        <f t="shared" si="6"/>
        <v>0</v>
      </c>
      <c r="R35" s="57">
        <f t="shared" si="7"/>
        <v>0</v>
      </c>
      <c r="S35" s="57">
        <f t="shared" si="8"/>
        <v>0</v>
      </c>
      <c r="T35" s="46"/>
      <c r="U35" s="46"/>
      <c r="V35" s="370">
        <f t="shared" si="4"/>
        <v>28</v>
      </c>
      <c r="W35" s="57"/>
      <c r="X35" s="57"/>
      <c r="Y35" s="57"/>
      <c r="Z35" s="57"/>
      <c r="AA35" s="57"/>
      <c r="AB35" s="57"/>
      <c r="AC35" s="57"/>
      <c r="AD35" s="57"/>
      <c r="AE35" s="57"/>
      <c r="AF35" s="57"/>
      <c r="AG35" s="57"/>
      <c r="AH35" s="57"/>
      <c r="AI35" s="57"/>
      <c r="AJ35" s="57"/>
    </row>
    <row r="36" spans="1:36" s="41" customFormat="1" x14ac:dyDescent="0.3">
      <c r="A36" s="789"/>
      <c r="B36" s="56" t="s">
        <v>144</v>
      </c>
      <c r="C36" s="91"/>
      <c r="D36" s="91"/>
      <c r="E36" s="91"/>
      <c r="F36" s="91"/>
      <c r="G36" s="91"/>
      <c r="H36" s="91"/>
      <c r="I36" s="91"/>
      <c r="J36" s="91"/>
      <c r="K36" s="91"/>
      <c r="L36" s="91"/>
      <c r="M36" s="91"/>
      <c r="N36" s="91"/>
      <c r="O36" s="91"/>
      <c r="P36" s="91"/>
      <c r="Q36" s="57">
        <f t="shared" si="6"/>
        <v>0</v>
      </c>
      <c r="R36" s="57">
        <f t="shared" si="7"/>
        <v>0</v>
      </c>
      <c r="S36" s="57">
        <f t="shared" si="8"/>
        <v>0</v>
      </c>
      <c r="T36" s="46"/>
      <c r="U36" s="46"/>
      <c r="V36" s="370">
        <f t="shared" si="4"/>
        <v>29</v>
      </c>
      <c r="W36" s="57"/>
      <c r="X36" s="57"/>
      <c r="Y36" s="57"/>
      <c r="Z36" s="57"/>
      <c r="AA36" s="57"/>
      <c r="AB36" s="57"/>
      <c r="AC36" s="57"/>
      <c r="AD36" s="57"/>
      <c r="AE36" s="57"/>
      <c r="AF36" s="57"/>
      <c r="AG36" s="57"/>
      <c r="AH36" s="57"/>
      <c r="AI36" s="57"/>
      <c r="AJ36" s="57"/>
    </row>
    <row r="37" spans="1:36" s="41" customFormat="1" x14ac:dyDescent="0.3">
      <c r="A37" s="789"/>
      <c r="B37" s="56" t="s">
        <v>139</v>
      </c>
      <c r="C37" s="91"/>
      <c r="D37" s="91"/>
      <c r="E37" s="91"/>
      <c r="F37" s="91"/>
      <c r="G37" s="91"/>
      <c r="H37" s="91"/>
      <c r="I37" s="91"/>
      <c r="J37" s="91"/>
      <c r="K37" s="91"/>
      <c r="L37" s="91"/>
      <c r="M37" s="91"/>
      <c r="N37" s="91"/>
      <c r="O37" s="91"/>
      <c r="P37" s="91"/>
      <c r="Q37" s="57">
        <f t="shared" si="6"/>
        <v>0</v>
      </c>
      <c r="R37" s="57">
        <f t="shared" si="7"/>
        <v>0</v>
      </c>
      <c r="S37" s="57">
        <f t="shared" si="8"/>
        <v>0</v>
      </c>
      <c r="T37" s="46"/>
      <c r="U37" s="46"/>
      <c r="V37" s="370">
        <f t="shared" si="4"/>
        <v>30</v>
      </c>
      <c r="W37" s="57"/>
      <c r="X37" s="57"/>
      <c r="Y37" s="57"/>
      <c r="Z37" s="57"/>
      <c r="AA37" s="57"/>
      <c r="AB37" s="57"/>
      <c r="AC37" s="57"/>
      <c r="AD37" s="57"/>
      <c r="AE37" s="57"/>
      <c r="AF37" s="57"/>
      <c r="AG37" s="57"/>
      <c r="AH37" s="57"/>
      <c r="AI37" s="57"/>
      <c r="AJ37" s="57"/>
    </row>
    <row r="38" spans="1:36" s="41" customFormat="1" x14ac:dyDescent="0.3">
      <c r="A38" s="789"/>
      <c r="B38" s="217" t="s">
        <v>102</v>
      </c>
      <c r="C38" s="91"/>
      <c r="D38" s="91"/>
      <c r="E38" s="91"/>
      <c r="F38" s="91"/>
      <c r="G38" s="91"/>
      <c r="H38" s="91"/>
      <c r="I38" s="91"/>
      <c r="J38" s="91"/>
      <c r="K38" s="91"/>
      <c r="L38" s="91"/>
      <c r="M38" s="91"/>
      <c r="N38" s="91"/>
      <c r="O38" s="91"/>
      <c r="P38" s="91"/>
      <c r="Q38" s="57">
        <f t="shared" si="6"/>
        <v>0</v>
      </c>
      <c r="R38" s="57">
        <f t="shared" si="7"/>
        <v>0</v>
      </c>
      <c r="S38" s="57">
        <f t="shared" si="8"/>
        <v>0</v>
      </c>
      <c r="T38" s="46"/>
      <c r="U38" s="46"/>
      <c r="V38" s="370">
        <f t="shared" si="4"/>
        <v>31</v>
      </c>
      <c r="W38" s="57"/>
      <c r="X38" s="57"/>
      <c r="Y38" s="57"/>
      <c r="Z38" s="57"/>
      <c r="AA38" s="57"/>
      <c r="AB38" s="57"/>
      <c r="AC38" s="57"/>
      <c r="AD38" s="57"/>
      <c r="AE38" s="57"/>
      <c r="AF38" s="57"/>
      <c r="AG38" s="57"/>
      <c r="AH38" s="57"/>
      <c r="AI38" s="57"/>
      <c r="AJ38" s="57"/>
    </row>
    <row r="39" spans="1:36" s="41" customFormat="1" x14ac:dyDescent="0.3">
      <c r="A39" s="789"/>
      <c r="B39" s="217" t="s">
        <v>103</v>
      </c>
      <c r="C39" s="91"/>
      <c r="D39" s="91"/>
      <c r="E39" s="91"/>
      <c r="F39" s="91"/>
      <c r="G39" s="91"/>
      <c r="H39" s="91"/>
      <c r="I39" s="91"/>
      <c r="J39" s="91"/>
      <c r="K39" s="91"/>
      <c r="L39" s="91"/>
      <c r="M39" s="91"/>
      <c r="N39" s="91"/>
      <c r="O39" s="91"/>
      <c r="P39" s="91"/>
      <c r="Q39" s="57">
        <f t="shared" si="6"/>
        <v>0</v>
      </c>
      <c r="R39" s="57">
        <f t="shared" si="7"/>
        <v>0</v>
      </c>
      <c r="S39" s="57">
        <f t="shared" si="8"/>
        <v>0</v>
      </c>
      <c r="T39" s="46"/>
      <c r="U39" s="46"/>
      <c r="V39" s="370">
        <f t="shared" si="4"/>
        <v>32</v>
      </c>
      <c r="W39" s="57"/>
      <c r="X39" s="57"/>
      <c r="Y39" s="57"/>
      <c r="Z39" s="57"/>
      <c r="AA39" s="57"/>
      <c r="AB39" s="57"/>
      <c r="AC39" s="57"/>
      <c r="AD39" s="57"/>
      <c r="AE39" s="57"/>
      <c r="AF39" s="57"/>
      <c r="AG39" s="57"/>
      <c r="AH39" s="57"/>
      <c r="AI39" s="57"/>
      <c r="AJ39" s="57"/>
    </row>
    <row r="40" spans="1:36" s="41" customFormat="1" x14ac:dyDescent="0.3">
      <c r="A40" s="789"/>
      <c r="B40" s="217" t="s">
        <v>104</v>
      </c>
      <c r="C40" s="91"/>
      <c r="D40" s="91"/>
      <c r="E40" s="91"/>
      <c r="F40" s="91"/>
      <c r="G40" s="91"/>
      <c r="H40" s="91"/>
      <c r="I40" s="91"/>
      <c r="J40" s="91"/>
      <c r="K40" s="91"/>
      <c r="L40" s="91"/>
      <c r="M40" s="91"/>
      <c r="N40" s="91"/>
      <c r="O40" s="91"/>
      <c r="P40" s="91"/>
      <c r="Q40" s="57">
        <f t="shared" si="6"/>
        <v>0</v>
      </c>
      <c r="R40" s="57">
        <f t="shared" si="7"/>
        <v>0</v>
      </c>
      <c r="S40" s="57">
        <f t="shared" si="8"/>
        <v>0</v>
      </c>
      <c r="T40" s="46"/>
      <c r="U40" s="46"/>
      <c r="V40" s="370">
        <f t="shared" si="4"/>
        <v>33</v>
      </c>
      <c r="W40" s="57"/>
      <c r="X40" s="57"/>
      <c r="Y40" s="57"/>
      <c r="Z40" s="57"/>
      <c r="AA40" s="57"/>
      <c r="AB40" s="57"/>
      <c r="AC40" s="57"/>
      <c r="AD40" s="57"/>
      <c r="AE40" s="57"/>
      <c r="AF40" s="57"/>
      <c r="AG40" s="57"/>
      <c r="AH40" s="57"/>
      <c r="AI40" s="57"/>
      <c r="AJ40" s="57"/>
    </row>
    <row r="41" spans="1:36" s="41" customFormat="1" x14ac:dyDescent="0.3">
      <c r="A41" s="789"/>
      <c r="B41" s="217" t="s">
        <v>105</v>
      </c>
      <c r="C41" s="91"/>
      <c r="D41" s="91"/>
      <c r="E41" s="91"/>
      <c r="F41" s="91"/>
      <c r="G41" s="91"/>
      <c r="H41" s="91"/>
      <c r="I41" s="91"/>
      <c r="J41" s="91"/>
      <c r="K41" s="91"/>
      <c r="L41" s="91"/>
      <c r="M41" s="91"/>
      <c r="N41" s="91"/>
      <c r="O41" s="91"/>
      <c r="P41" s="91"/>
      <c r="Q41" s="57">
        <f t="shared" si="6"/>
        <v>0</v>
      </c>
      <c r="R41" s="57">
        <f t="shared" si="7"/>
        <v>0</v>
      </c>
      <c r="S41" s="57">
        <f t="shared" si="8"/>
        <v>0</v>
      </c>
      <c r="T41" s="46"/>
      <c r="U41" s="46"/>
      <c r="V41" s="370">
        <f t="shared" si="4"/>
        <v>34</v>
      </c>
      <c r="W41" s="57"/>
      <c r="X41" s="57"/>
      <c r="Y41" s="57"/>
      <c r="Z41" s="57"/>
      <c r="AA41" s="57"/>
      <c r="AB41" s="57"/>
      <c r="AC41" s="57"/>
      <c r="AD41" s="57"/>
      <c r="AE41" s="57"/>
      <c r="AF41" s="57"/>
      <c r="AG41" s="57"/>
      <c r="AH41" s="57"/>
      <c r="AI41" s="57"/>
      <c r="AJ41" s="57"/>
    </row>
    <row r="42" spans="1:36" s="41" customFormat="1" x14ac:dyDescent="0.3">
      <c r="A42" s="789"/>
      <c r="B42" s="217" t="s">
        <v>106</v>
      </c>
      <c r="C42" s="91"/>
      <c r="D42" s="91"/>
      <c r="E42" s="91"/>
      <c r="F42" s="91"/>
      <c r="G42" s="91"/>
      <c r="H42" s="91"/>
      <c r="I42" s="91"/>
      <c r="J42" s="91"/>
      <c r="K42" s="91"/>
      <c r="L42" s="91"/>
      <c r="M42" s="91"/>
      <c r="N42" s="91"/>
      <c r="O42" s="91"/>
      <c r="P42" s="91"/>
      <c r="Q42" s="57">
        <f t="shared" si="6"/>
        <v>0</v>
      </c>
      <c r="R42" s="57">
        <f t="shared" si="7"/>
        <v>0</v>
      </c>
      <c r="S42" s="57">
        <f t="shared" si="8"/>
        <v>0</v>
      </c>
      <c r="T42" s="46"/>
      <c r="U42" s="46"/>
      <c r="V42" s="370">
        <f t="shared" si="4"/>
        <v>35</v>
      </c>
      <c r="W42" s="57"/>
      <c r="X42" s="57"/>
      <c r="Y42" s="57"/>
      <c r="Z42" s="57"/>
      <c r="AA42" s="57"/>
      <c r="AB42" s="57"/>
      <c r="AC42" s="57"/>
      <c r="AD42" s="57"/>
      <c r="AE42" s="57"/>
      <c r="AF42" s="57"/>
      <c r="AG42" s="57"/>
      <c r="AH42" s="57"/>
      <c r="AI42" s="57"/>
      <c r="AJ42" s="57"/>
    </row>
    <row r="43" spans="1:36" s="41" customFormat="1" ht="14.25" thickBot="1" x14ac:dyDescent="0.35">
      <c r="A43" s="789"/>
      <c r="B43" s="58" t="s">
        <v>145</v>
      </c>
      <c r="C43" s="59">
        <f>SUM(C31:C42)</f>
        <v>0</v>
      </c>
      <c r="D43" s="59">
        <f t="shared" ref="D43:S43" si="9">SUM(D31:D42)</f>
        <v>0</v>
      </c>
      <c r="E43" s="59">
        <f t="shared" si="9"/>
        <v>0</v>
      </c>
      <c r="F43" s="59">
        <f t="shared" si="9"/>
        <v>0</v>
      </c>
      <c r="G43" s="59">
        <f t="shared" si="9"/>
        <v>0</v>
      </c>
      <c r="H43" s="59">
        <f t="shared" si="9"/>
        <v>0</v>
      </c>
      <c r="I43" s="59">
        <f t="shared" si="9"/>
        <v>0</v>
      </c>
      <c r="J43" s="59">
        <f t="shared" si="9"/>
        <v>0</v>
      </c>
      <c r="K43" s="59">
        <f t="shared" si="9"/>
        <v>0</v>
      </c>
      <c r="L43" s="59">
        <f t="shared" si="9"/>
        <v>0</v>
      </c>
      <c r="M43" s="59">
        <f t="shared" si="9"/>
        <v>0</v>
      </c>
      <c r="N43" s="59">
        <f t="shared" si="9"/>
        <v>0</v>
      </c>
      <c r="O43" s="59">
        <f t="shared" si="9"/>
        <v>0</v>
      </c>
      <c r="P43" s="59">
        <f t="shared" si="9"/>
        <v>0</v>
      </c>
      <c r="Q43" s="59">
        <f t="shared" si="9"/>
        <v>0</v>
      </c>
      <c r="R43" s="59">
        <f t="shared" si="9"/>
        <v>0</v>
      </c>
      <c r="S43" s="59">
        <f t="shared" si="9"/>
        <v>0</v>
      </c>
      <c r="T43" s="46"/>
      <c r="U43" s="46" t="str">
        <f>RIGHT(A8,4)&amp;"hors reseau"</f>
        <v>2015hors reseau</v>
      </c>
      <c r="V43" s="370">
        <f t="shared" si="4"/>
        <v>36</v>
      </c>
      <c r="W43" s="57"/>
      <c r="X43" s="57"/>
      <c r="Y43" s="57"/>
      <c r="Z43" s="57"/>
      <c r="AA43" s="57"/>
      <c r="AB43" s="57"/>
      <c r="AC43" s="57"/>
      <c r="AD43" s="57"/>
      <c r="AE43" s="57"/>
      <c r="AF43" s="57"/>
      <c r="AG43" s="57"/>
      <c r="AH43" s="57"/>
      <c r="AI43" s="57"/>
      <c r="AJ43" s="57"/>
    </row>
    <row r="44" spans="1:36" s="41" customFormat="1" x14ac:dyDescent="0.3">
      <c r="C44" s="57"/>
      <c r="D44" s="57"/>
      <c r="E44" s="57"/>
      <c r="F44" s="57"/>
      <c r="G44" s="57"/>
      <c r="H44" s="57"/>
      <c r="I44" s="57"/>
      <c r="J44" s="57"/>
      <c r="K44" s="57"/>
      <c r="L44" s="57"/>
      <c r="M44" s="57"/>
      <c r="N44" s="57"/>
      <c r="O44" s="57"/>
      <c r="P44" s="57"/>
      <c r="Q44" s="57"/>
      <c r="R44" s="57"/>
      <c r="S44" s="57"/>
      <c r="T44" s="46"/>
      <c r="U44" s="46"/>
      <c r="V44" s="370">
        <f t="shared" si="4"/>
        <v>37</v>
      </c>
      <c r="W44" s="57"/>
      <c r="X44" s="57"/>
      <c r="Y44" s="57"/>
      <c r="Z44" s="57"/>
      <c r="AA44" s="57"/>
      <c r="AB44" s="57"/>
      <c r="AC44" s="57"/>
      <c r="AD44" s="57"/>
      <c r="AE44" s="57"/>
      <c r="AF44" s="57"/>
      <c r="AG44" s="57"/>
      <c r="AH44" s="57"/>
      <c r="AI44" s="57"/>
      <c r="AJ44" s="57"/>
    </row>
    <row r="45" spans="1:36" s="41" customFormat="1" x14ac:dyDescent="0.3">
      <c r="A45" s="789" t="s">
        <v>132</v>
      </c>
      <c r="B45" s="56" t="s">
        <v>398</v>
      </c>
      <c r="C45" s="57">
        <f t="shared" ref="C45:C65" si="10">Q8</f>
        <v>0</v>
      </c>
      <c r="D45" s="57">
        <f t="shared" ref="D45:D65" si="11">R8</f>
        <v>0</v>
      </c>
      <c r="E45" s="57">
        <f t="shared" ref="E45:E65" si="12">S8</f>
        <v>0</v>
      </c>
      <c r="F45" s="91"/>
      <c r="G45" s="91"/>
      <c r="H45" s="91"/>
      <c r="I45" s="91"/>
      <c r="J45" s="91"/>
      <c r="K45" s="91"/>
      <c r="L45" s="91"/>
      <c r="M45" s="91"/>
      <c r="N45" s="91"/>
      <c r="O45" s="91"/>
      <c r="P45" s="91"/>
      <c r="Q45" s="57">
        <f t="shared" ref="Q45:Q65" si="13">SUM(C45,F45:J45,M45:N45)</f>
        <v>0</v>
      </c>
      <c r="R45" s="57">
        <f t="shared" ref="R45:R65" si="14">SUM(D45,K45,O45)</f>
        <v>0</v>
      </c>
      <c r="S45" s="57">
        <f t="shared" ref="S45:S65" si="15">SUM(E45,L45,P45)</f>
        <v>0</v>
      </c>
      <c r="T45" s="46"/>
      <c r="U45" s="46"/>
      <c r="V45" s="370">
        <f t="shared" si="4"/>
        <v>38</v>
      </c>
      <c r="W45" s="57"/>
      <c r="X45" s="57"/>
      <c r="Y45" s="57"/>
      <c r="Z45" s="57"/>
      <c r="AA45" s="57"/>
      <c r="AB45" s="57"/>
      <c r="AC45" s="57"/>
      <c r="AD45" s="57"/>
      <c r="AE45" s="57"/>
      <c r="AF45" s="57"/>
      <c r="AG45" s="57"/>
      <c r="AH45" s="57"/>
      <c r="AI45" s="57"/>
      <c r="AJ45" s="57"/>
    </row>
    <row r="46" spans="1:36" s="41" customFormat="1" x14ac:dyDescent="0.3">
      <c r="A46" s="789"/>
      <c r="B46" s="56" t="s">
        <v>399</v>
      </c>
      <c r="C46" s="57">
        <f t="shared" si="10"/>
        <v>0</v>
      </c>
      <c r="D46" s="57">
        <f t="shared" si="11"/>
        <v>0</v>
      </c>
      <c r="E46" s="57">
        <f t="shared" si="12"/>
        <v>0</v>
      </c>
      <c r="F46" s="91"/>
      <c r="G46" s="91"/>
      <c r="H46" s="91"/>
      <c r="I46" s="91"/>
      <c r="J46" s="91"/>
      <c r="K46" s="91"/>
      <c r="L46" s="91"/>
      <c r="M46" s="91"/>
      <c r="N46" s="91"/>
      <c r="O46" s="91"/>
      <c r="P46" s="91"/>
      <c r="Q46" s="57">
        <f t="shared" si="13"/>
        <v>0</v>
      </c>
      <c r="R46" s="57">
        <f t="shared" si="14"/>
        <v>0</v>
      </c>
      <c r="S46" s="57">
        <f t="shared" si="15"/>
        <v>0</v>
      </c>
      <c r="T46" s="46"/>
      <c r="U46" s="46"/>
      <c r="V46" s="370">
        <f t="shared" si="4"/>
        <v>39</v>
      </c>
      <c r="W46" s="57"/>
      <c r="X46" s="57"/>
      <c r="Y46" s="57"/>
      <c r="Z46" s="57"/>
      <c r="AA46" s="57"/>
      <c r="AB46" s="57"/>
      <c r="AC46" s="57"/>
      <c r="AD46" s="57"/>
      <c r="AE46" s="57"/>
      <c r="AF46" s="57"/>
      <c r="AG46" s="57"/>
      <c r="AH46" s="57"/>
      <c r="AI46" s="57"/>
      <c r="AJ46" s="57"/>
    </row>
    <row r="47" spans="1:36" s="41" customFormat="1" x14ac:dyDescent="0.3">
      <c r="A47" s="789"/>
      <c r="B47" s="56" t="s">
        <v>400</v>
      </c>
      <c r="C47" s="57">
        <f t="shared" si="10"/>
        <v>0</v>
      </c>
      <c r="D47" s="57">
        <f t="shared" si="11"/>
        <v>0</v>
      </c>
      <c r="E47" s="57">
        <f t="shared" si="12"/>
        <v>0</v>
      </c>
      <c r="F47" s="91"/>
      <c r="G47" s="91"/>
      <c r="H47" s="91"/>
      <c r="I47" s="91"/>
      <c r="J47" s="91"/>
      <c r="K47" s="91"/>
      <c r="L47" s="91"/>
      <c r="M47" s="91"/>
      <c r="N47" s="91"/>
      <c r="O47" s="91"/>
      <c r="P47" s="91"/>
      <c r="Q47" s="57">
        <f t="shared" si="13"/>
        <v>0</v>
      </c>
      <c r="R47" s="57">
        <f t="shared" si="14"/>
        <v>0</v>
      </c>
      <c r="S47" s="57">
        <f t="shared" si="15"/>
        <v>0</v>
      </c>
      <c r="T47" s="46"/>
      <c r="U47" s="46"/>
      <c r="V47" s="370">
        <f t="shared" si="4"/>
        <v>40</v>
      </c>
      <c r="W47" s="57"/>
      <c r="X47" s="57"/>
      <c r="Y47" s="57"/>
      <c r="Z47" s="57"/>
      <c r="AA47" s="57"/>
      <c r="AB47" s="57"/>
      <c r="AC47" s="57"/>
      <c r="AD47" s="57"/>
      <c r="AE47" s="57"/>
      <c r="AF47" s="57"/>
      <c r="AG47" s="57"/>
      <c r="AH47" s="57"/>
      <c r="AI47" s="57"/>
      <c r="AJ47" s="57"/>
    </row>
    <row r="48" spans="1:36" s="41" customFormat="1" x14ac:dyDescent="0.3">
      <c r="A48" s="789"/>
      <c r="B48" s="56" t="s">
        <v>401</v>
      </c>
      <c r="C48" s="57">
        <f t="shared" si="10"/>
        <v>0</v>
      </c>
      <c r="D48" s="57">
        <f t="shared" si="11"/>
        <v>0</v>
      </c>
      <c r="E48" s="57">
        <f t="shared" si="12"/>
        <v>0</v>
      </c>
      <c r="F48" s="91"/>
      <c r="G48" s="91"/>
      <c r="H48" s="91"/>
      <c r="I48" s="91"/>
      <c r="J48" s="91"/>
      <c r="K48" s="91"/>
      <c r="L48" s="91"/>
      <c r="M48" s="91"/>
      <c r="N48" s="91"/>
      <c r="O48" s="91"/>
      <c r="P48" s="91"/>
      <c r="Q48" s="57">
        <f t="shared" si="13"/>
        <v>0</v>
      </c>
      <c r="R48" s="57">
        <f t="shared" si="14"/>
        <v>0</v>
      </c>
      <c r="S48" s="57">
        <f t="shared" si="15"/>
        <v>0</v>
      </c>
      <c r="T48" s="46"/>
      <c r="U48" s="46"/>
      <c r="V48" s="370">
        <f t="shared" si="4"/>
        <v>41</v>
      </c>
      <c r="W48" s="57"/>
      <c r="X48" s="57"/>
      <c r="Y48" s="57"/>
      <c r="Z48" s="57"/>
      <c r="AA48" s="57"/>
      <c r="AB48" s="57"/>
      <c r="AC48" s="57"/>
      <c r="AD48" s="57"/>
      <c r="AE48" s="57"/>
      <c r="AF48" s="57"/>
      <c r="AG48" s="57"/>
      <c r="AH48" s="57"/>
      <c r="AI48" s="57"/>
      <c r="AJ48" s="57"/>
    </row>
    <row r="49" spans="1:36" s="41" customFormat="1" x14ac:dyDescent="0.3">
      <c r="A49" s="789"/>
      <c r="B49" s="56" t="s">
        <v>402</v>
      </c>
      <c r="C49" s="57">
        <f t="shared" si="10"/>
        <v>0</v>
      </c>
      <c r="D49" s="57">
        <f t="shared" si="11"/>
        <v>0</v>
      </c>
      <c r="E49" s="57">
        <f t="shared" si="12"/>
        <v>0</v>
      </c>
      <c r="F49" s="91"/>
      <c r="G49" s="91"/>
      <c r="H49" s="91"/>
      <c r="I49" s="91"/>
      <c r="J49" s="91"/>
      <c r="K49" s="91"/>
      <c r="L49" s="91"/>
      <c r="M49" s="91"/>
      <c r="N49" s="91"/>
      <c r="O49" s="91"/>
      <c r="P49" s="91"/>
      <c r="Q49" s="57">
        <f t="shared" si="13"/>
        <v>0</v>
      </c>
      <c r="R49" s="57">
        <f t="shared" si="14"/>
        <v>0</v>
      </c>
      <c r="S49" s="57">
        <f t="shared" si="15"/>
        <v>0</v>
      </c>
      <c r="T49" s="46"/>
      <c r="U49" s="46"/>
      <c r="V49" s="370">
        <f t="shared" si="4"/>
        <v>42</v>
      </c>
      <c r="W49" s="57"/>
      <c r="X49" s="57"/>
      <c r="Y49" s="57"/>
      <c r="Z49" s="57"/>
      <c r="AA49" s="57"/>
      <c r="AB49" s="57"/>
      <c r="AC49" s="57"/>
      <c r="AD49" s="57"/>
      <c r="AE49" s="57"/>
      <c r="AF49" s="57"/>
      <c r="AG49" s="57"/>
      <c r="AH49" s="57"/>
      <c r="AI49" s="57"/>
      <c r="AJ49" s="57"/>
    </row>
    <row r="50" spans="1:36" s="41" customFormat="1" x14ac:dyDescent="0.3">
      <c r="A50" s="789"/>
      <c r="B50" s="56" t="s">
        <v>403</v>
      </c>
      <c r="C50" s="57">
        <f t="shared" si="10"/>
        <v>0</v>
      </c>
      <c r="D50" s="57">
        <f t="shared" si="11"/>
        <v>0</v>
      </c>
      <c r="E50" s="57">
        <f t="shared" si="12"/>
        <v>0</v>
      </c>
      <c r="F50" s="91"/>
      <c r="G50" s="91"/>
      <c r="H50" s="91"/>
      <c r="I50" s="91"/>
      <c r="J50" s="91"/>
      <c r="K50" s="91"/>
      <c r="L50" s="91"/>
      <c r="M50" s="91"/>
      <c r="N50" s="91"/>
      <c r="O50" s="91"/>
      <c r="P50" s="91"/>
      <c r="Q50" s="57">
        <f t="shared" si="13"/>
        <v>0</v>
      </c>
      <c r="R50" s="57">
        <f t="shared" si="14"/>
        <v>0</v>
      </c>
      <c r="S50" s="57">
        <f t="shared" si="15"/>
        <v>0</v>
      </c>
      <c r="T50" s="46"/>
      <c r="U50" s="46"/>
      <c r="V50" s="370">
        <f t="shared" si="4"/>
        <v>43</v>
      </c>
      <c r="W50" s="57"/>
      <c r="X50" s="57"/>
      <c r="Y50" s="57"/>
      <c r="Z50" s="57"/>
      <c r="AA50" s="57"/>
      <c r="AB50" s="57"/>
      <c r="AC50" s="57"/>
      <c r="AD50" s="57"/>
      <c r="AE50" s="57"/>
      <c r="AF50" s="57"/>
      <c r="AG50" s="57"/>
      <c r="AH50" s="57"/>
      <c r="AI50" s="57"/>
      <c r="AJ50" s="57"/>
    </row>
    <row r="51" spans="1:36" s="41" customFormat="1" x14ac:dyDescent="0.3">
      <c r="A51" s="789"/>
      <c r="B51" s="56" t="s">
        <v>404</v>
      </c>
      <c r="C51" s="57">
        <f t="shared" si="10"/>
        <v>0</v>
      </c>
      <c r="D51" s="57">
        <f t="shared" si="11"/>
        <v>0</v>
      </c>
      <c r="E51" s="57">
        <f t="shared" si="12"/>
        <v>0</v>
      </c>
      <c r="F51" s="91"/>
      <c r="G51" s="91"/>
      <c r="H51" s="91"/>
      <c r="I51" s="91"/>
      <c r="J51" s="91"/>
      <c r="K51" s="91"/>
      <c r="L51" s="91"/>
      <c r="M51" s="91"/>
      <c r="N51" s="91"/>
      <c r="O51" s="91"/>
      <c r="P51" s="91"/>
      <c r="Q51" s="57">
        <f t="shared" si="13"/>
        <v>0</v>
      </c>
      <c r="R51" s="57">
        <f t="shared" si="14"/>
        <v>0</v>
      </c>
      <c r="S51" s="57">
        <f t="shared" si="15"/>
        <v>0</v>
      </c>
      <c r="T51" s="46"/>
      <c r="U51" s="46"/>
      <c r="V51" s="370">
        <f t="shared" si="4"/>
        <v>44</v>
      </c>
      <c r="W51" s="57"/>
      <c r="X51" s="57"/>
      <c r="Y51" s="57"/>
      <c r="Z51" s="57"/>
      <c r="AA51" s="57"/>
      <c r="AB51" s="57"/>
      <c r="AC51" s="57"/>
      <c r="AD51" s="57"/>
      <c r="AE51" s="57"/>
      <c r="AF51" s="57"/>
      <c r="AG51" s="57"/>
      <c r="AH51" s="57"/>
      <c r="AI51" s="57"/>
      <c r="AJ51" s="57"/>
    </row>
    <row r="52" spans="1:36" s="41" customFormat="1" x14ac:dyDescent="0.3">
      <c r="A52" s="789"/>
      <c r="B52" s="56" t="s">
        <v>405</v>
      </c>
      <c r="C52" s="57">
        <f t="shared" si="10"/>
        <v>0</v>
      </c>
      <c r="D52" s="57">
        <f t="shared" si="11"/>
        <v>0</v>
      </c>
      <c r="E52" s="57">
        <f t="shared" si="12"/>
        <v>0</v>
      </c>
      <c r="F52" s="91"/>
      <c r="G52" s="91"/>
      <c r="H52" s="91"/>
      <c r="I52" s="91"/>
      <c r="J52" s="91"/>
      <c r="K52" s="91"/>
      <c r="L52" s="91"/>
      <c r="M52" s="91"/>
      <c r="N52" s="91"/>
      <c r="O52" s="91"/>
      <c r="P52" s="91"/>
      <c r="Q52" s="57">
        <f t="shared" si="13"/>
        <v>0</v>
      </c>
      <c r="R52" s="57">
        <f t="shared" si="14"/>
        <v>0</v>
      </c>
      <c r="S52" s="57">
        <f t="shared" si="15"/>
        <v>0</v>
      </c>
      <c r="T52" s="46"/>
      <c r="U52" s="46"/>
      <c r="V52" s="370">
        <f t="shared" si="4"/>
        <v>45</v>
      </c>
      <c r="W52" s="57"/>
      <c r="X52" s="57"/>
      <c r="Y52" s="57"/>
      <c r="Z52" s="57"/>
      <c r="AA52" s="57"/>
      <c r="AB52" s="57"/>
      <c r="AC52" s="57"/>
      <c r="AD52" s="57"/>
      <c r="AE52" s="57"/>
      <c r="AF52" s="57"/>
      <c r="AG52" s="57"/>
      <c r="AH52" s="57"/>
      <c r="AI52" s="57"/>
      <c r="AJ52" s="57"/>
    </row>
    <row r="53" spans="1:36" s="41" customFormat="1" x14ac:dyDescent="0.3">
      <c r="A53" s="789"/>
      <c r="B53" s="56" t="s">
        <v>406</v>
      </c>
      <c r="C53" s="57">
        <f t="shared" si="10"/>
        <v>0</v>
      </c>
      <c r="D53" s="57">
        <f t="shared" si="11"/>
        <v>0</v>
      </c>
      <c r="E53" s="57">
        <f t="shared" si="12"/>
        <v>0</v>
      </c>
      <c r="F53" s="91"/>
      <c r="G53" s="91"/>
      <c r="H53" s="91"/>
      <c r="I53" s="91"/>
      <c r="J53" s="91"/>
      <c r="K53" s="91"/>
      <c r="L53" s="91"/>
      <c r="M53" s="91"/>
      <c r="N53" s="91"/>
      <c r="O53" s="91"/>
      <c r="P53" s="91"/>
      <c r="Q53" s="57">
        <f t="shared" si="13"/>
        <v>0</v>
      </c>
      <c r="R53" s="57">
        <f t="shared" si="14"/>
        <v>0</v>
      </c>
      <c r="S53" s="57">
        <f t="shared" si="15"/>
        <v>0</v>
      </c>
      <c r="T53" s="46"/>
      <c r="U53" s="46"/>
      <c r="V53" s="370">
        <f t="shared" si="4"/>
        <v>46</v>
      </c>
      <c r="W53" s="57"/>
      <c r="X53" s="57"/>
      <c r="Y53" s="57"/>
      <c r="Z53" s="57"/>
      <c r="AA53" s="57"/>
      <c r="AB53" s="57"/>
      <c r="AC53" s="57"/>
      <c r="AD53" s="57"/>
      <c r="AE53" s="57"/>
      <c r="AF53" s="57"/>
      <c r="AG53" s="57"/>
      <c r="AH53" s="57"/>
      <c r="AI53" s="57"/>
      <c r="AJ53" s="57"/>
    </row>
    <row r="54" spans="1:36" s="41" customFormat="1" x14ac:dyDescent="0.3">
      <c r="A54" s="789"/>
      <c r="B54" s="56" t="s">
        <v>407</v>
      </c>
      <c r="C54" s="57">
        <f t="shared" si="10"/>
        <v>0</v>
      </c>
      <c r="D54" s="57">
        <f t="shared" si="11"/>
        <v>0</v>
      </c>
      <c r="E54" s="57">
        <f t="shared" si="12"/>
        <v>0</v>
      </c>
      <c r="F54" s="91"/>
      <c r="G54" s="91"/>
      <c r="H54" s="91"/>
      <c r="I54" s="91"/>
      <c r="J54" s="91"/>
      <c r="K54" s="91"/>
      <c r="L54" s="91"/>
      <c r="M54" s="91"/>
      <c r="N54" s="91"/>
      <c r="O54" s="91"/>
      <c r="P54" s="91"/>
      <c r="Q54" s="57">
        <f t="shared" si="13"/>
        <v>0</v>
      </c>
      <c r="R54" s="57">
        <f t="shared" si="14"/>
        <v>0</v>
      </c>
      <c r="S54" s="57">
        <f t="shared" si="15"/>
        <v>0</v>
      </c>
      <c r="T54" s="46"/>
      <c r="U54" s="46"/>
      <c r="V54" s="370">
        <f t="shared" si="4"/>
        <v>47</v>
      </c>
      <c r="W54" s="57"/>
      <c r="X54" s="57"/>
      <c r="Y54" s="57"/>
      <c r="Z54" s="57"/>
      <c r="AA54" s="57"/>
      <c r="AB54" s="57"/>
      <c r="AC54" s="57"/>
      <c r="AD54" s="57"/>
      <c r="AE54" s="57"/>
      <c r="AF54" s="57"/>
      <c r="AG54" s="57"/>
      <c r="AH54" s="57"/>
      <c r="AI54" s="57"/>
      <c r="AJ54" s="57"/>
    </row>
    <row r="55" spans="1:36" s="41" customFormat="1" x14ac:dyDescent="0.3">
      <c r="A55" s="789"/>
      <c r="B55" s="56" t="s">
        <v>408</v>
      </c>
      <c r="C55" s="57">
        <f t="shared" si="10"/>
        <v>0</v>
      </c>
      <c r="D55" s="57">
        <f t="shared" si="11"/>
        <v>0</v>
      </c>
      <c r="E55" s="57">
        <f t="shared" si="12"/>
        <v>0</v>
      </c>
      <c r="F55" s="91"/>
      <c r="G55" s="91"/>
      <c r="H55" s="91"/>
      <c r="I55" s="91"/>
      <c r="J55" s="91"/>
      <c r="K55" s="91"/>
      <c r="L55" s="91"/>
      <c r="M55" s="91"/>
      <c r="N55" s="91"/>
      <c r="O55" s="91"/>
      <c r="P55" s="91"/>
      <c r="Q55" s="57">
        <f t="shared" si="13"/>
        <v>0</v>
      </c>
      <c r="R55" s="57">
        <f t="shared" si="14"/>
        <v>0</v>
      </c>
      <c r="S55" s="57">
        <f t="shared" si="15"/>
        <v>0</v>
      </c>
      <c r="T55" s="46"/>
      <c r="U55" s="46"/>
      <c r="V55" s="370">
        <f t="shared" si="4"/>
        <v>48</v>
      </c>
      <c r="W55" s="57"/>
      <c r="X55" s="57"/>
      <c r="Y55" s="57"/>
      <c r="Z55" s="57"/>
      <c r="AA55" s="57"/>
      <c r="AB55" s="57"/>
      <c r="AC55" s="57"/>
      <c r="AD55" s="57"/>
      <c r="AE55" s="57"/>
      <c r="AF55" s="57"/>
      <c r="AG55" s="57"/>
      <c r="AH55" s="57"/>
      <c r="AI55" s="57"/>
      <c r="AJ55" s="57"/>
    </row>
    <row r="56" spans="1:36" s="41" customFormat="1" x14ac:dyDescent="0.3">
      <c r="A56" s="789"/>
      <c r="B56" s="56" t="s">
        <v>409</v>
      </c>
      <c r="C56" s="57">
        <f t="shared" si="10"/>
        <v>0</v>
      </c>
      <c r="D56" s="57">
        <f t="shared" si="11"/>
        <v>0</v>
      </c>
      <c r="E56" s="57">
        <f t="shared" si="12"/>
        <v>0</v>
      </c>
      <c r="F56" s="91"/>
      <c r="G56" s="91"/>
      <c r="H56" s="91"/>
      <c r="I56" s="91"/>
      <c r="J56" s="91"/>
      <c r="K56" s="91"/>
      <c r="L56" s="91"/>
      <c r="M56" s="91"/>
      <c r="N56" s="91"/>
      <c r="O56" s="91"/>
      <c r="P56" s="91"/>
      <c r="Q56" s="57">
        <f t="shared" si="13"/>
        <v>0</v>
      </c>
      <c r="R56" s="57">
        <f t="shared" si="14"/>
        <v>0</v>
      </c>
      <c r="S56" s="57">
        <f t="shared" si="15"/>
        <v>0</v>
      </c>
      <c r="T56" s="46"/>
      <c r="U56" s="46"/>
      <c r="V56" s="370">
        <f t="shared" si="4"/>
        <v>49</v>
      </c>
      <c r="W56" s="57"/>
      <c r="X56" s="57"/>
      <c r="Y56" s="57"/>
      <c r="Z56" s="57"/>
      <c r="AA56" s="57"/>
      <c r="AB56" s="57"/>
      <c r="AC56" s="57"/>
      <c r="AD56" s="57"/>
      <c r="AE56" s="57"/>
      <c r="AF56" s="57"/>
      <c r="AG56" s="57"/>
      <c r="AH56" s="57"/>
      <c r="AI56" s="57"/>
      <c r="AJ56" s="57"/>
    </row>
    <row r="57" spans="1:36" s="41" customFormat="1" x14ac:dyDescent="0.3">
      <c r="A57" s="789"/>
      <c r="B57" s="56" t="s">
        <v>410</v>
      </c>
      <c r="C57" s="57">
        <f t="shared" si="10"/>
        <v>0</v>
      </c>
      <c r="D57" s="57">
        <f t="shared" si="11"/>
        <v>0</v>
      </c>
      <c r="E57" s="57">
        <f t="shared" si="12"/>
        <v>0</v>
      </c>
      <c r="F57" s="91"/>
      <c r="G57" s="91"/>
      <c r="H57" s="91"/>
      <c r="I57" s="91"/>
      <c r="J57" s="91"/>
      <c r="K57" s="91"/>
      <c r="L57" s="91"/>
      <c r="M57" s="91"/>
      <c r="N57" s="91"/>
      <c r="O57" s="91"/>
      <c r="P57" s="91"/>
      <c r="Q57" s="57">
        <f t="shared" si="13"/>
        <v>0</v>
      </c>
      <c r="R57" s="57">
        <f t="shared" si="14"/>
        <v>0</v>
      </c>
      <c r="S57" s="57">
        <f t="shared" si="15"/>
        <v>0</v>
      </c>
      <c r="T57" s="46"/>
      <c r="U57" s="46"/>
      <c r="V57" s="370">
        <f t="shared" si="4"/>
        <v>50</v>
      </c>
      <c r="W57" s="57"/>
      <c r="X57" s="57"/>
      <c r="Y57" s="57"/>
      <c r="Z57" s="57"/>
      <c r="AA57" s="57"/>
      <c r="AB57" s="57"/>
      <c r="AC57" s="57"/>
      <c r="AD57" s="57"/>
      <c r="AE57" s="57"/>
      <c r="AF57" s="57"/>
      <c r="AG57" s="57"/>
      <c r="AH57" s="57"/>
      <c r="AI57" s="57"/>
      <c r="AJ57" s="57"/>
    </row>
    <row r="58" spans="1:36" s="41" customFormat="1" x14ac:dyDescent="0.3">
      <c r="A58" s="789"/>
      <c r="B58" s="56" t="s">
        <v>411</v>
      </c>
      <c r="C58" s="57">
        <f t="shared" si="10"/>
        <v>0</v>
      </c>
      <c r="D58" s="57">
        <f t="shared" si="11"/>
        <v>0</v>
      </c>
      <c r="E58" s="57">
        <f t="shared" si="12"/>
        <v>0</v>
      </c>
      <c r="F58" s="91"/>
      <c r="G58" s="91"/>
      <c r="H58" s="91"/>
      <c r="I58" s="91"/>
      <c r="J58" s="91"/>
      <c r="K58" s="91"/>
      <c r="L58" s="91"/>
      <c r="M58" s="91"/>
      <c r="N58" s="91"/>
      <c r="O58" s="91"/>
      <c r="P58" s="91"/>
      <c r="Q58" s="57">
        <f t="shared" si="13"/>
        <v>0</v>
      </c>
      <c r="R58" s="57">
        <f t="shared" si="14"/>
        <v>0</v>
      </c>
      <c r="S58" s="57">
        <f t="shared" si="15"/>
        <v>0</v>
      </c>
      <c r="T58" s="46"/>
      <c r="U58" s="46"/>
      <c r="V58" s="370">
        <f t="shared" si="4"/>
        <v>51</v>
      </c>
      <c r="W58" s="57"/>
      <c r="X58" s="57"/>
      <c r="Y58" s="57"/>
      <c r="Z58" s="57"/>
      <c r="AA58" s="57"/>
      <c r="AB58" s="57"/>
      <c r="AC58" s="57"/>
      <c r="AD58" s="57"/>
      <c r="AE58" s="57"/>
      <c r="AF58" s="57"/>
      <c r="AG58" s="57"/>
      <c r="AH58" s="57"/>
      <c r="AI58" s="57"/>
      <c r="AJ58" s="57"/>
    </row>
    <row r="59" spans="1:36" s="41" customFormat="1" x14ac:dyDescent="0.3">
      <c r="A59" s="789"/>
      <c r="B59" s="56" t="s">
        <v>138</v>
      </c>
      <c r="C59" s="57">
        <f t="shared" si="10"/>
        <v>0</v>
      </c>
      <c r="D59" s="57">
        <f t="shared" si="11"/>
        <v>0</v>
      </c>
      <c r="E59" s="57">
        <f t="shared" si="12"/>
        <v>0</v>
      </c>
      <c r="F59" s="91"/>
      <c r="G59" s="91"/>
      <c r="H59" s="91"/>
      <c r="I59" s="91"/>
      <c r="J59" s="91"/>
      <c r="K59" s="91"/>
      <c r="L59" s="91"/>
      <c r="M59" s="91"/>
      <c r="N59" s="91"/>
      <c r="O59" s="91"/>
      <c r="P59" s="91"/>
      <c r="Q59" s="57">
        <f t="shared" si="13"/>
        <v>0</v>
      </c>
      <c r="R59" s="57">
        <f t="shared" si="14"/>
        <v>0</v>
      </c>
      <c r="S59" s="57">
        <f t="shared" si="15"/>
        <v>0</v>
      </c>
      <c r="T59" s="46"/>
      <c r="U59" s="46"/>
      <c r="V59" s="370">
        <f t="shared" si="4"/>
        <v>52</v>
      </c>
      <c r="W59" s="57"/>
      <c r="X59" s="57"/>
      <c r="Y59" s="57"/>
      <c r="Z59" s="57"/>
      <c r="AA59" s="57"/>
      <c r="AB59" s="57"/>
      <c r="AC59" s="57"/>
      <c r="AD59" s="57"/>
      <c r="AE59" s="57"/>
      <c r="AF59" s="57"/>
      <c r="AG59" s="57"/>
      <c r="AH59" s="57"/>
      <c r="AI59" s="57"/>
      <c r="AJ59" s="57"/>
    </row>
    <row r="60" spans="1:36" s="41" customFormat="1" x14ac:dyDescent="0.3">
      <c r="A60" s="789"/>
      <c r="B60" s="56" t="s">
        <v>94</v>
      </c>
      <c r="C60" s="57">
        <f t="shared" si="10"/>
        <v>0</v>
      </c>
      <c r="D60" s="57">
        <f t="shared" si="11"/>
        <v>0</v>
      </c>
      <c r="E60" s="57">
        <f t="shared" si="12"/>
        <v>0</v>
      </c>
      <c r="F60" s="91"/>
      <c r="G60" s="91"/>
      <c r="H60" s="91"/>
      <c r="I60" s="91"/>
      <c r="J60" s="91"/>
      <c r="K60" s="91"/>
      <c r="L60" s="91"/>
      <c r="M60" s="91"/>
      <c r="N60" s="91"/>
      <c r="O60" s="91"/>
      <c r="P60" s="91"/>
      <c r="Q60" s="57">
        <f t="shared" si="13"/>
        <v>0</v>
      </c>
      <c r="R60" s="57">
        <f t="shared" si="14"/>
        <v>0</v>
      </c>
      <c r="S60" s="57">
        <f t="shared" si="15"/>
        <v>0</v>
      </c>
      <c r="T60" s="46"/>
      <c r="U60" s="46"/>
      <c r="V60" s="370">
        <f t="shared" si="4"/>
        <v>53</v>
      </c>
      <c r="W60" s="57"/>
      <c r="X60" s="57"/>
      <c r="Y60" s="57"/>
      <c r="Z60" s="57"/>
      <c r="AA60" s="57"/>
      <c r="AB60" s="57"/>
      <c r="AC60" s="57"/>
      <c r="AD60" s="57"/>
      <c r="AE60" s="57"/>
      <c r="AF60" s="57"/>
      <c r="AG60" s="57"/>
      <c r="AH60" s="57"/>
      <c r="AI60" s="57"/>
      <c r="AJ60" s="57"/>
    </row>
    <row r="61" spans="1:36" s="41" customFormat="1" x14ac:dyDescent="0.3">
      <c r="A61" s="789"/>
      <c r="B61" s="56" t="s">
        <v>102</v>
      </c>
      <c r="C61" s="57">
        <f t="shared" si="10"/>
        <v>0</v>
      </c>
      <c r="D61" s="57">
        <f t="shared" si="11"/>
        <v>0</v>
      </c>
      <c r="E61" s="57">
        <f t="shared" si="12"/>
        <v>0</v>
      </c>
      <c r="F61" s="91"/>
      <c r="G61" s="91"/>
      <c r="H61" s="91"/>
      <c r="I61" s="91"/>
      <c r="J61" s="91"/>
      <c r="K61" s="91"/>
      <c r="L61" s="91"/>
      <c r="M61" s="91"/>
      <c r="N61" s="91"/>
      <c r="O61" s="91"/>
      <c r="P61" s="91"/>
      <c r="Q61" s="57">
        <f t="shared" si="13"/>
        <v>0</v>
      </c>
      <c r="R61" s="57">
        <f t="shared" si="14"/>
        <v>0</v>
      </c>
      <c r="S61" s="57">
        <f t="shared" si="15"/>
        <v>0</v>
      </c>
      <c r="T61" s="46"/>
      <c r="U61" s="46"/>
      <c r="V61" s="370">
        <f t="shared" si="4"/>
        <v>54</v>
      </c>
      <c r="W61" s="57"/>
      <c r="X61" s="57"/>
      <c r="Y61" s="57"/>
      <c r="Z61" s="57"/>
      <c r="AA61" s="57"/>
      <c r="AB61" s="57"/>
      <c r="AC61" s="57"/>
      <c r="AD61" s="57"/>
      <c r="AE61" s="57"/>
      <c r="AF61" s="57"/>
      <c r="AG61" s="57"/>
      <c r="AH61" s="57"/>
      <c r="AI61" s="57"/>
      <c r="AJ61" s="57"/>
    </row>
    <row r="62" spans="1:36" s="41" customFormat="1" x14ac:dyDescent="0.3">
      <c r="A62" s="789"/>
      <c r="B62" s="56" t="s">
        <v>103</v>
      </c>
      <c r="C62" s="57">
        <f t="shared" si="10"/>
        <v>0</v>
      </c>
      <c r="D62" s="57">
        <f t="shared" si="11"/>
        <v>0</v>
      </c>
      <c r="E62" s="57">
        <f t="shared" si="12"/>
        <v>0</v>
      </c>
      <c r="F62" s="91"/>
      <c r="G62" s="91"/>
      <c r="H62" s="91"/>
      <c r="I62" s="91"/>
      <c r="J62" s="91"/>
      <c r="K62" s="91"/>
      <c r="L62" s="91"/>
      <c r="M62" s="91"/>
      <c r="N62" s="91"/>
      <c r="O62" s="91"/>
      <c r="P62" s="91"/>
      <c r="Q62" s="57">
        <f t="shared" si="13"/>
        <v>0</v>
      </c>
      <c r="R62" s="57">
        <f t="shared" si="14"/>
        <v>0</v>
      </c>
      <c r="S62" s="57">
        <f t="shared" si="15"/>
        <v>0</v>
      </c>
      <c r="T62" s="46"/>
      <c r="U62" s="46"/>
      <c r="V62" s="370">
        <f t="shared" si="4"/>
        <v>55</v>
      </c>
      <c r="W62" s="57"/>
      <c r="X62" s="57"/>
      <c r="Y62" s="57"/>
      <c r="Z62" s="57"/>
      <c r="AA62" s="57"/>
      <c r="AB62" s="57"/>
      <c r="AC62" s="57"/>
      <c r="AD62" s="57"/>
      <c r="AE62" s="57"/>
      <c r="AF62" s="57"/>
      <c r="AG62" s="57"/>
      <c r="AH62" s="57"/>
      <c r="AI62" s="57"/>
      <c r="AJ62" s="57"/>
    </row>
    <row r="63" spans="1:36" s="41" customFormat="1" x14ac:dyDescent="0.3">
      <c r="A63" s="789"/>
      <c r="B63" s="56" t="s">
        <v>104</v>
      </c>
      <c r="C63" s="57">
        <f t="shared" si="10"/>
        <v>0</v>
      </c>
      <c r="D63" s="57">
        <f t="shared" si="11"/>
        <v>0</v>
      </c>
      <c r="E63" s="57">
        <f t="shared" si="12"/>
        <v>0</v>
      </c>
      <c r="F63" s="91"/>
      <c r="G63" s="91"/>
      <c r="H63" s="91"/>
      <c r="I63" s="91"/>
      <c r="J63" s="91"/>
      <c r="K63" s="91"/>
      <c r="L63" s="91"/>
      <c r="M63" s="91"/>
      <c r="N63" s="91"/>
      <c r="O63" s="91"/>
      <c r="P63" s="91"/>
      <c r="Q63" s="57">
        <f t="shared" si="13"/>
        <v>0</v>
      </c>
      <c r="R63" s="57">
        <f t="shared" si="14"/>
        <v>0</v>
      </c>
      <c r="S63" s="57">
        <f t="shared" si="15"/>
        <v>0</v>
      </c>
      <c r="T63" s="46"/>
      <c r="U63" s="46"/>
      <c r="V63" s="370">
        <f t="shared" si="4"/>
        <v>56</v>
      </c>
      <c r="W63" s="57"/>
      <c r="X63" s="57"/>
      <c r="Y63" s="57"/>
      <c r="Z63" s="57"/>
      <c r="AA63" s="57"/>
      <c r="AB63" s="57"/>
      <c r="AC63" s="57"/>
      <c r="AD63" s="57"/>
      <c r="AE63" s="57"/>
      <c r="AF63" s="57"/>
      <c r="AG63" s="57"/>
      <c r="AH63" s="57"/>
      <c r="AI63" s="57"/>
      <c r="AJ63" s="57"/>
    </row>
    <row r="64" spans="1:36" s="41" customFormat="1" x14ac:dyDescent="0.3">
      <c r="A64" s="789"/>
      <c r="B64" s="56" t="s">
        <v>105</v>
      </c>
      <c r="C64" s="57">
        <f t="shared" si="10"/>
        <v>0</v>
      </c>
      <c r="D64" s="57">
        <f t="shared" si="11"/>
        <v>0</v>
      </c>
      <c r="E64" s="57">
        <f t="shared" si="12"/>
        <v>0</v>
      </c>
      <c r="F64" s="91"/>
      <c r="G64" s="91"/>
      <c r="H64" s="91"/>
      <c r="I64" s="91"/>
      <c r="J64" s="91"/>
      <c r="K64" s="91"/>
      <c r="L64" s="91"/>
      <c r="M64" s="91"/>
      <c r="N64" s="91"/>
      <c r="O64" s="91"/>
      <c r="P64" s="91"/>
      <c r="Q64" s="57">
        <f t="shared" si="13"/>
        <v>0</v>
      </c>
      <c r="R64" s="57">
        <f t="shared" si="14"/>
        <v>0</v>
      </c>
      <c r="S64" s="57">
        <f t="shared" si="15"/>
        <v>0</v>
      </c>
      <c r="T64" s="46"/>
      <c r="U64" s="46"/>
      <c r="V64" s="370">
        <f t="shared" si="4"/>
        <v>57</v>
      </c>
      <c r="W64" s="57"/>
      <c r="X64" s="57"/>
      <c r="Y64" s="57"/>
      <c r="Z64" s="57"/>
      <c r="AA64" s="57"/>
      <c r="AB64" s="57"/>
      <c r="AC64" s="57"/>
      <c r="AD64" s="57"/>
      <c r="AE64" s="57"/>
      <c r="AF64" s="57"/>
      <c r="AG64" s="57"/>
      <c r="AH64" s="57"/>
      <c r="AI64" s="57"/>
      <c r="AJ64" s="57"/>
    </row>
    <row r="65" spans="1:36" s="41" customFormat="1" x14ac:dyDescent="0.3">
      <c r="A65" s="789"/>
      <c r="B65" s="56" t="s">
        <v>106</v>
      </c>
      <c r="C65" s="57">
        <f t="shared" si="10"/>
        <v>0</v>
      </c>
      <c r="D65" s="57">
        <f t="shared" si="11"/>
        <v>0</v>
      </c>
      <c r="E65" s="57">
        <f t="shared" si="12"/>
        <v>0</v>
      </c>
      <c r="F65" s="91"/>
      <c r="G65" s="91"/>
      <c r="H65" s="91"/>
      <c r="I65" s="91"/>
      <c r="J65" s="91"/>
      <c r="K65" s="91"/>
      <c r="L65" s="91"/>
      <c r="M65" s="91"/>
      <c r="N65" s="91"/>
      <c r="O65" s="91"/>
      <c r="P65" s="91"/>
      <c r="Q65" s="57">
        <f t="shared" si="13"/>
        <v>0</v>
      </c>
      <c r="R65" s="57">
        <f t="shared" si="14"/>
        <v>0</v>
      </c>
      <c r="S65" s="57">
        <f t="shared" si="15"/>
        <v>0</v>
      </c>
      <c r="T65" s="46"/>
      <c r="U65" s="46"/>
      <c r="V65" s="370">
        <f t="shared" si="4"/>
        <v>58</v>
      </c>
      <c r="W65" s="57"/>
      <c r="X65" s="57"/>
      <c r="Y65" s="57"/>
      <c r="Z65" s="57"/>
      <c r="AA65" s="57"/>
      <c r="AB65" s="57"/>
      <c r="AC65" s="57"/>
      <c r="AD65" s="57"/>
      <c r="AE65" s="57"/>
      <c r="AF65" s="57"/>
      <c r="AG65" s="57"/>
      <c r="AH65" s="57"/>
      <c r="AI65" s="57"/>
      <c r="AJ65" s="57"/>
    </row>
    <row r="66" spans="1:36" s="41" customFormat="1" ht="14.25" thickBot="1" x14ac:dyDescent="0.35">
      <c r="A66" s="789"/>
      <c r="B66" s="58" t="s">
        <v>140</v>
      </c>
      <c r="C66" s="59">
        <f t="shared" ref="C66:S66" si="16">SUM(C45:C65)</f>
        <v>0</v>
      </c>
      <c r="D66" s="59">
        <f t="shared" si="16"/>
        <v>0</v>
      </c>
      <c r="E66" s="59">
        <f t="shared" si="16"/>
        <v>0</v>
      </c>
      <c r="F66" s="59">
        <f t="shared" si="16"/>
        <v>0</v>
      </c>
      <c r="G66" s="59">
        <f t="shared" si="16"/>
        <v>0</v>
      </c>
      <c r="H66" s="59">
        <f t="shared" si="16"/>
        <v>0</v>
      </c>
      <c r="I66" s="59">
        <f t="shared" si="16"/>
        <v>0</v>
      </c>
      <c r="J66" s="59">
        <f t="shared" si="16"/>
        <v>0</v>
      </c>
      <c r="K66" s="59">
        <f t="shared" si="16"/>
        <v>0</v>
      </c>
      <c r="L66" s="59">
        <f t="shared" si="16"/>
        <v>0</v>
      </c>
      <c r="M66" s="59">
        <f t="shared" si="16"/>
        <v>0</v>
      </c>
      <c r="N66" s="59">
        <f t="shared" si="16"/>
        <v>0</v>
      </c>
      <c r="O66" s="59">
        <f t="shared" si="16"/>
        <v>0</v>
      </c>
      <c r="P66" s="59">
        <f t="shared" si="16"/>
        <v>0</v>
      </c>
      <c r="Q66" s="59">
        <f t="shared" si="16"/>
        <v>0</v>
      </c>
      <c r="R66" s="59">
        <f t="shared" si="16"/>
        <v>0</v>
      </c>
      <c r="S66" s="59">
        <f t="shared" si="16"/>
        <v>0</v>
      </c>
      <c r="T66" s="370"/>
      <c r="U66" s="46" t="str">
        <f>RIGHT(A45,4)&amp;"reseau"</f>
        <v>2016reseau</v>
      </c>
      <c r="V66" s="370">
        <f t="shared" si="4"/>
        <v>59</v>
      </c>
      <c r="W66" s="57"/>
      <c r="X66" s="57"/>
      <c r="Y66" s="57"/>
      <c r="Z66" s="57"/>
      <c r="AA66" s="57"/>
      <c r="AB66" s="57"/>
      <c r="AC66" s="57"/>
      <c r="AD66" s="57"/>
      <c r="AE66" s="57"/>
      <c r="AF66" s="57"/>
      <c r="AG66" s="57"/>
      <c r="AH66" s="57"/>
      <c r="AI66" s="57"/>
      <c r="AJ66" s="57"/>
    </row>
    <row r="67" spans="1:36" s="41" customFormat="1" x14ac:dyDescent="0.3">
      <c r="A67" s="789"/>
      <c r="B67" s="60"/>
      <c r="C67" s="57"/>
      <c r="D67" s="57"/>
      <c r="E67" s="57"/>
      <c r="F67" s="57"/>
      <c r="G67" s="57"/>
      <c r="H67" s="57"/>
      <c r="I67" s="57"/>
      <c r="J67" s="57"/>
      <c r="K67" s="57"/>
      <c r="L67" s="57"/>
      <c r="M67" s="57"/>
      <c r="N67" s="57"/>
      <c r="O67" s="57"/>
      <c r="P67" s="57"/>
      <c r="Q67" s="57"/>
      <c r="R67" s="57"/>
      <c r="S67" s="57"/>
      <c r="T67" s="46"/>
      <c r="U67" s="46"/>
      <c r="V67" s="370">
        <f t="shared" si="4"/>
        <v>60</v>
      </c>
      <c r="W67" s="57"/>
      <c r="X67" s="57"/>
      <c r="Y67" s="57"/>
      <c r="Z67" s="57"/>
      <c r="AA67" s="57"/>
      <c r="AB67" s="57"/>
      <c r="AC67" s="57"/>
      <c r="AD67" s="57"/>
      <c r="AE67" s="57"/>
      <c r="AF67" s="57"/>
      <c r="AG67" s="57"/>
      <c r="AH67" s="57"/>
      <c r="AI67" s="57"/>
      <c r="AJ67" s="57"/>
    </row>
    <row r="68" spans="1:36" s="41" customFormat="1" x14ac:dyDescent="0.3">
      <c r="A68" s="789"/>
      <c r="B68" s="56" t="s">
        <v>398</v>
      </c>
      <c r="C68" s="57">
        <f t="shared" ref="C68:C79" si="17">Q31</f>
        <v>0</v>
      </c>
      <c r="D68" s="57">
        <f t="shared" ref="D68:D79" si="18">R31</f>
        <v>0</v>
      </c>
      <c r="E68" s="57">
        <f t="shared" ref="E68:E79" si="19">S31</f>
        <v>0</v>
      </c>
      <c r="F68" s="91"/>
      <c r="G68" s="91"/>
      <c r="H68" s="91"/>
      <c r="I68" s="91"/>
      <c r="J68" s="91"/>
      <c r="K68" s="91"/>
      <c r="L68" s="91"/>
      <c r="M68" s="91"/>
      <c r="N68" s="91"/>
      <c r="O68" s="91"/>
      <c r="P68" s="91"/>
      <c r="Q68" s="57">
        <f t="shared" ref="Q68:Q79" si="20">SUM(C68,F68:J68,M68:N68)</f>
        <v>0</v>
      </c>
      <c r="R68" s="57">
        <f t="shared" ref="R68:R79" si="21">SUM(D68,K68,O68)</f>
        <v>0</v>
      </c>
      <c r="S68" s="57">
        <f t="shared" ref="S68:S79" si="22">SUM(E68,L68,P68)</f>
        <v>0</v>
      </c>
      <c r="T68" s="46"/>
      <c r="U68" s="46"/>
      <c r="V68" s="370">
        <f t="shared" si="4"/>
        <v>61</v>
      </c>
      <c r="W68" s="57"/>
      <c r="X68" s="57"/>
      <c r="Y68" s="57"/>
      <c r="Z68" s="57"/>
      <c r="AA68" s="57"/>
      <c r="AB68" s="57"/>
      <c r="AC68" s="57"/>
      <c r="AD68" s="57"/>
      <c r="AE68" s="57"/>
      <c r="AF68" s="57"/>
      <c r="AG68" s="57"/>
      <c r="AH68" s="57"/>
      <c r="AI68" s="57"/>
      <c r="AJ68" s="57"/>
    </row>
    <row r="69" spans="1:36" s="41" customFormat="1" x14ac:dyDescent="0.3">
      <c r="A69" s="789"/>
      <c r="B69" s="56" t="s">
        <v>141</v>
      </c>
      <c r="C69" s="57">
        <f t="shared" si="17"/>
        <v>0</v>
      </c>
      <c r="D69" s="57">
        <f t="shared" si="18"/>
        <v>0</v>
      </c>
      <c r="E69" s="57">
        <f t="shared" si="19"/>
        <v>0</v>
      </c>
      <c r="F69" s="91"/>
      <c r="G69" s="91"/>
      <c r="H69" s="91"/>
      <c r="I69" s="91"/>
      <c r="J69" s="91"/>
      <c r="K69" s="91"/>
      <c r="L69" s="91"/>
      <c r="M69" s="91"/>
      <c r="N69" s="91"/>
      <c r="O69" s="91"/>
      <c r="P69" s="91"/>
      <c r="Q69" s="57">
        <f t="shared" si="20"/>
        <v>0</v>
      </c>
      <c r="R69" s="57">
        <f t="shared" si="21"/>
        <v>0</v>
      </c>
      <c r="S69" s="57">
        <f t="shared" si="22"/>
        <v>0</v>
      </c>
      <c r="T69" s="46"/>
      <c r="U69" s="46"/>
      <c r="V69" s="370">
        <f t="shared" si="4"/>
        <v>62</v>
      </c>
      <c r="W69" s="57"/>
      <c r="X69" s="57"/>
      <c r="Y69" s="57"/>
      <c r="Z69" s="57"/>
      <c r="AA69" s="57"/>
      <c r="AB69" s="57"/>
      <c r="AC69" s="57"/>
      <c r="AD69" s="57"/>
      <c r="AE69" s="57"/>
      <c r="AF69" s="57"/>
      <c r="AG69" s="57"/>
      <c r="AH69" s="57"/>
      <c r="AI69" s="57"/>
      <c r="AJ69" s="57"/>
    </row>
    <row r="70" spans="1:36" s="41" customFormat="1" x14ac:dyDescent="0.3">
      <c r="A70" s="789"/>
      <c r="B70" s="56" t="s">
        <v>142</v>
      </c>
      <c r="C70" s="57">
        <f t="shared" si="17"/>
        <v>0</v>
      </c>
      <c r="D70" s="57">
        <f t="shared" si="18"/>
        <v>0</v>
      </c>
      <c r="E70" s="57">
        <f t="shared" si="19"/>
        <v>0</v>
      </c>
      <c r="F70" s="91"/>
      <c r="G70" s="91"/>
      <c r="H70" s="91"/>
      <c r="I70" s="91"/>
      <c r="J70" s="91"/>
      <c r="K70" s="91"/>
      <c r="L70" s="91"/>
      <c r="M70" s="91"/>
      <c r="N70" s="91"/>
      <c r="O70" s="91"/>
      <c r="P70" s="91"/>
      <c r="Q70" s="57">
        <f t="shared" si="20"/>
        <v>0</v>
      </c>
      <c r="R70" s="57">
        <f t="shared" si="21"/>
        <v>0</v>
      </c>
      <c r="S70" s="57">
        <f t="shared" si="22"/>
        <v>0</v>
      </c>
      <c r="T70" s="46"/>
      <c r="U70" s="46"/>
      <c r="V70" s="370">
        <f t="shared" si="4"/>
        <v>63</v>
      </c>
      <c r="W70" s="57"/>
      <c r="X70" s="57"/>
      <c r="Y70" s="57"/>
      <c r="Z70" s="57"/>
      <c r="AA70" s="57"/>
      <c r="AB70" s="57"/>
      <c r="AC70" s="57"/>
      <c r="AD70" s="57"/>
      <c r="AE70" s="57"/>
      <c r="AF70" s="57"/>
      <c r="AG70" s="57"/>
      <c r="AH70" s="57"/>
      <c r="AI70" s="57"/>
      <c r="AJ70" s="57"/>
    </row>
    <row r="71" spans="1:36" s="41" customFormat="1" x14ac:dyDescent="0.3">
      <c r="A71" s="789"/>
      <c r="B71" s="56" t="s">
        <v>137</v>
      </c>
      <c r="C71" s="57">
        <f t="shared" si="17"/>
        <v>0</v>
      </c>
      <c r="D71" s="57">
        <f t="shared" si="18"/>
        <v>0</v>
      </c>
      <c r="E71" s="57">
        <f t="shared" si="19"/>
        <v>0</v>
      </c>
      <c r="F71" s="91"/>
      <c r="G71" s="91"/>
      <c r="H71" s="91"/>
      <c r="I71" s="91"/>
      <c r="J71" s="91"/>
      <c r="K71" s="91"/>
      <c r="L71" s="91"/>
      <c r="M71" s="91"/>
      <c r="N71" s="91"/>
      <c r="O71" s="91"/>
      <c r="P71" s="91"/>
      <c r="Q71" s="57">
        <f t="shared" si="20"/>
        <v>0</v>
      </c>
      <c r="R71" s="57">
        <f t="shared" si="21"/>
        <v>0</v>
      </c>
      <c r="S71" s="57">
        <f t="shared" si="22"/>
        <v>0</v>
      </c>
      <c r="T71" s="46"/>
      <c r="U71" s="46"/>
      <c r="V71" s="370">
        <f t="shared" si="4"/>
        <v>64</v>
      </c>
      <c r="W71" s="57"/>
      <c r="X71" s="57"/>
      <c r="Y71" s="57"/>
      <c r="Z71" s="57"/>
      <c r="AA71" s="57"/>
      <c r="AB71" s="57"/>
      <c r="AC71" s="57"/>
      <c r="AD71" s="57"/>
      <c r="AE71" s="57"/>
      <c r="AF71" s="57"/>
      <c r="AG71" s="57"/>
      <c r="AH71" s="57"/>
      <c r="AI71" s="57"/>
      <c r="AJ71" s="57"/>
    </row>
    <row r="72" spans="1:36" s="41" customFormat="1" x14ac:dyDescent="0.3">
      <c r="A72" s="789"/>
      <c r="B72" s="56" t="s">
        <v>143</v>
      </c>
      <c r="C72" s="57">
        <f t="shared" si="17"/>
        <v>0</v>
      </c>
      <c r="D72" s="57">
        <f t="shared" si="18"/>
        <v>0</v>
      </c>
      <c r="E72" s="57">
        <f t="shared" si="19"/>
        <v>0</v>
      </c>
      <c r="F72" s="91"/>
      <c r="G72" s="91"/>
      <c r="H72" s="91"/>
      <c r="I72" s="91"/>
      <c r="J72" s="91"/>
      <c r="K72" s="91"/>
      <c r="L72" s="91"/>
      <c r="M72" s="91"/>
      <c r="N72" s="91"/>
      <c r="O72" s="91"/>
      <c r="P72" s="91"/>
      <c r="Q72" s="57">
        <f t="shared" si="20"/>
        <v>0</v>
      </c>
      <c r="R72" s="57">
        <f t="shared" si="21"/>
        <v>0</v>
      </c>
      <c r="S72" s="57">
        <f t="shared" si="22"/>
        <v>0</v>
      </c>
      <c r="T72" s="46"/>
      <c r="U72" s="46"/>
      <c r="V72" s="370">
        <f t="shared" si="4"/>
        <v>65</v>
      </c>
      <c r="W72" s="57"/>
      <c r="X72" s="57"/>
      <c r="Y72" s="57"/>
      <c r="Z72" s="57"/>
      <c r="AA72" s="57"/>
      <c r="AB72" s="57"/>
      <c r="AC72" s="57"/>
      <c r="AD72" s="57"/>
      <c r="AE72" s="57"/>
      <c r="AF72" s="57"/>
      <c r="AG72" s="57"/>
      <c r="AH72" s="57"/>
      <c r="AI72" s="57"/>
      <c r="AJ72" s="57"/>
    </row>
    <row r="73" spans="1:36" s="41" customFormat="1" x14ac:dyDescent="0.3">
      <c r="A73" s="789"/>
      <c r="B73" s="56" t="s">
        <v>144</v>
      </c>
      <c r="C73" s="57">
        <f t="shared" si="17"/>
        <v>0</v>
      </c>
      <c r="D73" s="57">
        <f t="shared" si="18"/>
        <v>0</v>
      </c>
      <c r="E73" s="57">
        <f t="shared" si="19"/>
        <v>0</v>
      </c>
      <c r="F73" s="91"/>
      <c r="G73" s="91"/>
      <c r="H73" s="91"/>
      <c r="I73" s="91"/>
      <c r="J73" s="91"/>
      <c r="K73" s="91"/>
      <c r="L73" s="91"/>
      <c r="M73" s="91"/>
      <c r="N73" s="91"/>
      <c r="O73" s="91"/>
      <c r="P73" s="91"/>
      <c r="Q73" s="57">
        <f t="shared" si="20"/>
        <v>0</v>
      </c>
      <c r="R73" s="57">
        <f t="shared" si="21"/>
        <v>0</v>
      </c>
      <c r="S73" s="57">
        <f t="shared" si="22"/>
        <v>0</v>
      </c>
      <c r="T73" s="46"/>
      <c r="U73" s="46"/>
      <c r="V73" s="370">
        <f t="shared" si="4"/>
        <v>66</v>
      </c>
      <c r="W73" s="57"/>
      <c r="X73" s="57"/>
      <c r="Y73" s="57"/>
      <c r="Z73" s="57"/>
      <c r="AA73" s="57"/>
      <c r="AB73" s="57"/>
      <c r="AC73" s="57"/>
      <c r="AD73" s="57"/>
      <c r="AE73" s="57"/>
      <c r="AF73" s="57"/>
      <c r="AG73" s="57"/>
      <c r="AH73" s="57"/>
      <c r="AI73" s="57"/>
      <c r="AJ73" s="57"/>
    </row>
    <row r="74" spans="1:36" s="41" customFormat="1" x14ac:dyDescent="0.3">
      <c r="A74" s="789"/>
      <c r="B74" s="56" t="s">
        <v>139</v>
      </c>
      <c r="C74" s="57">
        <f t="shared" si="17"/>
        <v>0</v>
      </c>
      <c r="D74" s="57">
        <f t="shared" si="18"/>
        <v>0</v>
      </c>
      <c r="E74" s="57">
        <f t="shared" si="19"/>
        <v>0</v>
      </c>
      <c r="F74" s="91"/>
      <c r="G74" s="91"/>
      <c r="H74" s="91"/>
      <c r="I74" s="91"/>
      <c r="J74" s="91"/>
      <c r="K74" s="91"/>
      <c r="L74" s="91"/>
      <c r="M74" s="91"/>
      <c r="N74" s="91"/>
      <c r="O74" s="91"/>
      <c r="P74" s="91"/>
      <c r="Q74" s="57">
        <f t="shared" si="20"/>
        <v>0</v>
      </c>
      <c r="R74" s="57">
        <f t="shared" si="21"/>
        <v>0</v>
      </c>
      <c r="S74" s="57">
        <f t="shared" si="22"/>
        <v>0</v>
      </c>
      <c r="T74" s="46"/>
      <c r="U74" s="46"/>
      <c r="V74" s="370">
        <f t="shared" ref="V74:V137" si="23">V73+1</f>
        <v>67</v>
      </c>
      <c r="W74" s="57"/>
      <c r="X74" s="57"/>
      <c r="Y74" s="57"/>
      <c r="Z74" s="57"/>
      <c r="AA74" s="57"/>
      <c r="AB74" s="57"/>
      <c r="AC74" s="57"/>
      <c r="AD74" s="57"/>
      <c r="AE74" s="57"/>
      <c r="AF74" s="57"/>
      <c r="AG74" s="57"/>
      <c r="AH74" s="57"/>
      <c r="AI74" s="57"/>
      <c r="AJ74" s="57"/>
    </row>
    <row r="75" spans="1:36" s="41" customFormat="1" x14ac:dyDescent="0.3">
      <c r="A75" s="789"/>
      <c r="B75" s="56" t="s">
        <v>102</v>
      </c>
      <c r="C75" s="57">
        <f t="shared" si="17"/>
        <v>0</v>
      </c>
      <c r="D75" s="57">
        <f t="shared" si="18"/>
        <v>0</v>
      </c>
      <c r="E75" s="57">
        <f t="shared" si="19"/>
        <v>0</v>
      </c>
      <c r="F75" s="91"/>
      <c r="G75" s="91"/>
      <c r="H75" s="91"/>
      <c r="I75" s="91"/>
      <c r="J75" s="91"/>
      <c r="K75" s="91"/>
      <c r="L75" s="91"/>
      <c r="M75" s="91"/>
      <c r="N75" s="91"/>
      <c r="O75" s="91"/>
      <c r="P75" s="91"/>
      <c r="Q75" s="57">
        <f t="shared" si="20"/>
        <v>0</v>
      </c>
      <c r="R75" s="57">
        <f t="shared" si="21"/>
        <v>0</v>
      </c>
      <c r="S75" s="57">
        <f t="shared" si="22"/>
        <v>0</v>
      </c>
      <c r="T75" s="46"/>
      <c r="U75" s="46"/>
      <c r="V75" s="370">
        <f t="shared" si="23"/>
        <v>68</v>
      </c>
      <c r="W75" s="57"/>
      <c r="X75" s="57"/>
      <c r="Y75" s="57"/>
      <c r="Z75" s="57"/>
      <c r="AA75" s="57"/>
      <c r="AB75" s="57"/>
      <c r="AC75" s="57"/>
      <c r="AD75" s="57"/>
      <c r="AE75" s="57"/>
      <c r="AF75" s="57"/>
      <c r="AG75" s="57"/>
      <c r="AH75" s="57"/>
      <c r="AI75" s="57"/>
      <c r="AJ75" s="57"/>
    </row>
    <row r="76" spans="1:36" s="41" customFormat="1" x14ac:dyDescent="0.3">
      <c r="A76" s="789"/>
      <c r="B76" s="56" t="s">
        <v>103</v>
      </c>
      <c r="C76" s="57">
        <f t="shared" si="17"/>
        <v>0</v>
      </c>
      <c r="D76" s="57">
        <f t="shared" si="18"/>
        <v>0</v>
      </c>
      <c r="E76" s="57">
        <f t="shared" si="19"/>
        <v>0</v>
      </c>
      <c r="F76" s="91"/>
      <c r="G76" s="91"/>
      <c r="H76" s="91"/>
      <c r="I76" s="91"/>
      <c r="J76" s="91"/>
      <c r="K76" s="91"/>
      <c r="L76" s="91"/>
      <c r="M76" s="91"/>
      <c r="N76" s="91"/>
      <c r="O76" s="91"/>
      <c r="P76" s="91"/>
      <c r="Q76" s="57">
        <f t="shared" si="20"/>
        <v>0</v>
      </c>
      <c r="R76" s="57">
        <f t="shared" si="21"/>
        <v>0</v>
      </c>
      <c r="S76" s="57">
        <f t="shared" si="22"/>
        <v>0</v>
      </c>
      <c r="T76" s="46"/>
      <c r="U76" s="46"/>
      <c r="V76" s="370">
        <f t="shared" si="23"/>
        <v>69</v>
      </c>
      <c r="W76" s="57"/>
      <c r="X76" s="57"/>
      <c r="Y76" s="57"/>
      <c r="Z76" s="57"/>
      <c r="AA76" s="57"/>
      <c r="AB76" s="57"/>
      <c r="AC76" s="57"/>
      <c r="AD76" s="57"/>
      <c r="AE76" s="57"/>
      <c r="AF76" s="57"/>
      <c r="AG76" s="57"/>
      <c r="AH76" s="57"/>
      <c r="AI76" s="57"/>
      <c r="AJ76" s="57"/>
    </row>
    <row r="77" spans="1:36" s="41" customFormat="1" x14ac:dyDescent="0.3">
      <c r="A77" s="789"/>
      <c r="B77" s="56" t="s">
        <v>104</v>
      </c>
      <c r="C77" s="57">
        <f t="shared" si="17"/>
        <v>0</v>
      </c>
      <c r="D77" s="57">
        <f t="shared" si="18"/>
        <v>0</v>
      </c>
      <c r="E77" s="57">
        <f t="shared" si="19"/>
        <v>0</v>
      </c>
      <c r="F77" s="91"/>
      <c r="G77" s="91"/>
      <c r="H77" s="91"/>
      <c r="I77" s="91"/>
      <c r="J77" s="91"/>
      <c r="K77" s="91"/>
      <c r="L77" s="91"/>
      <c r="M77" s="91"/>
      <c r="N77" s="91"/>
      <c r="O77" s="91"/>
      <c r="P77" s="91"/>
      <c r="Q77" s="57">
        <f t="shared" si="20"/>
        <v>0</v>
      </c>
      <c r="R77" s="57">
        <f t="shared" si="21"/>
        <v>0</v>
      </c>
      <c r="S77" s="57">
        <f t="shared" si="22"/>
        <v>0</v>
      </c>
      <c r="T77" s="46"/>
      <c r="U77" s="46"/>
      <c r="V77" s="370">
        <f t="shared" si="23"/>
        <v>70</v>
      </c>
      <c r="W77" s="57"/>
      <c r="X77" s="57"/>
      <c r="Y77" s="57"/>
      <c r="Z77" s="57"/>
      <c r="AA77" s="57"/>
      <c r="AB77" s="57"/>
      <c r="AC77" s="57"/>
      <c r="AD77" s="57"/>
      <c r="AE77" s="57"/>
      <c r="AF77" s="57"/>
      <c r="AG77" s="57"/>
      <c r="AH77" s="57"/>
      <c r="AI77" s="57"/>
      <c r="AJ77" s="57"/>
    </row>
    <row r="78" spans="1:36" s="41" customFormat="1" x14ac:dyDescent="0.3">
      <c r="A78" s="789"/>
      <c r="B78" s="56" t="s">
        <v>105</v>
      </c>
      <c r="C78" s="57">
        <f t="shared" si="17"/>
        <v>0</v>
      </c>
      <c r="D78" s="57">
        <f t="shared" si="18"/>
        <v>0</v>
      </c>
      <c r="E78" s="57">
        <f t="shared" si="19"/>
        <v>0</v>
      </c>
      <c r="F78" s="91"/>
      <c r="G78" s="91"/>
      <c r="H78" s="91"/>
      <c r="I78" s="91"/>
      <c r="J78" s="91"/>
      <c r="K78" s="91"/>
      <c r="L78" s="91"/>
      <c r="M78" s="91"/>
      <c r="N78" s="91"/>
      <c r="O78" s="91"/>
      <c r="P78" s="91"/>
      <c r="Q78" s="57">
        <f t="shared" si="20"/>
        <v>0</v>
      </c>
      <c r="R78" s="57">
        <f t="shared" si="21"/>
        <v>0</v>
      </c>
      <c r="S78" s="57">
        <f t="shared" si="22"/>
        <v>0</v>
      </c>
      <c r="T78" s="46"/>
      <c r="U78" s="46"/>
      <c r="V78" s="370">
        <f t="shared" si="23"/>
        <v>71</v>
      </c>
      <c r="W78" s="57"/>
      <c r="X78" s="57"/>
      <c r="Y78" s="57"/>
      <c r="Z78" s="57"/>
      <c r="AA78" s="57"/>
      <c r="AB78" s="57"/>
      <c r="AC78" s="57"/>
      <c r="AD78" s="57"/>
      <c r="AE78" s="57"/>
      <c r="AF78" s="57"/>
      <c r="AG78" s="57"/>
      <c r="AH78" s="57"/>
      <c r="AI78" s="57"/>
      <c r="AJ78" s="57"/>
    </row>
    <row r="79" spans="1:36" s="41" customFormat="1" x14ac:dyDescent="0.3">
      <c r="A79" s="789"/>
      <c r="B79" s="56" t="s">
        <v>106</v>
      </c>
      <c r="C79" s="57">
        <f t="shared" si="17"/>
        <v>0</v>
      </c>
      <c r="D79" s="57">
        <f t="shared" si="18"/>
        <v>0</v>
      </c>
      <c r="E79" s="57">
        <f t="shared" si="19"/>
        <v>0</v>
      </c>
      <c r="F79" s="91"/>
      <c r="G79" s="91"/>
      <c r="H79" s="91"/>
      <c r="I79" s="91"/>
      <c r="J79" s="91"/>
      <c r="K79" s="91"/>
      <c r="L79" s="91"/>
      <c r="M79" s="91"/>
      <c r="N79" s="91"/>
      <c r="O79" s="91"/>
      <c r="P79" s="91"/>
      <c r="Q79" s="57">
        <f t="shared" si="20"/>
        <v>0</v>
      </c>
      <c r="R79" s="57">
        <f t="shared" si="21"/>
        <v>0</v>
      </c>
      <c r="S79" s="57">
        <f t="shared" si="22"/>
        <v>0</v>
      </c>
      <c r="T79" s="46"/>
      <c r="U79" s="46"/>
      <c r="V79" s="370">
        <f t="shared" si="23"/>
        <v>72</v>
      </c>
      <c r="W79" s="57"/>
      <c r="X79" s="57"/>
      <c r="Y79" s="57"/>
      <c r="Z79" s="57"/>
      <c r="AA79" s="57"/>
      <c r="AB79" s="57"/>
      <c r="AC79" s="57"/>
      <c r="AD79" s="57"/>
      <c r="AE79" s="57"/>
      <c r="AF79" s="57"/>
      <c r="AG79" s="57"/>
      <c r="AH79" s="57"/>
      <c r="AI79" s="57"/>
      <c r="AJ79" s="57"/>
    </row>
    <row r="80" spans="1:36" s="41" customFormat="1" ht="14.25" thickBot="1" x14ac:dyDescent="0.35">
      <c r="A80" s="789"/>
      <c r="B80" s="58" t="s">
        <v>145</v>
      </c>
      <c r="C80" s="59">
        <f t="shared" ref="C80:S80" si="24">SUM(C68:C79)</f>
        <v>0</v>
      </c>
      <c r="D80" s="59">
        <f t="shared" si="24"/>
        <v>0</v>
      </c>
      <c r="E80" s="59">
        <f t="shared" si="24"/>
        <v>0</v>
      </c>
      <c r="F80" s="59">
        <f t="shared" si="24"/>
        <v>0</v>
      </c>
      <c r="G80" s="59">
        <f t="shared" si="24"/>
        <v>0</v>
      </c>
      <c r="H80" s="59">
        <f t="shared" si="24"/>
        <v>0</v>
      </c>
      <c r="I80" s="59">
        <f t="shared" si="24"/>
        <v>0</v>
      </c>
      <c r="J80" s="59">
        <f t="shared" si="24"/>
        <v>0</v>
      </c>
      <c r="K80" s="59">
        <f t="shared" si="24"/>
        <v>0</v>
      </c>
      <c r="L80" s="59">
        <f t="shared" si="24"/>
        <v>0</v>
      </c>
      <c r="M80" s="59">
        <f t="shared" si="24"/>
        <v>0</v>
      </c>
      <c r="N80" s="59">
        <f t="shared" si="24"/>
        <v>0</v>
      </c>
      <c r="O80" s="59">
        <f t="shared" si="24"/>
        <v>0</v>
      </c>
      <c r="P80" s="59">
        <f t="shared" si="24"/>
        <v>0</v>
      </c>
      <c r="Q80" s="59">
        <f t="shared" si="24"/>
        <v>0</v>
      </c>
      <c r="R80" s="59">
        <f t="shared" si="24"/>
        <v>0</v>
      </c>
      <c r="S80" s="59">
        <f t="shared" si="24"/>
        <v>0</v>
      </c>
      <c r="T80" s="46"/>
      <c r="U80" s="46" t="str">
        <f>RIGHT(A45,4)&amp;"hors reseau"</f>
        <v>2016hors reseau</v>
      </c>
      <c r="V80" s="370">
        <f t="shared" si="23"/>
        <v>73</v>
      </c>
      <c r="W80" s="57"/>
      <c r="X80" s="57"/>
      <c r="Y80" s="57"/>
      <c r="Z80" s="57"/>
      <c r="AA80" s="57"/>
      <c r="AB80" s="57"/>
      <c r="AC80" s="57"/>
      <c r="AD80" s="57"/>
      <c r="AE80" s="57"/>
      <c r="AF80" s="57"/>
      <c r="AG80" s="57"/>
      <c r="AH80" s="57"/>
      <c r="AI80" s="57"/>
      <c r="AJ80" s="57"/>
    </row>
    <row r="81" spans="1:36" s="41" customFormat="1" x14ac:dyDescent="0.3">
      <c r="C81" s="57"/>
      <c r="D81" s="57"/>
      <c r="E81" s="57"/>
      <c r="F81" s="57"/>
      <c r="G81" s="57"/>
      <c r="H81" s="57"/>
      <c r="I81" s="57"/>
      <c r="J81" s="57"/>
      <c r="K81" s="57"/>
      <c r="L81" s="57"/>
      <c r="M81" s="57"/>
      <c r="N81" s="61"/>
      <c r="O81" s="57"/>
      <c r="P81" s="57"/>
      <c r="Q81" s="57"/>
      <c r="R81" s="57"/>
      <c r="S81" s="57"/>
      <c r="T81" s="46"/>
      <c r="U81" s="46"/>
      <c r="V81" s="370">
        <f t="shared" si="23"/>
        <v>74</v>
      </c>
      <c r="W81" s="57"/>
      <c r="X81" s="57"/>
      <c r="Y81" s="57"/>
      <c r="Z81" s="57"/>
      <c r="AA81" s="57"/>
      <c r="AB81" s="57"/>
      <c r="AC81" s="57"/>
      <c r="AD81" s="57"/>
      <c r="AE81" s="57"/>
      <c r="AF81" s="57"/>
      <c r="AG81" s="57"/>
      <c r="AH81" s="57"/>
      <c r="AI81" s="57"/>
      <c r="AJ81" s="57"/>
    </row>
    <row r="82" spans="1:36" s="41" customFormat="1" x14ac:dyDescent="0.3">
      <c r="A82" s="789" t="s">
        <v>299</v>
      </c>
      <c r="B82" s="56" t="s">
        <v>398</v>
      </c>
      <c r="C82" s="57">
        <f t="shared" ref="C82:C102" si="25">Q45</f>
        <v>0</v>
      </c>
      <c r="D82" s="57">
        <f t="shared" ref="D82:D102" si="26">R45</f>
        <v>0</v>
      </c>
      <c r="E82" s="57">
        <f t="shared" ref="E82:E102" si="27">S45</f>
        <v>0</v>
      </c>
      <c r="F82" s="91"/>
      <c r="G82" s="91"/>
      <c r="H82" s="91"/>
      <c r="I82" s="91"/>
      <c r="J82" s="91"/>
      <c r="K82" s="91"/>
      <c r="L82" s="91"/>
      <c r="M82" s="91"/>
      <c r="N82" s="91"/>
      <c r="O82" s="91"/>
      <c r="P82" s="91"/>
      <c r="Q82" s="216">
        <f t="shared" ref="Q82:Q102" si="28">SUM(C82,F82:J82,M82:N82)</f>
        <v>0</v>
      </c>
      <c r="R82" s="216">
        <f t="shared" ref="R82:R102" si="29">SUM(D82,K82,O82)</f>
        <v>0</v>
      </c>
      <c r="S82" s="216">
        <f t="shared" ref="S82:S102" si="30">SUM(E82,L82,P82)</f>
        <v>0</v>
      </c>
      <c r="T82" s="46"/>
      <c r="U82" s="46"/>
      <c r="V82" s="370">
        <f t="shared" si="23"/>
        <v>75</v>
      </c>
      <c r="W82" s="57"/>
      <c r="X82" s="57"/>
      <c r="Y82" s="57"/>
      <c r="Z82" s="57"/>
      <c r="AA82" s="57"/>
      <c r="AB82" s="57"/>
      <c r="AC82" s="57"/>
      <c r="AD82" s="57"/>
      <c r="AE82" s="57"/>
      <c r="AF82" s="57"/>
      <c r="AG82" s="57"/>
      <c r="AH82" s="57"/>
      <c r="AI82" s="57"/>
      <c r="AJ82" s="57"/>
    </row>
    <row r="83" spans="1:36" s="41" customFormat="1" x14ac:dyDescent="0.3">
      <c r="A83" s="789"/>
      <c r="B83" s="56" t="s">
        <v>399</v>
      </c>
      <c r="C83" s="57">
        <f t="shared" si="25"/>
        <v>0</v>
      </c>
      <c r="D83" s="57">
        <f t="shared" si="26"/>
        <v>0</v>
      </c>
      <c r="E83" s="57">
        <f t="shared" si="27"/>
        <v>0</v>
      </c>
      <c r="F83" s="91"/>
      <c r="G83" s="91"/>
      <c r="H83" s="91"/>
      <c r="I83" s="91"/>
      <c r="J83" s="91"/>
      <c r="K83" s="91"/>
      <c r="L83" s="91"/>
      <c r="M83" s="91"/>
      <c r="N83" s="91"/>
      <c r="O83" s="91"/>
      <c r="P83" s="91"/>
      <c r="Q83" s="216">
        <f t="shared" si="28"/>
        <v>0</v>
      </c>
      <c r="R83" s="216">
        <f t="shared" si="29"/>
        <v>0</v>
      </c>
      <c r="S83" s="216">
        <f t="shared" si="30"/>
        <v>0</v>
      </c>
      <c r="T83" s="46"/>
      <c r="U83" s="46"/>
      <c r="V83" s="370">
        <f t="shared" si="23"/>
        <v>76</v>
      </c>
      <c r="W83" s="57"/>
      <c r="X83" s="57"/>
      <c r="Y83" s="57"/>
      <c r="Z83" s="57"/>
      <c r="AA83" s="57"/>
      <c r="AB83" s="57"/>
      <c r="AC83" s="57"/>
      <c r="AD83" s="57"/>
      <c r="AE83" s="57"/>
      <c r="AF83" s="57"/>
      <c r="AG83" s="57"/>
      <c r="AH83" s="57"/>
      <c r="AI83" s="57"/>
      <c r="AJ83" s="57"/>
    </row>
    <row r="84" spans="1:36" s="41" customFormat="1" x14ac:dyDescent="0.3">
      <c r="A84" s="789"/>
      <c r="B84" s="56" t="s">
        <v>400</v>
      </c>
      <c r="C84" s="57">
        <f t="shared" si="25"/>
        <v>0</v>
      </c>
      <c r="D84" s="57">
        <f t="shared" si="26"/>
        <v>0</v>
      </c>
      <c r="E84" s="57">
        <f t="shared" si="27"/>
        <v>0</v>
      </c>
      <c r="F84" s="91"/>
      <c r="G84" s="91"/>
      <c r="H84" s="91"/>
      <c r="I84" s="91"/>
      <c r="J84" s="91"/>
      <c r="K84" s="91"/>
      <c r="L84" s="91"/>
      <c r="M84" s="91"/>
      <c r="N84" s="91"/>
      <c r="O84" s="91"/>
      <c r="P84" s="91"/>
      <c r="Q84" s="216">
        <f t="shared" si="28"/>
        <v>0</v>
      </c>
      <c r="R84" s="216">
        <f t="shared" si="29"/>
        <v>0</v>
      </c>
      <c r="S84" s="216">
        <f t="shared" si="30"/>
        <v>0</v>
      </c>
      <c r="T84" s="46"/>
      <c r="U84" s="46"/>
      <c r="V84" s="370">
        <f t="shared" si="23"/>
        <v>77</v>
      </c>
      <c r="W84" s="57"/>
      <c r="X84" s="57"/>
      <c r="Y84" s="57"/>
      <c r="Z84" s="57"/>
      <c r="AA84" s="57"/>
      <c r="AB84" s="57"/>
      <c r="AC84" s="57"/>
      <c r="AD84" s="57"/>
      <c r="AE84" s="57"/>
      <c r="AF84" s="57"/>
      <c r="AG84" s="57"/>
      <c r="AH84" s="57"/>
      <c r="AI84" s="57"/>
      <c r="AJ84" s="57"/>
    </row>
    <row r="85" spans="1:36" s="41" customFormat="1" x14ac:dyDescent="0.3">
      <c r="A85" s="789"/>
      <c r="B85" s="56" t="s">
        <v>401</v>
      </c>
      <c r="C85" s="57">
        <f t="shared" si="25"/>
        <v>0</v>
      </c>
      <c r="D85" s="57">
        <f t="shared" si="26"/>
        <v>0</v>
      </c>
      <c r="E85" s="57">
        <f t="shared" si="27"/>
        <v>0</v>
      </c>
      <c r="F85" s="91"/>
      <c r="G85" s="91"/>
      <c r="H85" s="91"/>
      <c r="I85" s="91"/>
      <c r="J85" s="91"/>
      <c r="K85" s="91"/>
      <c r="L85" s="91"/>
      <c r="M85" s="91"/>
      <c r="N85" s="91"/>
      <c r="O85" s="91"/>
      <c r="P85" s="91"/>
      <c r="Q85" s="216">
        <f t="shared" si="28"/>
        <v>0</v>
      </c>
      <c r="R85" s="216">
        <f t="shared" si="29"/>
        <v>0</v>
      </c>
      <c r="S85" s="216">
        <f t="shared" si="30"/>
        <v>0</v>
      </c>
      <c r="T85" s="46"/>
      <c r="U85" s="46"/>
      <c r="V85" s="370">
        <f t="shared" si="23"/>
        <v>78</v>
      </c>
      <c r="W85" s="57"/>
      <c r="X85" s="57"/>
      <c r="Y85" s="57"/>
      <c r="Z85" s="57"/>
      <c r="AA85" s="57"/>
      <c r="AB85" s="57"/>
      <c r="AC85" s="57"/>
      <c r="AD85" s="57"/>
      <c r="AE85" s="57"/>
      <c r="AF85" s="57"/>
      <c r="AG85" s="57"/>
      <c r="AH85" s="57"/>
      <c r="AI85" s="57"/>
      <c r="AJ85" s="57"/>
    </row>
    <row r="86" spans="1:36" s="41" customFormat="1" x14ac:dyDescent="0.3">
      <c r="A86" s="789"/>
      <c r="B86" s="56" t="s">
        <v>402</v>
      </c>
      <c r="C86" s="57">
        <f t="shared" si="25"/>
        <v>0</v>
      </c>
      <c r="D86" s="57">
        <f t="shared" si="26"/>
        <v>0</v>
      </c>
      <c r="E86" s="57">
        <f t="shared" si="27"/>
        <v>0</v>
      </c>
      <c r="F86" s="91"/>
      <c r="G86" s="91"/>
      <c r="H86" s="91"/>
      <c r="I86" s="91"/>
      <c r="J86" s="91"/>
      <c r="K86" s="91"/>
      <c r="L86" s="91"/>
      <c r="M86" s="91"/>
      <c r="N86" s="91"/>
      <c r="O86" s="91"/>
      <c r="P86" s="91"/>
      <c r="Q86" s="216">
        <f t="shared" si="28"/>
        <v>0</v>
      </c>
      <c r="R86" s="216">
        <f t="shared" si="29"/>
        <v>0</v>
      </c>
      <c r="S86" s="216">
        <f t="shared" si="30"/>
        <v>0</v>
      </c>
      <c r="T86" s="46"/>
      <c r="U86" s="46"/>
      <c r="V86" s="370">
        <f t="shared" si="23"/>
        <v>79</v>
      </c>
      <c r="W86" s="57"/>
      <c r="X86" s="57"/>
      <c r="Y86" s="57"/>
      <c r="Z86" s="57"/>
      <c r="AA86" s="57"/>
      <c r="AB86" s="57"/>
      <c r="AC86" s="57"/>
      <c r="AD86" s="57"/>
      <c r="AE86" s="57"/>
      <c r="AF86" s="57"/>
      <c r="AG86" s="57"/>
      <c r="AH86" s="57"/>
      <c r="AI86" s="57"/>
      <c r="AJ86" s="57"/>
    </row>
    <row r="87" spans="1:36" s="41" customFormat="1" x14ac:dyDescent="0.3">
      <c r="A87" s="789"/>
      <c r="B87" s="56" t="s">
        <v>403</v>
      </c>
      <c r="C87" s="57">
        <f t="shared" si="25"/>
        <v>0</v>
      </c>
      <c r="D87" s="57">
        <f t="shared" si="26"/>
        <v>0</v>
      </c>
      <c r="E87" s="57">
        <f t="shared" si="27"/>
        <v>0</v>
      </c>
      <c r="F87" s="91"/>
      <c r="G87" s="91"/>
      <c r="H87" s="91"/>
      <c r="I87" s="91"/>
      <c r="J87" s="91"/>
      <c r="K87" s="91"/>
      <c r="L87" s="91"/>
      <c r="M87" s="91"/>
      <c r="N87" s="91"/>
      <c r="O87" s="91"/>
      <c r="P87" s="91"/>
      <c r="Q87" s="216">
        <f t="shared" si="28"/>
        <v>0</v>
      </c>
      <c r="R87" s="216">
        <f t="shared" si="29"/>
        <v>0</v>
      </c>
      <c r="S87" s="216">
        <f t="shared" si="30"/>
        <v>0</v>
      </c>
      <c r="T87" s="46"/>
      <c r="U87" s="46"/>
      <c r="V87" s="370">
        <f t="shared" si="23"/>
        <v>80</v>
      </c>
      <c r="W87" s="57"/>
      <c r="X87" s="57"/>
      <c r="Y87" s="57"/>
      <c r="Z87" s="57"/>
      <c r="AA87" s="57"/>
      <c r="AB87" s="57"/>
      <c r="AC87" s="57"/>
      <c r="AD87" s="57"/>
      <c r="AE87" s="57"/>
      <c r="AF87" s="57"/>
      <c r="AG87" s="57"/>
      <c r="AH87" s="57"/>
      <c r="AI87" s="57"/>
      <c r="AJ87" s="57"/>
    </row>
    <row r="88" spans="1:36" s="41" customFormat="1" x14ac:dyDescent="0.3">
      <c r="A88" s="789"/>
      <c r="B88" s="56" t="s">
        <v>404</v>
      </c>
      <c r="C88" s="57">
        <f t="shared" si="25"/>
        <v>0</v>
      </c>
      <c r="D88" s="57">
        <f t="shared" si="26"/>
        <v>0</v>
      </c>
      <c r="E88" s="57">
        <f t="shared" si="27"/>
        <v>0</v>
      </c>
      <c r="F88" s="91"/>
      <c r="G88" s="91"/>
      <c r="H88" s="91"/>
      <c r="I88" s="91"/>
      <c r="J88" s="91"/>
      <c r="K88" s="91"/>
      <c r="L88" s="91"/>
      <c r="M88" s="91"/>
      <c r="N88" s="91"/>
      <c r="O88" s="91"/>
      <c r="P88" s="91"/>
      <c r="Q88" s="216">
        <f t="shared" si="28"/>
        <v>0</v>
      </c>
      <c r="R88" s="216">
        <f t="shared" si="29"/>
        <v>0</v>
      </c>
      <c r="S88" s="216">
        <f t="shared" si="30"/>
        <v>0</v>
      </c>
      <c r="T88" s="46"/>
      <c r="U88" s="46"/>
      <c r="V88" s="370">
        <f t="shared" si="23"/>
        <v>81</v>
      </c>
      <c r="W88" s="57"/>
      <c r="X88" s="57"/>
      <c r="Y88" s="57"/>
      <c r="Z88" s="57"/>
      <c r="AA88" s="57"/>
      <c r="AB88" s="57"/>
      <c r="AC88" s="57"/>
      <c r="AD88" s="57"/>
      <c r="AE88" s="57"/>
      <c r="AF88" s="57"/>
      <c r="AG88" s="57"/>
      <c r="AH88" s="57"/>
      <c r="AI88" s="57"/>
      <c r="AJ88" s="57"/>
    </row>
    <row r="89" spans="1:36" s="41" customFormat="1" x14ac:dyDescent="0.3">
      <c r="A89" s="789"/>
      <c r="B89" s="56" t="s">
        <v>405</v>
      </c>
      <c r="C89" s="57">
        <f t="shared" si="25"/>
        <v>0</v>
      </c>
      <c r="D89" s="57">
        <f t="shared" si="26"/>
        <v>0</v>
      </c>
      <c r="E89" s="57">
        <f t="shared" si="27"/>
        <v>0</v>
      </c>
      <c r="F89" s="91"/>
      <c r="G89" s="91"/>
      <c r="H89" s="91"/>
      <c r="I89" s="91"/>
      <c r="J89" s="91"/>
      <c r="K89" s="91"/>
      <c r="L89" s="91"/>
      <c r="M89" s="91"/>
      <c r="N89" s="91"/>
      <c r="O89" s="91"/>
      <c r="P89" s="91"/>
      <c r="Q89" s="216">
        <f t="shared" si="28"/>
        <v>0</v>
      </c>
      <c r="R89" s="216">
        <f t="shared" si="29"/>
        <v>0</v>
      </c>
      <c r="S89" s="216">
        <f t="shared" si="30"/>
        <v>0</v>
      </c>
      <c r="T89" s="46"/>
      <c r="U89" s="46"/>
      <c r="V89" s="370">
        <f t="shared" si="23"/>
        <v>82</v>
      </c>
      <c r="W89" s="57"/>
      <c r="X89" s="57"/>
      <c r="Y89" s="57"/>
      <c r="Z89" s="57"/>
      <c r="AA89" s="57"/>
      <c r="AB89" s="57"/>
      <c r="AC89" s="57"/>
      <c r="AD89" s="57"/>
      <c r="AE89" s="57"/>
      <c r="AF89" s="57"/>
      <c r="AG89" s="57"/>
      <c r="AH89" s="57"/>
      <c r="AI89" s="57"/>
      <c r="AJ89" s="57"/>
    </row>
    <row r="90" spans="1:36" s="41" customFormat="1" x14ac:dyDescent="0.3">
      <c r="A90" s="789"/>
      <c r="B90" s="56" t="s">
        <v>406</v>
      </c>
      <c r="C90" s="57">
        <f t="shared" si="25"/>
        <v>0</v>
      </c>
      <c r="D90" s="57">
        <f t="shared" si="26"/>
        <v>0</v>
      </c>
      <c r="E90" s="57">
        <f t="shared" si="27"/>
        <v>0</v>
      </c>
      <c r="F90" s="91"/>
      <c r="G90" s="91"/>
      <c r="H90" s="91"/>
      <c r="I90" s="91"/>
      <c r="J90" s="91"/>
      <c r="K90" s="91"/>
      <c r="L90" s="91"/>
      <c r="M90" s="91"/>
      <c r="N90" s="91"/>
      <c r="O90" s="91"/>
      <c r="P90" s="91"/>
      <c r="Q90" s="216">
        <f t="shared" si="28"/>
        <v>0</v>
      </c>
      <c r="R90" s="216">
        <f t="shared" si="29"/>
        <v>0</v>
      </c>
      <c r="S90" s="216">
        <f t="shared" si="30"/>
        <v>0</v>
      </c>
      <c r="T90" s="46"/>
      <c r="U90" s="46"/>
      <c r="V90" s="370">
        <f t="shared" si="23"/>
        <v>83</v>
      </c>
      <c r="W90" s="57"/>
      <c r="X90" s="57"/>
      <c r="Y90" s="57"/>
      <c r="Z90" s="57"/>
      <c r="AA90" s="57"/>
      <c r="AB90" s="57"/>
      <c r="AC90" s="57"/>
      <c r="AD90" s="57"/>
      <c r="AE90" s="57"/>
      <c r="AF90" s="57"/>
      <c r="AG90" s="57"/>
      <c r="AH90" s="57"/>
      <c r="AI90" s="57"/>
      <c r="AJ90" s="57"/>
    </row>
    <row r="91" spans="1:36" s="41" customFormat="1" x14ac:dyDescent="0.3">
      <c r="A91" s="789"/>
      <c r="B91" s="56" t="s">
        <v>407</v>
      </c>
      <c r="C91" s="57">
        <f t="shared" si="25"/>
        <v>0</v>
      </c>
      <c r="D91" s="57">
        <f t="shared" si="26"/>
        <v>0</v>
      </c>
      <c r="E91" s="57">
        <f t="shared" si="27"/>
        <v>0</v>
      </c>
      <c r="F91" s="91"/>
      <c r="G91" s="91"/>
      <c r="H91" s="91"/>
      <c r="I91" s="91"/>
      <c r="J91" s="91"/>
      <c r="K91" s="91"/>
      <c r="L91" s="91"/>
      <c r="M91" s="91"/>
      <c r="N91" s="91"/>
      <c r="O91" s="91"/>
      <c r="P91" s="91"/>
      <c r="Q91" s="216">
        <f t="shared" si="28"/>
        <v>0</v>
      </c>
      <c r="R91" s="216">
        <f t="shared" si="29"/>
        <v>0</v>
      </c>
      <c r="S91" s="216">
        <f t="shared" si="30"/>
        <v>0</v>
      </c>
      <c r="T91" s="46"/>
      <c r="U91" s="46"/>
      <c r="V91" s="370">
        <f t="shared" si="23"/>
        <v>84</v>
      </c>
      <c r="W91" s="57"/>
      <c r="X91" s="57"/>
      <c r="Y91" s="57"/>
      <c r="Z91" s="57"/>
      <c r="AA91" s="57"/>
      <c r="AB91" s="57"/>
      <c r="AC91" s="57"/>
      <c r="AD91" s="57"/>
      <c r="AE91" s="57"/>
      <c r="AF91" s="57"/>
      <c r="AG91" s="57"/>
      <c r="AH91" s="57"/>
      <c r="AI91" s="57"/>
      <c r="AJ91" s="57"/>
    </row>
    <row r="92" spans="1:36" s="41" customFormat="1" x14ac:dyDescent="0.3">
      <c r="A92" s="789"/>
      <c r="B92" s="56" t="s">
        <v>408</v>
      </c>
      <c r="C92" s="57">
        <f t="shared" si="25"/>
        <v>0</v>
      </c>
      <c r="D92" s="57">
        <f t="shared" si="26"/>
        <v>0</v>
      </c>
      <c r="E92" s="57">
        <f t="shared" si="27"/>
        <v>0</v>
      </c>
      <c r="F92" s="91"/>
      <c r="G92" s="91"/>
      <c r="H92" s="91"/>
      <c r="I92" s="91"/>
      <c r="J92" s="91"/>
      <c r="K92" s="91"/>
      <c r="L92" s="91"/>
      <c r="M92" s="91"/>
      <c r="N92" s="91"/>
      <c r="O92" s="91"/>
      <c r="P92" s="91"/>
      <c r="Q92" s="216">
        <f t="shared" si="28"/>
        <v>0</v>
      </c>
      <c r="R92" s="216">
        <f t="shared" si="29"/>
        <v>0</v>
      </c>
      <c r="S92" s="216">
        <f t="shared" si="30"/>
        <v>0</v>
      </c>
      <c r="T92" s="46"/>
      <c r="U92" s="46"/>
      <c r="V92" s="370">
        <f t="shared" si="23"/>
        <v>85</v>
      </c>
      <c r="W92" s="57"/>
      <c r="X92" s="57"/>
      <c r="Y92" s="57"/>
      <c r="Z92" s="57"/>
      <c r="AA92" s="57"/>
      <c r="AB92" s="57"/>
      <c r="AC92" s="57"/>
      <c r="AD92" s="57"/>
      <c r="AE92" s="57"/>
      <c r="AF92" s="57"/>
      <c r="AG92" s="57"/>
      <c r="AH92" s="57"/>
      <c r="AI92" s="57"/>
      <c r="AJ92" s="57"/>
    </row>
    <row r="93" spans="1:36" s="41" customFormat="1" x14ac:dyDescent="0.3">
      <c r="A93" s="789"/>
      <c r="B93" s="56" t="s">
        <v>409</v>
      </c>
      <c r="C93" s="57">
        <f t="shared" si="25"/>
        <v>0</v>
      </c>
      <c r="D93" s="57">
        <f t="shared" si="26"/>
        <v>0</v>
      </c>
      <c r="E93" s="57">
        <f t="shared" si="27"/>
        <v>0</v>
      </c>
      <c r="F93" s="91"/>
      <c r="G93" s="91"/>
      <c r="H93" s="91"/>
      <c r="I93" s="91"/>
      <c r="J93" s="91"/>
      <c r="K93" s="91"/>
      <c r="L93" s="91"/>
      <c r="M93" s="91"/>
      <c r="N93" s="91"/>
      <c r="O93" s="91"/>
      <c r="P93" s="91"/>
      <c r="Q93" s="216">
        <f t="shared" si="28"/>
        <v>0</v>
      </c>
      <c r="R93" s="216">
        <f t="shared" si="29"/>
        <v>0</v>
      </c>
      <c r="S93" s="216">
        <f t="shared" si="30"/>
        <v>0</v>
      </c>
      <c r="T93" s="46"/>
      <c r="U93" s="46"/>
      <c r="V93" s="370">
        <f t="shared" si="23"/>
        <v>86</v>
      </c>
      <c r="W93" s="57"/>
      <c r="X93" s="57"/>
      <c r="Y93" s="57"/>
      <c r="Z93" s="57"/>
      <c r="AA93" s="57"/>
      <c r="AB93" s="57"/>
      <c r="AC93" s="57"/>
      <c r="AD93" s="57"/>
      <c r="AE93" s="57"/>
      <c r="AF93" s="57"/>
      <c r="AG93" s="57"/>
      <c r="AH93" s="57"/>
      <c r="AI93" s="57"/>
      <c r="AJ93" s="57"/>
    </row>
    <row r="94" spans="1:36" s="41" customFormat="1" x14ac:dyDescent="0.3">
      <c r="A94" s="789"/>
      <c r="B94" s="56" t="s">
        <v>410</v>
      </c>
      <c r="C94" s="57">
        <f t="shared" si="25"/>
        <v>0</v>
      </c>
      <c r="D94" s="57">
        <f t="shared" si="26"/>
        <v>0</v>
      </c>
      <c r="E94" s="57">
        <f t="shared" si="27"/>
        <v>0</v>
      </c>
      <c r="F94" s="91"/>
      <c r="G94" s="91"/>
      <c r="H94" s="91"/>
      <c r="I94" s="91"/>
      <c r="J94" s="91"/>
      <c r="K94" s="91"/>
      <c r="L94" s="91"/>
      <c r="M94" s="91"/>
      <c r="N94" s="91"/>
      <c r="O94" s="91"/>
      <c r="P94" s="91"/>
      <c r="Q94" s="216">
        <f t="shared" si="28"/>
        <v>0</v>
      </c>
      <c r="R94" s="216">
        <f t="shared" si="29"/>
        <v>0</v>
      </c>
      <c r="S94" s="216">
        <f t="shared" si="30"/>
        <v>0</v>
      </c>
      <c r="T94" s="46"/>
      <c r="U94" s="46"/>
      <c r="V94" s="370">
        <f t="shared" si="23"/>
        <v>87</v>
      </c>
      <c r="W94" s="57"/>
      <c r="X94" s="57"/>
      <c r="Y94" s="57"/>
      <c r="Z94" s="57"/>
      <c r="AA94" s="57"/>
      <c r="AB94" s="57"/>
      <c r="AC94" s="57"/>
      <c r="AD94" s="57"/>
      <c r="AE94" s="57"/>
      <c r="AF94" s="57"/>
      <c r="AG94" s="57"/>
      <c r="AH94" s="57"/>
      <c r="AI94" s="57"/>
      <c r="AJ94" s="57"/>
    </row>
    <row r="95" spans="1:36" s="41" customFormat="1" x14ac:dyDescent="0.3">
      <c r="A95" s="789"/>
      <c r="B95" s="56" t="s">
        <v>411</v>
      </c>
      <c r="C95" s="57">
        <f t="shared" si="25"/>
        <v>0</v>
      </c>
      <c r="D95" s="57">
        <f t="shared" si="26"/>
        <v>0</v>
      </c>
      <c r="E95" s="57">
        <f t="shared" si="27"/>
        <v>0</v>
      </c>
      <c r="F95" s="91"/>
      <c r="G95" s="91"/>
      <c r="H95" s="91"/>
      <c r="I95" s="91"/>
      <c r="J95" s="91"/>
      <c r="K95" s="91"/>
      <c r="L95" s="91"/>
      <c r="M95" s="91"/>
      <c r="N95" s="91"/>
      <c r="O95" s="91"/>
      <c r="P95" s="91"/>
      <c r="Q95" s="216">
        <f t="shared" si="28"/>
        <v>0</v>
      </c>
      <c r="R95" s="216">
        <f t="shared" si="29"/>
        <v>0</v>
      </c>
      <c r="S95" s="216">
        <f t="shared" si="30"/>
        <v>0</v>
      </c>
      <c r="T95" s="46"/>
      <c r="U95" s="46"/>
      <c r="V95" s="370">
        <f t="shared" si="23"/>
        <v>88</v>
      </c>
      <c r="W95" s="57"/>
      <c r="X95" s="57"/>
      <c r="Y95" s="57"/>
      <c r="Z95" s="57"/>
      <c r="AA95" s="57"/>
      <c r="AB95" s="57"/>
      <c r="AC95" s="57"/>
      <c r="AD95" s="57"/>
      <c r="AE95" s="57"/>
      <c r="AF95" s="57"/>
      <c r="AG95" s="57"/>
      <c r="AH95" s="57"/>
      <c r="AI95" s="57"/>
      <c r="AJ95" s="57"/>
    </row>
    <row r="96" spans="1:36" s="41" customFormat="1" x14ac:dyDescent="0.3">
      <c r="A96" s="789"/>
      <c r="B96" s="56" t="s">
        <v>138</v>
      </c>
      <c r="C96" s="57">
        <f t="shared" si="25"/>
        <v>0</v>
      </c>
      <c r="D96" s="57">
        <f t="shared" si="26"/>
        <v>0</v>
      </c>
      <c r="E96" s="57">
        <f t="shared" si="27"/>
        <v>0</v>
      </c>
      <c r="F96" s="91"/>
      <c r="G96" s="91"/>
      <c r="H96" s="91"/>
      <c r="I96" s="91"/>
      <c r="J96" s="91"/>
      <c r="K96" s="91"/>
      <c r="L96" s="91"/>
      <c r="M96" s="91"/>
      <c r="N96" s="91"/>
      <c r="O96" s="91"/>
      <c r="P96" s="91"/>
      <c r="Q96" s="216">
        <f t="shared" si="28"/>
        <v>0</v>
      </c>
      <c r="R96" s="216">
        <f t="shared" si="29"/>
        <v>0</v>
      </c>
      <c r="S96" s="216">
        <f t="shared" si="30"/>
        <v>0</v>
      </c>
      <c r="T96" s="46"/>
      <c r="U96" s="46"/>
      <c r="V96" s="370">
        <f t="shared" si="23"/>
        <v>89</v>
      </c>
      <c r="W96" s="57"/>
      <c r="X96" s="57"/>
      <c r="Y96" s="57"/>
      <c r="Z96" s="57"/>
      <c r="AA96" s="57"/>
      <c r="AB96" s="57"/>
      <c r="AC96" s="57"/>
      <c r="AD96" s="57"/>
      <c r="AE96" s="57"/>
      <c r="AF96" s="57"/>
      <c r="AG96" s="57"/>
      <c r="AH96" s="57"/>
      <c r="AI96" s="57"/>
      <c r="AJ96" s="57"/>
    </row>
    <row r="97" spans="1:36" s="41" customFormat="1" x14ac:dyDescent="0.3">
      <c r="A97" s="789"/>
      <c r="B97" s="56" t="s">
        <v>94</v>
      </c>
      <c r="C97" s="57">
        <f t="shared" si="25"/>
        <v>0</v>
      </c>
      <c r="D97" s="57">
        <f t="shared" si="26"/>
        <v>0</v>
      </c>
      <c r="E97" s="57">
        <f t="shared" si="27"/>
        <v>0</v>
      </c>
      <c r="F97" s="91"/>
      <c r="G97" s="91"/>
      <c r="H97" s="91"/>
      <c r="I97" s="91"/>
      <c r="J97" s="91"/>
      <c r="K97" s="91"/>
      <c r="L97" s="91"/>
      <c r="M97" s="91"/>
      <c r="N97" s="91"/>
      <c r="O97" s="91"/>
      <c r="P97" s="91"/>
      <c r="Q97" s="216">
        <f t="shared" si="28"/>
        <v>0</v>
      </c>
      <c r="R97" s="216">
        <f t="shared" si="29"/>
        <v>0</v>
      </c>
      <c r="S97" s="216">
        <f t="shared" si="30"/>
        <v>0</v>
      </c>
      <c r="T97" s="46"/>
      <c r="U97" s="46"/>
      <c r="V97" s="370">
        <f t="shared" si="23"/>
        <v>90</v>
      </c>
      <c r="W97" s="57"/>
      <c r="X97" s="57"/>
      <c r="Y97" s="57"/>
      <c r="Z97" s="57"/>
      <c r="AA97" s="57"/>
      <c r="AB97" s="57"/>
      <c r="AC97" s="57"/>
      <c r="AD97" s="57"/>
      <c r="AE97" s="57"/>
      <c r="AF97" s="57"/>
      <c r="AG97" s="57"/>
      <c r="AH97" s="57"/>
      <c r="AI97" s="57"/>
      <c r="AJ97" s="57"/>
    </row>
    <row r="98" spans="1:36" s="41" customFormat="1" x14ac:dyDescent="0.3">
      <c r="A98" s="789"/>
      <c r="B98" s="56" t="str">
        <f>B61</f>
        <v>Intitulé libre 1</v>
      </c>
      <c r="C98" s="57">
        <f t="shared" si="25"/>
        <v>0</v>
      </c>
      <c r="D98" s="57">
        <f t="shared" si="26"/>
        <v>0</v>
      </c>
      <c r="E98" s="57">
        <f t="shared" si="27"/>
        <v>0</v>
      </c>
      <c r="F98" s="91"/>
      <c r="G98" s="91"/>
      <c r="H98" s="91"/>
      <c r="I98" s="91"/>
      <c r="J98" s="91"/>
      <c r="K98" s="91"/>
      <c r="L98" s="91"/>
      <c r="M98" s="91"/>
      <c r="N98" s="91"/>
      <c r="O98" s="91"/>
      <c r="P98" s="91"/>
      <c r="Q98" s="216">
        <f t="shared" si="28"/>
        <v>0</v>
      </c>
      <c r="R98" s="216">
        <f t="shared" si="29"/>
        <v>0</v>
      </c>
      <c r="S98" s="216">
        <f t="shared" si="30"/>
        <v>0</v>
      </c>
      <c r="T98" s="46"/>
      <c r="U98" s="46"/>
      <c r="V98" s="370">
        <f t="shared" si="23"/>
        <v>91</v>
      </c>
      <c r="W98" s="57"/>
      <c r="X98" s="57"/>
      <c r="Y98" s="57"/>
      <c r="Z98" s="57"/>
      <c r="AA98" s="57"/>
      <c r="AB98" s="57"/>
      <c r="AC98" s="57"/>
      <c r="AD98" s="57"/>
      <c r="AE98" s="57"/>
      <c r="AF98" s="57"/>
      <c r="AG98" s="57"/>
      <c r="AH98" s="57"/>
      <c r="AI98" s="57"/>
      <c r="AJ98" s="57"/>
    </row>
    <row r="99" spans="1:36" s="41" customFormat="1" x14ac:dyDescent="0.3">
      <c r="A99" s="789"/>
      <c r="B99" s="56" t="str">
        <f>B62</f>
        <v>Intitulé libre 2</v>
      </c>
      <c r="C99" s="57">
        <f t="shared" si="25"/>
        <v>0</v>
      </c>
      <c r="D99" s="57">
        <f t="shared" si="26"/>
        <v>0</v>
      </c>
      <c r="E99" s="57">
        <f t="shared" si="27"/>
        <v>0</v>
      </c>
      <c r="F99" s="91"/>
      <c r="G99" s="91"/>
      <c r="H99" s="91"/>
      <c r="I99" s="91"/>
      <c r="J99" s="91"/>
      <c r="K99" s="91"/>
      <c r="L99" s="91"/>
      <c r="M99" s="91"/>
      <c r="N99" s="91"/>
      <c r="O99" s="91"/>
      <c r="P99" s="91"/>
      <c r="Q99" s="216">
        <f t="shared" si="28"/>
        <v>0</v>
      </c>
      <c r="R99" s="216">
        <f t="shared" si="29"/>
        <v>0</v>
      </c>
      <c r="S99" s="216">
        <f t="shared" si="30"/>
        <v>0</v>
      </c>
      <c r="T99" s="46"/>
      <c r="U99" s="46"/>
      <c r="V99" s="370">
        <f t="shared" si="23"/>
        <v>92</v>
      </c>
      <c r="W99" s="57"/>
      <c r="X99" s="57"/>
      <c r="Y99" s="57"/>
      <c r="Z99" s="57"/>
      <c r="AA99" s="57"/>
      <c r="AB99" s="57"/>
      <c r="AC99" s="57"/>
      <c r="AD99" s="57"/>
      <c r="AE99" s="57"/>
      <c r="AF99" s="57"/>
      <c r="AG99" s="57"/>
      <c r="AH99" s="57"/>
      <c r="AI99" s="57"/>
      <c r="AJ99" s="57"/>
    </row>
    <row r="100" spans="1:36" s="41" customFormat="1" x14ac:dyDescent="0.3">
      <c r="A100" s="789"/>
      <c r="B100" s="56" t="str">
        <f>B63</f>
        <v>Intitulé libre 3</v>
      </c>
      <c r="C100" s="57">
        <f t="shared" si="25"/>
        <v>0</v>
      </c>
      <c r="D100" s="57">
        <f t="shared" si="26"/>
        <v>0</v>
      </c>
      <c r="E100" s="57">
        <f t="shared" si="27"/>
        <v>0</v>
      </c>
      <c r="F100" s="91"/>
      <c r="G100" s="91"/>
      <c r="H100" s="91"/>
      <c r="I100" s="91"/>
      <c r="J100" s="91"/>
      <c r="K100" s="91"/>
      <c r="L100" s="91"/>
      <c r="M100" s="91"/>
      <c r="N100" s="91"/>
      <c r="O100" s="91"/>
      <c r="P100" s="91"/>
      <c r="Q100" s="216">
        <f t="shared" si="28"/>
        <v>0</v>
      </c>
      <c r="R100" s="216">
        <f t="shared" si="29"/>
        <v>0</v>
      </c>
      <c r="S100" s="216">
        <f t="shared" si="30"/>
        <v>0</v>
      </c>
      <c r="T100" s="46"/>
      <c r="U100" s="46"/>
      <c r="V100" s="370">
        <f t="shared" si="23"/>
        <v>93</v>
      </c>
      <c r="W100" s="57"/>
      <c r="X100" s="57"/>
      <c r="Y100" s="57"/>
      <c r="Z100" s="57"/>
      <c r="AA100" s="57"/>
      <c r="AB100" s="57"/>
      <c r="AC100" s="57"/>
      <c r="AD100" s="57"/>
      <c r="AE100" s="57"/>
      <c r="AF100" s="57"/>
      <c r="AG100" s="57"/>
      <c r="AH100" s="57"/>
      <c r="AI100" s="57"/>
      <c r="AJ100" s="57"/>
    </row>
    <row r="101" spans="1:36" s="41" customFormat="1" x14ac:dyDescent="0.3">
      <c r="A101" s="789"/>
      <c r="B101" s="56" t="str">
        <f>B64</f>
        <v>Intitulé libre 4</v>
      </c>
      <c r="C101" s="57">
        <f t="shared" si="25"/>
        <v>0</v>
      </c>
      <c r="D101" s="57">
        <f t="shared" si="26"/>
        <v>0</v>
      </c>
      <c r="E101" s="57">
        <f t="shared" si="27"/>
        <v>0</v>
      </c>
      <c r="F101" s="91"/>
      <c r="G101" s="91"/>
      <c r="H101" s="91"/>
      <c r="I101" s="91"/>
      <c r="J101" s="91"/>
      <c r="K101" s="91"/>
      <c r="L101" s="91"/>
      <c r="M101" s="91"/>
      <c r="N101" s="91"/>
      <c r="O101" s="91"/>
      <c r="P101" s="91"/>
      <c r="Q101" s="216">
        <f t="shared" si="28"/>
        <v>0</v>
      </c>
      <c r="R101" s="216">
        <f t="shared" si="29"/>
        <v>0</v>
      </c>
      <c r="S101" s="216">
        <f t="shared" si="30"/>
        <v>0</v>
      </c>
      <c r="T101" s="46"/>
      <c r="U101" s="46"/>
      <c r="V101" s="370">
        <f t="shared" si="23"/>
        <v>94</v>
      </c>
      <c r="W101" s="57"/>
      <c r="X101" s="57"/>
      <c r="Y101" s="57"/>
      <c r="Z101" s="57"/>
      <c r="AA101" s="57"/>
      <c r="AB101" s="57"/>
      <c r="AC101" s="57"/>
      <c r="AD101" s="57"/>
      <c r="AE101" s="57"/>
      <c r="AF101" s="57"/>
      <c r="AG101" s="57"/>
      <c r="AH101" s="57"/>
      <c r="AI101" s="57"/>
      <c r="AJ101" s="57"/>
    </row>
    <row r="102" spans="1:36" s="41" customFormat="1" x14ac:dyDescent="0.3">
      <c r="A102" s="789"/>
      <c r="B102" s="56" t="str">
        <f>B65</f>
        <v>Intitulé libre 5</v>
      </c>
      <c r="C102" s="57">
        <f t="shared" si="25"/>
        <v>0</v>
      </c>
      <c r="D102" s="57">
        <f t="shared" si="26"/>
        <v>0</v>
      </c>
      <c r="E102" s="57">
        <f t="shared" si="27"/>
        <v>0</v>
      </c>
      <c r="F102" s="91"/>
      <c r="G102" s="91"/>
      <c r="H102" s="91"/>
      <c r="I102" s="91"/>
      <c r="J102" s="91"/>
      <c r="K102" s="91"/>
      <c r="L102" s="91"/>
      <c r="M102" s="91"/>
      <c r="N102" s="91"/>
      <c r="O102" s="91"/>
      <c r="P102" s="91"/>
      <c r="Q102" s="216">
        <f t="shared" si="28"/>
        <v>0</v>
      </c>
      <c r="R102" s="216">
        <f t="shared" si="29"/>
        <v>0</v>
      </c>
      <c r="S102" s="216">
        <f t="shared" si="30"/>
        <v>0</v>
      </c>
      <c r="T102" s="46"/>
      <c r="U102" s="46"/>
      <c r="V102" s="370">
        <f t="shared" si="23"/>
        <v>95</v>
      </c>
      <c r="W102" s="57"/>
      <c r="X102" s="57"/>
      <c r="Y102" s="57"/>
      <c r="Z102" s="57"/>
      <c r="AA102" s="57"/>
      <c r="AB102" s="57"/>
      <c r="AC102" s="57"/>
      <c r="AD102" s="57"/>
      <c r="AE102" s="57"/>
      <c r="AF102" s="57"/>
      <c r="AG102" s="57"/>
      <c r="AH102" s="57"/>
      <c r="AI102" s="57"/>
      <c r="AJ102" s="57"/>
    </row>
    <row r="103" spans="1:36" s="41" customFormat="1" ht="14.25" thickBot="1" x14ac:dyDescent="0.35">
      <c r="A103" s="789"/>
      <c r="B103" s="58" t="s">
        <v>140</v>
      </c>
      <c r="C103" s="59">
        <f>SUM(C82:C102)</f>
        <v>0</v>
      </c>
      <c r="D103" s="59">
        <f>SUM(D82:D102)</f>
        <v>0</v>
      </c>
      <c r="E103" s="59">
        <f>SUM(E82:E102)</f>
        <v>0</v>
      </c>
      <c r="F103" s="59">
        <f t="shared" ref="F103:P103" si="31">SUM(F82:F102)</f>
        <v>0</v>
      </c>
      <c r="G103" s="59">
        <f t="shared" si="31"/>
        <v>0</v>
      </c>
      <c r="H103" s="59">
        <f t="shared" si="31"/>
        <v>0</v>
      </c>
      <c r="I103" s="59">
        <f t="shared" si="31"/>
        <v>0</v>
      </c>
      <c r="J103" s="59">
        <f t="shared" si="31"/>
        <v>0</v>
      </c>
      <c r="K103" s="59">
        <f t="shared" si="31"/>
        <v>0</v>
      </c>
      <c r="L103" s="59">
        <f t="shared" si="31"/>
        <v>0</v>
      </c>
      <c r="M103" s="59">
        <f t="shared" si="31"/>
        <v>0</v>
      </c>
      <c r="N103" s="59">
        <f t="shared" si="31"/>
        <v>0</v>
      </c>
      <c r="O103" s="59">
        <f t="shared" si="31"/>
        <v>0</v>
      </c>
      <c r="P103" s="59">
        <f t="shared" si="31"/>
        <v>0</v>
      </c>
      <c r="Q103" s="59">
        <f>SUM(Q82:Q102)</f>
        <v>0</v>
      </c>
      <c r="R103" s="59">
        <f>SUM(R82:R102)</f>
        <v>0</v>
      </c>
      <c r="S103" s="59">
        <f>SUM(S82:S102)</f>
        <v>0</v>
      </c>
      <c r="T103" s="370"/>
      <c r="U103" s="46" t="str">
        <f>RIGHT(A82,4)&amp;"reseau"</f>
        <v>2017reseau</v>
      </c>
      <c r="V103" s="370">
        <f t="shared" si="23"/>
        <v>96</v>
      </c>
      <c r="W103" s="57"/>
      <c r="X103" s="57"/>
      <c r="Y103" s="57"/>
      <c r="Z103" s="57"/>
      <c r="AA103" s="57"/>
      <c r="AB103" s="57"/>
      <c r="AC103" s="57"/>
      <c r="AD103" s="57"/>
      <c r="AE103" s="57"/>
      <c r="AF103" s="57"/>
      <c r="AG103" s="57"/>
      <c r="AH103" s="57"/>
      <c r="AI103" s="57"/>
      <c r="AJ103" s="57"/>
    </row>
    <row r="104" spans="1:36" s="41" customFormat="1" x14ac:dyDescent="0.3">
      <c r="A104" s="789"/>
      <c r="B104" s="60"/>
      <c r="C104" s="57"/>
      <c r="D104" s="57"/>
      <c r="E104" s="57"/>
      <c r="F104" s="57"/>
      <c r="G104" s="57"/>
      <c r="H104" s="57"/>
      <c r="I104" s="57"/>
      <c r="J104" s="57"/>
      <c r="K104" s="57"/>
      <c r="L104" s="57"/>
      <c r="M104" s="57"/>
      <c r="N104" s="57"/>
      <c r="O104" s="57"/>
      <c r="P104" s="57"/>
      <c r="Q104" s="57"/>
      <c r="R104" s="57"/>
      <c r="S104" s="57"/>
      <c r="T104" s="46"/>
      <c r="U104" s="46"/>
      <c r="V104" s="370">
        <f t="shared" si="23"/>
        <v>97</v>
      </c>
      <c r="W104" s="57"/>
      <c r="X104" s="57"/>
      <c r="Y104" s="57"/>
      <c r="Z104" s="57"/>
      <c r="AA104" s="57"/>
      <c r="AB104" s="57"/>
      <c r="AC104" s="57"/>
      <c r="AD104" s="57"/>
      <c r="AE104" s="57"/>
      <c r="AF104" s="57"/>
      <c r="AG104" s="57"/>
      <c r="AH104" s="57"/>
      <c r="AI104" s="57"/>
      <c r="AJ104" s="57"/>
    </row>
    <row r="105" spans="1:36" s="41" customFormat="1" x14ac:dyDescent="0.3">
      <c r="A105" s="789"/>
      <c r="B105" s="56" t="s">
        <v>398</v>
      </c>
      <c r="C105" s="57">
        <f>Q68</f>
        <v>0</v>
      </c>
      <c r="D105" s="57">
        <f t="shared" ref="D105:D116" si="32">R68</f>
        <v>0</v>
      </c>
      <c r="E105" s="57">
        <f t="shared" ref="E105:E116" si="33">S68</f>
        <v>0</v>
      </c>
      <c r="F105" s="91"/>
      <c r="G105" s="91"/>
      <c r="H105" s="91"/>
      <c r="I105" s="91"/>
      <c r="J105" s="91"/>
      <c r="K105" s="91"/>
      <c r="L105" s="91"/>
      <c r="M105" s="91"/>
      <c r="N105" s="91"/>
      <c r="O105" s="91"/>
      <c r="P105" s="91"/>
      <c r="Q105" s="57">
        <f t="shared" ref="Q105:Q113" si="34">SUM(C105,F105:J105,M105:N105)</f>
        <v>0</v>
      </c>
      <c r="R105" s="57">
        <f t="shared" ref="R105:R113" si="35">SUM(D105,K105,O105)</f>
        <v>0</v>
      </c>
      <c r="S105" s="57">
        <f t="shared" ref="S105:S113" si="36">SUM(E105,L105,P105)</f>
        <v>0</v>
      </c>
      <c r="T105" s="46"/>
      <c r="U105" s="46"/>
      <c r="V105" s="370">
        <f t="shared" si="23"/>
        <v>98</v>
      </c>
      <c r="W105" s="57"/>
      <c r="X105" s="57"/>
      <c r="Y105" s="57"/>
      <c r="Z105" s="57"/>
      <c r="AA105" s="57"/>
      <c r="AB105" s="57"/>
      <c r="AC105" s="57"/>
      <c r="AD105" s="57"/>
      <c r="AE105" s="57"/>
      <c r="AF105" s="57"/>
      <c r="AG105" s="57"/>
      <c r="AH105" s="57"/>
      <c r="AI105" s="57"/>
      <c r="AJ105" s="57"/>
    </row>
    <row r="106" spans="1:36" s="41" customFormat="1" x14ac:dyDescent="0.3">
      <c r="A106" s="789"/>
      <c r="B106" s="56" t="s">
        <v>141</v>
      </c>
      <c r="C106" s="57">
        <f t="shared" ref="C106:C116" si="37">Q69</f>
        <v>0</v>
      </c>
      <c r="D106" s="57">
        <f t="shared" si="32"/>
        <v>0</v>
      </c>
      <c r="E106" s="57">
        <f t="shared" si="33"/>
        <v>0</v>
      </c>
      <c r="F106" s="91"/>
      <c r="G106" s="91"/>
      <c r="H106" s="91"/>
      <c r="I106" s="91"/>
      <c r="J106" s="91"/>
      <c r="K106" s="91"/>
      <c r="L106" s="91"/>
      <c r="M106" s="91"/>
      <c r="N106" s="91"/>
      <c r="O106" s="91"/>
      <c r="P106" s="91"/>
      <c r="Q106" s="57">
        <f t="shared" si="34"/>
        <v>0</v>
      </c>
      <c r="R106" s="57">
        <f t="shared" si="35"/>
        <v>0</v>
      </c>
      <c r="S106" s="57">
        <f t="shared" si="36"/>
        <v>0</v>
      </c>
      <c r="T106" s="46"/>
      <c r="U106" s="46"/>
      <c r="V106" s="370">
        <f t="shared" si="23"/>
        <v>99</v>
      </c>
      <c r="W106" s="57"/>
      <c r="X106" s="57"/>
      <c r="Y106" s="57"/>
      <c r="Z106" s="57"/>
      <c r="AA106" s="57"/>
      <c r="AB106" s="57"/>
      <c r="AC106" s="57"/>
      <c r="AD106" s="57"/>
      <c r="AE106" s="57"/>
      <c r="AF106" s="57"/>
      <c r="AG106" s="57"/>
      <c r="AH106" s="57"/>
      <c r="AI106" s="57"/>
      <c r="AJ106" s="57"/>
    </row>
    <row r="107" spans="1:36" s="41" customFormat="1" x14ac:dyDescent="0.3">
      <c r="A107" s="789"/>
      <c r="B107" s="56" t="s">
        <v>142</v>
      </c>
      <c r="C107" s="57">
        <f t="shared" si="37"/>
        <v>0</v>
      </c>
      <c r="D107" s="57">
        <f t="shared" si="32"/>
        <v>0</v>
      </c>
      <c r="E107" s="57">
        <f t="shared" si="33"/>
        <v>0</v>
      </c>
      <c r="F107" s="91"/>
      <c r="G107" s="91"/>
      <c r="H107" s="91"/>
      <c r="I107" s="91"/>
      <c r="J107" s="91"/>
      <c r="K107" s="91"/>
      <c r="L107" s="91"/>
      <c r="M107" s="91"/>
      <c r="N107" s="91"/>
      <c r="O107" s="91"/>
      <c r="P107" s="91"/>
      <c r="Q107" s="57">
        <f t="shared" si="34"/>
        <v>0</v>
      </c>
      <c r="R107" s="57">
        <f t="shared" si="35"/>
        <v>0</v>
      </c>
      <c r="S107" s="57">
        <f t="shared" si="36"/>
        <v>0</v>
      </c>
      <c r="T107" s="46"/>
      <c r="U107" s="46"/>
      <c r="V107" s="370">
        <f t="shared" si="23"/>
        <v>100</v>
      </c>
      <c r="W107" s="57"/>
      <c r="X107" s="57"/>
      <c r="Y107" s="57"/>
      <c r="Z107" s="57"/>
      <c r="AA107" s="57"/>
      <c r="AB107" s="57"/>
      <c r="AC107" s="57"/>
      <c r="AD107" s="57"/>
      <c r="AE107" s="57"/>
      <c r="AF107" s="57"/>
      <c r="AG107" s="57"/>
      <c r="AH107" s="57"/>
      <c r="AI107" s="57"/>
      <c r="AJ107" s="57"/>
    </row>
    <row r="108" spans="1:36" s="41" customFormat="1" x14ac:dyDescent="0.3">
      <c r="A108" s="789"/>
      <c r="B108" s="56" t="s">
        <v>137</v>
      </c>
      <c r="C108" s="57">
        <f t="shared" si="37"/>
        <v>0</v>
      </c>
      <c r="D108" s="57">
        <f t="shared" si="32"/>
        <v>0</v>
      </c>
      <c r="E108" s="57">
        <f t="shared" si="33"/>
        <v>0</v>
      </c>
      <c r="F108" s="91"/>
      <c r="G108" s="91"/>
      <c r="H108" s="91"/>
      <c r="I108" s="91"/>
      <c r="J108" s="91"/>
      <c r="K108" s="91"/>
      <c r="L108" s="91"/>
      <c r="M108" s="91"/>
      <c r="N108" s="91"/>
      <c r="O108" s="91"/>
      <c r="P108" s="91"/>
      <c r="Q108" s="57">
        <f t="shared" si="34"/>
        <v>0</v>
      </c>
      <c r="R108" s="57">
        <f t="shared" si="35"/>
        <v>0</v>
      </c>
      <c r="S108" s="57">
        <f t="shared" si="36"/>
        <v>0</v>
      </c>
      <c r="T108" s="46"/>
      <c r="U108" s="46"/>
      <c r="V108" s="370">
        <f t="shared" si="23"/>
        <v>101</v>
      </c>
      <c r="W108" s="57"/>
      <c r="X108" s="57"/>
      <c r="Y108" s="57"/>
      <c r="Z108" s="57"/>
      <c r="AA108" s="57"/>
      <c r="AB108" s="57"/>
      <c r="AC108" s="57"/>
      <c r="AD108" s="57"/>
      <c r="AE108" s="57"/>
      <c r="AF108" s="57"/>
      <c r="AG108" s="57"/>
      <c r="AH108" s="57"/>
      <c r="AI108" s="57"/>
      <c r="AJ108" s="57"/>
    </row>
    <row r="109" spans="1:36" s="41" customFormat="1" x14ac:dyDescent="0.3">
      <c r="A109" s="789"/>
      <c r="B109" s="56" t="s">
        <v>143</v>
      </c>
      <c r="C109" s="57">
        <f t="shared" si="37"/>
        <v>0</v>
      </c>
      <c r="D109" s="57">
        <f t="shared" si="32"/>
        <v>0</v>
      </c>
      <c r="E109" s="57">
        <f t="shared" si="33"/>
        <v>0</v>
      </c>
      <c r="F109" s="91"/>
      <c r="G109" s="91"/>
      <c r="H109" s="91"/>
      <c r="I109" s="91"/>
      <c r="J109" s="91"/>
      <c r="K109" s="91"/>
      <c r="L109" s="91"/>
      <c r="M109" s="91"/>
      <c r="N109" s="91"/>
      <c r="O109" s="91"/>
      <c r="P109" s="91"/>
      <c r="Q109" s="57">
        <f t="shared" si="34"/>
        <v>0</v>
      </c>
      <c r="R109" s="57">
        <f t="shared" si="35"/>
        <v>0</v>
      </c>
      <c r="S109" s="57">
        <f t="shared" si="36"/>
        <v>0</v>
      </c>
      <c r="T109" s="46"/>
      <c r="U109" s="46"/>
      <c r="V109" s="370">
        <f t="shared" si="23"/>
        <v>102</v>
      </c>
      <c r="W109" s="57"/>
      <c r="X109" s="57"/>
      <c r="Y109" s="57"/>
      <c r="Z109" s="57"/>
      <c r="AA109" s="57"/>
      <c r="AB109" s="57"/>
      <c r="AC109" s="57"/>
      <c r="AD109" s="57"/>
      <c r="AE109" s="57"/>
      <c r="AF109" s="57"/>
      <c r="AG109" s="57"/>
      <c r="AH109" s="57"/>
      <c r="AI109" s="57"/>
      <c r="AJ109" s="57"/>
    </row>
    <row r="110" spans="1:36" s="41" customFormat="1" x14ac:dyDescent="0.3">
      <c r="A110" s="789"/>
      <c r="B110" s="56" t="s">
        <v>144</v>
      </c>
      <c r="C110" s="57">
        <f t="shared" si="37"/>
        <v>0</v>
      </c>
      <c r="D110" s="57">
        <f t="shared" si="32"/>
        <v>0</v>
      </c>
      <c r="E110" s="57">
        <f t="shared" si="33"/>
        <v>0</v>
      </c>
      <c r="F110" s="91"/>
      <c r="G110" s="91"/>
      <c r="H110" s="91"/>
      <c r="I110" s="91"/>
      <c r="J110" s="91"/>
      <c r="K110" s="91"/>
      <c r="L110" s="91"/>
      <c r="M110" s="91"/>
      <c r="N110" s="91"/>
      <c r="O110" s="91"/>
      <c r="P110" s="91"/>
      <c r="Q110" s="57">
        <f t="shared" si="34"/>
        <v>0</v>
      </c>
      <c r="R110" s="57">
        <f t="shared" si="35"/>
        <v>0</v>
      </c>
      <c r="S110" s="57">
        <f t="shared" si="36"/>
        <v>0</v>
      </c>
      <c r="T110" s="46"/>
      <c r="U110" s="46"/>
      <c r="V110" s="370">
        <f t="shared" si="23"/>
        <v>103</v>
      </c>
      <c r="W110" s="57"/>
      <c r="X110" s="57"/>
      <c r="Y110" s="57"/>
      <c r="Z110" s="57"/>
      <c r="AA110" s="57"/>
      <c r="AB110" s="57"/>
      <c r="AC110" s="57"/>
      <c r="AD110" s="57"/>
      <c r="AE110" s="57"/>
      <c r="AF110" s="57"/>
      <c r="AG110" s="57"/>
      <c r="AH110" s="57"/>
      <c r="AI110" s="57"/>
      <c r="AJ110" s="57"/>
    </row>
    <row r="111" spans="1:36" s="41" customFormat="1" x14ac:dyDescent="0.3">
      <c r="A111" s="789"/>
      <c r="B111" s="56" t="s">
        <v>139</v>
      </c>
      <c r="C111" s="57">
        <f t="shared" si="37"/>
        <v>0</v>
      </c>
      <c r="D111" s="57">
        <f t="shared" si="32"/>
        <v>0</v>
      </c>
      <c r="E111" s="57">
        <f t="shared" si="33"/>
        <v>0</v>
      </c>
      <c r="F111" s="91"/>
      <c r="G111" s="91"/>
      <c r="H111" s="91"/>
      <c r="I111" s="91"/>
      <c r="J111" s="91"/>
      <c r="K111" s="91"/>
      <c r="L111" s="91"/>
      <c r="M111" s="91"/>
      <c r="N111" s="91"/>
      <c r="O111" s="91"/>
      <c r="P111" s="91"/>
      <c r="Q111" s="57">
        <f t="shared" si="34"/>
        <v>0</v>
      </c>
      <c r="R111" s="57">
        <f t="shared" si="35"/>
        <v>0</v>
      </c>
      <c r="S111" s="57">
        <f t="shared" si="36"/>
        <v>0</v>
      </c>
      <c r="T111" s="46"/>
      <c r="U111" s="46"/>
      <c r="V111" s="370">
        <f t="shared" si="23"/>
        <v>104</v>
      </c>
      <c r="W111" s="57"/>
      <c r="X111" s="57"/>
      <c r="Y111" s="57"/>
      <c r="Z111" s="57"/>
      <c r="AA111" s="57"/>
      <c r="AB111" s="57"/>
      <c r="AC111" s="57"/>
      <c r="AD111" s="57"/>
      <c r="AE111" s="57"/>
      <c r="AF111" s="57"/>
      <c r="AG111" s="57"/>
      <c r="AH111" s="57"/>
      <c r="AI111" s="57"/>
      <c r="AJ111" s="57"/>
    </row>
    <row r="112" spans="1:36" s="41" customFormat="1" x14ac:dyDescent="0.3">
      <c r="A112" s="789"/>
      <c r="B112" s="56" t="str">
        <f>B75</f>
        <v>Intitulé libre 1</v>
      </c>
      <c r="C112" s="57">
        <f t="shared" si="37"/>
        <v>0</v>
      </c>
      <c r="D112" s="57">
        <f t="shared" si="32"/>
        <v>0</v>
      </c>
      <c r="E112" s="57">
        <f t="shared" si="33"/>
        <v>0</v>
      </c>
      <c r="F112" s="91"/>
      <c r="G112" s="91"/>
      <c r="H112" s="91"/>
      <c r="I112" s="91"/>
      <c r="J112" s="91"/>
      <c r="K112" s="91"/>
      <c r="L112" s="91"/>
      <c r="M112" s="91"/>
      <c r="N112" s="91"/>
      <c r="O112" s="91"/>
      <c r="P112" s="91"/>
      <c r="Q112" s="57">
        <f t="shared" si="34"/>
        <v>0</v>
      </c>
      <c r="R112" s="57">
        <f t="shared" si="35"/>
        <v>0</v>
      </c>
      <c r="S112" s="57">
        <f t="shared" si="36"/>
        <v>0</v>
      </c>
      <c r="T112" s="46"/>
      <c r="U112" s="46"/>
      <c r="V112" s="370">
        <f t="shared" si="23"/>
        <v>105</v>
      </c>
      <c r="W112" s="57"/>
      <c r="X112" s="57"/>
      <c r="Y112" s="57"/>
      <c r="Z112" s="57"/>
      <c r="AA112" s="57"/>
      <c r="AB112" s="57"/>
      <c r="AC112" s="57"/>
      <c r="AD112" s="57"/>
      <c r="AE112" s="57"/>
      <c r="AF112" s="57"/>
      <c r="AG112" s="57"/>
      <c r="AH112" s="57"/>
      <c r="AI112" s="57"/>
      <c r="AJ112" s="57"/>
    </row>
    <row r="113" spans="1:36" s="41" customFormat="1" x14ac:dyDescent="0.3">
      <c r="A113" s="789"/>
      <c r="B113" s="56" t="str">
        <f>B76</f>
        <v>Intitulé libre 2</v>
      </c>
      <c r="C113" s="57">
        <f t="shared" si="37"/>
        <v>0</v>
      </c>
      <c r="D113" s="57">
        <f t="shared" si="32"/>
        <v>0</v>
      </c>
      <c r="E113" s="57">
        <f t="shared" si="33"/>
        <v>0</v>
      </c>
      <c r="F113" s="91"/>
      <c r="G113" s="91"/>
      <c r="H113" s="91"/>
      <c r="I113" s="91"/>
      <c r="J113" s="91"/>
      <c r="K113" s="91"/>
      <c r="L113" s="91"/>
      <c r="M113" s="91"/>
      <c r="N113" s="91"/>
      <c r="O113" s="91"/>
      <c r="P113" s="91"/>
      <c r="Q113" s="57">
        <f t="shared" si="34"/>
        <v>0</v>
      </c>
      <c r="R113" s="57">
        <f t="shared" si="35"/>
        <v>0</v>
      </c>
      <c r="S113" s="57">
        <f t="shared" si="36"/>
        <v>0</v>
      </c>
      <c r="T113" s="46"/>
      <c r="U113" s="46"/>
      <c r="V113" s="370">
        <f t="shared" si="23"/>
        <v>106</v>
      </c>
      <c r="W113" s="57"/>
      <c r="X113" s="57"/>
      <c r="Y113" s="57"/>
      <c r="Z113" s="57"/>
      <c r="AA113" s="57"/>
      <c r="AB113" s="57"/>
      <c r="AC113" s="57"/>
      <c r="AD113" s="57"/>
      <c r="AE113" s="57"/>
      <c r="AF113" s="57"/>
      <c r="AG113" s="57"/>
      <c r="AH113" s="57"/>
      <c r="AI113" s="57"/>
      <c r="AJ113" s="57"/>
    </row>
    <row r="114" spans="1:36" s="41" customFormat="1" x14ac:dyDescent="0.3">
      <c r="A114" s="789"/>
      <c r="B114" s="56" t="str">
        <f>B77</f>
        <v>Intitulé libre 3</v>
      </c>
      <c r="C114" s="57">
        <f t="shared" si="37"/>
        <v>0</v>
      </c>
      <c r="D114" s="57">
        <f t="shared" si="32"/>
        <v>0</v>
      </c>
      <c r="E114" s="57">
        <f t="shared" si="33"/>
        <v>0</v>
      </c>
      <c r="F114" s="91"/>
      <c r="G114" s="91"/>
      <c r="H114" s="91"/>
      <c r="I114" s="91"/>
      <c r="J114" s="91"/>
      <c r="K114" s="91"/>
      <c r="L114" s="91"/>
      <c r="M114" s="91"/>
      <c r="N114" s="91"/>
      <c r="O114" s="91"/>
      <c r="P114" s="91"/>
      <c r="Q114" s="57">
        <f t="shared" ref="Q114" si="38">SUM(C114,F114:J114,M114:N114)</f>
        <v>0</v>
      </c>
      <c r="R114" s="57">
        <f t="shared" ref="R114" si="39">SUM(D114,K114,O114)</f>
        <v>0</v>
      </c>
      <c r="S114" s="57">
        <f t="shared" ref="S114" si="40">SUM(E114,L114,P114)</f>
        <v>0</v>
      </c>
      <c r="T114" s="46"/>
      <c r="U114" s="46"/>
      <c r="V114" s="370">
        <f t="shared" si="23"/>
        <v>107</v>
      </c>
      <c r="W114" s="57"/>
      <c r="X114" s="57"/>
      <c r="Y114" s="57"/>
      <c r="Z114" s="57"/>
      <c r="AA114" s="57"/>
      <c r="AB114" s="57"/>
      <c r="AC114" s="57"/>
      <c r="AD114" s="57"/>
      <c r="AE114" s="57"/>
      <c r="AF114" s="57"/>
      <c r="AG114" s="57"/>
      <c r="AH114" s="57"/>
      <c r="AI114" s="57"/>
      <c r="AJ114" s="57"/>
    </row>
    <row r="115" spans="1:36" s="41" customFormat="1" x14ac:dyDescent="0.3">
      <c r="A115" s="789"/>
      <c r="B115" s="56" t="str">
        <f>B78</f>
        <v>Intitulé libre 4</v>
      </c>
      <c r="C115" s="57">
        <f t="shared" si="37"/>
        <v>0</v>
      </c>
      <c r="D115" s="57">
        <f t="shared" si="32"/>
        <v>0</v>
      </c>
      <c r="E115" s="57">
        <f t="shared" si="33"/>
        <v>0</v>
      </c>
      <c r="F115" s="91"/>
      <c r="G115" s="91"/>
      <c r="H115" s="91"/>
      <c r="I115" s="91"/>
      <c r="J115" s="91"/>
      <c r="K115" s="91"/>
      <c r="L115" s="91"/>
      <c r="M115" s="91"/>
      <c r="N115" s="91"/>
      <c r="O115" s="91"/>
      <c r="P115" s="91"/>
      <c r="Q115" s="57">
        <f t="shared" ref="Q115:Q116" si="41">SUM(C115,F115:J115,M115:N115)</f>
        <v>0</v>
      </c>
      <c r="R115" s="57">
        <f t="shared" ref="R115:R116" si="42">SUM(D115,K115,O115)</f>
        <v>0</v>
      </c>
      <c r="S115" s="57">
        <f t="shared" ref="S115:S116" si="43">SUM(E115,L115,P115)</f>
        <v>0</v>
      </c>
      <c r="T115" s="46"/>
      <c r="U115" s="46"/>
      <c r="V115" s="370">
        <f t="shared" si="23"/>
        <v>108</v>
      </c>
      <c r="W115" s="57"/>
      <c r="X115" s="57"/>
      <c r="Y115" s="57"/>
      <c r="Z115" s="57"/>
      <c r="AA115" s="57"/>
      <c r="AB115" s="57"/>
      <c r="AC115" s="57"/>
      <c r="AD115" s="57"/>
      <c r="AE115" s="57"/>
      <c r="AF115" s="57"/>
      <c r="AG115" s="57"/>
      <c r="AH115" s="57"/>
      <c r="AI115" s="57"/>
      <c r="AJ115" s="57"/>
    </row>
    <row r="116" spans="1:36" s="41" customFormat="1" x14ac:dyDescent="0.3">
      <c r="A116" s="789"/>
      <c r="B116" s="56" t="str">
        <f>B79</f>
        <v>Intitulé libre 5</v>
      </c>
      <c r="C116" s="57">
        <f t="shared" si="37"/>
        <v>0</v>
      </c>
      <c r="D116" s="57">
        <f t="shared" si="32"/>
        <v>0</v>
      </c>
      <c r="E116" s="57">
        <f t="shared" si="33"/>
        <v>0</v>
      </c>
      <c r="F116" s="91"/>
      <c r="G116" s="91"/>
      <c r="H116" s="91"/>
      <c r="I116" s="91"/>
      <c r="J116" s="91"/>
      <c r="K116" s="91"/>
      <c r="L116" s="91"/>
      <c r="M116" s="91"/>
      <c r="N116" s="91"/>
      <c r="O116" s="91"/>
      <c r="P116" s="91"/>
      <c r="Q116" s="57">
        <f t="shared" si="41"/>
        <v>0</v>
      </c>
      <c r="R116" s="57">
        <f t="shared" si="42"/>
        <v>0</v>
      </c>
      <c r="S116" s="57">
        <f t="shared" si="43"/>
        <v>0</v>
      </c>
      <c r="T116" s="46"/>
      <c r="U116" s="46"/>
      <c r="V116" s="370">
        <f t="shared" si="23"/>
        <v>109</v>
      </c>
      <c r="W116" s="57"/>
      <c r="X116" s="57"/>
      <c r="Y116" s="57"/>
      <c r="Z116" s="57"/>
      <c r="AA116" s="57"/>
      <c r="AB116" s="57"/>
      <c r="AC116" s="57"/>
      <c r="AD116" s="57"/>
      <c r="AE116" s="57"/>
      <c r="AF116" s="57"/>
      <c r="AG116" s="57"/>
      <c r="AH116" s="57"/>
      <c r="AI116" s="57"/>
      <c r="AJ116" s="57"/>
    </row>
    <row r="117" spans="1:36" s="41" customFormat="1" ht="14.25" thickBot="1" x14ac:dyDescent="0.35">
      <c r="A117" s="789"/>
      <c r="B117" s="58" t="s">
        <v>145</v>
      </c>
      <c r="C117" s="59">
        <f>SUM(C105:C116)</f>
        <v>0</v>
      </c>
      <c r="D117" s="59">
        <f>SUM(D105:D116)</f>
        <v>0</v>
      </c>
      <c r="E117" s="59">
        <f>SUM(E105:E116)</f>
        <v>0</v>
      </c>
      <c r="F117" s="59">
        <f t="shared" ref="F117:P117" si="44">SUM(F105:F116)</f>
        <v>0</v>
      </c>
      <c r="G117" s="59">
        <f t="shared" si="44"/>
        <v>0</v>
      </c>
      <c r="H117" s="59">
        <f t="shared" si="44"/>
        <v>0</v>
      </c>
      <c r="I117" s="59">
        <f t="shared" si="44"/>
        <v>0</v>
      </c>
      <c r="J117" s="59">
        <f t="shared" si="44"/>
        <v>0</v>
      </c>
      <c r="K117" s="59">
        <f t="shared" si="44"/>
        <v>0</v>
      </c>
      <c r="L117" s="59">
        <f t="shared" si="44"/>
        <v>0</v>
      </c>
      <c r="M117" s="59">
        <f t="shared" si="44"/>
        <v>0</v>
      </c>
      <c r="N117" s="59">
        <f t="shared" si="44"/>
        <v>0</v>
      </c>
      <c r="O117" s="59">
        <f t="shared" si="44"/>
        <v>0</v>
      </c>
      <c r="P117" s="59">
        <f t="shared" si="44"/>
        <v>0</v>
      </c>
      <c r="Q117" s="59">
        <f>SUM(Q105:Q116)</f>
        <v>0</v>
      </c>
      <c r="R117" s="59">
        <f>SUM(R105:R116)</f>
        <v>0</v>
      </c>
      <c r="S117" s="59">
        <f>SUM(S105:S116)</f>
        <v>0</v>
      </c>
      <c r="T117" s="46"/>
      <c r="U117" s="46" t="str">
        <f>RIGHT(A82,4)&amp;"hors reseau"</f>
        <v>2017hors reseau</v>
      </c>
      <c r="V117" s="370">
        <f t="shared" si="23"/>
        <v>110</v>
      </c>
      <c r="W117" s="57"/>
      <c r="X117" s="57"/>
      <c r="Y117" s="57"/>
      <c r="Z117" s="57"/>
      <c r="AA117" s="57"/>
      <c r="AB117" s="57"/>
      <c r="AC117" s="57"/>
      <c r="AD117" s="57"/>
      <c r="AE117" s="57"/>
      <c r="AF117" s="57"/>
      <c r="AG117" s="57"/>
      <c r="AH117" s="57"/>
      <c r="AI117" s="57"/>
      <c r="AJ117" s="57"/>
    </row>
    <row r="118" spans="1:36" s="41" customFormat="1" x14ac:dyDescent="0.3">
      <c r="C118" s="57"/>
      <c r="D118" s="57"/>
      <c r="E118" s="57"/>
      <c r="F118" s="57"/>
      <c r="G118" s="57"/>
      <c r="H118" s="57"/>
      <c r="I118" s="57"/>
      <c r="J118" s="57"/>
      <c r="K118" s="57"/>
      <c r="L118" s="57"/>
      <c r="M118" s="57"/>
      <c r="N118" s="61"/>
      <c r="O118" s="57"/>
      <c r="P118" s="57"/>
      <c r="Q118" s="57"/>
      <c r="R118" s="57"/>
      <c r="S118" s="57"/>
      <c r="T118" s="46"/>
      <c r="U118" s="46"/>
      <c r="V118" s="370">
        <f t="shared" si="23"/>
        <v>111</v>
      </c>
      <c r="W118" s="57"/>
      <c r="X118" s="57"/>
      <c r="Y118" s="57"/>
      <c r="Z118" s="57"/>
      <c r="AA118" s="57"/>
      <c r="AB118" s="57"/>
      <c r="AC118" s="57"/>
      <c r="AD118" s="57"/>
      <c r="AE118" s="57"/>
      <c r="AF118" s="57"/>
      <c r="AG118" s="57"/>
      <c r="AH118" s="57"/>
      <c r="AI118" s="57"/>
      <c r="AJ118" s="57"/>
    </row>
    <row r="119" spans="1:36" s="41" customFormat="1" x14ac:dyDescent="0.3">
      <c r="A119" s="789" t="s">
        <v>319</v>
      </c>
      <c r="B119" s="56" t="s">
        <v>398</v>
      </c>
      <c r="C119" s="57">
        <f>Q82</f>
        <v>0</v>
      </c>
      <c r="D119" s="57">
        <f>R82</f>
        <v>0</v>
      </c>
      <c r="E119" s="57">
        <f>S82</f>
        <v>0</v>
      </c>
      <c r="F119" s="91"/>
      <c r="G119" s="91"/>
      <c r="H119" s="91"/>
      <c r="I119" s="91"/>
      <c r="J119" s="91"/>
      <c r="K119" s="91"/>
      <c r="L119" s="91"/>
      <c r="M119" s="91"/>
      <c r="N119" s="91"/>
      <c r="O119" s="91"/>
      <c r="P119" s="91"/>
      <c r="Q119" s="57">
        <f t="shared" ref="Q119:Q139" si="45">SUM(C119,F119:J119,M119:N119)</f>
        <v>0</v>
      </c>
      <c r="R119" s="57">
        <f t="shared" ref="R119:R139" si="46">SUM(D119,K119,O119)</f>
        <v>0</v>
      </c>
      <c r="S119" s="57">
        <f t="shared" ref="S119:S139" si="47">SUM(E119,L119,P119)</f>
        <v>0</v>
      </c>
      <c r="T119" s="46"/>
      <c r="U119" s="46"/>
      <c r="V119" s="370">
        <f t="shared" si="23"/>
        <v>112</v>
      </c>
      <c r="W119" s="57"/>
      <c r="X119" s="57"/>
      <c r="Y119" s="57"/>
      <c r="Z119" s="57"/>
      <c r="AA119" s="57"/>
      <c r="AB119" s="57"/>
      <c r="AC119" s="57"/>
      <c r="AD119" s="57"/>
      <c r="AE119" s="57"/>
      <c r="AF119" s="57"/>
      <c r="AG119" s="57"/>
      <c r="AH119" s="57"/>
      <c r="AI119" s="57"/>
      <c r="AJ119" s="57"/>
    </row>
    <row r="120" spans="1:36" s="41" customFormat="1" x14ac:dyDescent="0.3">
      <c r="A120" s="789"/>
      <c r="B120" s="56" t="s">
        <v>399</v>
      </c>
      <c r="C120" s="57">
        <f t="shared" ref="C120:C139" si="48">Q83</f>
        <v>0</v>
      </c>
      <c r="D120" s="57">
        <f t="shared" ref="D120:D139" si="49">R83</f>
        <v>0</v>
      </c>
      <c r="E120" s="57">
        <f t="shared" ref="E120:E139" si="50">S83</f>
        <v>0</v>
      </c>
      <c r="F120" s="91"/>
      <c r="G120" s="91"/>
      <c r="H120" s="91"/>
      <c r="I120" s="91"/>
      <c r="J120" s="91"/>
      <c r="K120" s="91"/>
      <c r="L120" s="91"/>
      <c r="M120" s="91"/>
      <c r="N120" s="91"/>
      <c r="O120" s="91"/>
      <c r="P120" s="91"/>
      <c r="Q120" s="57">
        <f t="shared" si="45"/>
        <v>0</v>
      </c>
      <c r="R120" s="57">
        <f t="shared" si="46"/>
        <v>0</v>
      </c>
      <c r="S120" s="57">
        <f t="shared" si="47"/>
        <v>0</v>
      </c>
      <c r="T120" s="46"/>
      <c r="U120" s="46"/>
      <c r="V120" s="370">
        <f t="shared" si="23"/>
        <v>113</v>
      </c>
      <c r="W120" s="57"/>
      <c r="X120" s="57"/>
      <c r="Y120" s="57"/>
      <c r="Z120" s="57"/>
      <c r="AA120" s="57"/>
      <c r="AB120" s="57"/>
      <c r="AC120" s="57"/>
      <c r="AD120" s="57"/>
      <c r="AE120" s="57"/>
      <c r="AF120" s="57"/>
      <c r="AG120" s="57"/>
      <c r="AH120" s="57"/>
      <c r="AI120" s="57"/>
      <c r="AJ120" s="57"/>
    </row>
    <row r="121" spans="1:36" s="41" customFormat="1" x14ac:dyDescent="0.3">
      <c r="A121" s="789"/>
      <c r="B121" s="56" t="s">
        <v>400</v>
      </c>
      <c r="C121" s="57">
        <f t="shared" si="48"/>
        <v>0</v>
      </c>
      <c r="D121" s="57">
        <f t="shared" si="49"/>
        <v>0</v>
      </c>
      <c r="E121" s="57">
        <f t="shared" si="50"/>
        <v>0</v>
      </c>
      <c r="F121" s="91"/>
      <c r="G121" s="91"/>
      <c r="H121" s="91"/>
      <c r="I121" s="91"/>
      <c r="J121" s="91"/>
      <c r="K121" s="91"/>
      <c r="L121" s="91"/>
      <c r="M121" s="91"/>
      <c r="N121" s="91"/>
      <c r="O121" s="91"/>
      <c r="P121" s="91"/>
      <c r="Q121" s="57">
        <f t="shared" si="45"/>
        <v>0</v>
      </c>
      <c r="R121" s="57">
        <f t="shared" si="46"/>
        <v>0</v>
      </c>
      <c r="S121" s="57">
        <f t="shared" si="47"/>
        <v>0</v>
      </c>
      <c r="T121" s="46"/>
      <c r="U121" s="46"/>
      <c r="V121" s="370">
        <f t="shared" si="23"/>
        <v>114</v>
      </c>
      <c r="W121" s="57"/>
      <c r="X121" s="57"/>
      <c r="Y121" s="57"/>
      <c r="Z121" s="57"/>
      <c r="AA121" s="57"/>
      <c r="AB121" s="57"/>
      <c r="AC121" s="57"/>
      <c r="AD121" s="57"/>
      <c r="AE121" s="57"/>
      <c r="AF121" s="57"/>
      <c r="AG121" s="57"/>
      <c r="AH121" s="57"/>
      <c r="AI121" s="57"/>
      <c r="AJ121" s="57"/>
    </row>
    <row r="122" spans="1:36" s="41" customFormat="1" x14ac:dyDescent="0.3">
      <c r="A122" s="789"/>
      <c r="B122" s="56" t="s">
        <v>401</v>
      </c>
      <c r="C122" s="57">
        <f t="shared" si="48"/>
        <v>0</v>
      </c>
      <c r="D122" s="57">
        <f t="shared" si="49"/>
        <v>0</v>
      </c>
      <c r="E122" s="57">
        <f t="shared" si="50"/>
        <v>0</v>
      </c>
      <c r="F122" s="91"/>
      <c r="G122" s="91"/>
      <c r="H122" s="91"/>
      <c r="I122" s="91"/>
      <c r="J122" s="91"/>
      <c r="K122" s="91"/>
      <c r="L122" s="91"/>
      <c r="M122" s="91"/>
      <c r="N122" s="91"/>
      <c r="O122" s="91"/>
      <c r="P122" s="91"/>
      <c r="Q122" s="57">
        <f t="shared" si="45"/>
        <v>0</v>
      </c>
      <c r="R122" s="57">
        <f t="shared" si="46"/>
        <v>0</v>
      </c>
      <c r="S122" s="57">
        <f t="shared" si="47"/>
        <v>0</v>
      </c>
      <c r="T122" s="46"/>
      <c r="U122" s="46"/>
      <c r="V122" s="370">
        <f t="shared" si="23"/>
        <v>115</v>
      </c>
      <c r="W122" s="57"/>
      <c r="X122" s="57"/>
      <c r="Y122" s="57"/>
      <c r="Z122" s="57"/>
      <c r="AA122" s="57"/>
      <c r="AB122" s="57"/>
      <c r="AC122" s="57"/>
      <c r="AD122" s="57"/>
      <c r="AE122" s="57"/>
      <c r="AF122" s="57"/>
      <c r="AG122" s="57"/>
      <c r="AH122" s="57"/>
      <c r="AI122" s="57"/>
      <c r="AJ122" s="57"/>
    </row>
    <row r="123" spans="1:36" s="41" customFormat="1" x14ac:dyDescent="0.3">
      <c r="A123" s="789"/>
      <c r="B123" s="56" t="s">
        <v>402</v>
      </c>
      <c r="C123" s="57">
        <f t="shared" si="48"/>
        <v>0</v>
      </c>
      <c r="D123" s="57">
        <f t="shared" si="49"/>
        <v>0</v>
      </c>
      <c r="E123" s="57">
        <f t="shared" si="50"/>
        <v>0</v>
      </c>
      <c r="F123" s="91"/>
      <c r="G123" s="91"/>
      <c r="H123" s="91"/>
      <c r="I123" s="91"/>
      <c r="J123" s="91"/>
      <c r="K123" s="91"/>
      <c r="L123" s="91"/>
      <c r="M123" s="91"/>
      <c r="N123" s="91"/>
      <c r="O123" s="91"/>
      <c r="P123" s="91"/>
      <c r="Q123" s="57">
        <f t="shared" si="45"/>
        <v>0</v>
      </c>
      <c r="R123" s="57">
        <f t="shared" si="46"/>
        <v>0</v>
      </c>
      <c r="S123" s="57">
        <f t="shared" si="47"/>
        <v>0</v>
      </c>
      <c r="T123" s="46"/>
      <c r="U123" s="46"/>
      <c r="V123" s="370">
        <f t="shared" si="23"/>
        <v>116</v>
      </c>
      <c r="W123" s="57"/>
      <c r="X123" s="57"/>
      <c r="Y123" s="57"/>
      <c r="Z123" s="57"/>
      <c r="AA123" s="57"/>
      <c r="AB123" s="57"/>
      <c r="AC123" s="57"/>
      <c r="AD123" s="57"/>
      <c r="AE123" s="57"/>
      <c r="AF123" s="57"/>
      <c r="AG123" s="57"/>
      <c r="AH123" s="57"/>
      <c r="AI123" s="57"/>
      <c r="AJ123" s="57"/>
    </row>
    <row r="124" spans="1:36" s="41" customFormat="1" x14ac:dyDescent="0.3">
      <c r="A124" s="789"/>
      <c r="B124" s="56" t="s">
        <v>403</v>
      </c>
      <c r="C124" s="57">
        <f t="shared" si="48"/>
        <v>0</v>
      </c>
      <c r="D124" s="57">
        <f t="shared" si="49"/>
        <v>0</v>
      </c>
      <c r="E124" s="57">
        <f t="shared" si="50"/>
        <v>0</v>
      </c>
      <c r="F124" s="91"/>
      <c r="G124" s="91"/>
      <c r="H124" s="91"/>
      <c r="I124" s="91"/>
      <c r="J124" s="91"/>
      <c r="K124" s="91"/>
      <c r="L124" s="91"/>
      <c r="M124" s="91"/>
      <c r="N124" s="91"/>
      <c r="O124" s="91"/>
      <c r="P124" s="91"/>
      <c r="Q124" s="57">
        <f t="shared" si="45"/>
        <v>0</v>
      </c>
      <c r="R124" s="57">
        <f t="shared" si="46"/>
        <v>0</v>
      </c>
      <c r="S124" s="57">
        <f t="shared" si="47"/>
        <v>0</v>
      </c>
      <c r="T124" s="46"/>
      <c r="U124" s="46"/>
      <c r="V124" s="370">
        <f t="shared" si="23"/>
        <v>117</v>
      </c>
      <c r="W124" s="57"/>
      <c r="X124" s="57"/>
      <c r="Y124" s="57"/>
      <c r="Z124" s="57"/>
      <c r="AA124" s="57"/>
      <c r="AB124" s="57"/>
      <c r="AC124" s="57"/>
      <c r="AD124" s="57"/>
      <c r="AE124" s="57"/>
      <c r="AF124" s="57"/>
      <c r="AG124" s="57"/>
      <c r="AH124" s="57"/>
      <c r="AI124" s="57"/>
      <c r="AJ124" s="57"/>
    </row>
    <row r="125" spans="1:36" s="41" customFormat="1" x14ac:dyDescent="0.3">
      <c r="A125" s="789"/>
      <c r="B125" s="56" t="s">
        <v>404</v>
      </c>
      <c r="C125" s="57">
        <f t="shared" si="48"/>
        <v>0</v>
      </c>
      <c r="D125" s="57">
        <f t="shared" si="49"/>
        <v>0</v>
      </c>
      <c r="E125" s="57">
        <f t="shared" si="50"/>
        <v>0</v>
      </c>
      <c r="F125" s="91"/>
      <c r="G125" s="91"/>
      <c r="H125" s="91"/>
      <c r="I125" s="91"/>
      <c r="J125" s="91"/>
      <c r="K125" s="91"/>
      <c r="L125" s="91"/>
      <c r="M125" s="91"/>
      <c r="N125" s="91"/>
      <c r="O125" s="91"/>
      <c r="P125" s="91"/>
      <c r="Q125" s="57">
        <f t="shared" si="45"/>
        <v>0</v>
      </c>
      <c r="R125" s="57">
        <f t="shared" si="46"/>
        <v>0</v>
      </c>
      <c r="S125" s="57">
        <f t="shared" si="47"/>
        <v>0</v>
      </c>
      <c r="T125" s="46"/>
      <c r="U125" s="46"/>
      <c r="V125" s="370">
        <f t="shared" si="23"/>
        <v>118</v>
      </c>
      <c r="W125" s="57"/>
      <c r="X125" s="57"/>
      <c r="Y125" s="57"/>
      <c r="Z125" s="57"/>
      <c r="AA125" s="57"/>
      <c r="AB125" s="57"/>
      <c r="AC125" s="57"/>
      <c r="AD125" s="57"/>
      <c r="AE125" s="57"/>
      <c r="AF125" s="57"/>
      <c r="AG125" s="57"/>
      <c r="AH125" s="57"/>
      <c r="AI125" s="57"/>
      <c r="AJ125" s="57"/>
    </row>
    <row r="126" spans="1:36" s="41" customFormat="1" x14ac:dyDescent="0.3">
      <c r="A126" s="789"/>
      <c r="B126" s="56" t="s">
        <v>405</v>
      </c>
      <c r="C126" s="57">
        <f t="shared" si="48"/>
        <v>0</v>
      </c>
      <c r="D126" s="57">
        <f t="shared" si="49"/>
        <v>0</v>
      </c>
      <c r="E126" s="57">
        <f t="shared" si="50"/>
        <v>0</v>
      </c>
      <c r="F126" s="91"/>
      <c r="G126" s="91"/>
      <c r="H126" s="91"/>
      <c r="I126" s="91"/>
      <c r="J126" s="91"/>
      <c r="K126" s="91"/>
      <c r="L126" s="91"/>
      <c r="M126" s="91"/>
      <c r="N126" s="91"/>
      <c r="O126" s="91"/>
      <c r="P126" s="91"/>
      <c r="Q126" s="57">
        <f t="shared" si="45"/>
        <v>0</v>
      </c>
      <c r="R126" s="57">
        <f t="shared" si="46"/>
        <v>0</v>
      </c>
      <c r="S126" s="57">
        <f t="shared" si="47"/>
        <v>0</v>
      </c>
      <c r="T126" s="46"/>
      <c r="U126" s="46"/>
      <c r="V126" s="370">
        <f t="shared" si="23"/>
        <v>119</v>
      </c>
      <c r="W126" s="57"/>
      <c r="X126" s="57"/>
      <c r="Y126" s="57"/>
      <c r="Z126" s="57"/>
      <c r="AA126" s="57"/>
      <c r="AB126" s="57"/>
      <c r="AC126" s="57"/>
      <c r="AD126" s="57"/>
      <c r="AE126" s="57"/>
      <c r="AF126" s="57"/>
      <c r="AG126" s="57"/>
      <c r="AH126" s="57"/>
      <c r="AI126" s="57"/>
      <c r="AJ126" s="57"/>
    </row>
    <row r="127" spans="1:36" s="41" customFormat="1" x14ac:dyDescent="0.3">
      <c r="A127" s="789"/>
      <c r="B127" s="56" t="s">
        <v>406</v>
      </c>
      <c r="C127" s="57">
        <f t="shared" si="48"/>
        <v>0</v>
      </c>
      <c r="D127" s="57">
        <f t="shared" si="49"/>
        <v>0</v>
      </c>
      <c r="E127" s="57">
        <f t="shared" si="50"/>
        <v>0</v>
      </c>
      <c r="F127" s="91"/>
      <c r="G127" s="91"/>
      <c r="H127" s="91"/>
      <c r="I127" s="91"/>
      <c r="J127" s="91"/>
      <c r="K127" s="91"/>
      <c r="L127" s="91"/>
      <c r="M127" s="91"/>
      <c r="N127" s="91"/>
      <c r="O127" s="91"/>
      <c r="P127" s="91"/>
      <c r="Q127" s="57">
        <f t="shared" si="45"/>
        <v>0</v>
      </c>
      <c r="R127" s="57">
        <f t="shared" si="46"/>
        <v>0</v>
      </c>
      <c r="S127" s="57">
        <f t="shared" si="47"/>
        <v>0</v>
      </c>
      <c r="T127" s="46"/>
      <c r="U127" s="46"/>
      <c r="V127" s="370">
        <f t="shared" si="23"/>
        <v>120</v>
      </c>
      <c r="W127" s="57"/>
      <c r="X127" s="57"/>
      <c r="Y127" s="57"/>
      <c r="Z127" s="57"/>
      <c r="AA127" s="57"/>
      <c r="AB127" s="57"/>
      <c r="AC127" s="57"/>
      <c r="AD127" s="57"/>
      <c r="AE127" s="57"/>
      <c r="AF127" s="57"/>
      <c r="AG127" s="57"/>
      <c r="AH127" s="57"/>
      <c r="AI127" s="57"/>
      <c r="AJ127" s="57"/>
    </row>
    <row r="128" spans="1:36" s="41" customFormat="1" x14ac:dyDescent="0.3">
      <c r="A128" s="789"/>
      <c r="B128" s="56" t="s">
        <v>407</v>
      </c>
      <c r="C128" s="57">
        <f t="shared" si="48"/>
        <v>0</v>
      </c>
      <c r="D128" s="57">
        <f t="shared" si="49"/>
        <v>0</v>
      </c>
      <c r="E128" s="57">
        <f t="shared" si="50"/>
        <v>0</v>
      </c>
      <c r="F128" s="91"/>
      <c r="G128" s="91"/>
      <c r="H128" s="91"/>
      <c r="I128" s="91"/>
      <c r="J128" s="91"/>
      <c r="K128" s="91"/>
      <c r="L128" s="91"/>
      <c r="M128" s="91"/>
      <c r="N128" s="91"/>
      <c r="O128" s="91"/>
      <c r="P128" s="91"/>
      <c r="Q128" s="57">
        <f t="shared" si="45"/>
        <v>0</v>
      </c>
      <c r="R128" s="57">
        <f t="shared" si="46"/>
        <v>0</v>
      </c>
      <c r="S128" s="57">
        <f t="shared" si="47"/>
        <v>0</v>
      </c>
      <c r="T128" s="46"/>
      <c r="U128" s="46"/>
      <c r="V128" s="370">
        <f t="shared" si="23"/>
        <v>121</v>
      </c>
      <c r="W128" s="57"/>
      <c r="X128" s="57"/>
      <c r="Y128" s="57"/>
      <c r="Z128" s="57"/>
      <c r="AA128" s="57"/>
      <c r="AB128" s="57"/>
      <c r="AC128" s="57"/>
      <c r="AD128" s="57"/>
      <c r="AE128" s="57"/>
      <c r="AF128" s="57"/>
      <c r="AG128" s="57"/>
      <c r="AH128" s="57"/>
      <c r="AI128" s="57"/>
      <c r="AJ128" s="57"/>
    </row>
    <row r="129" spans="1:36" s="41" customFormat="1" x14ac:dyDescent="0.3">
      <c r="A129" s="789"/>
      <c r="B129" s="56" t="s">
        <v>408</v>
      </c>
      <c r="C129" s="57">
        <f t="shared" si="48"/>
        <v>0</v>
      </c>
      <c r="D129" s="57">
        <f t="shared" si="49"/>
        <v>0</v>
      </c>
      <c r="E129" s="57">
        <f t="shared" si="50"/>
        <v>0</v>
      </c>
      <c r="F129" s="91"/>
      <c r="G129" s="91"/>
      <c r="H129" s="91"/>
      <c r="I129" s="91"/>
      <c r="J129" s="91"/>
      <c r="K129" s="91"/>
      <c r="L129" s="91"/>
      <c r="M129" s="91"/>
      <c r="N129" s="91"/>
      <c r="O129" s="91"/>
      <c r="P129" s="91"/>
      <c r="Q129" s="57">
        <f t="shared" si="45"/>
        <v>0</v>
      </c>
      <c r="R129" s="57">
        <f t="shared" si="46"/>
        <v>0</v>
      </c>
      <c r="S129" s="57">
        <f t="shared" si="47"/>
        <v>0</v>
      </c>
      <c r="T129" s="46"/>
      <c r="U129" s="46"/>
      <c r="V129" s="370">
        <f t="shared" si="23"/>
        <v>122</v>
      </c>
      <c r="W129" s="57"/>
      <c r="X129" s="57"/>
      <c r="Y129" s="57"/>
      <c r="Z129" s="57"/>
      <c r="AA129" s="57"/>
      <c r="AB129" s="57"/>
      <c r="AC129" s="57"/>
      <c r="AD129" s="57"/>
      <c r="AE129" s="57"/>
      <c r="AF129" s="57"/>
      <c r="AG129" s="57"/>
      <c r="AH129" s="57"/>
      <c r="AI129" s="57"/>
      <c r="AJ129" s="57"/>
    </row>
    <row r="130" spans="1:36" s="41" customFormat="1" x14ac:dyDescent="0.3">
      <c r="A130" s="789"/>
      <c r="B130" s="56" t="s">
        <v>409</v>
      </c>
      <c r="C130" s="57">
        <f t="shared" si="48"/>
        <v>0</v>
      </c>
      <c r="D130" s="57">
        <f t="shared" si="49"/>
        <v>0</v>
      </c>
      <c r="E130" s="57">
        <f t="shared" si="50"/>
        <v>0</v>
      </c>
      <c r="F130" s="91"/>
      <c r="G130" s="91"/>
      <c r="H130" s="91"/>
      <c r="I130" s="91"/>
      <c r="J130" s="91"/>
      <c r="K130" s="91"/>
      <c r="L130" s="91"/>
      <c r="M130" s="91"/>
      <c r="N130" s="91"/>
      <c r="O130" s="91"/>
      <c r="P130" s="91"/>
      <c r="Q130" s="57">
        <f t="shared" si="45"/>
        <v>0</v>
      </c>
      <c r="R130" s="57">
        <f t="shared" si="46"/>
        <v>0</v>
      </c>
      <c r="S130" s="57">
        <f t="shared" si="47"/>
        <v>0</v>
      </c>
      <c r="T130" s="46"/>
      <c r="U130" s="46"/>
      <c r="V130" s="370">
        <f t="shared" si="23"/>
        <v>123</v>
      </c>
      <c r="W130" s="57"/>
      <c r="X130" s="57"/>
      <c r="Y130" s="57"/>
      <c r="Z130" s="57"/>
      <c r="AA130" s="57"/>
      <c r="AB130" s="57"/>
      <c r="AC130" s="57"/>
      <c r="AD130" s="57"/>
      <c r="AE130" s="57"/>
      <c r="AF130" s="57"/>
      <c r="AG130" s="57"/>
      <c r="AH130" s="57"/>
      <c r="AI130" s="57"/>
      <c r="AJ130" s="57"/>
    </row>
    <row r="131" spans="1:36" s="41" customFormat="1" x14ac:dyDescent="0.3">
      <c r="A131" s="789"/>
      <c r="B131" s="56" t="s">
        <v>410</v>
      </c>
      <c r="C131" s="57">
        <f t="shared" si="48"/>
        <v>0</v>
      </c>
      <c r="D131" s="57">
        <f t="shared" si="49"/>
        <v>0</v>
      </c>
      <c r="E131" s="57">
        <f t="shared" si="50"/>
        <v>0</v>
      </c>
      <c r="F131" s="91"/>
      <c r="G131" s="91"/>
      <c r="H131" s="91"/>
      <c r="I131" s="91"/>
      <c r="J131" s="91"/>
      <c r="K131" s="91"/>
      <c r="L131" s="91"/>
      <c r="M131" s="91"/>
      <c r="N131" s="91"/>
      <c r="O131" s="91"/>
      <c r="P131" s="91"/>
      <c r="Q131" s="57">
        <f t="shared" si="45"/>
        <v>0</v>
      </c>
      <c r="R131" s="57">
        <f t="shared" si="46"/>
        <v>0</v>
      </c>
      <c r="S131" s="57">
        <f t="shared" si="47"/>
        <v>0</v>
      </c>
      <c r="T131" s="46"/>
      <c r="U131" s="46"/>
      <c r="V131" s="370">
        <f t="shared" si="23"/>
        <v>124</v>
      </c>
      <c r="W131" s="57"/>
      <c r="X131" s="57"/>
      <c r="Y131" s="57"/>
      <c r="Z131" s="57"/>
      <c r="AA131" s="57"/>
      <c r="AB131" s="57"/>
      <c r="AC131" s="57"/>
      <c r="AD131" s="57"/>
      <c r="AE131" s="57"/>
      <c r="AF131" s="57"/>
      <c r="AG131" s="57"/>
      <c r="AH131" s="57"/>
      <c r="AI131" s="57"/>
      <c r="AJ131" s="57"/>
    </row>
    <row r="132" spans="1:36" s="41" customFormat="1" x14ac:dyDescent="0.3">
      <c r="A132" s="789"/>
      <c r="B132" s="56" t="s">
        <v>411</v>
      </c>
      <c r="C132" s="57">
        <f t="shared" si="48"/>
        <v>0</v>
      </c>
      <c r="D132" s="57">
        <f t="shared" si="49"/>
        <v>0</v>
      </c>
      <c r="E132" s="57">
        <f t="shared" si="50"/>
        <v>0</v>
      </c>
      <c r="F132" s="91"/>
      <c r="G132" s="91"/>
      <c r="H132" s="91"/>
      <c r="I132" s="91"/>
      <c r="J132" s="91"/>
      <c r="K132" s="91"/>
      <c r="L132" s="91"/>
      <c r="M132" s="91"/>
      <c r="N132" s="91"/>
      <c r="O132" s="91"/>
      <c r="P132" s="91"/>
      <c r="Q132" s="57">
        <f t="shared" si="45"/>
        <v>0</v>
      </c>
      <c r="R132" s="57">
        <f t="shared" si="46"/>
        <v>0</v>
      </c>
      <c r="S132" s="57">
        <f t="shared" si="47"/>
        <v>0</v>
      </c>
      <c r="T132" s="46"/>
      <c r="U132" s="46"/>
      <c r="V132" s="370">
        <f t="shared" si="23"/>
        <v>125</v>
      </c>
      <c r="W132" s="57"/>
      <c r="X132" s="57"/>
      <c r="Y132" s="57"/>
      <c r="Z132" s="57"/>
      <c r="AA132" s="57"/>
      <c r="AB132" s="57"/>
      <c r="AC132" s="57"/>
      <c r="AD132" s="57"/>
      <c r="AE132" s="57"/>
      <c r="AF132" s="57"/>
      <c r="AG132" s="57"/>
      <c r="AH132" s="57"/>
      <c r="AI132" s="57"/>
      <c r="AJ132" s="57"/>
    </row>
    <row r="133" spans="1:36" s="41" customFormat="1" x14ac:dyDescent="0.3">
      <c r="A133" s="789"/>
      <c r="B133" s="56" t="s">
        <v>138</v>
      </c>
      <c r="C133" s="57">
        <f t="shared" si="48"/>
        <v>0</v>
      </c>
      <c r="D133" s="57">
        <f t="shared" si="49"/>
        <v>0</v>
      </c>
      <c r="E133" s="57">
        <f t="shared" si="50"/>
        <v>0</v>
      </c>
      <c r="F133" s="91"/>
      <c r="G133" s="91"/>
      <c r="H133" s="91"/>
      <c r="I133" s="91"/>
      <c r="J133" s="91"/>
      <c r="K133" s="91"/>
      <c r="L133" s="91"/>
      <c r="M133" s="91"/>
      <c r="N133" s="91"/>
      <c r="O133" s="91"/>
      <c r="P133" s="91"/>
      <c r="Q133" s="57">
        <f t="shared" si="45"/>
        <v>0</v>
      </c>
      <c r="R133" s="57">
        <f t="shared" si="46"/>
        <v>0</v>
      </c>
      <c r="S133" s="57">
        <f t="shared" si="47"/>
        <v>0</v>
      </c>
      <c r="T133" s="46"/>
      <c r="U133" s="46"/>
      <c r="V133" s="370">
        <f t="shared" si="23"/>
        <v>126</v>
      </c>
      <c r="W133" s="57"/>
      <c r="X133" s="57"/>
      <c r="Y133" s="57"/>
      <c r="Z133" s="57"/>
      <c r="AA133" s="57"/>
      <c r="AB133" s="57"/>
      <c r="AC133" s="57"/>
      <c r="AD133" s="57"/>
      <c r="AE133" s="57"/>
      <c r="AF133" s="57"/>
      <c r="AG133" s="57"/>
      <c r="AH133" s="57"/>
      <c r="AI133" s="57"/>
      <c r="AJ133" s="57"/>
    </row>
    <row r="134" spans="1:36" s="41" customFormat="1" x14ac:dyDescent="0.3">
      <c r="A134" s="789"/>
      <c r="B134" s="56" t="s">
        <v>94</v>
      </c>
      <c r="C134" s="57">
        <f t="shared" si="48"/>
        <v>0</v>
      </c>
      <c r="D134" s="57">
        <f t="shared" si="49"/>
        <v>0</v>
      </c>
      <c r="E134" s="57">
        <f t="shared" si="50"/>
        <v>0</v>
      </c>
      <c r="F134" s="91"/>
      <c r="G134" s="91"/>
      <c r="H134" s="91"/>
      <c r="I134" s="91"/>
      <c r="J134" s="91"/>
      <c r="K134" s="91"/>
      <c r="L134" s="91"/>
      <c r="M134" s="91"/>
      <c r="N134" s="91"/>
      <c r="O134" s="91"/>
      <c r="P134" s="91"/>
      <c r="Q134" s="57">
        <f t="shared" si="45"/>
        <v>0</v>
      </c>
      <c r="R134" s="57">
        <f t="shared" si="46"/>
        <v>0</v>
      </c>
      <c r="S134" s="57">
        <f t="shared" si="47"/>
        <v>0</v>
      </c>
      <c r="T134" s="46"/>
      <c r="U134" s="46"/>
      <c r="V134" s="370">
        <f t="shared" si="23"/>
        <v>127</v>
      </c>
      <c r="W134" s="57"/>
      <c r="X134" s="57"/>
      <c r="Y134" s="57"/>
      <c r="Z134" s="57"/>
      <c r="AA134" s="57"/>
      <c r="AB134" s="57"/>
      <c r="AC134" s="57"/>
      <c r="AD134" s="57"/>
      <c r="AE134" s="57"/>
      <c r="AF134" s="57"/>
      <c r="AG134" s="57"/>
      <c r="AH134" s="57"/>
      <c r="AI134" s="57"/>
      <c r="AJ134" s="57"/>
    </row>
    <row r="135" spans="1:36" s="41" customFormat="1" x14ac:dyDescent="0.3">
      <c r="A135" s="789"/>
      <c r="B135" s="56" t="str">
        <f>B98</f>
        <v>Intitulé libre 1</v>
      </c>
      <c r="C135" s="57">
        <f t="shared" si="48"/>
        <v>0</v>
      </c>
      <c r="D135" s="57">
        <f t="shared" si="49"/>
        <v>0</v>
      </c>
      <c r="E135" s="57">
        <f t="shared" si="50"/>
        <v>0</v>
      </c>
      <c r="F135" s="91"/>
      <c r="G135" s="91"/>
      <c r="H135" s="91"/>
      <c r="I135" s="91"/>
      <c r="J135" s="91"/>
      <c r="K135" s="91"/>
      <c r="L135" s="91"/>
      <c r="M135" s="91"/>
      <c r="N135" s="91"/>
      <c r="O135" s="91"/>
      <c r="P135" s="91"/>
      <c r="Q135" s="57">
        <f t="shared" si="45"/>
        <v>0</v>
      </c>
      <c r="R135" s="57">
        <f t="shared" si="46"/>
        <v>0</v>
      </c>
      <c r="S135" s="57">
        <f t="shared" si="47"/>
        <v>0</v>
      </c>
      <c r="T135" s="46"/>
      <c r="U135" s="46"/>
      <c r="V135" s="370">
        <f t="shared" si="23"/>
        <v>128</v>
      </c>
      <c r="W135" s="57"/>
      <c r="X135" s="57"/>
      <c r="Y135" s="57"/>
      <c r="Z135" s="57"/>
      <c r="AA135" s="57"/>
      <c r="AB135" s="57"/>
      <c r="AC135" s="57"/>
      <c r="AD135" s="57"/>
      <c r="AE135" s="57"/>
      <c r="AF135" s="57"/>
      <c r="AG135" s="57"/>
      <c r="AH135" s="57"/>
      <c r="AI135" s="57"/>
      <c r="AJ135" s="57"/>
    </row>
    <row r="136" spans="1:36" s="41" customFormat="1" x14ac:dyDescent="0.3">
      <c r="A136" s="789"/>
      <c r="B136" s="56" t="str">
        <f>B99</f>
        <v>Intitulé libre 2</v>
      </c>
      <c r="C136" s="57">
        <f t="shared" si="48"/>
        <v>0</v>
      </c>
      <c r="D136" s="57">
        <f t="shared" si="49"/>
        <v>0</v>
      </c>
      <c r="E136" s="57">
        <f t="shared" si="50"/>
        <v>0</v>
      </c>
      <c r="F136" s="91"/>
      <c r="G136" s="91"/>
      <c r="H136" s="91"/>
      <c r="I136" s="91"/>
      <c r="J136" s="91"/>
      <c r="K136" s="91"/>
      <c r="L136" s="91"/>
      <c r="M136" s="91"/>
      <c r="N136" s="91"/>
      <c r="O136" s="91"/>
      <c r="P136" s="91"/>
      <c r="Q136" s="57">
        <f t="shared" si="45"/>
        <v>0</v>
      </c>
      <c r="R136" s="57">
        <f t="shared" si="46"/>
        <v>0</v>
      </c>
      <c r="S136" s="57">
        <f t="shared" si="47"/>
        <v>0</v>
      </c>
      <c r="T136" s="46"/>
      <c r="U136" s="46"/>
      <c r="V136" s="370">
        <f t="shared" si="23"/>
        <v>129</v>
      </c>
      <c r="W136" s="57"/>
      <c r="X136" s="57"/>
      <c r="Y136" s="57"/>
      <c r="Z136" s="57"/>
      <c r="AA136" s="57"/>
      <c r="AB136" s="57"/>
      <c r="AC136" s="57"/>
      <c r="AD136" s="57"/>
      <c r="AE136" s="57"/>
      <c r="AF136" s="57"/>
      <c r="AG136" s="57"/>
      <c r="AH136" s="57"/>
      <c r="AI136" s="57"/>
      <c r="AJ136" s="57"/>
    </row>
    <row r="137" spans="1:36" s="41" customFormat="1" x14ac:dyDescent="0.3">
      <c r="A137" s="789"/>
      <c r="B137" s="56" t="str">
        <f>B100</f>
        <v>Intitulé libre 3</v>
      </c>
      <c r="C137" s="57">
        <f t="shared" si="48"/>
        <v>0</v>
      </c>
      <c r="D137" s="57">
        <f t="shared" si="49"/>
        <v>0</v>
      </c>
      <c r="E137" s="57">
        <f t="shared" si="50"/>
        <v>0</v>
      </c>
      <c r="F137" s="91"/>
      <c r="G137" s="91"/>
      <c r="H137" s="91"/>
      <c r="I137" s="91"/>
      <c r="J137" s="91"/>
      <c r="K137" s="91"/>
      <c r="L137" s="91"/>
      <c r="M137" s="91"/>
      <c r="N137" s="91"/>
      <c r="O137" s="91"/>
      <c r="P137" s="91"/>
      <c r="Q137" s="57">
        <f t="shared" si="45"/>
        <v>0</v>
      </c>
      <c r="R137" s="57">
        <f t="shared" si="46"/>
        <v>0</v>
      </c>
      <c r="S137" s="57">
        <f t="shared" si="47"/>
        <v>0</v>
      </c>
      <c r="T137" s="46"/>
      <c r="U137" s="46"/>
      <c r="V137" s="370">
        <f t="shared" si="23"/>
        <v>130</v>
      </c>
      <c r="W137" s="57"/>
      <c r="X137" s="57"/>
      <c r="Y137" s="57"/>
      <c r="Z137" s="57"/>
      <c r="AA137" s="57"/>
      <c r="AB137" s="57"/>
      <c r="AC137" s="57"/>
      <c r="AD137" s="57"/>
      <c r="AE137" s="57"/>
      <c r="AF137" s="57"/>
      <c r="AG137" s="57"/>
      <c r="AH137" s="57"/>
      <c r="AI137" s="57"/>
      <c r="AJ137" s="57"/>
    </row>
    <row r="138" spans="1:36" s="41" customFormat="1" x14ac:dyDescent="0.3">
      <c r="A138" s="789"/>
      <c r="B138" s="56" t="str">
        <f>B101</f>
        <v>Intitulé libre 4</v>
      </c>
      <c r="C138" s="57">
        <f t="shared" si="48"/>
        <v>0</v>
      </c>
      <c r="D138" s="57">
        <f t="shared" si="49"/>
        <v>0</v>
      </c>
      <c r="E138" s="57">
        <f t="shared" si="50"/>
        <v>0</v>
      </c>
      <c r="F138" s="91"/>
      <c r="G138" s="91"/>
      <c r="H138" s="91"/>
      <c r="I138" s="91"/>
      <c r="J138" s="91"/>
      <c r="K138" s="91"/>
      <c r="L138" s="91"/>
      <c r="M138" s="91"/>
      <c r="N138" s="91"/>
      <c r="O138" s="91"/>
      <c r="P138" s="91"/>
      <c r="Q138" s="57">
        <f t="shared" si="45"/>
        <v>0</v>
      </c>
      <c r="R138" s="57">
        <f t="shared" si="46"/>
        <v>0</v>
      </c>
      <c r="S138" s="57">
        <f t="shared" si="47"/>
        <v>0</v>
      </c>
      <c r="T138" s="46"/>
      <c r="U138" s="46"/>
      <c r="V138" s="370">
        <f t="shared" ref="V138:V192" si="51">V137+1</f>
        <v>131</v>
      </c>
      <c r="W138" s="57"/>
      <c r="X138" s="57"/>
      <c r="Y138" s="57"/>
      <c r="Z138" s="57"/>
      <c r="AA138" s="57"/>
      <c r="AB138" s="57"/>
      <c r="AC138" s="57"/>
      <c r="AD138" s="57"/>
      <c r="AE138" s="57"/>
      <c r="AF138" s="57"/>
      <c r="AG138" s="57"/>
      <c r="AH138" s="57"/>
      <c r="AI138" s="57"/>
      <c r="AJ138" s="57"/>
    </row>
    <row r="139" spans="1:36" s="41" customFormat="1" x14ac:dyDescent="0.3">
      <c r="A139" s="789"/>
      <c r="B139" s="56" t="str">
        <f>B102</f>
        <v>Intitulé libre 5</v>
      </c>
      <c r="C139" s="57">
        <f t="shared" si="48"/>
        <v>0</v>
      </c>
      <c r="D139" s="57">
        <f t="shared" si="49"/>
        <v>0</v>
      </c>
      <c r="E139" s="57">
        <f t="shared" si="50"/>
        <v>0</v>
      </c>
      <c r="F139" s="91"/>
      <c r="G139" s="91"/>
      <c r="H139" s="91"/>
      <c r="I139" s="91"/>
      <c r="J139" s="91"/>
      <c r="K139" s="91"/>
      <c r="L139" s="91"/>
      <c r="M139" s="91"/>
      <c r="N139" s="91"/>
      <c r="O139" s="91"/>
      <c r="P139" s="91"/>
      <c r="Q139" s="57">
        <f t="shared" si="45"/>
        <v>0</v>
      </c>
      <c r="R139" s="57">
        <f t="shared" si="46"/>
        <v>0</v>
      </c>
      <c r="S139" s="57">
        <f t="shared" si="47"/>
        <v>0</v>
      </c>
      <c r="T139" s="46"/>
      <c r="U139" s="46"/>
      <c r="V139" s="370">
        <f t="shared" si="51"/>
        <v>132</v>
      </c>
      <c r="W139" s="57"/>
      <c r="X139" s="57"/>
      <c r="Y139" s="57"/>
      <c r="Z139" s="57"/>
      <c r="AA139" s="57"/>
      <c r="AB139" s="57"/>
      <c r="AC139" s="57"/>
      <c r="AD139" s="57"/>
      <c r="AE139" s="57"/>
      <c r="AF139" s="57"/>
      <c r="AG139" s="57"/>
      <c r="AH139" s="57"/>
      <c r="AI139" s="57"/>
      <c r="AJ139" s="57"/>
    </row>
    <row r="140" spans="1:36" s="41" customFormat="1" ht="14.25" thickBot="1" x14ac:dyDescent="0.35">
      <c r="A140" s="789"/>
      <c r="B140" s="58" t="s">
        <v>140</v>
      </c>
      <c r="C140" s="59">
        <f>SUM(C119:C139)</f>
        <v>0</v>
      </c>
      <c r="D140" s="59">
        <f>SUM(D119:D139)</f>
        <v>0</v>
      </c>
      <c r="E140" s="59">
        <f>SUM(E119:E139)</f>
        <v>0</v>
      </c>
      <c r="F140" s="59">
        <f t="shared" ref="F140:S140" si="52">SUM(F119:F139)</f>
        <v>0</v>
      </c>
      <c r="G140" s="59">
        <f t="shared" si="52"/>
        <v>0</v>
      </c>
      <c r="H140" s="59">
        <f t="shared" si="52"/>
        <v>0</v>
      </c>
      <c r="I140" s="59">
        <f t="shared" si="52"/>
        <v>0</v>
      </c>
      <c r="J140" s="59">
        <f t="shared" si="52"/>
        <v>0</v>
      </c>
      <c r="K140" s="59">
        <f t="shared" si="52"/>
        <v>0</v>
      </c>
      <c r="L140" s="59">
        <f t="shared" si="52"/>
        <v>0</v>
      </c>
      <c r="M140" s="59">
        <f t="shared" si="52"/>
        <v>0</v>
      </c>
      <c r="N140" s="59">
        <f t="shared" si="52"/>
        <v>0</v>
      </c>
      <c r="O140" s="59">
        <f t="shared" si="52"/>
        <v>0</v>
      </c>
      <c r="P140" s="59">
        <f t="shared" si="52"/>
        <v>0</v>
      </c>
      <c r="Q140" s="59">
        <f t="shared" si="52"/>
        <v>0</v>
      </c>
      <c r="R140" s="59">
        <f t="shared" si="52"/>
        <v>0</v>
      </c>
      <c r="S140" s="59">
        <f t="shared" si="52"/>
        <v>0</v>
      </c>
      <c r="T140" s="370"/>
      <c r="U140" s="46" t="str">
        <f>RIGHT(A119,4)&amp;"reseau"</f>
        <v>2018reseau</v>
      </c>
      <c r="V140" s="370">
        <f t="shared" si="51"/>
        <v>133</v>
      </c>
      <c r="W140" s="57"/>
      <c r="X140" s="57"/>
      <c r="Y140" s="57"/>
      <c r="Z140" s="57"/>
      <c r="AA140" s="57"/>
      <c r="AB140" s="57"/>
      <c r="AC140" s="57"/>
      <c r="AD140" s="57"/>
      <c r="AE140" s="57"/>
      <c r="AF140" s="57"/>
      <c r="AG140" s="57"/>
      <c r="AH140" s="57"/>
      <c r="AI140" s="57"/>
      <c r="AJ140" s="57"/>
    </row>
    <row r="141" spans="1:36" s="41" customFormat="1" x14ac:dyDescent="0.3">
      <c r="A141" s="789"/>
      <c r="B141" s="60"/>
      <c r="C141" s="57"/>
      <c r="D141" s="57"/>
      <c r="E141" s="57"/>
      <c r="F141" s="57"/>
      <c r="G141" s="57"/>
      <c r="H141" s="57"/>
      <c r="I141" s="57"/>
      <c r="J141" s="57"/>
      <c r="K141" s="57"/>
      <c r="L141" s="57"/>
      <c r="M141" s="57"/>
      <c r="N141" s="57"/>
      <c r="O141" s="57"/>
      <c r="P141" s="57"/>
      <c r="Q141" s="57"/>
      <c r="R141" s="57"/>
      <c r="S141" s="57"/>
      <c r="T141" s="46"/>
      <c r="U141" s="46"/>
      <c r="V141" s="370">
        <f t="shared" si="51"/>
        <v>134</v>
      </c>
      <c r="W141" s="57"/>
      <c r="X141" s="57"/>
      <c r="Y141" s="57"/>
      <c r="Z141" s="57"/>
      <c r="AA141" s="57"/>
      <c r="AB141" s="57"/>
      <c r="AC141" s="57"/>
      <c r="AD141" s="57"/>
      <c r="AE141" s="57"/>
      <c r="AF141" s="57"/>
      <c r="AG141" s="57"/>
      <c r="AH141" s="57"/>
      <c r="AI141" s="57"/>
      <c r="AJ141" s="57"/>
    </row>
    <row r="142" spans="1:36" s="41" customFormat="1" x14ac:dyDescent="0.3">
      <c r="A142" s="789"/>
      <c r="B142" s="56" t="s">
        <v>398</v>
      </c>
      <c r="C142" s="57">
        <f>Q105</f>
        <v>0</v>
      </c>
      <c r="D142" s="57">
        <f t="shared" ref="D142:D153" si="53">R105</f>
        <v>0</v>
      </c>
      <c r="E142" s="57">
        <f t="shared" ref="E142:E153" si="54">S105</f>
        <v>0</v>
      </c>
      <c r="F142" s="91"/>
      <c r="G142" s="91"/>
      <c r="H142" s="91"/>
      <c r="I142" s="91"/>
      <c r="J142" s="91"/>
      <c r="K142" s="91"/>
      <c r="L142" s="91"/>
      <c r="M142" s="91"/>
      <c r="N142" s="91"/>
      <c r="O142" s="91"/>
      <c r="P142" s="91"/>
      <c r="Q142" s="57">
        <f t="shared" ref="Q142:Q153" si="55">SUM(C142,F142:J142,M142:N142)</f>
        <v>0</v>
      </c>
      <c r="R142" s="57">
        <f t="shared" ref="R142:R153" si="56">SUM(D142,K142,O142)</f>
        <v>0</v>
      </c>
      <c r="S142" s="57">
        <f t="shared" ref="S142:S153" si="57">SUM(E142,L142,P142)</f>
        <v>0</v>
      </c>
      <c r="T142" s="46"/>
      <c r="U142" s="46"/>
      <c r="V142" s="370">
        <f t="shared" si="51"/>
        <v>135</v>
      </c>
      <c r="W142" s="57"/>
      <c r="X142" s="57"/>
      <c r="Y142" s="57"/>
      <c r="Z142" s="57"/>
      <c r="AA142" s="57"/>
      <c r="AB142" s="57"/>
      <c r="AC142" s="57"/>
      <c r="AD142" s="57"/>
      <c r="AE142" s="57"/>
      <c r="AF142" s="57"/>
      <c r="AG142" s="57"/>
      <c r="AH142" s="57"/>
      <c r="AI142" s="57"/>
      <c r="AJ142" s="57"/>
    </row>
    <row r="143" spans="1:36" s="41" customFormat="1" x14ac:dyDescent="0.3">
      <c r="A143" s="789"/>
      <c r="B143" s="56" t="s">
        <v>141</v>
      </c>
      <c r="C143" s="57">
        <f t="shared" ref="C143:C153" si="58">Q106</f>
        <v>0</v>
      </c>
      <c r="D143" s="57">
        <f t="shared" si="53"/>
        <v>0</v>
      </c>
      <c r="E143" s="57">
        <f t="shared" si="54"/>
        <v>0</v>
      </c>
      <c r="F143" s="91"/>
      <c r="G143" s="91"/>
      <c r="H143" s="91"/>
      <c r="I143" s="91"/>
      <c r="J143" s="91"/>
      <c r="K143" s="91"/>
      <c r="L143" s="91"/>
      <c r="M143" s="91"/>
      <c r="N143" s="91"/>
      <c r="O143" s="91"/>
      <c r="P143" s="91"/>
      <c r="Q143" s="57">
        <f t="shared" si="55"/>
        <v>0</v>
      </c>
      <c r="R143" s="57">
        <f t="shared" si="56"/>
        <v>0</v>
      </c>
      <c r="S143" s="57">
        <f t="shared" si="57"/>
        <v>0</v>
      </c>
      <c r="T143" s="46"/>
      <c r="U143" s="46"/>
      <c r="V143" s="370">
        <f t="shared" si="51"/>
        <v>136</v>
      </c>
      <c r="W143" s="57"/>
      <c r="X143" s="57"/>
      <c r="Y143" s="57"/>
      <c r="Z143" s="57"/>
      <c r="AA143" s="57"/>
      <c r="AB143" s="57"/>
      <c r="AC143" s="57"/>
      <c r="AD143" s="57"/>
      <c r="AE143" s="57"/>
      <c r="AF143" s="57"/>
      <c r="AG143" s="57"/>
      <c r="AH143" s="57"/>
      <c r="AI143" s="57"/>
      <c r="AJ143" s="57"/>
    </row>
    <row r="144" spans="1:36" s="41" customFormat="1" x14ac:dyDescent="0.3">
      <c r="A144" s="789"/>
      <c r="B144" s="56" t="s">
        <v>142</v>
      </c>
      <c r="C144" s="57">
        <f t="shared" si="58"/>
        <v>0</v>
      </c>
      <c r="D144" s="57">
        <f t="shared" si="53"/>
        <v>0</v>
      </c>
      <c r="E144" s="57">
        <f t="shared" si="54"/>
        <v>0</v>
      </c>
      <c r="F144" s="91"/>
      <c r="G144" s="91"/>
      <c r="H144" s="91"/>
      <c r="I144" s="91"/>
      <c r="J144" s="91"/>
      <c r="K144" s="91"/>
      <c r="L144" s="91"/>
      <c r="M144" s="91"/>
      <c r="N144" s="91"/>
      <c r="O144" s="91"/>
      <c r="P144" s="91"/>
      <c r="Q144" s="57">
        <f t="shared" si="55"/>
        <v>0</v>
      </c>
      <c r="R144" s="57">
        <f t="shared" si="56"/>
        <v>0</v>
      </c>
      <c r="S144" s="57">
        <f t="shared" si="57"/>
        <v>0</v>
      </c>
      <c r="T144" s="46"/>
      <c r="U144" s="46"/>
      <c r="V144" s="370">
        <f t="shared" si="51"/>
        <v>137</v>
      </c>
      <c r="W144" s="57"/>
      <c r="X144" s="57"/>
      <c r="Y144" s="57"/>
      <c r="Z144" s="57"/>
      <c r="AA144" s="57"/>
      <c r="AB144" s="57"/>
      <c r="AC144" s="57"/>
      <c r="AD144" s="57"/>
      <c r="AE144" s="57"/>
      <c r="AF144" s="57"/>
      <c r="AG144" s="57"/>
      <c r="AH144" s="57"/>
      <c r="AI144" s="57"/>
      <c r="AJ144" s="57"/>
    </row>
    <row r="145" spans="1:36" s="41" customFormat="1" x14ac:dyDescent="0.3">
      <c r="A145" s="789"/>
      <c r="B145" s="56" t="s">
        <v>137</v>
      </c>
      <c r="C145" s="57">
        <f t="shared" si="58"/>
        <v>0</v>
      </c>
      <c r="D145" s="57">
        <f t="shared" si="53"/>
        <v>0</v>
      </c>
      <c r="E145" s="57">
        <f t="shared" si="54"/>
        <v>0</v>
      </c>
      <c r="F145" s="91"/>
      <c r="G145" s="91"/>
      <c r="H145" s="91"/>
      <c r="I145" s="91"/>
      <c r="J145" s="91"/>
      <c r="K145" s="91"/>
      <c r="L145" s="91"/>
      <c r="M145" s="91"/>
      <c r="N145" s="91"/>
      <c r="O145" s="91"/>
      <c r="P145" s="91"/>
      <c r="Q145" s="57">
        <f t="shared" si="55"/>
        <v>0</v>
      </c>
      <c r="R145" s="57">
        <f t="shared" si="56"/>
        <v>0</v>
      </c>
      <c r="S145" s="57">
        <f t="shared" si="57"/>
        <v>0</v>
      </c>
      <c r="T145" s="46"/>
      <c r="U145" s="46"/>
      <c r="V145" s="370">
        <f t="shared" si="51"/>
        <v>138</v>
      </c>
      <c r="W145" s="57"/>
      <c r="X145" s="57"/>
      <c r="Y145" s="57"/>
      <c r="Z145" s="57"/>
      <c r="AA145" s="57"/>
      <c r="AB145" s="57"/>
      <c r="AC145" s="57"/>
      <c r="AD145" s="57"/>
      <c r="AE145" s="57"/>
      <c r="AF145" s="57"/>
      <c r="AG145" s="57"/>
      <c r="AH145" s="57"/>
      <c r="AI145" s="57"/>
      <c r="AJ145" s="57"/>
    </row>
    <row r="146" spans="1:36" s="41" customFormat="1" x14ac:dyDescent="0.3">
      <c r="A146" s="789"/>
      <c r="B146" s="56" t="s">
        <v>143</v>
      </c>
      <c r="C146" s="57">
        <f t="shared" si="58"/>
        <v>0</v>
      </c>
      <c r="D146" s="57">
        <f t="shared" si="53"/>
        <v>0</v>
      </c>
      <c r="E146" s="57">
        <f t="shared" si="54"/>
        <v>0</v>
      </c>
      <c r="F146" s="91"/>
      <c r="G146" s="91"/>
      <c r="H146" s="91"/>
      <c r="I146" s="91"/>
      <c r="J146" s="91"/>
      <c r="K146" s="91"/>
      <c r="L146" s="91"/>
      <c r="M146" s="91"/>
      <c r="N146" s="91"/>
      <c r="O146" s="91"/>
      <c r="P146" s="91"/>
      <c r="Q146" s="57">
        <f t="shared" si="55"/>
        <v>0</v>
      </c>
      <c r="R146" s="57">
        <f t="shared" si="56"/>
        <v>0</v>
      </c>
      <c r="S146" s="57">
        <f t="shared" si="57"/>
        <v>0</v>
      </c>
      <c r="T146" s="46"/>
      <c r="U146" s="46"/>
      <c r="V146" s="370">
        <f t="shared" si="51"/>
        <v>139</v>
      </c>
      <c r="W146" s="57"/>
      <c r="X146" s="57"/>
      <c r="Y146" s="57"/>
      <c r="Z146" s="57"/>
      <c r="AA146" s="57"/>
      <c r="AB146" s="57"/>
      <c r="AC146" s="57"/>
      <c r="AD146" s="57"/>
      <c r="AE146" s="57"/>
      <c r="AF146" s="57"/>
      <c r="AG146" s="57"/>
      <c r="AH146" s="57"/>
      <c r="AI146" s="57"/>
      <c r="AJ146" s="57"/>
    </row>
    <row r="147" spans="1:36" s="41" customFormat="1" x14ac:dyDescent="0.3">
      <c r="A147" s="789"/>
      <c r="B147" s="56" t="s">
        <v>144</v>
      </c>
      <c r="C147" s="57">
        <f t="shared" si="58"/>
        <v>0</v>
      </c>
      <c r="D147" s="57">
        <f t="shared" si="53"/>
        <v>0</v>
      </c>
      <c r="E147" s="57">
        <f t="shared" si="54"/>
        <v>0</v>
      </c>
      <c r="F147" s="91"/>
      <c r="G147" s="91"/>
      <c r="H147" s="91"/>
      <c r="I147" s="91"/>
      <c r="J147" s="91"/>
      <c r="K147" s="91"/>
      <c r="L147" s="91"/>
      <c r="M147" s="91"/>
      <c r="N147" s="91"/>
      <c r="O147" s="91"/>
      <c r="P147" s="91"/>
      <c r="Q147" s="57">
        <f t="shared" si="55"/>
        <v>0</v>
      </c>
      <c r="R147" s="57">
        <f t="shared" si="56"/>
        <v>0</v>
      </c>
      <c r="S147" s="57">
        <f t="shared" si="57"/>
        <v>0</v>
      </c>
      <c r="T147" s="46"/>
      <c r="U147" s="46"/>
      <c r="V147" s="370">
        <f t="shared" si="51"/>
        <v>140</v>
      </c>
      <c r="W147" s="57"/>
      <c r="X147" s="57"/>
      <c r="Y147" s="57"/>
      <c r="Z147" s="57"/>
      <c r="AA147" s="57"/>
      <c r="AB147" s="57"/>
      <c r="AC147" s="57"/>
      <c r="AD147" s="57"/>
      <c r="AE147" s="57"/>
      <c r="AF147" s="57"/>
      <c r="AG147" s="57"/>
      <c r="AH147" s="57"/>
      <c r="AI147" s="57"/>
      <c r="AJ147" s="57"/>
    </row>
    <row r="148" spans="1:36" s="41" customFormat="1" x14ac:dyDescent="0.3">
      <c r="A148" s="789"/>
      <c r="B148" s="56" t="s">
        <v>139</v>
      </c>
      <c r="C148" s="57">
        <f t="shared" si="58"/>
        <v>0</v>
      </c>
      <c r="D148" s="57">
        <f t="shared" si="53"/>
        <v>0</v>
      </c>
      <c r="E148" s="57">
        <f t="shared" si="54"/>
        <v>0</v>
      </c>
      <c r="F148" s="91"/>
      <c r="G148" s="91"/>
      <c r="H148" s="91"/>
      <c r="I148" s="91"/>
      <c r="J148" s="91"/>
      <c r="K148" s="91"/>
      <c r="L148" s="91"/>
      <c r="M148" s="91"/>
      <c r="N148" s="91"/>
      <c r="O148" s="91"/>
      <c r="P148" s="91"/>
      <c r="Q148" s="57">
        <f t="shared" si="55"/>
        <v>0</v>
      </c>
      <c r="R148" s="57">
        <f t="shared" si="56"/>
        <v>0</v>
      </c>
      <c r="S148" s="57">
        <f t="shared" si="57"/>
        <v>0</v>
      </c>
      <c r="T148" s="46"/>
      <c r="U148" s="46"/>
      <c r="V148" s="370">
        <f t="shared" si="51"/>
        <v>141</v>
      </c>
      <c r="W148" s="57"/>
      <c r="X148" s="57"/>
      <c r="Y148" s="57"/>
      <c r="Z148" s="57"/>
      <c r="AA148" s="57"/>
      <c r="AB148" s="57"/>
      <c r="AC148" s="57"/>
      <c r="AD148" s="57"/>
      <c r="AE148" s="57"/>
      <c r="AF148" s="57"/>
      <c r="AG148" s="57"/>
      <c r="AH148" s="57"/>
      <c r="AI148" s="57"/>
      <c r="AJ148" s="57"/>
    </row>
    <row r="149" spans="1:36" s="41" customFormat="1" x14ac:dyDescent="0.3">
      <c r="A149" s="789"/>
      <c r="B149" s="56" t="str">
        <f>B112</f>
        <v>Intitulé libre 1</v>
      </c>
      <c r="C149" s="57">
        <f t="shared" si="58"/>
        <v>0</v>
      </c>
      <c r="D149" s="57">
        <f t="shared" si="53"/>
        <v>0</v>
      </c>
      <c r="E149" s="57">
        <f t="shared" si="54"/>
        <v>0</v>
      </c>
      <c r="F149" s="91"/>
      <c r="G149" s="91"/>
      <c r="H149" s="91"/>
      <c r="I149" s="91"/>
      <c r="J149" s="91"/>
      <c r="K149" s="91"/>
      <c r="L149" s="91"/>
      <c r="M149" s="91"/>
      <c r="N149" s="91"/>
      <c r="O149" s="91"/>
      <c r="P149" s="91"/>
      <c r="Q149" s="57">
        <f t="shared" si="55"/>
        <v>0</v>
      </c>
      <c r="R149" s="57">
        <f t="shared" si="56"/>
        <v>0</v>
      </c>
      <c r="S149" s="57">
        <f t="shared" si="57"/>
        <v>0</v>
      </c>
      <c r="T149" s="46"/>
      <c r="U149" s="46"/>
      <c r="V149" s="370">
        <f t="shared" si="51"/>
        <v>142</v>
      </c>
      <c r="W149" s="57"/>
      <c r="X149" s="57"/>
      <c r="Y149" s="57"/>
      <c r="Z149" s="57"/>
      <c r="AA149" s="57"/>
      <c r="AB149" s="57"/>
      <c r="AC149" s="57"/>
      <c r="AD149" s="57"/>
      <c r="AE149" s="57"/>
      <c r="AF149" s="57"/>
      <c r="AG149" s="57"/>
      <c r="AH149" s="57"/>
      <c r="AI149" s="57"/>
      <c r="AJ149" s="57"/>
    </row>
    <row r="150" spans="1:36" s="41" customFormat="1" x14ac:dyDescent="0.3">
      <c r="A150" s="789"/>
      <c r="B150" s="56" t="str">
        <f>B113</f>
        <v>Intitulé libre 2</v>
      </c>
      <c r="C150" s="57">
        <f t="shared" si="58"/>
        <v>0</v>
      </c>
      <c r="D150" s="57">
        <f t="shared" si="53"/>
        <v>0</v>
      </c>
      <c r="E150" s="57">
        <f t="shared" si="54"/>
        <v>0</v>
      </c>
      <c r="F150" s="91"/>
      <c r="G150" s="91"/>
      <c r="H150" s="91"/>
      <c r="I150" s="91"/>
      <c r="J150" s="91"/>
      <c r="K150" s="91"/>
      <c r="L150" s="91"/>
      <c r="M150" s="91"/>
      <c r="N150" s="91"/>
      <c r="O150" s="91"/>
      <c r="P150" s="91"/>
      <c r="Q150" s="57">
        <f t="shared" si="55"/>
        <v>0</v>
      </c>
      <c r="R150" s="57">
        <f t="shared" si="56"/>
        <v>0</v>
      </c>
      <c r="S150" s="57">
        <f t="shared" si="57"/>
        <v>0</v>
      </c>
      <c r="T150" s="46"/>
      <c r="U150" s="46"/>
      <c r="V150" s="370">
        <f t="shared" si="51"/>
        <v>143</v>
      </c>
      <c r="W150" s="57"/>
      <c r="X150" s="57"/>
      <c r="Y150" s="57"/>
      <c r="Z150" s="57"/>
      <c r="AA150" s="57"/>
      <c r="AB150" s="57"/>
      <c r="AC150" s="57"/>
      <c r="AD150" s="57"/>
      <c r="AE150" s="57"/>
      <c r="AF150" s="57"/>
      <c r="AG150" s="57"/>
      <c r="AH150" s="57"/>
      <c r="AI150" s="57"/>
      <c r="AJ150" s="57"/>
    </row>
    <row r="151" spans="1:36" s="41" customFormat="1" x14ac:dyDescent="0.3">
      <c r="A151" s="789"/>
      <c r="B151" s="56" t="str">
        <f>B114</f>
        <v>Intitulé libre 3</v>
      </c>
      <c r="C151" s="57">
        <f t="shared" si="58"/>
        <v>0</v>
      </c>
      <c r="D151" s="57">
        <f t="shared" si="53"/>
        <v>0</v>
      </c>
      <c r="E151" s="57">
        <f t="shared" si="54"/>
        <v>0</v>
      </c>
      <c r="F151" s="91"/>
      <c r="G151" s="91"/>
      <c r="H151" s="91"/>
      <c r="I151" s="91"/>
      <c r="J151" s="91"/>
      <c r="K151" s="91"/>
      <c r="L151" s="91"/>
      <c r="M151" s="91"/>
      <c r="N151" s="91"/>
      <c r="O151" s="91"/>
      <c r="P151" s="91"/>
      <c r="Q151" s="57">
        <f t="shared" si="55"/>
        <v>0</v>
      </c>
      <c r="R151" s="57">
        <f t="shared" si="56"/>
        <v>0</v>
      </c>
      <c r="S151" s="57">
        <f t="shared" si="57"/>
        <v>0</v>
      </c>
      <c r="T151" s="46"/>
      <c r="U151" s="46"/>
      <c r="V151" s="370">
        <f t="shared" si="51"/>
        <v>144</v>
      </c>
      <c r="W151" s="57"/>
      <c r="X151" s="57"/>
      <c r="Y151" s="57"/>
      <c r="Z151" s="57"/>
      <c r="AA151" s="57"/>
      <c r="AB151" s="57"/>
      <c r="AC151" s="57"/>
      <c r="AD151" s="57"/>
      <c r="AE151" s="57"/>
      <c r="AF151" s="57"/>
      <c r="AG151" s="57"/>
      <c r="AH151" s="57"/>
      <c r="AI151" s="57"/>
      <c r="AJ151" s="57"/>
    </row>
    <row r="152" spans="1:36" s="41" customFormat="1" x14ac:dyDescent="0.3">
      <c r="A152" s="789"/>
      <c r="B152" s="56" t="str">
        <f>B115</f>
        <v>Intitulé libre 4</v>
      </c>
      <c r="C152" s="57">
        <f t="shared" si="58"/>
        <v>0</v>
      </c>
      <c r="D152" s="57">
        <f t="shared" si="53"/>
        <v>0</v>
      </c>
      <c r="E152" s="57">
        <f t="shared" si="54"/>
        <v>0</v>
      </c>
      <c r="F152" s="91"/>
      <c r="G152" s="91"/>
      <c r="H152" s="91"/>
      <c r="I152" s="91"/>
      <c r="J152" s="91"/>
      <c r="K152" s="91"/>
      <c r="L152" s="91"/>
      <c r="M152" s="91"/>
      <c r="N152" s="91"/>
      <c r="O152" s="91"/>
      <c r="P152" s="91"/>
      <c r="Q152" s="57">
        <f t="shared" si="55"/>
        <v>0</v>
      </c>
      <c r="R152" s="57">
        <f t="shared" si="56"/>
        <v>0</v>
      </c>
      <c r="S152" s="57">
        <f t="shared" si="57"/>
        <v>0</v>
      </c>
      <c r="T152" s="46"/>
      <c r="U152" s="46"/>
      <c r="V152" s="370">
        <f t="shared" si="51"/>
        <v>145</v>
      </c>
      <c r="W152" s="57"/>
      <c r="X152" s="57"/>
      <c r="Y152" s="57"/>
      <c r="Z152" s="57"/>
      <c r="AA152" s="57"/>
      <c r="AB152" s="57"/>
      <c r="AC152" s="57"/>
      <c r="AD152" s="57"/>
      <c r="AE152" s="57"/>
      <c r="AF152" s="57"/>
      <c r="AG152" s="57"/>
      <c r="AH152" s="57"/>
      <c r="AI152" s="57"/>
      <c r="AJ152" s="57"/>
    </row>
    <row r="153" spans="1:36" s="41" customFormat="1" x14ac:dyDescent="0.3">
      <c r="A153" s="789"/>
      <c r="B153" s="56" t="str">
        <f>B116</f>
        <v>Intitulé libre 5</v>
      </c>
      <c r="C153" s="57">
        <f t="shared" si="58"/>
        <v>0</v>
      </c>
      <c r="D153" s="57">
        <f t="shared" si="53"/>
        <v>0</v>
      </c>
      <c r="E153" s="57">
        <f t="shared" si="54"/>
        <v>0</v>
      </c>
      <c r="F153" s="91"/>
      <c r="G153" s="91"/>
      <c r="H153" s="91"/>
      <c r="I153" s="91"/>
      <c r="J153" s="91"/>
      <c r="K153" s="91"/>
      <c r="L153" s="91"/>
      <c r="M153" s="91"/>
      <c r="N153" s="91"/>
      <c r="O153" s="91"/>
      <c r="P153" s="91"/>
      <c r="Q153" s="57">
        <f t="shared" si="55"/>
        <v>0</v>
      </c>
      <c r="R153" s="57">
        <f t="shared" si="56"/>
        <v>0</v>
      </c>
      <c r="S153" s="57">
        <f t="shared" si="57"/>
        <v>0</v>
      </c>
      <c r="T153" s="46"/>
      <c r="U153" s="46"/>
      <c r="V153" s="370">
        <f t="shared" si="51"/>
        <v>146</v>
      </c>
      <c r="W153" s="57"/>
      <c r="X153" s="57"/>
      <c r="Y153" s="57"/>
      <c r="Z153" s="57"/>
      <c r="AA153" s="57"/>
      <c r="AB153" s="57"/>
      <c r="AC153" s="57"/>
      <c r="AD153" s="57"/>
      <c r="AE153" s="57"/>
      <c r="AF153" s="57"/>
      <c r="AG153" s="57"/>
      <c r="AH153" s="57"/>
      <c r="AI153" s="57"/>
      <c r="AJ153" s="57"/>
    </row>
    <row r="154" spans="1:36" s="41" customFormat="1" ht="14.25" thickBot="1" x14ac:dyDescent="0.35">
      <c r="A154" s="789"/>
      <c r="B154" s="58" t="s">
        <v>145</v>
      </c>
      <c r="C154" s="59">
        <f>SUM(C142:C153)</f>
        <v>0</v>
      </c>
      <c r="D154" s="59">
        <f>SUM(D142:D153)</f>
        <v>0</v>
      </c>
      <c r="E154" s="59">
        <f>SUM(E142:E153)</f>
        <v>0</v>
      </c>
      <c r="F154" s="59">
        <f t="shared" ref="F154:S154" si="59">SUM(F142:F153)</f>
        <v>0</v>
      </c>
      <c r="G154" s="59">
        <f t="shared" si="59"/>
        <v>0</v>
      </c>
      <c r="H154" s="59">
        <f t="shared" si="59"/>
        <v>0</v>
      </c>
      <c r="I154" s="59">
        <f t="shared" si="59"/>
        <v>0</v>
      </c>
      <c r="J154" s="59">
        <f t="shared" si="59"/>
        <v>0</v>
      </c>
      <c r="K154" s="59">
        <f t="shared" si="59"/>
        <v>0</v>
      </c>
      <c r="L154" s="59">
        <f t="shared" si="59"/>
        <v>0</v>
      </c>
      <c r="M154" s="59">
        <f t="shared" si="59"/>
        <v>0</v>
      </c>
      <c r="N154" s="59">
        <f t="shared" si="59"/>
        <v>0</v>
      </c>
      <c r="O154" s="59">
        <f t="shared" si="59"/>
        <v>0</v>
      </c>
      <c r="P154" s="59">
        <f t="shared" si="59"/>
        <v>0</v>
      </c>
      <c r="Q154" s="59">
        <f t="shared" si="59"/>
        <v>0</v>
      </c>
      <c r="R154" s="59">
        <f t="shared" si="59"/>
        <v>0</v>
      </c>
      <c r="S154" s="59">
        <f t="shared" si="59"/>
        <v>0</v>
      </c>
      <c r="T154" s="46"/>
      <c r="U154" s="46" t="str">
        <f>RIGHT(A119,4)&amp;"hors reseau"</f>
        <v>2018hors reseau</v>
      </c>
      <c r="V154" s="370">
        <f t="shared" si="51"/>
        <v>147</v>
      </c>
      <c r="W154" s="57"/>
      <c r="X154" s="57"/>
      <c r="Y154" s="57"/>
      <c r="Z154" s="57"/>
      <c r="AA154" s="57"/>
      <c r="AB154" s="57"/>
      <c r="AC154" s="57"/>
      <c r="AD154" s="57"/>
      <c r="AE154" s="57"/>
      <c r="AF154" s="57"/>
      <c r="AG154" s="57"/>
      <c r="AH154" s="57"/>
      <c r="AI154" s="57"/>
      <c r="AJ154" s="57"/>
    </row>
    <row r="155" spans="1:36" s="41" customFormat="1" x14ac:dyDescent="0.3">
      <c r="C155" s="57"/>
      <c r="D155" s="57"/>
      <c r="E155" s="57"/>
      <c r="F155" s="57"/>
      <c r="G155" s="57"/>
      <c r="H155" s="57"/>
      <c r="I155" s="57"/>
      <c r="J155" s="57"/>
      <c r="K155" s="57"/>
      <c r="L155" s="57"/>
      <c r="M155" s="57"/>
      <c r="N155" s="61"/>
      <c r="O155" s="57"/>
      <c r="P155" s="57"/>
      <c r="Q155" s="57"/>
      <c r="R155" s="57"/>
      <c r="S155" s="57"/>
      <c r="T155" s="46"/>
      <c r="U155" s="46"/>
      <c r="V155" s="370">
        <f t="shared" si="51"/>
        <v>148</v>
      </c>
      <c r="W155" s="57"/>
      <c r="X155" s="57"/>
      <c r="Y155" s="57"/>
      <c r="Z155" s="57"/>
      <c r="AA155" s="57"/>
      <c r="AB155" s="57"/>
      <c r="AC155" s="57"/>
      <c r="AD155" s="57"/>
      <c r="AE155" s="57"/>
      <c r="AF155" s="57"/>
      <c r="AG155" s="57"/>
      <c r="AH155" s="57"/>
      <c r="AI155" s="57"/>
      <c r="AJ155" s="57"/>
    </row>
    <row r="156" spans="1:36" s="41" customFormat="1" x14ac:dyDescent="0.3">
      <c r="A156" s="789" t="s">
        <v>298</v>
      </c>
      <c r="B156" s="56" t="s">
        <v>398</v>
      </c>
      <c r="C156" s="57">
        <f>Q119</f>
        <v>0</v>
      </c>
      <c r="D156" s="57">
        <f>R119</f>
        <v>0</v>
      </c>
      <c r="E156" s="57">
        <f>S119</f>
        <v>0</v>
      </c>
      <c r="F156" s="91"/>
      <c r="G156" s="91"/>
      <c r="H156" s="91"/>
      <c r="I156" s="91"/>
      <c r="J156" s="91"/>
      <c r="K156" s="91"/>
      <c r="L156" s="91"/>
      <c r="M156" s="91"/>
      <c r="N156" s="91"/>
      <c r="O156" s="91"/>
      <c r="P156" s="91"/>
      <c r="Q156" s="57">
        <f t="shared" ref="Q156:Q176" si="60">SUM(C156,F156:J156,M156:N156)</f>
        <v>0</v>
      </c>
      <c r="R156" s="57">
        <f t="shared" ref="R156:R176" si="61">SUM(D156,K156,O156)</f>
        <v>0</v>
      </c>
      <c r="S156" s="57">
        <f t="shared" ref="S156:S176" si="62">SUM(E156,L156,P156)</f>
        <v>0</v>
      </c>
      <c r="T156" s="46"/>
      <c r="U156" s="46"/>
      <c r="V156" s="370">
        <f t="shared" si="51"/>
        <v>149</v>
      </c>
      <c r="W156" s="57"/>
      <c r="X156" s="57"/>
      <c r="Y156" s="57"/>
      <c r="Z156" s="57"/>
      <c r="AA156" s="57"/>
      <c r="AB156" s="57"/>
      <c r="AC156" s="57"/>
      <c r="AD156" s="57"/>
      <c r="AE156" s="57"/>
      <c r="AF156" s="57"/>
      <c r="AG156" s="57"/>
      <c r="AH156" s="57"/>
      <c r="AI156" s="57"/>
      <c r="AJ156" s="57"/>
    </row>
    <row r="157" spans="1:36" s="41" customFormat="1" x14ac:dyDescent="0.3">
      <c r="A157" s="789"/>
      <c r="B157" s="56" t="s">
        <v>399</v>
      </c>
      <c r="C157" s="57">
        <f t="shared" ref="C157:C176" si="63">Q120</f>
        <v>0</v>
      </c>
      <c r="D157" s="57">
        <f t="shared" ref="D157:D176" si="64">R120</f>
        <v>0</v>
      </c>
      <c r="E157" s="57">
        <f t="shared" ref="E157:E176" si="65">S120</f>
        <v>0</v>
      </c>
      <c r="F157" s="91"/>
      <c r="G157" s="91"/>
      <c r="H157" s="91"/>
      <c r="I157" s="91"/>
      <c r="J157" s="91"/>
      <c r="K157" s="91"/>
      <c r="L157" s="91"/>
      <c r="M157" s="91"/>
      <c r="N157" s="91"/>
      <c r="O157" s="91"/>
      <c r="P157" s="91"/>
      <c r="Q157" s="57">
        <f t="shared" si="60"/>
        <v>0</v>
      </c>
      <c r="R157" s="57">
        <f t="shared" si="61"/>
        <v>0</v>
      </c>
      <c r="S157" s="57">
        <f t="shared" si="62"/>
        <v>0</v>
      </c>
      <c r="T157" s="46"/>
      <c r="U157" s="46"/>
      <c r="V157" s="370">
        <f t="shared" si="51"/>
        <v>150</v>
      </c>
      <c r="W157" s="57"/>
      <c r="X157" s="57"/>
      <c r="Y157" s="57"/>
      <c r="Z157" s="57"/>
      <c r="AA157" s="57"/>
      <c r="AB157" s="57"/>
      <c r="AC157" s="57"/>
      <c r="AD157" s="57"/>
      <c r="AE157" s="57"/>
      <c r="AF157" s="57"/>
      <c r="AG157" s="57"/>
      <c r="AH157" s="57"/>
      <c r="AI157" s="57"/>
      <c r="AJ157" s="57"/>
    </row>
    <row r="158" spans="1:36" s="41" customFormat="1" x14ac:dyDescent="0.3">
      <c r="A158" s="789"/>
      <c r="B158" s="56" t="s">
        <v>400</v>
      </c>
      <c r="C158" s="57">
        <f t="shared" si="63"/>
        <v>0</v>
      </c>
      <c r="D158" s="57">
        <f t="shared" si="64"/>
        <v>0</v>
      </c>
      <c r="E158" s="57">
        <f t="shared" si="65"/>
        <v>0</v>
      </c>
      <c r="F158" s="91"/>
      <c r="G158" s="91"/>
      <c r="H158" s="91"/>
      <c r="I158" s="91"/>
      <c r="J158" s="91"/>
      <c r="K158" s="91"/>
      <c r="L158" s="91"/>
      <c r="M158" s="91"/>
      <c r="N158" s="91"/>
      <c r="O158" s="91"/>
      <c r="P158" s="91"/>
      <c r="Q158" s="57">
        <f t="shared" si="60"/>
        <v>0</v>
      </c>
      <c r="R158" s="57">
        <f t="shared" si="61"/>
        <v>0</v>
      </c>
      <c r="S158" s="57">
        <f t="shared" si="62"/>
        <v>0</v>
      </c>
      <c r="T158" s="46"/>
      <c r="U158" s="46"/>
      <c r="V158" s="370">
        <f t="shared" si="51"/>
        <v>151</v>
      </c>
      <c r="W158" s="57"/>
      <c r="X158" s="57"/>
      <c r="Y158" s="57"/>
      <c r="Z158" s="57"/>
      <c r="AA158" s="57"/>
      <c r="AB158" s="57"/>
      <c r="AC158" s="57"/>
      <c r="AD158" s="57"/>
      <c r="AE158" s="57"/>
      <c r="AF158" s="57"/>
      <c r="AG158" s="57"/>
      <c r="AH158" s="57"/>
      <c r="AI158" s="57"/>
      <c r="AJ158" s="57"/>
    </row>
    <row r="159" spans="1:36" s="41" customFormat="1" x14ac:dyDescent="0.3">
      <c r="A159" s="789"/>
      <c r="B159" s="56" t="s">
        <v>401</v>
      </c>
      <c r="C159" s="57">
        <f t="shared" si="63"/>
        <v>0</v>
      </c>
      <c r="D159" s="57">
        <f t="shared" si="64"/>
        <v>0</v>
      </c>
      <c r="E159" s="57">
        <f t="shared" si="65"/>
        <v>0</v>
      </c>
      <c r="F159" s="91"/>
      <c r="G159" s="91"/>
      <c r="H159" s="91"/>
      <c r="I159" s="91"/>
      <c r="J159" s="91"/>
      <c r="K159" s="91"/>
      <c r="L159" s="91"/>
      <c r="M159" s="91"/>
      <c r="N159" s="91"/>
      <c r="O159" s="91"/>
      <c r="P159" s="91"/>
      <c r="Q159" s="57">
        <f t="shared" si="60"/>
        <v>0</v>
      </c>
      <c r="R159" s="57">
        <f t="shared" si="61"/>
        <v>0</v>
      </c>
      <c r="S159" s="57">
        <f t="shared" si="62"/>
        <v>0</v>
      </c>
      <c r="T159" s="46"/>
      <c r="U159" s="46"/>
      <c r="V159" s="370">
        <f t="shared" si="51"/>
        <v>152</v>
      </c>
      <c r="W159" s="57"/>
      <c r="X159" s="57"/>
      <c r="Y159" s="57"/>
      <c r="Z159" s="57"/>
      <c r="AA159" s="57"/>
      <c r="AB159" s="57"/>
      <c r="AC159" s="57"/>
      <c r="AD159" s="57"/>
      <c r="AE159" s="57"/>
      <c r="AF159" s="57"/>
      <c r="AG159" s="57"/>
      <c r="AH159" s="57"/>
      <c r="AI159" s="57"/>
      <c r="AJ159" s="57"/>
    </row>
    <row r="160" spans="1:36" s="41" customFormat="1" x14ac:dyDescent="0.3">
      <c r="A160" s="789"/>
      <c r="B160" s="56" t="s">
        <v>402</v>
      </c>
      <c r="C160" s="57">
        <f t="shared" si="63"/>
        <v>0</v>
      </c>
      <c r="D160" s="57">
        <f t="shared" si="64"/>
        <v>0</v>
      </c>
      <c r="E160" s="57">
        <f t="shared" si="65"/>
        <v>0</v>
      </c>
      <c r="F160" s="91"/>
      <c r="G160" s="91"/>
      <c r="H160" s="91"/>
      <c r="I160" s="91"/>
      <c r="J160" s="91"/>
      <c r="K160" s="91"/>
      <c r="L160" s="91"/>
      <c r="M160" s="91"/>
      <c r="N160" s="91"/>
      <c r="O160" s="91"/>
      <c r="P160" s="91"/>
      <c r="Q160" s="57">
        <f t="shared" si="60"/>
        <v>0</v>
      </c>
      <c r="R160" s="57">
        <f t="shared" si="61"/>
        <v>0</v>
      </c>
      <c r="S160" s="57">
        <f t="shared" si="62"/>
        <v>0</v>
      </c>
      <c r="T160" s="46"/>
      <c r="U160" s="46"/>
      <c r="V160" s="370">
        <f t="shared" si="51"/>
        <v>153</v>
      </c>
      <c r="W160" s="57"/>
      <c r="X160" s="57"/>
      <c r="Y160" s="57"/>
      <c r="Z160" s="57"/>
      <c r="AA160" s="57"/>
      <c r="AB160" s="57"/>
      <c r="AC160" s="57"/>
      <c r="AD160" s="57"/>
      <c r="AE160" s="57"/>
      <c r="AF160" s="57"/>
      <c r="AG160" s="57"/>
      <c r="AH160" s="57"/>
      <c r="AI160" s="57"/>
      <c r="AJ160" s="57"/>
    </row>
    <row r="161" spans="1:36" s="41" customFormat="1" x14ac:dyDescent="0.3">
      <c r="A161" s="789"/>
      <c r="B161" s="56" t="s">
        <v>403</v>
      </c>
      <c r="C161" s="57">
        <f t="shared" si="63"/>
        <v>0</v>
      </c>
      <c r="D161" s="57">
        <f t="shared" si="64"/>
        <v>0</v>
      </c>
      <c r="E161" s="57">
        <f t="shared" si="65"/>
        <v>0</v>
      </c>
      <c r="F161" s="91"/>
      <c r="G161" s="91"/>
      <c r="H161" s="91"/>
      <c r="I161" s="91"/>
      <c r="J161" s="91"/>
      <c r="K161" s="91"/>
      <c r="L161" s="91"/>
      <c r="M161" s="91"/>
      <c r="N161" s="91"/>
      <c r="O161" s="91"/>
      <c r="P161" s="91"/>
      <c r="Q161" s="57">
        <f t="shared" si="60"/>
        <v>0</v>
      </c>
      <c r="R161" s="57">
        <f t="shared" si="61"/>
        <v>0</v>
      </c>
      <c r="S161" s="57">
        <f t="shared" si="62"/>
        <v>0</v>
      </c>
      <c r="T161" s="46"/>
      <c r="U161" s="46"/>
      <c r="V161" s="370">
        <f t="shared" si="51"/>
        <v>154</v>
      </c>
      <c r="W161" s="57"/>
      <c r="X161" s="57"/>
      <c r="Y161" s="57"/>
      <c r="Z161" s="57"/>
      <c r="AA161" s="57"/>
      <c r="AB161" s="57"/>
      <c r="AC161" s="57"/>
      <c r="AD161" s="57"/>
      <c r="AE161" s="57"/>
      <c r="AF161" s="57"/>
      <c r="AG161" s="57"/>
      <c r="AH161" s="57"/>
      <c r="AI161" s="57"/>
      <c r="AJ161" s="57"/>
    </row>
    <row r="162" spans="1:36" s="41" customFormat="1" x14ac:dyDescent="0.3">
      <c r="A162" s="789"/>
      <c r="B162" s="56" t="s">
        <v>404</v>
      </c>
      <c r="C162" s="57">
        <f t="shared" si="63"/>
        <v>0</v>
      </c>
      <c r="D162" s="57">
        <f t="shared" si="64"/>
        <v>0</v>
      </c>
      <c r="E162" s="57">
        <f t="shared" si="65"/>
        <v>0</v>
      </c>
      <c r="F162" s="91"/>
      <c r="G162" s="91"/>
      <c r="H162" s="91"/>
      <c r="I162" s="91"/>
      <c r="J162" s="91"/>
      <c r="K162" s="91"/>
      <c r="L162" s="91"/>
      <c r="M162" s="91"/>
      <c r="N162" s="91"/>
      <c r="O162" s="91"/>
      <c r="P162" s="91"/>
      <c r="Q162" s="57">
        <f t="shared" si="60"/>
        <v>0</v>
      </c>
      <c r="R162" s="57">
        <f t="shared" si="61"/>
        <v>0</v>
      </c>
      <c r="S162" s="57">
        <f t="shared" si="62"/>
        <v>0</v>
      </c>
      <c r="T162" s="46"/>
      <c r="U162" s="46"/>
      <c r="V162" s="370">
        <f t="shared" si="51"/>
        <v>155</v>
      </c>
      <c r="W162" s="57"/>
      <c r="X162" s="57"/>
      <c r="Y162" s="57"/>
      <c r="Z162" s="57"/>
      <c r="AA162" s="57"/>
      <c r="AB162" s="57"/>
      <c r="AC162" s="57"/>
      <c r="AD162" s="57"/>
      <c r="AE162" s="57"/>
      <c r="AF162" s="57"/>
      <c r="AG162" s="57"/>
      <c r="AH162" s="57"/>
      <c r="AI162" s="57"/>
      <c r="AJ162" s="57"/>
    </row>
    <row r="163" spans="1:36" s="41" customFormat="1" x14ac:dyDescent="0.3">
      <c r="A163" s="789"/>
      <c r="B163" s="56" t="s">
        <v>405</v>
      </c>
      <c r="C163" s="57">
        <f t="shared" si="63"/>
        <v>0</v>
      </c>
      <c r="D163" s="57">
        <f t="shared" si="64"/>
        <v>0</v>
      </c>
      <c r="E163" s="57">
        <f t="shared" si="65"/>
        <v>0</v>
      </c>
      <c r="F163" s="91"/>
      <c r="G163" s="91"/>
      <c r="H163" s="91"/>
      <c r="I163" s="91"/>
      <c r="J163" s="91"/>
      <c r="K163" s="91"/>
      <c r="L163" s="91"/>
      <c r="M163" s="91"/>
      <c r="N163" s="91"/>
      <c r="O163" s="91"/>
      <c r="P163" s="91"/>
      <c r="Q163" s="57">
        <f t="shared" si="60"/>
        <v>0</v>
      </c>
      <c r="R163" s="57">
        <f t="shared" si="61"/>
        <v>0</v>
      </c>
      <c r="S163" s="57">
        <f t="shared" si="62"/>
        <v>0</v>
      </c>
      <c r="T163" s="46"/>
      <c r="U163" s="46"/>
      <c r="V163" s="370">
        <f t="shared" si="51"/>
        <v>156</v>
      </c>
      <c r="W163" s="57"/>
      <c r="X163" s="57"/>
      <c r="Y163" s="57"/>
      <c r="Z163" s="57"/>
      <c r="AA163" s="57"/>
      <c r="AB163" s="57"/>
      <c r="AC163" s="57"/>
      <c r="AD163" s="57"/>
      <c r="AE163" s="57"/>
      <c r="AF163" s="57"/>
      <c r="AG163" s="57"/>
      <c r="AH163" s="57"/>
      <c r="AI163" s="57"/>
      <c r="AJ163" s="57"/>
    </row>
    <row r="164" spans="1:36" s="41" customFormat="1" x14ac:dyDescent="0.3">
      <c r="A164" s="789"/>
      <c r="B164" s="56" t="s">
        <v>406</v>
      </c>
      <c r="C164" s="57">
        <f t="shared" si="63"/>
        <v>0</v>
      </c>
      <c r="D164" s="57">
        <f t="shared" si="64"/>
        <v>0</v>
      </c>
      <c r="E164" s="57">
        <f t="shared" si="65"/>
        <v>0</v>
      </c>
      <c r="F164" s="91"/>
      <c r="G164" s="91"/>
      <c r="H164" s="91"/>
      <c r="I164" s="91"/>
      <c r="J164" s="91"/>
      <c r="K164" s="91"/>
      <c r="L164" s="91"/>
      <c r="M164" s="91"/>
      <c r="N164" s="91"/>
      <c r="O164" s="91"/>
      <c r="P164" s="91"/>
      <c r="Q164" s="57">
        <f t="shared" si="60"/>
        <v>0</v>
      </c>
      <c r="R164" s="57">
        <f t="shared" si="61"/>
        <v>0</v>
      </c>
      <c r="S164" s="57">
        <f t="shared" si="62"/>
        <v>0</v>
      </c>
      <c r="T164" s="46"/>
      <c r="U164" s="46"/>
      <c r="V164" s="370">
        <f t="shared" si="51"/>
        <v>157</v>
      </c>
      <c r="W164" s="57"/>
      <c r="X164" s="57"/>
      <c r="Y164" s="57"/>
      <c r="Z164" s="57"/>
      <c r="AA164" s="57"/>
      <c r="AB164" s="57"/>
      <c r="AC164" s="57"/>
      <c r="AD164" s="57"/>
      <c r="AE164" s="57"/>
      <c r="AF164" s="57"/>
      <c r="AG164" s="57"/>
      <c r="AH164" s="57"/>
      <c r="AI164" s="57"/>
      <c r="AJ164" s="57"/>
    </row>
    <row r="165" spans="1:36" s="41" customFormat="1" x14ac:dyDescent="0.3">
      <c r="A165" s="789"/>
      <c r="B165" s="56" t="s">
        <v>407</v>
      </c>
      <c r="C165" s="57">
        <f t="shared" si="63"/>
        <v>0</v>
      </c>
      <c r="D165" s="57">
        <f t="shared" si="64"/>
        <v>0</v>
      </c>
      <c r="E165" s="57">
        <f t="shared" si="65"/>
        <v>0</v>
      </c>
      <c r="F165" s="91"/>
      <c r="G165" s="91"/>
      <c r="H165" s="91"/>
      <c r="I165" s="91"/>
      <c r="J165" s="91"/>
      <c r="K165" s="91"/>
      <c r="L165" s="91"/>
      <c r="M165" s="91"/>
      <c r="N165" s="91"/>
      <c r="O165" s="91"/>
      <c r="P165" s="91"/>
      <c r="Q165" s="57">
        <f t="shared" si="60"/>
        <v>0</v>
      </c>
      <c r="R165" s="57">
        <f t="shared" si="61"/>
        <v>0</v>
      </c>
      <c r="S165" s="57">
        <f t="shared" si="62"/>
        <v>0</v>
      </c>
      <c r="T165" s="46"/>
      <c r="U165" s="46"/>
      <c r="V165" s="370">
        <f t="shared" si="51"/>
        <v>158</v>
      </c>
      <c r="W165" s="57"/>
      <c r="X165" s="57"/>
      <c r="Y165" s="57"/>
      <c r="Z165" s="57"/>
      <c r="AA165" s="57"/>
      <c r="AB165" s="57"/>
      <c r="AC165" s="57"/>
      <c r="AD165" s="57"/>
      <c r="AE165" s="57"/>
      <c r="AF165" s="57"/>
      <c r="AG165" s="57"/>
      <c r="AH165" s="57"/>
      <c r="AI165" s="57"/>
      <c r="AJ165" s="57"/>
    </row>
    <row r="166" spans="1:36" s="41" customFormat="1" x14ac:dyDescent="0.3">
      <c r="A166" s="789"/>
      <c r="B166" s="56" t="s">
        <v>408</v>
      </c>
      <c r="C166" s="57">
        <f t="shared" si="63"/>
        <v>0</v>
      </c>
      <c r="D166" s="57">
        <f t="shared" si="64"/>
        <v>0</v>
      </c>
      <c r="E166" s="57">
        <f t="shared" si="65"/>
        <v>0</v>
      </c>
      <c r="F166" s="91"/>
      <c r="G166" s="91"/>
      <c r="H166" s="91"/>
      <c r="I166" s="91"/>
      <c r="J166" s="91"/>
      <c r="K166" s="91"/>
      <c r="L166" s="91"/>
      <c r="M166" s="91"/>
      <c r="N166" s="91"/>
      <c r="O166" s="91"/>
      <c r="P166" s="91"/>
      <c r="Q166" s="57">
        <f t="shared" si="60"/>
        <v>0</v>
      </c>
      <c r="R166" s="57">
        <f t="shared" si="61"/>
        <v>0</v>
      </c>
      <c r="S166" s="57">
        <f t="shared" si="62"/>
        <v>0</v>
      </c>
      <c r="T166" s="46"/>
      <c r="U166" s="46"/>
      <c r="V166" s="370">
        <f t="shared" si="51"/>
        <v>159</v>
      </c>
      <c r="W166" s="57"/>
      <c r="X166" s="57"/>
      <c r="Y166" s="57"/>
      <c r="Z166" s="57"/>
      <c r="AA166" s="57"/>
      <c r="AB166" s="57"/>
      <c r="AC166" s="57"/>
      <c r="AD166" s="57"/>
      <c r="AE166" s="57"/>
      <c r="AF166" s="57"/>
      <c r="AG166" s="57"/>
      <c r="AH166" s="57"/>
      <c r="AI166" s="57"/>
      <c r="AJ166" s="57"/>
    </row>
    <row r="167" spans="1:36" s="41" customFormat="1" x14ac:dyDescent="0.3">
      <c r="A167" s="789"/>
      <c r="B167" s="56" t="s">
        <v>409</v>
      </c>
      <c r="C167" s="57">
        <f t="shared" si="63"/>
        <v>0</v>
      </c>
      <c r="D167" s="57">
        <f t="shared" si="64"/>
        <v>0</v>
      </c>
      <c r="E167" s="57">
        <f t="shared" si="65"/>
        <v>0</v>
      </c>
      <c r="F167" s="91"/>
      <c r="G167" s="91"/>
      <c r="H167" s="91"/>
      <c r="I167" s="91"/>
      <c r="J167" s="91"/>
      <c r="K167" s="91"/>
      <c r="L167" s="91"/>
      <c r="M167" s="91"/>
      <c r="N167" s="91"/>
      <c r="O167" s="91"/>
      <c r="P167" s="91"/>
      <c r="Q167" s="57">
        <f t="shared" si="60"/>
        <v>0</v>
      </c>
      <c r="R167" s="57">
        <f t="shared" si="61"/>
        <v>0</v>
      </c>
      <c r="S167" s="57">
        <f t="shared" si="62"/>
        <v>0</v>
      </c>
      <c r="T167" s="46"/>
      <c r="U167" s="46"/>
      <c r="V167" s="370">
        <f t="shared" si="51"/>
        <v>160</v>
      </c>
      <c r="W167" s="57"/>
      <c r="X167" s="57"/>
      <c r="Y167" s="57"/>
      <c r="Z167" s="57"/>
      <c r="AA167" s="57"/>
      <c r="AB167" s="57"/>
      <c r="AC167" s="57"/>
      <c r="AD167" s="57"/>
      <c r="AE167" s="57"/>
      <c r="AF167" s="57"/>
      <c r="AG167" s="57"/>
      <c r="AH167" s="57"/>
      <c r="AI167" s="57"/>
      <c r="AJ167" s="57"/>
    </row>
    <row r="168" spans="1:36" s="41" customFormat="1" x14ac:dyDescent="0.3">
      <c r="A168" s="789"/>
      <c r="B168" s="56" t="s">
        <v>410</v>
      </c>
      <c r="C168" s="57">
        <f t="shared" si="63"/>
        <v>0</v>
      </c>
      <c r="D168" s="57">
        <f t="shared" si="64"/>
        <v>0</v>
      </c>
      <c r="E168" s="57">
        <f t="shared" si="65"/>
        <v>0</v>
      </c>
      <c r="F168" s="91"/>
      <c r="G168" s="91"/>
      <c r="H168" s="91"/>
      <c r="I168" s="91"/>
      <c r="J168" s="91"/>
      <c r="K168" s="91"/>
      <c r="L168" s="91"/>
      <c r="M168" s="91"/>
      <c r="N168" s="91"/>
      <c r="O168" s="91"/>
      <c r="P168" s="91"/>
      <c r="Q168" s="57">
        <f t="shared" si="60"/>
        <v>0</v>
      </c>
      <c r="R168" s="57">
        <f t="shared" si="61"/>
        <v>0</v>
      </c>
      <c r="S168" s="57">
        <f t="shared" si="62"/>
        <v>0</v>
      </c>
      <c r="T168" s="46"/>
      <c r="U168" s="46"/>
      <c r="V168" s="370">
        <f t="shared" si="51"/>
        <v>161</v>
      </c>
      <c r="W168" s="57"/>
      <c r="X168" s="57"/>
      <c r="Y168" s="57"/>
      <c r="Z168" s="57"/>
      <c r="AA168" s="57"/>
      <c r="AB168" s="57"/>
      <c r="AC168" s="57"/>
      <c r="AD168" s="57"/>
      <c r="AE168" s="57"/>
      <c r="AF168" s="57"/>
      <c r="AG168" s="57"/>
      <c r="AH168" s="57"/>
      <c r="AI168" s="57"/>
      <c r="AJ168" s="57"/>
    </row>
    <row r="169" spans="1:36" s="41" customFormat="1" x14ac:dyDescent="0.3">
      <c r="A169" s="789"/>
      <c r="B169" s="56" t="s">
        <v>411</v>
      </c>
      <c r="C169" s="57">
        <f t="shared" si="63"/>
        <v>0</v>
      </c>
      <c r="D169" s="57">
        <f t="shared" si="64"/>
        <v>0</v>
      </c>
      <c r="E169" s="57">
        <f t="shared" si="65"/>
        <v>0</v>
      </c>
      <c r="F169" s="91"/>
      <c r="G169" s="91"/>
      <c r="H169" s="91"/>
      <c r="I169" s="91"/>
      <c r="J169" s="91"/>
      <c r="K169" s="91"/>
      <c r="L169" s="91"/>
      <c r="M169" s="91"/>
      <c r="N169" s="91"/>
      <c r="O169" s="91"/>
      <c r="P169" s="91"/>
      <c r="Q169" s="57">
        <f t="shared" si="60"/>
        <v>0</v>
      </c>
      <c r="R169" s="57">
        <f t="shared" si="61"/>
        <v>0</v>
      </c>
      <c r="S169" s="57">
        <f t="shared" si="62"/>
        <v>0</v>
      </c>
      <c r="T169" s="46"/>
      <c r="U169" s="46"/>
      <c r="V169" s="370">
        <f t="shared" si="51"/>
        <v>162</v>
      </c>
      <c r="W169" s="57"/>
      <c r="X169" s="57"/>
      <c r="Y169" s="57"/>
      <c r="Z169" s="57"/>
      <c r="AA169" s="57"/>
      <c r="AB169" s="57"/>
      <c r="AC169" s="57"/>
      <c r="AD169" s="57"/>
      <c r="AE169" s="57"/>
      <c r="AF169" s="57"/>
      <c r="AG169" s="57"/>
      <c r="AH169" s="57"/>
      <c r="AI169" s="57"/>
      <c r="AJ169" s="57"/>
    </row>
    <row r="170" spans="1:36" s="41" customFormat="1" x14ac:dyDescent="0.3">
      <c r="A170" s="789"/>
      <c r="B170" s="56" t="s">
        <v>138</v>
      </c>
      <c r="C170" s="57">
        <f t="shared" si="63"/>
        <v>0</v>
      </c>
      <c r="D170" s="57">
        <f t="shared" si="64"/>
        <v>0</v>
      </c>
      <c r="E170" s="57">
        <f t="shared" si="65"/>
        <v>0</v>
      </c>
      <c r="F170" s="91"/>
      <c r="G170" s="91"/>
      <c r="H170" s="91"/>
      <c r="I170" s="91"/>
      <c r="J170" s="91"/>
      <c r="K170" s="91"/>
      <c r="L170" s="91"/>
      <c r="M170" s="91"/>
      <c r="N170" s="91"/>
      <c r="O170" s="91"/>
      <c r="P170" s="91"/>
      <c r="Q170" s="57">
        <f t="shared" si="60"/>
        <v>0</v>
      </c>
      <c r="R170" s="57">
        <f t="shared" si="61"/>
        <v>0</v>
      </c>
      <c r="S170" s="57">
        <f t="shared" si="62"/>
        <v>0</v>
      </c>
      <c r="T170" s="46"/>
      <c r="U170" s="46"/>
      <c r="V170" s="370">
        <f t="shared" si="51"/>
        <v>163</v>
      </c>
      <c r="W170" s="57"/>
      <c r="X170" s="57"/>
      <c r="Y170" s="57"/>
      <c r="Z170" s="57"/>
      <c r="AA170" s="57"/>
      <c r="AB170" s="57"/>
      <c r="AC170" s="57"/>
      <c r="AD170" s="57"/>
      <c r="AE170" s="57"/>
      <c r="AF170" s="57"/>
      <c r="AG170" s="57"/>
      <c r="AH170" s="57"/>
      <c r="AI170" s="57"/>
      <c r="AJ170" s="57"/>
    </row>
    <row r="171" spans="1:36" s="41" customFormat="1" x14ac:dyDescent="0.3">
      <c r="A171" s="789"/>
      <c r="B171" s="56" t="s">
        <v>94</v>
      </c>
      <c r="C171" s="57">
        <f t="shared" si="63"/>
        <v>0</v>
      </c>
      <c r="D171" s="57">
        <f t="shared" si="64"/>
        <v>0</v>
      </c>
      <c r="E171" s="57">
        <f t="shared" si="65"/>
        <v>0</v>
      </c>
      <c r="F171" s="91"/>
      <c r="G171" s="91"/>
      <c r="H171" s="91"/>
      <c r="I171" s="91"/>
      <c r="J171" s="91"/>
      <c r="K171" s="91"/>
      <c r="L171" s="91"/>
      <c r="M171" s="91"/>
      <c r="N171" s="91"/>
      <c r="O171" s="91"/>
      <c r="P171" s="91"/>
      <c r="Q171" s="57">
        <f t="shared" si="60"/>
        <v>0</v>
      </c>
      <c r="R171" s="57">
        <f t="shared" si="61"/>
        <v>0</v>
      </c>
      <c r="S171" s="57">
        <f t="shared" si="62"/>
        <v>0</v>
      </c>
      <c r="T171" s="46"/>
      <c r="U171" s="46"/>
      <c r="V171" s="370">
        <f t="shared" si="51"/>
        <v>164</v>
      </c>
      <c r="W171" s="57"/>
      <c r="X171" s="57"/>
      <c r="Y171" s="57"/>
      <c r="Z171" s="57"/>
      <c r="AA171" s="57"/>
      <c r="AB171" s="57"/>
      <c r="AC171" s="57"/>
      <c r="AD171" s="57"/>
      <c r="AE171" s="57"/>
      <c r="AF171" s="57"/>
      <c r="AG171" s="57"/>
      <c r="AH171" s="57"/>
      <c r="AI171" s="57"/>
      <c r="AJ171" s="57"/>
    </row>
    <row r="172" spans="1:36" s="41" customFormat="1" x14ac:dyDescent="0.3">
      <c r="A172" s="789"/>
      <c r="B172" s="56" t="str">
        <f>B135</f>
        <v>Intitulé libre 1</v>
      </c>
      <c r="C172" s="57">
        <f t="shared" si="63"/>
        <v>0</v>
      </c>
      <c r="D172" s="57">
        <f t="shared" si="64"/>
        <v>0</v>
      </c>
      <c r="E172" s="57">
        <f t="shared" si="65"/>
        <v>0</v>
      </c>
      <c r="F172" s="91"/>
      <c r="G172" s="91"/>
      <c r="H172" s="91"/>
      <c r="I172" s="91"/>
      <c r="J172" s="91"/>
      <c r="K172" s="91"/>
      <c r="L172" s="91"/>
      <c r="M172" s="91"/>
      <c r="N172" s="91"/>
      <c r="O172" s="91"/>
      <c r="P172" s="91"/>
      <c r="Q172" s="57">
        <f t="shared" si="60"/>
        <v>0</v>
      </c>
      <c r="R172" s="57">
        <f t="shared" si="61"/>
        <v>0</v>
      </c>
      <c r="S172" s="57">
        <f t="shared" si="62"/>
        <v>0</v>
      </c>
      <c r="T172" s="46"/>
      <c r="U172" s="46"/>
      <c r="V172" s="370">
        <f t="shared" si="51"/>
        <v>165</v>
      </c>
      <c r="W172" s="57"/>
      <c r="X172" s="57"/>
      <c r="Y172" s="57"/>
      <c r="Z172" s="57"/>
      <c r="AA172" s="57"/>
      <c r="AB172" s="57"/>
      <c r="AC172" s="57"/>
      <c r="AD172" s="57"/>
      <c r="AE172" s="57"/>
      <c r="AF172" s="57"/>
      <c r="AG172" s="57"/>
      <c r="AH172" s="57"/>
      <c r="AI172" s="57"/>
      <c r="AJ172" s="57"/>
    </row>
    <row r="173" spans="1:36" s="41" customFormat="1" x14ac:dyDescent="0.3">
      <c r="A173" s="789"/>
      <c r="B173" s="56" t="str">
        <f>B136</f>
        <v>Intitulé libre 2</v>
      </c>
      <c r="C173" s="57">
        <f t="shared" si="63"/>
        <v>0</v>
      </c>
      <c r="D173" s="57">
        <f t="shared" si="64"/>
        <v>0</v>
      </c>
      <c r="E173" s="57">
        <f t="shared" si="65"/>
        <v>0</v>
      </c>
      <c r="F173" s="91"/>
      <c r="G173" s="91"/>
      <c r="H173" s="91"/>
      <c r="I173" s="91"/>
      <c r="J173" s="91"/>
      <c r="K173" s="91"/>
      <c r="L173" s="91"/>
      <c r="M173" s="91"/>
      <c r="N173" s="91"/>
      <c r="O173" s="91"/>
      <c r="P173" s="91"/>
      <c r="Q173" s="57">
        <f t="shared" si="60"/>
        <v>0</v>
      </c>
      <c r="R173" s="57">
        <f t="shared" si="61"/>
        <v>0</v>
      </c>
      <c r="S173" s="57">
        <f t="shared" si="62"/>
        <v>0</v>
      </c>
      <c r="T173" s="46"/>
      <c r="U173" s="46"/>
      <c r="V173" s="370">
        <f t="shared" si="51"/>
        <v>166</v>
      </c>
      <c r="W173" s="57"/>
      <c r="X173" s="57"/>
      <c r="Y173" s="57"/>
      <c r="Z173" s="57"/>
      <c r="AA173" s="57"/>
      <c r="AB173" s="57"/>
      <c r="AC173" s="57"/>
      <c r="AD173" s="57"/>
      <c r="AE173" s="57"/>
      <c r="AF173" s="57"/>
      <c r="AG173" s="57"/>
      <c r="AH173" s="57"/>
      <c r="AI173" s="57"/>
      <c r="AJ173" s="57"/>
    </row>
    <row r="174" spans="1:36" s="41" customFormat="1" x14ac:dyDescent="0.3">
      <c r="A174" s="789"/>
      <c r="B174" s="56" t="str">
        <f>B137</f>
        <v>Intitulé libre 3</v>
      </c>
      <c r="C174" s="57">
        <f t="shared" si="63"/>
        <v>0</v>
      </c>
      <c r="D174" s="57">
        <f t="shared" si="64"/>
        <v>0</v>
      </c>
      <c r="E174" s="57">
        <f t="shared" si="65"/>
        <v>0</v>
      </c>
      <c r="F174" s="91"/>
      <c r="G174" s="91"/>
      <c r="H174" s="91"/>
      <c r="I174" s="91"/>
      <c r="J174" s="91"/>
      <c r="K174" s="91"/>
      <c r="L174" s="91"/>
      <c r="M174" s="91"/>
      <c r="N174" s="91"/>
      <c r="O174" s="91"/>
      <c r="P174" s="91"/>
      <c r="Q174" s="57">
        <f t="shared" si="60"/>
        <v>0</v>
      </c>
      <c r="R174" s="57">
        <f t="shared" si="61"/>
        <v>0</v>
      </c>
      <c r="S174" s="57">
        <f t="shared" si="62"/>
        <v>0</v>
      </c>
      <c r="T174" s="46"/>
      <c r="U174" s="46"/>
      <c r="V174" s="370">
        <f t="shared" si="51"/>
        <v>167</v>
      </c>
      <c r="W174" s="57"/>
      <c r="X174" s="57"/>
      <c r="Y174" s="57"/>
      <c r="Z174" s="57"/>
      <c r="AA174" s="57"/>
      <c r="AB174" s="57"/>
      <c r="AC174" s="57"/>
      <c r="AD174" s="57"/>
      <c r="AE174" s="57"/>
      <c r="AF174" s="57"/>
      <c r="AG174" s="57"/>
      <c r="AH174" s="57"/>
      <c r="AI174" s="57"/>
      <c r="AJ174" s="57"/>
    </row>
    <row r="175" spans="1:36" s="41" customFormat="1" x14ac:dyDescent="0.3">
      <c r="A175" s="789"/>
      <c r="B175" s="56" t="str">
        <f>B138</f>
        <v>Intitulé libre 4</v>
      </c>
      <c r="C175" s="57">
        <f t="shared" si="63"/>
        <v>0</v>
      </c>
      <c r="D175" s="57">
        <f t="shared" si="64"/>
        <v>0</v>
      </c>
      <c r="E175" s="57">
        <f t="shared" si="65"/>
        <v>0</v>
      </c>
      <c r="F175" s="91"/>
      <c r="G175" s="91"/>
      <c r="H175" s="91"/>
      <c r="I175" s="91"/>
      <c r="J175" s="91"/>
      <c r="K175" s="91"/>
      <c r="L175" s="91"/>
      <c r="M175" s="91"/>
      <c r="N175" s="91"/>
      <c r="O175" s="91"/>
      <c r="P175" s="91"/>
      <c r="Q175" s="57">
        <f t="shared" si="60"/>
        <v>0</v>
      </c>
      <c r="R175" s="57">
        <f t="shared" si="61"/>
        <v>0</v>
      </c>
      <c r="S175" s="57">
        <f t="shared" si="62"/>
        <v>0</v>
      </c>
      <c r="T175" s="46"/>
      <c r="U175" s="46"/>
      <c r="V175" s="370">
        <f t="shared" si="51"/>
        <v>168</v>
      </c>
      <c r="W175" s="57"/>
      <c r="X175" s="57"/>
      <c r="Y175" s="57"/>
      <c r="Z175" s="57"/>
      <c r="AA175" s="57"/>
      <c r="AB175" s="57"/>
      <c r="AC175" s="57"/>
      <c r="AD175" s="57"/>
      <c r="AE175" s="57"/>
      <c r="AF175" s="57"/>
      <c r="AG175" s="57"/>
      <c r="AH175" s="57"/>
      <c r="AI175" s="57"/>
      <c r="AJ175" s="57"/>
    </row>
    <row r="176" spans="1:36" s="41" customFormat="1" x14ac:dyDescent="0.3">
      <c r="A176" s="789"/>
      <c r="B176" s="56" t="str">
        <f>B139</f>
        <v>Intitulé libre 5</v>
      </c>
      <c r="C176" s="57">
        <f t="shared" si="63"/>
        <v>0</v>
      </c>
      <c r="D176" s="57">
        <f t="shared" si="64"/>
        <v>0</v>
      </c>
      <c r="E176" s="57">
        <f t="shared" si="65"/>
        <v>0</v>
      </c>
      <c r="F176" s="91"/>
      <c r="G176" s="91"/>
      <c r="H176" s="91"/>
      <c r="I176" s="91"/>
      <c r="J176" s="91"/>
      <c r="K176" s="91"/>
      <c r="L176" s="91"/>
      <c r="M176" s="91"/>
      <c r="N176" s="91"/>
      <c r="O176" s="91"/>
      <c r="P176" s="91"/>
      <c r="Q176" s="57">
        <f t="shared" si="60"/>
        <v>0</v>
      </c>
      <c r="R176" s="57">
        <f t="shared" si="61"/>
        <v>0</v>
      </c>
      <c r="S176" s="57">
        <f t="shared" si="62"/>
        <v>0</v>
      </c>
      <c r="T176" s="46"/>
      <c r="U176" s="46"/>
      <c r="V176" s="370">
        <f t="shared" si="51"/>
        <v>169</v>
      </c>
      <c r="W176" s="57"/>
      <c r="X176" s="57"/>
      <c r="Y176" s="57"/>
      <c r="Z176" s="57"/>
      <c r="AA176" s="57"/>
      <c r="AB176" s="57"/>
      <c r="AC176" s="57"/>
      <c r="AD176" s="57"/>
      <c r="AE176" s="57"/>
      <c r="AF176" s="57"/>
      <c r="AG176" s="57"/>
      <c r="AH176" s="57"/>
      <c r="AI176" s="57"/>
      <c r="AJ176" s="57"/>
    </row>
    <row r="177" spans="1:36" s="41" customFormat="1" ht="14.25" thickBot="1" x14ac:dyDescent="0.35">
      <c r="A177" s="789"/>
      <c r="B177" s="58" t="s">
        <v>140</v>
      </c>
      <c r="C177" s="59">
        <f>SUM(C156:C176)</f>
        <v>0</v>
      </c>
      <c r="D177" s="59">
        <f>SUM(D156:D176)</f>
        <v>0</v>
      </c>
      <c r="E177" s="59">
        <f>SUM(E156:E176)</f>
        <v>0</v>
      </c>
      <c r="F177" s="59">
        <f t="shared" ref="F177:S177" si="66">SUM(F156:F176)</f>
        <v>0</v>
      </c>
      <c r="G177" s="59">
        <f t="shared" si="66"/>
        <v>0</v>
      </c>
      <c r="H177" s="59">
        <f t="shared" si="66"/>
        <v>0</v>
      </c>
      <c r="I177" s="59">
        <f t="shared" si="66"/>
        <v>0</v>
      </c>
      <c r="J177" s="59">
        <f t="shared" si="66"/>
        <v>0</v>
      </c>
      <c r="K177" s="59">
        <f t="shared" si="66"/>
        <v>0</v>
      </c>
      <c r="L177" s="59">
        <f t="shared" si="66"/>
        <v>0</v>
      </c>
      <c r="M177" s="59">
        <f t="shared" si="66"/>
        <v>0</v>
      </c>
      <c r="N177" s="59">
        <f t="shared" si="66"/>
        <v>0</v>
      </c>
      <c r="O177" s="59">
        <f t="shared" si="66"/>
        <v>0</v>
      </c>
      <c r="P177" s="59">
        <f t="shared" si="66"/>
        <v>0</v>
      </c>
      <c r="Q177" s="59">
        <f t="shared" si="66"/>
        <v>0</v>
      </c>
      <c r="R177" s="59">
        <f t="shared" si="66"/>
        <v>0</v>
      </c>
      <c r="S177" s="59">
        <f t="shared" si="66"/>
        <v>0</v>
      </c>
      <c r="T177" s="370"/>
      <c r="U177" s="46" t="str">
        <f>RIGHT(A156,4)&amp;"reseau"</f>
        <v>2019reseau</v>
      </c>
      <c r="V177" s="370">
        <f t="shared" si="51"/>
        <v>170</v>
      </c>
      <c r="W177" s="57"/>
      <c r="X177" s="57"/>
      <c r="Y177" s="57"/>
      <c r="Z177" s="57"/>
      <c r="AA177" s="57"/>
      <c r="AB177" s="57"/>
      <c r="AC177" s="57"/>
      <c r="AD177" s="57"/>
      <c r="AE177" s="57"/>
      <c r="AF177" s="57"/>
      <c r="AG177" s="57"/>
      <c r="AH177" s="57"/>
      <c r="AI177" s="57"/>
      <c r="AJ177" s="57"/>
    </row>
    <row r="178" spans="1:36" s="41" customFormat="1" x14ac:dyDescent="0.3">
      <c r="A178" s="789"/>
      <c r="B178" s="60"/>
      <c r="C178" s="57"/>
      <c r="D178" s="57"/>
      <c r="E178" s="57"/>
      <c r="F178" s="57"/>
      <c r="G178" s="57"/>
      <c r="H178" s="57"/>
      <c r="I178" s="57"/>
      <c r="J178" s="57"/>
      <c r="K178" s="57"/>
      <c r="L178" s="57"/>
      <c r="M178" s="57"/>
      <c r="N178" s="57"/>
      <c r="O178" s="57"/>
      <c r="P178" s="57"/>
      <c r="Q178" s="57"/>
      <c r="R178" s="57"/>
      <c r="S178" s="57"/>
      <c r="T178" s="46"/>
      <c r="U178" s="46"/>
      <c r="V178" s="370">
        <f t="shared" si="51"/>
        <v>171</v>
      </c>
      <c r="W178" s="57"/>
      <c r="X178" s="57"/>
      <c r="Y178" s="57"/>
      <c r="Z178" s="57"/>
      <c r="AA178" s="57"/>
      <c r="AB178" s="57"/>
      <c r="AC178" s="57"/>
      <c r="AD178" s="57"/>
      <c r="AE178" s="57"/>
      <c r="AF178" s="57"/>
      <c r="AG178" s="57"/>
      <c r="AH178" s="57"/>
      <c r="AI178" s="57"/>
      <c r="AJ178" s="57"/>
    </row>
    <row r="179" spans="1:36" s="41" customFormat="1" x14ac:dyDescent="0.3">
      <c r="A179" s="789"/>
      <c r="B179" s="56" t="s">
        <v>398</v>
      </c>
      <c r="C179" s="57">
        <f>Q142</f>
        <v>0</v>
      </c>
      <c r="D179" s="57">
        <f t="shared" ref="D179:D190" si="67">R142</f>
        <v>0</v>
      </c>
      <c r="E179" s="57">
        <f t="shared" ref="E179:E190" si="68">S142</f>
        <v>0</v>
      </c>
      <c r="F179" s="91"/>
      <c r="G179" s="91"/>
      <c r="H179" s="91"/>
      <c r="I179" s="91"/>
      <c r="J179" s="91"/>
      <c r="K179" s="91"/>
      <c r="L179" s="91"/>
      <c r="M179" s="91"/>
      <c r="N179" s="91"/>
      <c r="O179" s="91"/>
      <c r="P179" s="91"/>
      <c r="Q179" s="57">
        <f t="shared" ref="Q179:Q190" si="69">SUM(C179,F179:J179,M179:N179)</f>
        <v>0</v>
      </c>
      <c r="R179" s="57">
        <f t="shared" ref="R179:R190" si="70">SUM(D179,K179,O179)</f>
        <v>0</v>
      </c>
      <c r="S179" s="57">
        <f t="shared" ref="S179:S190" si="71">SUM(E179,L179,P179)</f>
        <v>0</v>
      </c>
      <c r="T179" s="46"/>
      <c r="U179" s="46"/>
      <c r="V179" s="370">
        <f t="shared" si="51"/>
        <v>172</v>
      </c>
      <c r="W179" s="57"/>
      <c r="X179" s="57"/>
      <c r="Y179" s="57"/>
      <c r="Z179" s="57"/>
      <c r="AA179" s="57"/>
      <c r="AB179" s="57"/>
      <c r="AC179" s="57"/>
      <c r="AD179" s="57"/>
      <c r="AE179" s="57"/>
      <c r="AF179" s="57"/>
      <c r="AG179" s="57"/>
      <c r="AH179" s="57"/>
      <c r="AI179" s="57"/>
      <c r="AJ179" s="57"/>
    </row>
    <row r="180" spans="1:36" s="41" customFormat="1" x14ac:dyDescent="0.3">
      <c r="A180" s="789"/>
      <c r="B180" s="56" t="s">
        <v>141</v>
      </c>
      <c r="C180" s="57">
        <f t="shared" ref="C180:C190" si="72">Q143</f>
        <v>0</v>
      </c>
      <c r="D180" s="57">
        <f t="shared" si="67"/>
        <v>0</v>
      </c>
      <c r="E180" s="57">
        <f t="shared" si="68"/>
        <v>0</v>
      </c>
      <c r="F180" s="91"/>
      <c r="G180" s="91"/>
      <c r="H180" s="91"/>
      <c r="I180" s="91"/>
      <c r="J180" s="91"/>
      <c r="K180" s="91"/>
      <c r="L180" s="91"/>
      <c r="M180" s="91"/>
      <c r="N180" s="91"/>
      <c r="O180" s="91"/>
      <c r="P180" s="91"/>
      <c r="Q180" s="57">
        <f t="shared" si="69"/>
        <v>0</v>
      </c>
      <c r="R180" s="57">
        <f t="shared" si="70"/>
        <v>0</v>
      </c>
      <c r="S180" s="57">
        <f t="shared" si="71"/>
        <v>0</v>
      </c>
      <c r="T180" s="46"/>
      <c r="U180" s="46"/>
      <c r="V180" s="370">
        <f t="shared" si="51"/>
        <v>173</v>
      </c>
      <c r="W180" s="57"/>
      <c r="X180" s="57"/>
      <c r="Y180" s="57"/>
      <c r="Z180" s="57"/>
      <c r="AA180" s="57"/>
      <c r="AB180" s="57"/>
      <c r="AC180" s="57"/>
      <c r="AD180" s="57"/>
      <c r="AE180" s="57"/>
      <c r="AF180" s="57"/>
      <c r="AG180" s="57"/>
      <c r="AH180" s="57"/>
      <c r="AI180" s="57"/>
      <c r="AJ180" s="57"/>
    </row>
    <row r="181" spans="1:36" s="41" customFormat="1" x14ac:dyDescent="0.3">
      <c r="A181" s="789"/>
      <c r="B181" s="56" t="s">
        <v>142</v>
      </c>
      <c r="C181" s="57">
        <f t="shared" si="72"/>
        <v>0</v>
      </c>
      <c r="D181" s="57">
        <f t="shared" si="67"/>
        <v>0</v>
      </c>
      <c r="E181" s="57">
        <f t="shared" si="68"/>
        <v>0</v>
      </c>
      <c r="F181" s="91"/>
      <c r="G181" s="91"/>
      <c r="H181" s="91"/>
      <c r="I181" s="91"/>
      <c r="J181" s="91"/>
      <c r="K181" s="91"/>
      <c r="L181" s="91"/>
      <c r="M181" s="91"/>
      <c r="N181" s="91"/>
      <c r="O181" s="91"/>
      <c r="P181" s="91"/>
      <c r="Q181" s="57">
        <f t="shared" si="69"/>
        <v>0</v>
      </c>
      <c r="R181" s="57">
        <f t="shared" si="70"/>
        <v>0</v>
      </c>
      <c r="S181" s="57">
        <f t="shared" si="71"/>
        <v>0</v>
      </c>
      <c r="T181" s="46"/>
      <c r="U181" s="46"/>
      <c r="V181" s="370">
        <f t="shared" si="51"/>
        <v>174</v>
      </c>
      <c r="W181" s="57"/>
      <c r="X181" s="57"/>
      <c r="Y181" s="57"/>
      <c r="Z181" s="57"/>
      <c r="AA181" s="57"/>
      <c r="AB181" s="57"/>
      <c r="AC181" s="57"/>
      <c r="AD181" s="57"/>
      <c r="AE181" s="57"/>
      <c r="AF181" s="57"/>
      <c r="AG181" s="57"/>
      <c r="AH181" s="57"/>
      <c r="AI181" s="57"/>
      <c r="AJ181" s="57"/>
    </row>
    <row r="182" spans="1:36" s="41" customFormat="1" x14ac:dyDescent="0.3">
      <c r="A182" s="789"/>
      <c r="B182" s="56" t="s">
        <v>137</v>
      </c>
      <c r="C182" s="57">
        <f t="shared" si="72"/>
        <v>0</v>
      </c>
      <c r="D182" s="57">
        <f t="shared" si="67"/>
        <v>0</v>
      </c>
      <c r="E182" s="57">
        <f t="shared" si="68"/>
        <v>0</v>
      </c>
      <c r="F182" s="91"/>
      <c r="G182" s="91"/>
      <c r="H182" s="91"/>
      <c r="I182" s="91"/>
      <c r="J182" s="91"/>
      <c r="K182" s="91"/>
      <c r="L182" s="91"/>
      <c r="M182" s="91"/>
      <c r="N182" s="91"/>
      <c r="O182" s="91"/>
      <c r="P182" s="91"/>
      <c r="Q182" s="57">
        <f t="shared" si="69"/>
        <v>0</v>
      </c>
      <c r="R182" s="57">
        <f t="shared" si="70"/>
        <v>0</v>
      </c>
      <c r="S182" s="57">
        <f t="shared" si="71"/>
        <v>0</v>
      </c>
      <c r="T182" s="46"/>
      <c r="U182" s="46"/>
      <c r="V182" s="370">
        <f t="shared" si="51"/>
        <v>175</v>
      </c>
      <c r="W182" s="57"/>
      <c r="X182" s="57"/>
      <c r="Y182" s="57"/>
      <c r="Z182" s="57"/>
      <c r="AA182" s="57"/>
      <c r="AB182" s="57"/>
      <c r="AC182" s="57"/>
      <c r="AD182" s="57"/>
      <c r="AE182" s="57"/>
      <c r="AF182" s="57"/>
      <c r="AG182" s="57"/>
      <c r="AH182" s="57"/>
      <c r="AI182" s="57"/>
      <c r="AJ182" s="57"/>
    </row>
    <row r="183" spans="1:36" s="41" customFormat="1" x14ac:dyDescent="0.3">
      <c r="A183" s="789"/>
      <c r="B183" s="56" t="s">
        <v>143</v>
      </c>
      <c r="C183" s="57">
        <f t="shared" si="72"/>
        <v>0</v>
      </c>
      <c r="D183" s="57">
        <f t="shared" si="67"/>
        <v>0</v>
      </c>
      <c r="E183" s="57">
        <f t="shared" si="68"/>
        <v>0</v>
      </c>
      <c r="F183" s="91"/>
      <c r="G183" s="91"/>
      <c r="H183" s="91"/>
      <c r="I183" s="91"/>
      <c r="J183" s="91"/>
      <c r="K183" s="91"/>
      <c r="L183" s="91"/>
      <c r="M183" s="91"/>
      <c r="N183" s="91"/>
      <c r="O183" s="91"/>
      <c r="P183" s="91"/>
      <c r="Q183" s="57">
        <f t="shared" si="69"/>
        <v>0</v>
      </c>
      <c r="R183" s="57">
        <f t="shared" si="70"/>
        <v>0</v>
      </c>
      <c r="S183" s="57">
        <f t="shared" si="71"/>
        <v>0</v>
      </c>
      <c r="T183" s="46"/>
      <c r="U183" s="46"/>
      <c r="V183" s="370">
        <f t="shared" si="51"/>
        <v>176</v>
      </c>
      <c r="W183" s="57"/>
      <c r="X183" s="57"/>
      <c r="Y183" s="57"/>
      <c r="Z183" s="57"/>
      <c r="AA183" s="57"/>
      <c r="AB183" s="57"/>
      <c r="AC183" s="57"/>
      <c r="AD183" s="57"/>
      <c r="AE183" s="57"/>
      <c r="AF183" s="57"/>
      <c r="AG183" s="57"/>
      <c r="AH183" s="57"/>
      <c r="AI183" s="57"/>
      <c r="AJ183" s="57"/>
    </row>
    <row r="184" spans="1:36" s="41" customFormat="1" x14ac:dyDescent="0.3">
      <c r="A184" s="789"/>
      <c r="B184" s="56" t="s">
        <v>144</v>
      </c>
      <c r="C184" s="57">
        <f t="shared" si="72"/>
        <v>0</v>
      </c>
      <c r="D184" s="57">
        <f t="shared" si="67"/>
        <v>0</v>
      </c>
      <c r="E184" s="57">
        <f t="shared" si="68"/>
        <v>0</v>
      </c>
      <c r="F184" s="91"/>
      <c r="G184" s="91"/>
      <c r="H184" s="91"/>
      <c r="I184" s="91"/>
      <c r="J184" s="91"/>
      <c r="K184" s="91"/>
      <c r="L184" s="91"/>
      <c r="M184" s="91"/>
      <c r="N184" s="91"/>
      <c r="O184" s="91"/>
      <c r="P184" s="91"/>
      <c r="Q184" s="57">
        <f t="shared" si="69"/>
        <v>0</v>
      </c>
      <c r="R184" s="57">
        <f t="shared" si="70"/>
        <v>0</v>
      </c>
      <c r="S184" s="57">
        <f t="shared" si="71"/>
        <v>0</v>
      </c>
      <c r="T184" s="46"/>
      <c r="U184" s="46"/>
      <c r="V184" s="370">
        <f t="shared" si="51"/>
        <v>177</v>
      </c>
      <c r="W184" s="57"/>
      <c r="X184" s="57"/>
      <c r="Y184" s="57"/>
      <c r="Z184" s="57"/>
      <c r="AA184" s="57"/>
      <c r="AB184" s="57"/>
      <c r="AC184" s="57"/>
      <c r="AD184" s="57"/>
      <c r="AE184" s="57"/>
      <c r="AF184" s="57"/>
      <c r="AG184" s="57"/>
      <c r="AH184" s="57"/>
      <c r="AI184" s="57"/>
      <c r="AJ184" s="57"/>
    </row>
    <row r="185" spans="1:36" s="41" customFormat="1" x14ac:dyDescent="0.3">
      <c r="A185" s="789"/>
      <c r="B185" s="56" t="s">
        <v>139</v>
      </c>
      <c r="C185" s="57">
        <f t="shared" si="72"/>
        <v>0</v>
      </c>
      <c r="D185" s="57">
        <f t="shared" si="67"/>
        <v>0</v>
      </c>
      <c r="E185" s="57">
        <f t="shared" si="68"/>
        <v>0</v>
      </c>
      <c r="F185" s="91"/>
      <c r="G185" s="91"/>
      <c r="H185" s="91"/>
      <c r="I185" s="91"/>
      <c r="J185" s="91"/>
      <c r="K185" s="91"/>
      <c r="L185" s="91"/>
      <c r="M185" s="91"/>
      <c r="N185" s="91"/>
      <c r="O185" s="91"/>
      <c r="P185" s="91"/>
      <c r="Q185" s="57">
        <f t="shared" si="69"/>
        <v>0</v>
      </c>
      <c r="R185" s="57">
        <f t="shared" si="70"/>
        <v>0</v>
      </c>
      <c r="S185" s="57">
        <f t="shared" si="71"/>
        <v>0</v>
      </c>
      <c r="T185" s="46"/>
      <c r="U185" s="46"/>
      <c r="V185" s="370">
        <f t="shared" si="51"/>
        <v>178</v>
      </c>
      <c r="W185" s="57"/>
      <c r="X185" s="57"/>
      <c r="Y185" s="57"/>
      <c r="Z185" s="57"/>
      <c r="AA185" s="57"/>
      <c r="AB185" s="57"/>
      <c r="AC185" s="57"/>
      <c r="AD185" s="57"/>
      <c r="AE185" s="57"/>
      <c r="AF185" s="57"/>
      <c r="AG185" s="57"/>
      <c r="AH185" s="57"/>
      <c r="AI185" s="57"/>
      <c r="AJ185" s="57"/>
    </row>
    <row r="186" spans="1:36" s="41" customFormat="1" x14ac:dyDescent="0.3">
      <c r="A186" s="789"/>
      <c r="B186" s="56" t="str">
        <f>B149</f>
        <v>Intitulé libre 1</v>
      </c>
      <c r="C186" s="57">
        <f t="shared" si="72"/>
        <v>0</v>
      </c>
      <c r="D186" s="57">
        <f t="shared" si="67"/>
        <v>0</v>
      </c>
      <c r="E186" s="57">
        <f t="shared" si="68"/>
        <v>0</v>
      </c>
      <c r="F186" s="91"/>
      <c r="G186" s="91"/>
      <c r="H186" s="91"/>
      <c r="I186" s="91"/>
      <c r="J186" s="91"/>
      <c r="K186" s="91"/>
      <c r="L186" s="91"/>
      <c r="M186" s="91"/>
      <c r="N186" s="91"/>
      <c r="O186" s="91"/>
      <c r="P186" s="91"/>
      <c r="Q186" s="57">
        <f t="shared" si="69"/>
        <v>0</v>
      </c>
      <c r="R186" s="57">
        <f t="shared" si="70"/>
        <v>0</v>
      </c>
      <c r="S186" s="57">
        <f t="shared" si="71"/>
        <v>0</v>
      </c>
      <c r="T186" s="46"/>
      <c r="U186" s="46"/>
      <c r="V186" s="370">
        <f t="shared" si="51"/>
        <v>179</v>
      </c>
      <c r="W186" s="57"/>
      <c r="X186" s="57"/>
      <c r="Y186" s="57"/>
      <c r="Z186" s="57"/>
      <c r="AA186" s="57"/>
      <c r="AB186" s="57"/>
      <c r="AC186" s="57"/>
      <c r="AD186" s="57"/>
      <c r="AE186" s="57"/>
      <c r="AF186" s="57"/>
      <c r="AG186" s="57"/>
      <c r="AH186" s="57"/>
      <c r="AI186" s="57"/>
      <c r="AJ186" s="57"/>
    </row>
    <row r="187" spans="1:36" s="41" customFormat="1" x14ac:dyDescent="0.3">
      <c r="A187" s="789"/>
      <c r="B187" s="56" t="str">
        <f>B150</f>
        <v>Intitulé libre 2</v>
      </c>
      <c r="C187" s="57">
        <f t="shared" si="72"/>
        <v>0</v>
      </c>
      <c r="D187" s="57">
        <f t="shared" si="67"/>
        <v>0</v>
      </c>
      <c r="E187" s="57">
        <f t="shared" si="68"/>
        <v>0</v>
      </c>
      <c r="F187" s="91"/>
      <c r="G187" s="91"/>
      <c r="H187" s="91"/>
      <c r="I187" s="91"/>
      <c r="J187" s="91"/>
      <c r="K187" s="91"/>
      <c r="L187" s="91"/>
      <c r="M187" s="91"/>
      <c r="N187" s="91"/>
      <c r="O187" s="91"/>
      <c r="P187" s="91"/>
      <c r="Q187" s="57">
        <f t="shared" si="69"/>
        <v>0</v>
      </c>
      <c r="R187" s="57">
        <f t="shared" si="70"/>
        <v>0</v>
      </c>
      <c r="S187" s="57">
        <f t="shared" si="71"/>
        <v>0</v>
      </c>
      <c r="T187" s="46"/>
      <c r="U187" s="46"/>
      <c r="V187" s="370">
        <f t="shared" si="51"/>
        <v>180</v>
      </c>
      <c r="W187" s="57"/>
      <c r="X187" s="57"/>
      <c r="Y187" s="57"/>
      <c r="Z187" s="57"/>
      <c r="AA187" s="57"/>
      <c r="AB187" s="57"/>
      <c r="AC187" s="57"/>
      <c r="AD187" s="57"/>
      <c r="AE187" s="57"/>
      <c r="AF187" s="57"/>
      <c r="AG187" s="57"/>
      <c r="AH187" s="57"/>
      <c r="AI187" s="57"/>
      <c r="AJ187" s="57"/>
    </row>
    <row r="188" spans="1:36" s="41" customFormat="1" x14ac:dyDescent="0.3">
      <c r="A188" s="789"/>
      <c r="B188" s="56" t="str">
        <f>B151</f>
        <v>Intitulé libre 3</v>
      </c>
      <c r="C188" s="57">
        <f t="shared" si="72"/>
        <v>0</v>
      </c>
      <c r="D188" s="57">
        <f t="shared" si="67"/>
        <v>0</v>
      </c>
      <c r="E188" s="57">
        <f t="shared" si="68"/>
        <v>0</v>
      </c>
      <c r="F188" s="91"/>
      <c r="G188" s="91"/>
      <c r="H188" s="91"/>
      <c r="I188" s="91"/>
      <c r="J188" s="91"/>
      <c r="K188" s="91"/>
      <c r="L188" s="91"/>
      <c r="M188" s="91"/>
      <c r="N188" s="91"/>
      <c r="O188" s="91"/>
      <c r="P188" s="91"/>
      <c r="Q188" s="57">
        <f t="shared" si="69"/>
        <v>0</v>
      </c>
      <c r="R188" s="57">
        <f t="shared" si="70"/>
        <v>0</v>
      </c>
      <c r="S188" s="57">
        <f t="shared" si="71"/>
        <v>0</v>
      </c>
      <c r="T188" s="46"/>
      <c r="U188" s="46"/>
      <c r="V188" s="370">
        <f t="shared" si="51"/>
        <v>181</v>
      </c>
      <c r="W188" s="57"/>
      <c r="X188" s="57"/>
      <c r="Y188" s="57"/>
      <c r="Z188" s="57"/>
      <c r="AA188" s="57"/>
      <c r="AB188" s="57"/>
      <c r="AC188" s="57"/>
      <c r="AD188" s="57"/>
      <c r="AE188" s="57"/>
      <c r="AF188" s="57"/>
      <c r="AG188" s="57"/>
      <c r="AH188" s="57"/>
      <c r="AI188" s="57"/>
      <c r="AJ188" s="57"/>
    </row>
    <row r="189" spans="1:36" s="41" customFormat="1" x14ac:dyDescent="0.3">
      <c r="A189" s="789"/>
      <c r="B189" s="56" t="str">
        <f>B152</f>
        <v>Intitulé libre 4</v>
      </c>
      <c r="C189" s="57">
        <f t="shared" si="72"/>
        <v>0</v>
      </c>
      <c r="D189" s="57">
        <f t="shared" si="67"/>
        <v>0</v>
      </c>
      <c r="E189" s="57">
        <f t="shared" si="68"/>
        <v>0</v>
      </c>
      <c r="F189" s="91"/>
      <c r="G189" s="91"/>
      <c r="H189" s="91"/>
      <c r="I189" s="91"/>
      <c r="J189" s="91"/>
      <c r="K189" s="91"/>
      <c r="L189" s="91"/>
      <c r="M189" s="91"/>
      <c r="N189" s="91"/>
      <c r="O189" s="91"/>
      <c r="P189" s="91"/>
      <c r="Q189" s="57">
        <f t="shared" si="69"/>
        <v>0</v>
      </c>
      <c r="R189" s="57">
        <f t="shared" si="70"/>
        <v>0</v>
      </c>
      <c r="S189" s="57">
        <f t="shared" si="71"/>
        <v>0</v>
      </c>
      <c r="T189" s="46"/>
      <c r="U189" s="46"/>
      <c r="V189" s="370">
        <f t="shared" si="51"/>
        <v>182</v>
      </c>
      <c r="W189" s="57"/>
      <c r="X189" s="57"/>
      <c r="Y189" s="57"/>
      <c r="Z189" s="57"/>
      <c r="AA189" s="57"/>
      <c r="AB189" s="57"/>
      <c r="AC189" s="57"/>
      <c r="AD189" s="57"/>
      <c r="AE189" s="57"/>
      <c r="AF189" s="57"/>
      <c r="AG189" s="57"/>
      <c r="AH189" s="57"/>
      <c r="AI189" s="57"/>
      <c r="AJ189" s="57"/>
    </row>
    <row r="190" spans="1:36" s="41" customFormat="1" x14ac:dyDescent="0.3">
      <c r="A190" s="789"/>
      <c r="B190" s="56" t="str">
        <f>B153</f>
        <v>Intitulé libre 5</v>
      </c>
      <c r="C190" s="57">
        <f t="shared" si="72"/>
        <v>0</v>
      </c>
      <c r="D190" s="57">
        <f t="shared" si="67"/>
        <v>0</v>
      </c>
      <c r="E190" s="57">
        <f t="shared" si="68"/>
        <v>0</v>
      </c>
      <c r="F190" s="91"/>
      <c r="G190" s="91"/>
      <c r="H190" s="91"/>
      <c r="I190" s="91"/>
      <c r="J190" s="91"/>
      <c r="K190" s="91"/>
      <c r="L190" s="91"/>
      <c r="M190" s="91"/>
      <c r="N190" s="91"/>
      <c r="O190" s="91"/>
      <c r="P190" s="91"/>
      <c r="Q190" s="57">
        <f t="shared" si="69"/>
        <v>0</v>
      </c>
      <c r="R190" s="57">
        <f t="shared" si="70"/>
        <v>0</v>
      </c>
      <c r="S190" s="57">
        <f t="shared" si="71"/>
        <v>0</v>
      </c>
      <c r="T190" s="46"/>
      <c r="U190" s="46"/>
      <c r="V190" s="370">
        <f t="shared" si="51"/>
        <v>183</v>
      </c>
      <c r="W190" s="57"/>
      <c r="X190" s="57"/>
      <c r="Y190" s="57"/>
      <c r="Z190" s="57"/>
      <c r="AA190" s="57"/>
      <c r="AB190" s="57"/>
      <c r="AC190" s="57"/>
      <c r="AD190" s="57"/>
      <c r="AE190" s="57"/>
      <c r="AF190" s="57"/>
      <c r="AG190" s="57"/>
      <c r="AH190" s="57"/>
      <c r="AI190" s="57"/>
      <c r="AJ190" s="57"/>
    </row>
    <row r="191" spans="1:36" s="41" customFormat="1" ht="14.25" thickBot="1" x14ac:dyDescent="0.35">
      <c r="A191" s="789"/>
      <c r="B191" s="58" t="s">
        <v>145</v>
      </c>
      <c r="C191" s="59">
        <f>SUM(C179:C190)</f>
        <v>0</v>
      </c>
      <c r="D191" s="59">
        <f>SUM(D179:D190)</f>
        <v>0</v>
      </c>
      <c r="E191" s="59">
        <f>SUM(E179:E190)</f>
        <v>0</v>
      </c>
      <c r="F191" s="59">
        <f t="shared" ref="F191:S191" si="73">SUM(F179:F190)</f>
        <v>0</v>
      </c>
      <c r="G191" s="59">
        <f t="shared" si="73"/>
        <v>0</v>
      </c>
      <c r="H191" s="59">
        <f t="shared" si="73"/>
        <v>0</v>
      </c>
      <c r="I191" s="59">
        <f t="shared" si="73"/>
        <v>0</v>
      </c>
      <c r="J191" s="59">
        <f t="shared" si="73"/>
        <v>0</v>
      </c>
      <c r="K191" s="59">
        <f t="shared" si="73"/>
        <v>0</v>
      </c>
      <c r="L191" s="59">
        <f t="shared" si="73"/>
        <v>0</v>
      </c>
      <c r="M191" s="59">
        <f t="shared" si="73"/>
        <v>0</v>
      </c>
      <c r="N191" s="59">
        <f t="shared" si="73"/>
        <v>0</v>
      </c>
      <c r="O191" s="59">
        <f t="shared" si="73"/>
        <v>0</v>
      </c>
      <c r="P191" s="59">
        <f t="shared" si="73"/>
        <v>0</v>
      </c>
      <c r="Q191" s="59">
        <f t="shared" si="73"/>
        <v>0</v>
      </c>
      <c r="R191" s="59">
        <f t="shared" si="73"/>
        <v>0</v>
      </c>
      <c r="S191" s="59">
        <f t="shared" si="73"/>
        <v>0</v>
      </c>
      <c r="T191" s="46"/>
      <c r="U191" s="46" t="str">
        <f>RIGHT(A156,4)&amp;"hors reseau"</f>
        <v>2019hors reseau</v>
      </c>
      <c r="V191" s="370">
        <f t="shared" si="51"/>
        <v>184</v>
      </c>
      <c r="W191" s="57"/>
      <c r="X191" s="57"/>
      <c r="Y191" s="57"/>
      <c r="Z191" s="57"/>
      <c r="AA191" s="57"/>
      <c r="AB191" s="57"/>
      <c r="AC191" s="57"/>
      <c r="AD191" s="57"/>
      <c r="AE191" s="57"/>
      <c r="AF191" s="57"/>
      <c r="AG191" s="57"/>
      <c r="AH191" s="57"/>
      <c r="AI191" s="57"/>
      <c r="AJ191" s="57"/>
    </row>
    <row r="192" spans="1:36" s="41" customFormat="1" x14ac:dyDescent="0.3">
      <c r="C192" s="57"/>
      <c r="D192" s="57"/>
      <c r="E192" s="57"/>
      <c r="F192" s="57"/>
      <c r="G192" s="57"/>
      <c r="H192" s="57"/>
      <c r="I192" s="57"/>
      <c r="J192" s="57"/>
      <c r="K192" s="57"/>
      <c r="L192" s="57"/>
      <c r="M192" s="57"/>
      <c r="N192" s="57"/>
      <c r="O192" s="57"/>
      <c r="P192" s="57"/>
      <c r="Q192" s="57"/>
      <c r="R192" s="57"/>
      <c r="S192" s="57"/>
      <c r="T192" s="46"/>
      <c r="U192" s="46"/>
      <c r="V192" s="370">
        <f t="shared" si="51"/>
        <v>185</v>
      </c>
      <c r="W192" s="57"/>
      <c r="X192" s="57"/>
      <c r="Y192" s="57"/>
      <c r="Z192" s="57"/>
      <c r="AA192" s="57"/>
      <c r="AB192" s="57"/>
      <c r="AC192" s="57"/>
      <c r="AD192" s="57"/>
      <c r="AE192" s="57"/>
      <c r="AF192" s="57"/>
      <c r="AG192" s="57"/>
      <c r="AH192" s="57"/>
      <c r="AI192" s="57"/>
      <c r="AJ192" s="57"/>
    </row>
    <row r="193" spans="3:36" s="41" customFormat="1" x14ac:dyDescent="0.3">
      <c r="C193" s="57"/>
      <c r="D193" s="57"/>
      <c r="E193" s="57"/>
      <c r="F193" s="57"/>
      <c r="G193" s="57"/>
      <c r="H193" s="57"/>
      <c r="I193" s="57"/>
      <c r="J193" s="57"/>
      <c r="K193" s="57"/>
      <c r="L193" s="57"/>
      <c r="M193" s="57"/>
      <c r="N193" s="57"/>
      <c r="O193" s="57"/>
      <c r="P193" s="57"/>
      <c r="Q193" s="57"/>
      <c r="R193" s="57"/>
      <c r="S193" s="57"/>
      <c r="T193" s="46"/>
      <c r="U193" s="46"/>
      <c r="V193" s="46"/>
      <c r="W193" s="57"/>
      <c r="X193" s="57"/>
      <c r="Y193" s="57"/>
      <c r="Z193" s="57"/>
      <c r="AA193" s="57"/>
      <c r="AB193" s="57"/>
      <c r="AC193" s="57"/>
      <c r="AD193" s="57"/>
      <c r="AE193" s="57"/>
      <c r="AF193" s="57"/>
      <c r="AG193" s="57"/>
      <c r="AH193" s="57"/>
      <c r="AI193" s="57"/>
      <c r="AJ193" s="57"/>
    </row>
    <row r="194" spans="3:36" s="41" customFormat="1" x14ac:dyDescent="0.3">
      <c r="C194" s="57"/>
      <c r="D194" s="57"/>
      <c r="E194" s="57"/>
      <c r="F194" s="57"/>
      <c r="G194" s="57"/>
      <c r="H194" s="57"/>
      <c r="I194" s="57"/>
      <c r="J194" s="57"/>
      <c r="K194" s="57"/>
      <c r="L194" s="57"/>
      <c r="M194" s="57"/>
      <c r="N194" s="57"/>
      <c r="O194" s="57"/>
      <c r="P194" s="57"/>
      <c r="Q194" s="57"/>
      <c r="R194" s="57"/>
      <c r="S194" s="57"/>
      <c r="T194" s="46"/>
      <c r="U194" s="46"/>
      <c r="V194" s="46"/>
      <c r="W194" s="57"/>
      <c r="X194" s="57"/>
      <c r="Y194" s="57"/>
      <c r="Z194" s="57"/>
      <c r="AA194" s="57"/>
      <c r="AB194" s="57"/>
      <c r="AC194" s="57"/>
      <c r="AD194" s="57"/>
      <c r="AE194" s="57"/>
      <c r="AF194" s="57"/>
      <c r="AG194" s="57"/>
      <c r="AH194" s="57"/>
      <c r="AI194" s="57"/>
      <c r="AJ194" s="57"/>
    </row>
  </sheetData>
  <mergeCells count="10">
    <mergeCell ref="A119:A154"/>
    <mergeCell ref="A156:A191"/>
    <mergeCell ref="C5:E5"/>
    <mergeCell ref="Q5:S5"/>
    <mergeCell ref="A45:A80"/>
    <mergeCell ref="A82:A117"/>
    <mergeCell ref="A8:A43"/>
    <mergeCell ref="J5:L5"/>
    <mergeCell ref="M5:P5"/>
    <mergeCell ref="F5:I5"/>
  </mergeCells>
  <conditionalFormatting sqref="C27:P28">
    <cfRule type="containsText" dxfId="1147" priority="43" operator="containsText" text="ntitulé">
      <formula>NOT(ISERROR(SEARCH("ntitulé",C27)))</formula>
    </cfRule>
    <cfRule type="containsBlanks" dxfId="1146" priority="44">
      <formula>LEN(TRIM(C27))=0</formula>
    </cfRule>
  </conditionalFormatting>
  <conditionalFormatting sqref="C27:P28">
    <cfRule type="containsText" dxfId="1145" priority="42" operator="containsText" text="libre">
      <formula>NOT(ISERROR(SEARCH("libre",C27)))</formula>
    </cfRule>
  </conditionalFormatting>
  <conditionalFormatting sqref="B24">
    <cfRule type="containsText" dxfId="1144" priority="40" operator="containsText" text="ntitulé">
      <formula>NOT(ISERROR(SEARCH("ntitulé",B24)))</formula>
    </cfRule>
    <cfRule type="containsBlanks" dxfId="1143" priority="41">
      <formula>LEN(TRIM(B24))=0</formula>
    </cfRule>
  </conditionalFormatting>
  <conditionalFormatting sqref="B25:B28">
    <cfRule type="containsText" dxfId="1142" priority="38" operator="containsText" text="ntitulé">
      <formula>NOT(ISERROR(SEARCH("ntitulé",B25)))</formula>
    </cfRule>
    <cfRule type="containsBlanks" dxfId="1141" priority="39">
      <formula>LEN(TRIM(B25))=0</formula>
    </cfRule>
  </conditionalFormatting>
  <conditionalFormatting sqref="C31:P42">
    <cfRule type="containsText" dxfId="1140" priority="36" operator="containsText" text="ntitulé">
      <formula>NOT(ISERROR(SEARCH("ntitulé",C31)))</formula>
    </cfRule>
    <cfRule type="containsBlanks" dxfId="1139" priority="37">
      <formula>LEN(TRIM(C31))=0</formula>
    </cfRule>
  </conditionalFormatting>
  <conditionalFormatting sqref="C31:P42">
    <cfRule type="containsText" dxfId="1138" priority="35" operator="containsText" text="libre">
      <formula>NOT(ISERROR(SEARCH("libre",C31)))</formula>
    </cfRule>
  </conditionalFormatting>
  <conditionalFormatting sqref="B38">
    <cfRule type="containsText" dxfId="1137" priority="33" operator="containsText" text="ntitulé">
      <formula>NOT(ISERROR(SEARCH("ntitulé",B38)))</formula>
    </cfRule>
    <cfRule type="containsBlanks" dxfId="1136" priority="34">
      <formula>LEN(TRIM(B38))=0</formula>
    </cfRule>
  </conditionalFormatting>
  <conditionalFormatting sqref="B39:B42">
    <cfRule type="containsText" dxfId="1135" priority="31" operator="containsText" text="ntitulé">
      <formula>NOT(ISERROR(SEARCH("ntitulé",B39)))</formula>
    </cfRule>
    <cfRule type="containsBlanks" dxfId="1134" priority="32">
      <formula>LEN(TRIM(B39))=0</formula>
    </cfRule>
  </conditionalFormatting>
  <conditionalFormatting sqref="C8:P26">
    <cfRule type="containsText" dxfId="1133" priority="29" operator="containsText" text="ntitulé">
      <formula>NOT(ISERROR(SEARCH("ntitulé",C8)))</formula>
    </cfRule>
    <cfRule type="containsBlanks" dxfId="1132" priority="30">
      <formula>LEN(TRIM(C8))=0</formula>
    </cfRule>
  </conditionalFormatting>
  <conditionalFormatting sqref="C8:P26">
    <cfRule type="containsText" dxfId="1131" priority="28" operator="containsText" text="libre">
      <formula>NOT(ISERROR(SEARCH("libre",C8)))</formula>
    </cfRule>
  </conditionalFormatting>
  <conditionalFormatting sqref="F45:P65">
    <cfRule type="containsText" dxfId="1130" priority="26" operator="containsText" text="ntitulé">
      <formula>NOT(ISERROR(SEARCH("ntitulé",F45)))</formula>
    </cfRule>
    <cfRule type="containsBlanks" dxfId="1129" priority="27">
      <formula>LEN(TRIM(F45))=0</formula>
    </cfRule>
  </conditionalFormatting>
  <conditionalFormatting sqref="F45:P65">
    <cfRule type="containsText" dxfId="1128" priority="25" operator="containsText" text="libre">
      <formula>NOT(ISERROR(SEARCH("libre",F45)))</formula>
    </cfRule>
  </conditionalFormatting>
  <conditionalFormatting sqref="F68:P79">
    <cfRule type="containsText" dxfId="1127" priority="23" operator="containsText" text="ntitulé">
      <formula>NOT(ISERROR(SEARCH("ntitulé",F68)))</formula>
    </cfRule>
    <cfRule type="containsBlanks" dxfId="1126" priority="24">
      <formula>LEN(TRIM(F68))=0</formula>
    </cfRule>
  </conditionalFormatting>
  <conditionalFormatting sqref="F68:P79">
    <cfRule type="containsText" dxfId="1125" priority="22" operator="containsText" text="libre">
      <formula>NOT(ISERROR(SEARCH("libre",F68)))</formula>
    </cfRule>
  </conditionalFormatting>
  <conditionalFormatting sqref="F82:P102">
    <cfRule type="containsText" dxfId="1124" priority="20" operator="containsText" text="ntitulé">
      <formula>NOT(ISERROR(SEARCH("ntitulé",F82)))</formula>
    </cfRule>
    <cfRule type="containsBlanks" dxfId="1123" priority="21">
      <formula>LEN(TRIM(F82))=0</formula>
    </cfRule>
  </conditionalFormatting>
  <conditionalFormatting sqref="F82:P102">
    <cfRule type="containsText" dxfId="1122" priority="19" operator="containsText" text="libre">
      <formula>NOT(ISERROR(SEARCH("libre",F82)))</formula>
    </cfRule>
  </conditionalFormatting>
  <conditionalFormatting sqref="F105:P116">
    <cfRule type="containsText" dxfId="1121" priority="17" operator="containsText" text="ntitulé">
      <formula>NOT(ISERROR(SEARCH("ntitulé",F105)))</formula>
    </cfRule>
    <cfRule type="containsBlanks" dxfId="1120" priority="18">
      <formula>LEN(TRIM(F105))=0</formula>
    </cfRule>
  </conditionalFormatting>
  <conditionalFormatting sqref="F105:P116">
    <cfRule type="containsText" dxfId="1119" priority="16" operator="containsText" text="libre">
      <formula>NOT(ISERROR(SEARCH("libre",F105)))</formula>
    </cfRule>
  </conditionalFormatting>
  <conditionalFormatting sqref="F119:P139">
    <cfRule type="containsText" dxfId="1118" priority="14" operator="containsText" text="ntitulé">
      <formula>NOT(ISERROR(SEARCH("ntitulé",F119)))</formula>
    </cfRule>
    <cfRule type="containsBlanks" dxfId="1117" priority="15">
      <formula>LEN(TRIM(F119))=0</formula>
    </cfRule>
  </conditionalFormatting>
  <conditionalFormatting sqref="F119:P139">
    <cfRule type="containsText" dxfId="1116" priority="13" operator="containsText" text="libre">
      <formula>NOT(ISERROR(SEARCH("libre",F119)))</formula>
    </cfRule>
  </conditionalFormatting>
  <conditionalFormatting sqref="F142:P153">
    <cfRule type="containsText" dxfId="1115" priority="11" operator="containsText" text="ntitulé">
      <formula>NOT(ISERROR(SEARCH("ntitulé",F142)))</formula>
    </cfRule>
    <cfRule type="containsBlanks" dxfId="1114" priority="12">
      <formula>LEN(TRIM(F142))=0</formula>
    </cfRule>
  </conditionalFormatting>
  <conditionalFormatting sqref="F142:P153">
    <cfRule type="containsText" dxfId="1113" priority="10" operator="containsText" text="libre">
      <formula>NOT(ISERROR(SEARCH("libre",F142)))</formula>
    </cfRule>
  </conditionalFormatting>
  <conditionalFormatting sqref="F156:P176">
    <cfRule type="containsText" dxfId="1112" priority="8" operator="containsText" text="ntitulé">
      <formula>NOT(ISERROR(SEARCH("ntitulé",F156)))</formula>
    </cfRule>
    <cfRule type="containsBlanks" dxfId="1111" priority="9">
      <formula>LEN(TRIM(F156))=0</formula>
    </cfRule>
  </conditionalFormatting>
  <conditionalFormatting sqref="F156:P176">
    <cfRule type="containsText" dxfId="1110" priority="7" operator="containsText" text="libre">
      <formula>NOT(ISERROR(SEARCH("libre",F156)))</formula>
    </cfRule>
  </conditionalFormatting>
  <conditionalFormatting sqref="F179:P179">
    <cfRule type="containsText" dxfId="1109" priority="5" operator="containsText" text="ntitulé">
      <formula>NOT(ISERROR(SEARCH("ntitulé",F179)))</formula>
    </cfRule>
    <cfRule type="containsBlanks" dxfId="1108" priority="6">
      <formula>LEN(TRIM(F179))=0</formula>
    </cfRule>
  </conditionalFormatting>
  <conditionalFormatting sqref="F179:P179">
    <cfRule type="containsText" dxfId="1107" priority="4" operator="containsText" text="libre">
      <formula>NOT(ISERROR(SEARCH("libre",F179)))</formula>
    </cfRule>
  </conditionalFormatting>
  <conditionalFormatting sqref="F180:P190">
    <cfRule type="containsText" dxfId="1106" priority="2" operator="containsText" text="ntitulé">
      <formula>NOT(ISERROR(SEARCH("ntitulé",F180)))</formula>
    </cfRule>
    <cfRule type="containsBlanks" dxfId="1105" priority="3">
      <formula>LEN(TRIM(F180))=0</formula>
    </cfRule>
  </conditionalFormatting>
  <conditionalFormatting sqref="F180:P190">
    <cfRule type="containsText" dxfId="1104" priority="1" operator="containsText" text="libre">
      <formula>NOT(ISERROR(SEARCH("libre",F180)))</formula>
    </cfRule>
  </conditionalFormatting>
  <hyperlinks>
    <hyperlink ref="A1" location="TAB00!A1" display="Retour page de garde"/>
    <hyperlink ref="A2" location="'TAB6'!A1" display="Retour TAB6"/>
  </hyperlinks>
  <pageMargins left="0.7" right="0.7" top="0.75" bottom="0.75" header="0.3" footer="0.3"/>
  <pageSetup paperSize="8" scale="76" orientation="landscape" verticalDpi="300" r:id="rId1"/>
  <rowBreaks count="2" manualBreakCount="2">
    <brk id="81" max="18" man="1"/>
    <brk id="155" max="18" man="1"/>
  </rowBreaks>
  <colBreaks count="1" manualBreakCount="1">
    <brk id="19" min="2" max="193"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7"/>
  <sheetViews>
    <sheetView zoomScaleNormal="100" workbookViewId="0">
      <pane xSplit="2" ySplit="7" topLeftCell="C149" activePane="bottomRight" state="frozen"/>
      <selection activeCell="B24" sqref="B24:Q24"/>
      <selection pane="topRight" activeCell="B24" sqref="B24:Q24"/>
      <selection pane="bottomLeft" activeCell="B24" sqref="B24:Q24"/>
      <selection pane="bottomRight" activeCell="B24" sqref="B24:Q24"/>
    </sheetView>
  </sheetViews>
  <sheetFormatPr baseColWidth="10" defaultColWidth="9.1640625" defaultRowHeight="13.5" x14ac:dyDescent="0.3"/>
  <cols>
    <col min="1" max="1" width="9.1640625" style="1"/>
    <col min="2" max="2" width="46" style="1" bestFit="1" customWidth="1"/>
    <col min="3" max="19" width="16.6640625" style="9" customWidth="1"/>
    <col min="20" max="20" width="9.1640625" style="9"/>
    <col min="21" max="22" width="9.1640625" style="46"/>
    <col min="23" max="36" width="9.1640625" style="9"/>
    <col min="37" max="16384" width="9.1640625" style="1"/>
  </cols>
  <sheetData>
    <row r="1" spans="1:37" ht="15" x14ac:dyDescent="0.3">
      <c r="A1" s="21" t="s">
        <v>152</v>
      </c>
    </row>
    <row r="2" spans="1:37" ht="15" x14ac:dyDescent="0.3">
      <c r="A2" s="42" t="s">
        <v>698</v>
      </c>
    </row>
    <row r="3" spans="1:37" ht="22.15" customHeight="1" x14ac:dyDescent="0.35">
      <c r="A3" s="161" t="str">
        <f>TAB00!B82&amp;" : "&amp;TAB00!C82</f>
        <v>TAB6.2 : Evolution des actifs régulés sur la période 2019-2023</v>
      </c>
      <c r="B3" s="109"/>
      <c r="C3" s="109"/>
      <c r="D3" s="109"/>
      <c r="E3" s="109"/>
      <c r="F3" s="109"/>
      <c r="G3" s="109"/>
      <c r="H3" s="109"/>
      <c r="I3" s="109"/>
      <c r="J3" s="109"/>
      <c r="K3" s="109"/>
      <c r="L3" s="109"/>
      <c r="M3" s="109"/>
      <c r="N3" s="109"/>
      <c r="O3" s="109"/>
      <c r="P3" s="109"/>
      <c r="Q3" s="109"/>
      <c r="R3" s="109"/>
      <c r="S3" s="109"/>
    </row>
    <row r="4" spans="1:37" ht="15" x14ac:dyDescent="0.3">
      <c r="A4" s="42"/>
    </row>
    <row r="5" spans="1:37" s="192" customFormat="1" ht="24" customHeight="1" x14ac:dyDescent="0.3">
      <c r="C5" s="790" t="s">
        <v>638</v>
      </c>
      <c r="D5" s="790"/>
      <c r="E5" s="790"/>
      <c r="F5" s="791" t="s">
        <v>639</v>
      </c>
      <c r="G5" s="792"/>
      <c r="H5" s="792"/>
      <c r="I5" s="793"/>
      <c r="J5" s="790" t="s">
        <v>640</v>
      </c>
      <c r="K5" s="790"/>
      <c r="L5" s="790"/>
      <c r="M5" s="790" t="s">
        <v>641</v>
      </c>
      <c r="N5" s="790"/>
      <c r="O5" s="790"/>
      <c r="P5" s="790"/>
      <c r="Q5" s="790" t="s">
        <v>642</v>
      </c>
      <c r="R5" s="790"/>
      <c r="S5" s="790"/>
      <c r="T5" s="193"/>
      <c r="U5" s="371"/>
      <c r="V5" s="371"/>
      <c r="W5" s="193"/>
      <c r="X5" s="193"/>
      <c r="Y5" s="193"/>
      <c r="Z5" s="193"/>
      <c r="AA5" s="193"/>
      <c r="AB5" s="193"/>
      <c r="AC5" s="193"/>
      <c r="AD5" s="193"/>
      <c r="AE5" s="193"/>
      <c r="AF5" s="193"/>
      <c r="AG5" s="193"/>
      <c r="AH5" s="193"/>
      <c r="AI5" s="193"/>
      <c r="AJ5" s="193"/>
      <c r="AK5" s="193"/>
    </row>
    <row r="6" spans="1:37" s="192" customFormat="1" ht="54" x14ac:dyDescent="0.3">
      <c r="C6" s="120" t="s">
        <v>643</v>
      </c>
      <c r="D6" s="120" t="s">
        <v>147</v>
      </c>
      <c r="E6" s="120" t="s">
        <v>644</v>
      </c>
      <c r="F6" s="120" t="s">
        <v>133</v>
      </c>
      <c r="G6" s="120" t="s">
        <v>134</v>
      </c>
      <c r="H6" s="120" t="s">
        <v>135</v>
      </c>
      <c r="I6" s="120" t="s">
        <v>136</v>
      </c>
      <c r="J6" s="120" t="s">
        <v>645</v>
      </c>
      <c r="K6" s="120" t="s">
        <v>324</v>
      </c>
      <c r="L6" s="120" t="s">
        <v>646</v>
      </c>
      <c r="M6" s="120" t="s">
        <v>645</v>
      </c>
      <c r="N6" s="120" t="s">
        <v>148</v>
      </c>
      <c r="O6" s="120" t="s">
        <v>324</v>
      </c>
      <c r="P6" s="120" t="s">
        <v>646</v>
      </c>
      <c r="Q6" s="120" t="s">
        <v>643</v>
      </c>
      <c r="R6" s="120" t="s">
        <v>147</v>
      </c>
      <c r="S6" s="120" t="s">
        <v>644</v>
      </c>
      <c r="T6" s="193"/>
      <c r="U6" s="371"/>
      <c r="V6" s="371"/>
      <c r="W6" s="193"/>
      <c r="X6" s="193"/>
      <c r="Y6" s="193"/>
      <c r="Z6" s="193"/>
      <c r="AA6" s="193"/>
      <c r="AB6" s="193"/>
      <c r="AC6" s="193"/>
      <c r="AD6" s="193"/>
      <c r="AE6" s="193"/>
      <c r="AF6" s="193"/>
      <c r="AG6" s="193"/>
      <c r="AH6" s="193"/>
      <c r="AI6" s="193"/>
      <c r="AJ6" s="193"/>
      <c r="AK6" s="193"/>
    </row>
    <row r="7" spans="1:37" s="367" customFormat="1" ht="12" customHeight="1" x14ac:dyDescent="0.3">
      <c r="C7" s="368">
        <v>1</v>
      </c>
      <c r="D7" s="368">
        <f>C7+1</f>
        <v>2</v>
      </c>
      <c r="E7" s="368">
        <f t="shared" ref="E7:S7" si="0">D7+1</f>
        <v>3</v>
      </c>
      <c r="F7" s="368">
        <f t="shared" si="0"/>
        <v>4</v>
      </c>
      <c r="G7" s="368">
        <f t="shared" si="0"/>
        <v>5</v>
      </c>
      <c r="H7" s="368">
        <f t="shared" si="0"/>
        <v>6</v>
      </c>
      <c r="I7" s="368">
        <f t="shared" si="0"/>
        <v>7</v>
      </c>
      <c r="J7" s="368">
        <f t="shared" si="0"/>
        <v>8</v>
      </c>
      <c r="K7" s="368">
        <f t="shared" si="0"/>
        <v>9</v>
      </c>
      <c r="L7" s="368">
        <f t="shared" si="0"/>
        <v>10</v>
      </c>
      <c r="M7" s="368">
        <f t="shared" si="0"/>
        <v>11</v>
      </c>
      <c r="N7" s="368">
        <f t="shared" si="0"/>
        <v>12</v>
      </c>
      <c r="O7" s="368">
        <f t="shared" si="0"/>
        <v>13</v>
      </c>
      <c r="P7" s="368">
        <f t="shared" si="0"/>
        <v>14</v>
      </c>
      <c r="Q7" s="368">
        <f t="shared" si="0"/>
        <v>15</v>
      </c>
      <c r="R7" s="368">
        <f t="shared" si="0"/>
        <v>16</v>
      </c>
      <c r="S7" s="368">
        <f t="shared" si="0"/>
        <v>17</v>
      </c>
      <c r="T7" s="368"/>
      <c r="U7" s="369"/>
      <c r="V7" s="370"/>
      <c r="W7" s="368"/>
      <c r="X7" s="368"/>
      <c r="Y7" s="368"/>
      <c r="Z7" s="368"/>
      <c r="AA7" s="368"/>
      <c r="AB7" s="368"/>
      <c r="AC7" s="368"/>
      <c r="AD7" s="368"/>
      <c r="AE7" s="368"/>
      <c r="AF7" s="368"/>
      <c r="AG7" s="368"/>
      <c r="AH7" s="368"/>
      <c r="AI7" s="368"/>
      <c r="AJ7" s="368"/>
      <c r="AK7" s="368"/>
    </row>
    <row r="8" spans="1:37" x14ac:dyDescent="0.3">
      <c r="A8" s="794" t="s">
        <v>354</v>
      </c>
      <c r="B8" s="56" t="s">
        <v>398</v>
      </c>
      <c r="C8" s="57">
        <f>TAB6.1!C156</f>
        <v>0</v>
      </c>
      <c r="D8" s="57">
        <f>TAB6.1!D156</f>
        <v>0</v>
      </c>
      <c r="E8" s="57">
        <f>TAB6.1!E156</f>
        <v>0</v>
      </c>
      <c r="F8" s="57">
        <f>TAB6.1!F156</f>
        <v>0</v>
      </c>
      <c r="G8" s="57">
        <f>TAB6.1!G156</f>
        <v>0</v>
      </c>
      <c r="H8" s="57">
        <f>TAB6.1!H156</f>
        <v>0</v>
      </c>
      <c r="I8" s="57">
        <f>TAB6.1!I156</f>
        <v>0</v>
      </c>
      <c r="J8" s="57">
        <f>TAB6.1!J156</f>
        <v>0</v>
      </c>
      <c r="K8" s="57">
        <f>TAB6.1!K156</f>
        <v>0</v>
      </c>
      <c r="L8" s="57">
        <f>TAB6.1!L156</f>
        <v>0</v>
      </c>
      <c r="M8" s="57">
        <f>TAB6.1!M156</f>
        <v>0</v>
      </c>
      <c r="N8" s="57">
        <f>TAB6.1!N156</f>
        <v>0</v>
      </c>
      <c r="O8" s="57">
        <f>TAB6.1!O156</f>
        <v>0</v>
      </c>
      <c r="P8" s="57">
        <f>TAB6.1!P156</f>
        <v>0</v>
      </c>
      <c r="Q8" s="57">
        <f>TAB6.1!Q156</f>
        <v>0</v>
      </c>
      <c r="R8" s="57">
        <f>TAB6.1!R156</f>
        <v>0</v>
      </c>
      <c r="S8" s="57">
        <f>TAB6.1!S156</f>
        <v>0</v>
      </c>
      <c r="V8" s="370">
        <f>V7+1</f>
        <v>1</v>
      </c>
    </row>
    <row r="9" spans="1:37" x14ac:dyDescent="0.3">
      <c r="A9" s="794"/>
      <c r="B9" s="56" t="s">
        <v>399</v>
      </c>
      <c r="C9" s="57">
        <f>TAB6.1!C157</f>
        <v>0</v>
      </c>
      <c r="D9" s="57">
        <f>TAB6.1!D157</f>
        <v>0</v>
      </c>
      <c r="E9" s="57">
        <f>TAB6.1!E157</f>
        <v>0</v>
      </c>
      <c r="F9" s="57">
        <f>TAB6.1!F157</f>
        <v>0</v>
      </c>
      <c r="G9" s="57">
        <f>TAB6.1!G157</f>
        <v>0</v>
      </c>
      <c r="H9" s="57">
        <f>TAB6.1!H157</f>
        <v>0</v>
      </c>
      <c r="I9" s="57">
        <f>TAB6.1!I157</f>
        <v>0</v>
      </c>
      <c r="J9" s="57">
        <f>TAB6.1!J157</f>
        <v>0</v>
      </c>
      <c r="K9" s="57">
        <f>TAB6.1!K157</f>
        <v>0</v>
      </c>
      <c r="L9" s="57">
        <f>TAB6.1!L157</f>
        <v>0</v>
      </c>
      <c r="M9" s="57">
        <f>TAB6.1!M157</f>
        <v>0</v>
      </c>
      <c r="N9" s="57">
        <f>TAB6.1!N157</f>
        <v>0</v>
      </c>
      <c r="O9" s="57">
        <f>TAB6.1!O157</f>
        <v>0</v>
      </c>
      <c r="P9" s="57">
        <f>TAB6.1!P157</f>
        <v>0</v>
      </c>
      <c r="Q9" s="57">
        <f>TAB6.1!Q157</f>
        <v>0</v>
      </c>
      <c r="R9" s="57">
        <f>TAB6.1!R157</f>
        <v>0</v>
      </c>
      <c r="S9" s="57">
        <f>TAB6.1!S157</f>
        <v>0</v>
      </c>
      <c r="V9" s="370">
        <f t="shared" ref="V9:V72" si="1">V8+1</f>
        <v>2</v>
      </c>
    </row>
    <row r="10" spans="1:37" x14ac:dyDescent="0.3">
      <c r="A10" s="794"/>
      <c r="B10" s="56" t="s">
        <v>400</v>
      </c>
      <c r="C10" s="57">
        <f>TAB6.1!C158</f>
        <v>0</v>
      </c>
      <c r="D10" s="57">
        <f>TAB6.1!D158</f>
        <v>0</v>
      </c>
      <c r="E10" s="57">
        <f>TAB6.1!E158</f>
        <v>0</v>
      </c>
      <c r="F10" s="57">
        <f>TAB6.1!F158</f>
        <v>0</v>
      </c>
      <c r="G10" s="57">
        <f>TAB6.1!G158</f>
        <v>0</v>
      </c>
      <c r="H10" s="57">
        <f>TAB6.1!H158</f>
        <v>0</v>
      </c>
      <c r="I10" s="57">
        <f>TAB6.1!I158</f>
        <v>0</v>
      </c>
      <c r="J10" s="57">
        <f>TAB6.1!J158</f>
        <v>0</v>
      </c>
      <c r="K10" s="57">
        <f>TAB6.1!K158</f>
        <v>0</v>
      </c>
      <c r="L10" s="57">
        <f>TAB6.1!L158</f>
        <v>0</v>
      </c>
      <c r="M10" s="57">
        <f>TAB6.1!M158</f>
        <v>0</v>
      </c>
      <c r="N10" s="57">
        <f>TAB6.1!N158</f>
        <v>0</v>
      </c>
      <c r="O10" s="57">
        <f>TAB6.1!O158</f>
        <v>0</v>
      </c>
      <c r="P10" s="57">
        <f>TAB6.1!P158</f>
        <v>0</v>
      </c>
      <c r="Q10" s="57">
        <f>TAB6.1!Q158</f>
        <v>0</v>
      </c>
      <c r="R10" s="57">
        <f>TAB6.1!R158</f>
        <v>0</v>
      </c>
      <c r="S10" s="57">
        <f>TAB6.1!S158</f>
        <v>0</v>
      </c>
      <c r="V10" s="370">
        <f t="shared" si="1"/>
        <v>3</v>
      </c>
    </row>
    <row r="11" spans="1:37" x14ac:dyDescent="0.3">
      <c r="A11" s="794"/>
      <c r="B11" s="56" t="s">
        <v>401</v>
      </c>
      <c r="C11" s="57">
        <f>TAB6.1!C159</f>
        <v>0</v>
      </c>
      <c r="D11" s="57">
        <f>TAB6.1!D159</f>
        <v>0</v>
      </c>
      <c r="E11" s="57">
        <f>TAB6.1!E159</f>
        <v>0</v>
      </c>
      <c r="F11" s="57">
        <f>TAB6.1!F159</f>
        <v>0</v>
      </c>
      <c r="G11" s="57">
        <f>TAB6.1!G159</f>
        <v>0</v>
      </c>
      <c r="H11" s="57">
        <f>TAB6.1!H159</f>
        <v>0</v>
      </c>
      <c r="I11" s="57">
        <f>TAB6.1!I159</f>
        <v>0</v>
      </c>
      <c r="J11" s="57">
        <f>TAB6.1!J159</f>
        <v>0</v>
      </c>
      <c r="K11" s="57">
        <f>TAB6.1!K159</f>
        <v>0</v>
      </c>
      <c r="L11" s="57">
        <f>TAB6.1!L159</f>
        <v>0</v>
      </c>
      <c r="M11" s="57">
        <f>TAB6.1!M159</f>
        <v>0</v>
      </c>
      <c r="N11" s="57">
        <f>TAB6.1!N159</f>
        <v>0</v>
      </c>
      <c r="O11" s="57">
        <f>TAB6.1!O159</f>
        <v>0</v>
      </c>
      <c r="P11" s="57">
        <f>TAB6.1!P159</f>
        <v>0</v>
      </c>
      <c r="Q11" s="57">
        <f>TAB6.1!Q159</f>
        <v>0</v>
      </c>
      <c r="R11" s="57">
        <f>TAB6.1!R159</f>
        <v>0</v>
      </c>
      <c r="S11" s="57">
        <f>TAB6.1!S159</f>
        <v>0</v>
      </c>
      <c r="V11" s="370">
        <f t="shared" si="1"/>
        <v>4</v>
      </c>
    </row>
    <row r="12" spans="1:37" x14ac:dyDescent="0.3">
      <c r="A12" s="794"/>
      <c r="B12" s="56" t="s">
        <v>402</v>
      </c>
      <c r="C12" s="57">
        <f>TAB6.1!C160</f>
        <v>0</v>
      </c>
      <c r="D12" s="57">
        <f>TAB6.1!D160</f>
        <v>0</v>
      </c>
      <c r="E12" s="57">
        <f>TAB6.1!E160</f>
        <v>0</v>
      </c>
      <c r="F12" s="57">
        <f>TAB6.1!F160</f>
        <v>0</v>
      </c>
      <c r="G12" s="57">
        <f>TAB6.1!G160</f>
        <v>0</v>
      </c>
      <c r="H12" s="57">
        <f>TAB6.1!H160</f>
        <v>0</v>
      </c>
      <c r="I12" s="57">
        <f>TAB6.1!I160</f>
        <v>0</v>
      </c>
      <c r="J12" s="57">
        <f>TAB6.1!J160</f>
        <v>0</v>
      </c>
      <c r="K12" s="57">
        <f>TAB6.1!K160</f>
        <v>0</v>
      </c>
      <c r="L12" s="57">
        <f>TAB6.1!L160</f>
        <v>0</v>
      </c>
      <c r="M12" s="57">
        <f>TAB6.1!M160</f>
        <v>0</v>
      </c>
      <c r="N12" s="57">
        <f>TAB6.1!N160</f>
        <v>0</v>
      </c>
      <c r="O12" s="57">
        <f>TAB6.1!O160</f>
        <v>0</v>
      </c>
      <c r="P12" s="57">
        <f>TAB6.1!P160</f>
        <v>0</v>
      </c>
      <c r="Q12" s="57">
        <f>TAB6.1!Q160</f>
        <v>0</v>
      </c>
      <c r="R12" s="57">
        <f>TAB6.1!R160</f>
        <v>0</v>
      </c>
      <c r="S12" s="57">
        <f>TAB6.1!S160</f>
        <v>0</v>
      </c>
      <c r="V12" s="370">
        <f t="shared" si="1"/>
        <v>5</v>
      </c>
    </row>
    <row r="13" spans="1:37" x14ac:dyDescent="0.3">
      <c r="A13" s="794"/>
      <c r="B13" s="56" t="s">
        <v>403</v>
      </c>
      <c r="C13" s="57">
        <f>TAB6.1!C161</f>
        <v>0</v>
      </c>
      <c r="D13" s="57">
        <f>TAB6.1!D161</f>
        <v>0</v>
      </c>
      <c r="E13" s="57">
        <f>TAB6.1!E161</f>
        <v>0</v>
      </c>
      <c r="F13" s="57">
        <f>TAB6.1!F161</f>
        <v>0</v>
      </c>
      <c r="G13" s="57">
        <f>TAB6.1!G161</f>
        <v>0</v>
      </c>
      <c r="H13" s="57">
        <f>TAB6.1!H161</f>
        <v>0</v>
      </c>
      <c r="I13" s="57">
        <f>TAB6.1!I161</f>
        <v>0</v>
      </c>
      <c r="J13" s="57">
        <f>TAB6.1!J161</f>
        <v>0</v>
      </c>
      <c r="K13" s="57">
        <f>TAB6.1!K161</f>
        <v>0</v>
      </c>
      <c r="L13" s="57">
        <f>TAB6.1!L161</f>
        <v>0</v>
      </c>
      <c r="M13" s="57">
        <f>TAB6.1!M161</f>
        <v>0</v>
      </c>
      <c r="N13" s="57">
        <f>TAB6.1!N161</f>
        <v>0</v>
      </c>
      <c r="O13" s="57">
        <f>TAB6.1!O161</f>
        <v>0</v>
      </c>
      <c r="P13" s="57">
        <f>TAB6.1!P161</f>
        <v>0</v>
      </c>
      <c r="Q13" s="57">
        <f>TAB6.1!Q161</f>
        <v>0</v>
      </c>
      <c r="R13" s="57">
        <f>TAB6.1!R161</f>
        <v>0</v>
      </c>
      <c r="S13" s="57">
        <f>TAB6.1!S161</f>
        <v>0</v>
      </c>
      <c r="V13" s="370">
        <f t="shared" si="1"/>
        <v>6</v>
      </c>
    </row>
    <row r="14" spans="1:37" x14ac:dyDescent="0.3">
      <c r="A14" s="794"/>
      <c r="B14" s="56" t="s">
        <v>404</v>
      </c>
      <c r="C14" s="57">
        <f>TAB6.1!C162</f>
        <v>0</v>
      </c>
      <c r="D14" s="57">
        <f>TAB6.1!D162</f>
        <v>0</v>
      </c>
      <c r="E14" s="57">
        <f>TAB6.1!E162</f>
        <v>0</v>
      </c>
      <c r="F14" s="57">
        <f>TAB6.1!F162</f>
        <v>0</v>
      </c>
      <c r="G14" s="57">
        <f>TAB6.1!G162</f>
        <v>0</v>
      </c>
      <c r="H14" s="57">
        <f>TAB6.1!H162</f>
        <v>0</v>
      </c>
      <c r="I14" s="57">
        <f>TAB6.1!I162</f>
        <v>0</v>
      </c>
      <c r="J14" s="57">
        <f>TAB6.1!J162</f>
        <v>0</v>
      </c>
      <c r="K14" s="57">
        <f>TAB6.1!K162</f>
        <v>0</v>
      </c>
      <c r="L14" s="57">
        <f>TAB6.1!L162</f>
        <v>0</v>
      </c>
      <c r="M14" s="57">
        <f>TAB6.1!M162</f>
        <v>0</v>
      </c>
      <c r="N14" s="57">
        <f>TAB6.1!N162</f>
        <v>0</v>
      </c>
      <c r="O14" s="57">
        <f>TAB6.1!O162</f>
        <v>0</v>
      </c>
      <c r="P14" s="57">
        <f>TAB6.1!P162</f>
        <v>0</v>
      </c>
      <c r="Q14" s="57">
        <f>TAB6.1!Q162</f>
        <v>0</v>
      </c>
      <c r="R14" s="57">
        <f>TAB6.1!R162</f>
        <v>0</v>
      </c>
      <c r="S14" s="57">
        <f>TAB6.1!S162</f>
        <v>0</v>
      </c>
      <c r="V14" s="370">
        <f t="shared" si="1"/>
        <v>7</v>
      </c>
    </row>
    <row r="15" spans="1:37" x14ac:dyDescent="0.3">
      <c r="A15" s="794"/>
      <c r="B15" s="56" t="s">
        <v>405</v>
      </c>
      <c r="C15" s="57">
        <f>TAB6.1!C163</f>
        <v>0</v>
      </c>
      <c r="D15" s="57">
        <f>TAB6.1!D163</f>
        <v>0</v>
      </c>
      <c r="E15" s="57">
        <f>TAB6.1!E163</f>
        <v>0</v>
      </c>
      <c r="F15" s="57">
        <f>TAB6.1!F163</f>
        <v>0</v>
      </c>
      <c r="G15" s="57">
        <f>TAB6.1!G163</f>
        <v>0</v>
      </c>
      <c r="H15" s="57">
        <f>TAB6.1!H163</f>
        <v>0</v>
      </c>
      <c r="I15" s="57">
        <f>TAB6.1!I163</f>
        <v>0</v>
      </c>
      <c r="J15" s="57">
        <f>TAB6.1!J163</f>
        <v>0</v>
      </c>
      <c r="K15" s="57">
        <f>TAB6.1!K163</f>
        <v>0</v>
      </c>
      <c r="L15" s="57">
        <f>TAB6.1!L163</f>
        <v>0</v>
      </c>
      <c r="M15" s="57">
        <f>TAB6.1!M163</f>
        <v>0</v>
      </c>
      <c r="N15" s="57">
        <f>TAB6.1!N163</f>
        <v>0</v>
      </c>
      <c r="O15" s="57">
        <f>TAB6.1!O163</f>
        <v>0</v>
      </c>
      <c r="P15" s="57">
        <f>TAB6.1!P163</f>
        <v>0</v>
      </c>
      <c r="Q15" s="57">
        <f>TAB6.1!Q163</f>
        <v>0</v>
      </c>
      <c r="R15" s="57">
        <f>TAB6.1!R163</f>
        <v>0</v>
      </c>
      <c r="S15" s="57">
        <f>TAB6.1!S163</f>
        <v>0</v>
      </c>
      <c r="V15" s="370">
        <f t="shared" si="1"/>
        <v>8</v>
      </c>
    </row>
    <row r="16" spans="1:37" x14ac:dyDescent="0.3">
      <c r="A16" s="794"/>
      <c r="B16" s="56" t="s">
        <v>406</v>
      </c>
      <c r="C16" s="57">
        <f>TAB6.1!C164</f>
        <v>0</v>
      </c>
      <c r="D16" s="57">
        <f>TAB6.1!D164</f>
        <v>0</v>
      </c>
      <c r="E16" s="57">
        <f>TAB6.1!E164</f>
        <v>0</v>
      </c>
      <c r="F16" s="57">
        <f>TAB6.1!F164</f>
        <v>0</v>
      </c>
      <c r="G16" s="57">
        <f>TAB6.1!G164</f>
        <v>0</v>
      </c>
      <c r="H16" s="57">
        <f>TAB6.1!H164</f>
        <v>0</v>
      </c>
      <c r="I16" s="57">
        <f>TAB6.1!I164</f>
        <v>0</v>
      </c>
      <c r="J16" s="57">
        <f>TAB6.1!J164</f>
        <v>0</v>
      </c>
      <c r="K16" s="57">
        <f>TAB6.1!K164</f>
        <v>0</v>
      </c>
      <c r="L16" s="57">
        <f>TAB6.1!L164</f>
        <v>0</v>
      </c>
      <c r="M16" s="57">
        <f>TAB6.1!M164</f>
        <v>0</v>
      </c>
      <c r="N16" s="57">
        <f>TAB6.1!N164</f>
        <v>0</v>
      </c>
      <c r="O16" s="57">
        <f>TAB6.1!O164</f>
        <v>0</v>
      </c>
      <c r="P16" s="57">
        <f>TAB6.1!P164</f>
        <v>0</v>
      </c>
      <c r="Q16" s="57">
        <f>TAB6.1!Q164</f>
        <v>0</v>
      </c>
      <c r="R16" s="57">
        <f>TAB6.1!R164</f>
        <v>0</v>
      </c>
      <c r="S16" s="57">
        <f>TAB6.1!S164</f>
        <v>0</v>
      </c>
      <c r="V16" s="370">
        <f t="shared" si="1"/>
        <v>9</v>
      </c>
    </row>
    <row r="17" spans="1:22" x14ac:dyDescent="0.3">
      <c r="A17" s="794"/>
      <c r="B17" s="56" t="s">
        <v>407</v>
      </c>
      <c r="C17" s="57">
        <f>TAB6.1!C165</f>
        <v>0</v>
      </c>
      <c r="D17" s="57">
        <f>TAB6.1!D165</f>
        <v>0</v>
      </c>
      <c r="E17" s="57">
        <f>TAB6.1!E165</f>
        <v>0</v>
      </c>
      <c r="F17" s="57">
        <f>TAB6.1!F165</f>
        <v>0</v>
      </c>
      <c r="G17" s="57">
        <f>TAB6.1!G165</f>
        <v>0</v>
      </c>
      <c r="H17" s="57">
        <f>TAB6.1!H165</f>
        <v>0</v>
      </c>
      <c r="I17" s="57">
        <f>TAB6.1!I165</f>
        <v>0</v>
      </c>
      <c r="J17" s="57">
        <f>TAB6.1!J165</f>
        <v>0</v>
      </c>
      <c r="K17" s="57">
        <f>TAB6.1!K165</f>
        <v>0</v>
      </c>
      <c r="L17" s="57">
        <f>TAB6.1!L165</f>
        <v>0</v>
      </c>
      <c r="M17" s="57">
        <f>TAB6.1!M165</f>
        <v>0</v>
      </c>
      <c r="N17" s="57">
        <f>TAB6.1!N165</f>
        <v>0</v>
      </c>
      <c r="O17" s="57">
        <f>TAB6.1!O165</f>
        <v>0</v>
      </c>
      <c r="P17" s="57">
        <f>TAB6.1!P165</f>
        <v>0</v>
      </c>
      <c r="Q17" s="57">
        <f>TAB6.1!Q165</f>
        <v>0</v>
      </c>
      <c r="R17" s="57">
        <f>TAB6.1!R165</f>
        <v>0</v>
      </c>
      <c r="S17" s="57">
        <f>TAB6.1!S165</f>
        <v>0</v>
      </c>
      <c r="V17" s="370">
        <f t="shared" si="1"/>
        <v>10</v>
      </c>
    </row>
    <row r="18" spans="1:22" x14ac:dyDescent="0.3">
      <c r="A18" s="794"/>
      <c r="B18" s="56" t="s">
        <v>408</v>
      </c>
      <c r="C18" s="57">
        <f>TAB6.1!C166</f>
        <v>0</v>
      </c>
      <c r="D18" s="57">
        <f>TAB6.1!D166</f>
        <v>0</v>
      </c>
      <c r="E18" s="57">
        <f>TAB6.1!E166</f>
        <v>0</v>
      </c>
      <c r="F18" s="57">
        <f>TAB6.1!F166</f>
        <v>0</v>
      </c>
      <c r="G18" s="57">
        <f>TAB6.1!G166</f>
        <v>0</v>
      </c>
      <c r="H18" s="57">
        <f>TAB6.1!H166</f>
        <v>0</v>
      </c>
      <c r="I18" s="57">
        <f>TAB6.1!I166</f>
        <v>0</v>
      </c>
      <c r="J18" s="57">
        <f>TAB6.1!J166</f>
        <v>0</v>
      </c>
      <c r="K18" s="57">
        <f>TAB6.1!K166</f>
        <v>0</v>
      </c>
      <c r="L18" s="57">
        <f>TAB6.1!L166</f>
        <v>0</v>
      </c>
      <c r="M18" s="57">
        <f>TAB6.1!M166</f>
        <v>0</v>
      </c>
      <c r="N18" s="57">
        <f>TAB6.1!N166</f>
        <v>0</v>
      </c>
      <c r="O18" s="57">
        <f>TAB6.1!O166</f>
        <v>0</v>
      </c>
      <c r="P18" s="57">
        <f>TAB6.1!P166</f>
        <v>0</v>
      </c>
      <c r="Q18" s="57">
        <f>TAB6.1!Q166</f>
        <v>0</v>
      </c>
      <c r="R18" s="57">
        <f>TAB6.1!R166</f>
        <v>0</v>
      </c>
      <c r="S18" s="57">
        <f>TAB6.1!S166</f>
        <v>0</v>
      </c>
      <c r="V18" s="370">
        <f t="shared" si="1"/>
        <v>11</v>
      </c>
    </row>
    <row r="19" spans="1:22" x14ac:dyDescent="0.3">
      <c r="A19" s="794"/>
      <c r="B19" s="56" t="s">
        <v>409</v>
      </c>
      <c r="C19" s="57">
        <f>TAB6.1!C167</f>
        <v>0</v>
      </c>
      <c r="D19" s="57">
        <f>TAB6.1!D167</f>
        <v>0</v>
      </c>
      <c r="E19" s="57">
        <f>TAB6.1!E167</f>
        <v>0</v>
      </c>
      <c r="F19" s="57">
        <f>TAB6.1!F167</f>
        <v>0</v>
      </c>
      <c r="G19" s="57">
        <f>TAB6.1!G167</f>
        <v>0</v>
      </c>
      <c r="H19" s="57">
        <f>TAB6.1!H167</f>
        <v>0</v>
      </c>
      <c r="I19" s="57">
        <f>TAB6.1!I167</f>
        <v>0</v>
      </c>
      <c r="J19" s="57">
        <f>TAB6.1!J167</f>
        <v>0</v>
      </c>
      <c r="K19" s="57">
        <f>TAB6.1!K167</f>
        <v>0</v>
      </c>
      <c r="L19" s="57">
        <f>TAB6.1!L167</f>
        <v>0</v>
      </c>
      <c r="M19" s="57">
        <f>TAB6.1!M167</f>
        <v>0</v>
      </c>
      <c r="N19" s="57">
        <f>TAB6.1!N167</f>
        <v>0</v>
      </c>
      <c r="O19" s="57">
        <f>TAB6.1!O167</f>
        <v>0</v>
      </c>
      <c r="P19" s="57">
        <f>TAB6.1!P167</f>
        <v>0</v>
      </c>
      <c r="Q19" s="57">
        <f>TAB6.1!Q167</f>
        <v>0</v>
      </c>
      <c r="R19" s="57">
        <f>TAB6.1!R167</f>
        <v>0</v>
      </c>
      <c r="S19" s="57">
        <f>TAB6.1!S167</f>
        <v>0</v>
      </c>
      <c r="V19" s="370">
        <f t="shared" si="1"/>
        <v>12</v>
      </c>
    </row>
    <row r="20" spans="1:22" x14ac:dyDescent="0.3">
      <c r="A20" s="794"/>
      <c r="B20" s="56" t="s">
        <v>410</v>
      </c>
      <c r="C20" s="57">
        <f>TAB6.1!C168</f>
        <v>0</v>
      </c>
      <c r="D20" s="57">
        <f>TAB6.1!D168</f>
        <v>0</v>
      </c>
      <c r="E20" s="57">
        <f>TAB6.1!E168</f>
        <v>0</v>
      </c>
      <c r="F20" s="57">
        <f>TAB6.1!F168</f>
        <v>0</v>
      </c>
      <c r="G20" s="57">
        <f>TAB6.1!G168</f>
        <v>0</v>
      </c>
      <c r="H20" s="57">
        <f>TAB6.1!H168</f>
        <v>0</v>
      </c>
      <c r="I20" s="57">
        <f>TAB6.1!I168</f>
        <v>0</v>
      </c>
      <c r="J20" s="57">
        <f>TAB6.1!J168</f>
        <v>0</v>
      </c>
      <c r="K20" s="57">
        <f>TAB6.1!K168</f>
        <v>0</v>
      </c>
      <c r="L20" s="57">
        <f>TAB6.1!L168</f>
        <v>0</v>
      </c>
      <c r="M20" s="57">
        <f>TAB6.1!M168</f>
        <v>0</v>
      </c>
      <c r="N20" s="57">
        <f>TAB6.1!N168</f>
        <v>0</v>
      </c>
      <c r="O20" s="57">
        <f>TAB6.1!O168</f>
        <v>0</v>
      </c>
      <c r="P20" s="57">
        <f>TAB6.1!P168</f>
        <v>0</v>
      </c>
      <c r="Q20" s="57">
        <f>TAB6.1!Q168</f>
        <v>0</v>
      </c>
      <c r="R20" s="57">
        <f>TAB6.1!R168</f>
        <v>0</v>
      </c>
      <c r="S20" s="57">
        <f>TAB6.1!S168</f>
        <v>0</v>
      </c>
      <c r="V20" s="370">
        <f t="shared" si="1"/>
        <v>13</v>
      </c>
    </row>
    <row r="21" spans="1:22" x14ac:dyDescent="0.3">
      <c r="A21" s="794"/>
      <c r="B21" s="56" t="s">
        <v>411</v>
      </c>
      <c r="C21" s="57">
        <f>TAB6.1!C169</f>
        <v>0</v>
      </c>
      <c r="D21" s="57">
        <f>TAB6.1!D169</f>
        <v>0</v>
      </c>
      <c r="E21" s="57">
        <f>TAB6.1!E169</f>
        <v>0</v>
      </c>
      <c r="F21" s="57">
        <f>TAB6.1!F169</f>
        <v>0</v>
      </c>
      <c r="G21" s="57">
        <f>TAB6.1!G169</f>
        <v>0</v>
      </c>
      <c r="H21" s="57">
        <f>TAB6.1!H169</f>
        <v>0</v>
      </c>
      <c r="I21" s="57">
        <f>TAB6.1!I169</f>
        <v>0</v>
      </c>
      <c r="J21" s="57">
        <f>TAB6.1!J169</f>
        <v>0</v>
      </c>
      <c r="K21" s="57">
        <f>TAB6.1!K169</f>
        <v>0</v>
      </c>
      <c r="L21" s="57">
        <f>TAB6.1!L169</f>
        <v>0</v>
      </c>
      <c r="M21" s="57">
        <f>TAB6.1!M169</f>
        <v>0</v>
      </c>
      <c r="N21" s="57">
        <f>TAB6.1!N169</f>
        <v>0</v>
      </c>
      <c r="O21" s="57">
        <f>TAB6.1!O169</f>
        <v>0</v>
      </c>
      <c r="P21" s="57">
        <f>TAB6.1!P169</f>
        <v>0</v>
      </c>
      <c r="Q21" s="57">
        <f>TAB6.1!Q169</f>
        <v>0</v>
      </c>
      <c r="R21" s="57">
        <f>TAB6.1!R169</f>
        <v>0</v>
      </c>
      <c r="S21" s="57">
        <f>TAB6.1!S169</f>
        <v>0</v>
      </c>
      <c r="V21" s="370">
        <f t="shared" si="1"/>
        <v>14</v>
      </c>
    </row>
    <row r="22" spans="1:22" x14ac:dyDescent="0.3">
      <c r="A22" s="794"/>
      <c r="B22" s="56" t="s">
        <v>138</v>
      </c>
      <c r="C22" s="57">
        <f>TAB6.1!C170</f>
        <v>0</v>
      </c>
      <c r="D22" s="57">
        <f>TAB6.1!D170</f>
        <v>0</v>
      </c>
      <c r="E22" s="57">
        <f>TAB6.1!E170</f>
        <v>0</v>
      </c>
      <c r="F22" s="57">
        <f>TAB6.1!F170</f>
        <v>0</v>
      </c>
      <c r="G22" s="57">
        <f>TAB6.1!G170</f>
        <v>0</v>
      </c>
      <c r="H22" s="57">
        <f>TAB6.1!H170</f>
        <v>0</v>
      </c>
      <c r="I22" s="57">
        <f>TAB6.1!I170</f>
        <v>0</v>
      </c>
      <c r="J22" s="57">
        <f>TAB6.1!J170</f>
        <v>0</v>
      </c>
      <c r="K22" s="57">
        <f>TAB6.1!K170</f>
        <v>0</v>
      </c>
      <c r="L22" s="57">
        <f>TAB6.1!L170</f>
        <v>0</v>
      </c>
      <c r="M22" s="57">
        <f>TAB6.1!M170</f>
        <v>0</v>
      </c>
      <c r="N22" s="57">
        <f>TAB6.1!N170</f>
        <v>0</v>
      </c>
      <c r="O22" s="57">
        <f>TAB6.1!O170</f>
        <v>0</v>
      </c>
      <c r="P22" s="57">
        <f>TAB6.1!P170</f>
        <v>0</v>
      </c>
      <c r="Q22" s="57">
        <f>TAB6.1!Q170</f>
        <v>0</v>
      </c>
      <c r="R22" s="57">
        <f>TAB6.1!R170</f>
        <v>0</v>
      </c>
      <c r="S22" s="57">
        <f>TAB6.1!S170</f>
        <v>0</v>
      </c>
      <c r="V22" s="370">
        <f t="shared" si="1"/>
        <v>15</v>
      </c>
    </row>
    <row r="23" spans="1:22" x14ac:dyDescent="0.3">
      <c r="A23" s="794"/>
      <c r="B23" s="56" t="s">
        <v>94</v>
      </c>
      <c r="C23" s="57">
        <f>TAB6.1!C171</f>
        <v>0</v>
      </c>
      <c r="D23" s="57">
        <f>TAB6.1!D171</f>
        <v>0</v>
      </c>
      <c r="E23" s="57">
        <f>TAB6.1!E171</f>
        <v>0</v>
      </c>
      <c r="F23" s="57">
        <f>TAB6.1!F171</f>
        <v>0</v>
      </c>
      <c r="G23" s="57">
        <f>TAB6.1!G171</f>
        <v>0</v>
      </c>
      <c r="H23" s="57">
        <f>TAB6.1!H171</f>
        <v>0</v>
      </c>
      <c r="I23" s="57">
        <f>TAB6.1!I171</f>
        <v>0</v>
      </c>
      <c r="J23" s="57">
        <f>TAB6.1!J171</f>
        <v>0</v>
      </c>
      <c r="K23" s="57">
        <f>TAB6.1!K171</f>
        <v>0</v>
      </c>
      <c r="L23" s="57">
        <f>TAB6.1!L171</f>
        <v>0</v>
      </c>
      <c r="M23" s="57">
        <f>TAB6.1!M171</f>
        <v>0</v>
      </c>
      <c r="N23" s="57">
        <f>TAB6.1!N171</f>
        <v>0</v>
      </c>
      <c r="O23" s="57">
        <f>TAB6.1!O171</f>
        <v>0</v>
      </c>
      <c r="P23" s="57">
        <f>TAB6.1!P171</f>
        <v>0</v>
      </c>
      <c r="Q23" s="57">
        <f>TAB6.1!Q171</f>
        <v>0</v>
      </c>
      <c r="R23" s="57">
        <f>TAB6.1!R171</f>
        <v>0</v>
      </c>
      <c r="S23" s="57">
        <f>TAB6.1!S171</f>
        <v>0</v>
      </c>
      <c r="V23" s="370">
        <f t="shared" si="1"/>
        <v>16</v>
      </c>
    </row>
    <row r="24" spans="1:22" x14ac:dyDescent="0.3">
      <c r="A24" s="794"/>
      <c r="B24" s="56" t="str">
        <f>TAB6.1!B24</f>
        <v>Intitulé libre 1</v>
      </c>
      <c r="C24" s="57">
        <f>TAB6.1!C172</f>
        <v>0</v>
      </c>
      <c r="D24" s="57">
        <f>TAB6.1!D172</f>
        <v>0</v>
      </c>
      <c r="E24" s="57">
        <f>TAB6.1!E172</f>
        <v>0</v>
      </c>
      <c r="F24" s="57">
        <f>TAB6.1!F172</f>
        <v>0</v>
      </c>
      <c r="G24" s="57">
        <f>TAB6.1!G172</f>
        <v>0</v>
      </c>
      <c r="H24" s="57">
        <f>TAB6.1!H172</f>
        <v>0</v>
      </c>
      <c r="I24" s="57">
        <f>TAB6.1!I172</f>
        <v>0</v>
      </c>
      <c r="J24" s="57">
        <f>TAB6.1!J172</f>
        <v>0</v>
      </c>
      <c r="K24" s="57">
        <f>TAB6.1!K172</f>
        <v>0</v>
      </c>
      <c r="L24" s="57">
        <f>TAB6.1!L172</f>
        <v>0</v>
      </c>
      <c r="M24" s="57">
        <f>TAB6.1!M172</f>
        <v>0</v>
      </c>
      <c r="N24" s="57">
        <f>TAB6.1!N172</f>
        <v>0</v>
      </c>
      <c r="O24" s="57">
        <f>TAB6.1!O172</f>
        <v>0</v>
      </c>
      <c r="P24" s="57">
        <f>TAB6.1!P172</f>
        <v>0</v>
      </c>
      <c r="Q24" s="57">
        <f>TAB6.1!Q172</f>
        <v>0</v>
      </c>
      <c r="R24" s="57">
        <f>TAB6.1!R172</f>
        <v>0</v>
      </c>
      <c r="S24" s="57">
        <f>TAB6.1!S172</f>
        <v>0</v>
      </c>
      <c r="V24" s="370">
        <f t="shared" si="1"/>
        <v>17</v>
      </c>
    </row>
    <row r="25" spans="1:22" x14ac:dyDescent="0.3">
      <c r="A25" s="794"/>
      <c r="B25" s="56" t="str">
        <f>TAB6.1!B25</f>
        <v>Intitulé libre 2</v>
      </c>
      <c r="C25" s="57">
        <f>TAB6.1!C173</f>
        <v>0</v>
      </c>
      <c r="D25" s="57">
        <f>TAB6.1!D173</f>
        <v>0</v>
      </c>
      <c r="E25" s="57">
        <f>TAB6.1!E173</f>
        <v>0</v>
      </c>
      <c r="F25" s="57">
        <f>TAB6.1!F173</f>
        <v>0</v>
      </c>
      <c r="G25" s="57">
        <f>TAB6.1!G173</f>
        <v>0</v>
      </c>
      <c r="H25" s="57">
        <f>TAB6.1!H173</f>
        <v>0</v>
      </c>
      <c r="I25" s="57">
        <f>TAB6.1!I173</f>
        <v>0</v>
      </c>
      <c r="J25" s="57">
        <f>TAB6.1!J173</f>
        <v>0</v>
      </c>
      <c r="K25" s="57">
        <f>TAB6.1!K173</f>
        <v>0</v>
      </c>
      <c r="L25" s="57">
        <f>TAB6.1!L173</f>
        <v>0</v>
      </c>
      <c r="M25" s="57">
        <f>TAB6.1!M173</f>
        <v>0</v>
      </c>
      <c r="N25" s="57">
        <f>TAB6.1!N173</f>
        <v>0</v>
      </c>
      <c r="O25" s="57">
        <f>TAB6.1!O173</f>
        <v>0</v>
      </c>
      <c r="P25" s="57">
        <f>TAB6.1!P173</f>
        <v>0</v>
      </c>
      <c r="Q25" s="57">
        <f>TAB6.1!Q173</f>
        <v>0</v>
      </c>
      <c r="R25" s="57">
        <f>TAB6.1!R173</f>
        <v>0</v>
      </c>
      <c r="S25" s="57">
        <f>TAB6.1!S173</f>
        <v>0</v>
      </c>
      <c r="V25" s="370">
        <f t="shared" si="1"/>
        <v>18</v>
      </c>
    </row>
    <row r="26" spans="1:22" x14ac:dyDescent="0.3">
      <c r="A26" s="794"/>
      <c r="B26" s="56" t="str">
        <f>TAB6.1!B26</f>
        <v>Intitulé libre 3</v>
      </c>
      <c r="C26" s="57">
        <f>TAB6.1!C174</f>
        <v>0</v>
      </c>
      <c r="D26" s="57">
        <f>TAB6.1!D174</f>
        <v>0</v>
      </c>
      <c r="E26" s="57">
        <f>TAB6.1!E174</f>
        <v>0</v>
      </c>
      <c r="F26" s="57">
        <f>TAB6.1!F174</f>
        <v>0</v>
      </c>
      <c r="G26" s="57">
        <f>TAB6.1!G174</f>
        <v>0</v>
      </c>
      <c r="H26" s="57">
        <f>TAB6.1!H174</f>
        <v>0</v>
      </c>
      <c r="I26" s="57">
        <f>TAB6.1!I174</f>
        <v>0</v>
      </c>
      <c r="J26" s="57">
        <f>TAB6.1!J174</f>
        <v>0</v>
      </c>
      <c r="K26" s="57">
        <f>TAB6.1!K174</f>
        <v>0</v>
      </c>
      <c r="L26" s="57">
        <f>TAB6.1!L174</f>
        <v>0</v>
      </c>
      <c r="M26" s="57">
        <f>TAB6.1!M174</f>
        <v>0</v>
      </c>
      <c r="N26" s="57">
        <f>TAB6.1!N174</f>
        <v>0</v>
      </c>
      <c r="O26" s="57">
        <f>TAB6.1!O174</f>
        <v>0</v>
      </c>
      <c r="P26" s="57">
        <f>TAB6.1!P174</f>
        <v>0</v>
      </c>
      <c r="Q26" s="57">
        <f>TAB6.1!Q174</f>
        <v>0</v>
      </c>
      <c r="R26" s="57">
        <f>TAB6.1!R174</f>
        <v>0</v>
      </c>
      <c r="S26" s="57">
        <f>TAB6.1!S174</f>
        <v>0</v>
      </c>
      <c r="V26" s="370">
        <f t="shared" si="1"/>
        <v>19</v>
      </c>
    </row>
    <row r="27" spans="1:22" x14ac:dyDescent="0.3">
      <c r="A27" s="794"/>
      <c r="B27" s="56" t="str">
        <f>TAB6.1!B27</f>
        <v>Intitulé libre 4</v>
      </c>
      <c r="C27" s="57">
        <f>TAB6.1!C175</f>
        <v>0</v>
      </c>
      <c r="D27" s="57">
        <f>TAB6.1!D175</f>
        <v>0</v>
      </c>
      <c r="E27" s="57">
        <f>TAB6.1!E175</f>
        <v>0</v>
      </c>
      <c r="F27" s="57">
        <f>TAB6.1!F175</f>
        <v>0</v>
      </c>
      <c r="G27" s="57">
        <f>TAB6.1!G175</f>
        <v>0</v>
      </c>
      <c r="H27" s="57">
        <f>TAB6.1!H175</f>
        <v>0</v>
      </c>
      <c r="I27" s="57">
        <f>TAB6.1!I175</f>
        <v>0</v>
      </c>
      <c r="J27" s="57">
        <f>TAB6.1!J175</f>
        <v>0</v>
      </c>
      <c r="K27" s="57">
        <f>TAB6.1!K175</f>
        <v>0</v>
      </c>
      <c r="L27" s="57">
        <f>TAB6.1!L175</f>
        <v>0</v>
      </c>
      <c r="M27" s="57">
        <f>TAB6.1!M175</f>
        <v>0</v>
      </c>
      <c r="N27" s="57">
        <f>TAB6.1!N175</f>
        <v>0</v>
      </c>
      <c r="O27" s="57">
        <f>TAB6.1!O175</f>
        <v>0</v>
      </c>
      <c r="P27" s="57">
        <f>TAB6.1!P175</f>
        <v>0</v>
      </c>
      <c r="Q27" s="57">
        <f>TAB6.1!Q175</f>
        <v>0</v>
      </c>
      <c r="R27" s="57">
        <f>TAB6.1!R175</f>
        <v>0</v>
      </c>
      <c r="S27" s="57">
        <f>TAB6.1!S175</f>
        <v>0</v>
      </c>
      <c r="V27" s="370">
        <f t="shared" si="1"/>
        <v>20</v>
      </c>
    </row>
    <row r="28" spans="1:22" x14ac:dyDescent="0.3">
      <c r="A28" s="794"/>
      <c r="B28" s="56" t="str">
        <f>TAB6.1!B28</f>
        <v>Intitulé libre 5</v>
      </c>
      <c r="C28" s="57">
        <f>TAB6.1!C176</f>
        <v>0</v>
      </c>
      <c r="D28" s="57">
        <f>TAB6.1!D176</f>
        <v>0</v>
      </c>
      <c r="E28" s="57">
        <f>TAB6.1!E176</f>
        <v>0</v>
      </c>
      <c r="F28" s="57">
        <f>TAB6.1!F176</f>
        <v>0</v>
      </c>
      <c r="G28" s="57">
        <f>TAB6.1!G176</f>
        <v>0</v>
      </c>
      <c r="H28" s="57">
        <f>TAB6.1!H176</f>
        <v>0</v>
      </c>
      <c r="I28" s="57">
        <f>TAB6.1!I176</f>
        <v>0</v>
      </c>
      <c r="J28" s="57">
        <f>TAB6.1!J176</f>
        <v>0</v>
      </c>
      <c r="K28" s="57">
        <f>TAB6.1!K176</f>
        <v>0</v>
      </c>
      <c r="L28" s="57">
        <f>TAB6.1!L176</f>
        <v>0</v>
      </c>
      <c r="M28" s="57">
        <f>TAB6.1!M176</f>
        <v>0</v>
      </c>
      <c r="N28" s="57">
        <f>TAB6.1!N176</f>
        <v>0</v>
      </c>
      <c r="O28" s="57">
        <f>TAB6.1!O176</f>
        <v>0</v>
      </c>
      <c r="P28" s="57">
        <f>TAB6.1!P176</f>
        <v>0</v>
      </c>
      <c r="Q28" s="57">
        <f>TAB6.1!Q176</f>
        <v>0</v>
      </c>
      <c r="R28" s="57">
        <f>TAB6.1!R176</f>
        <v>0</v>
      </c>
      <c r="S28" s="57">
        <f>TAB6.1!S176</f>
        <v>0</v>
      </c>
      <c r="V28" s="370">
        <f t="shared" si="1"/>
        <v>21</v>
      </c>
    </row>
    <row r="29" spans="1:22" ht="14.25" thickBot="1" x14ac:dyDescent="0.35">
      <c r="A29" s="794"/>
      <c r="B29" s="58" t="s">
        <v>140</v>
      </c>
      <c r="C29" s="59">
        <f t="shared" ref="C29:S29" si="2">SUM(C8:C28)</f>
        <v>0</v>
      </c>
      <c r="D29" s="59">
        <f t="shared" si="2"/>
        <v>0</v>
      </c>
      <c r="E29" s="59">
        <f t="shared" si="2"/>
        <v>0</v>
      </c>
      <c r="F29" s="59">
        <f t="shared" si="2"/>
        <v>0</v>
      </c>
      <c r="G29" s="59">
        <f t="shared" si="2"/>
        <v>0</v>
      </c>
      <c r="H29" s="59">
        <f t="shared" si="2"/>
        <v>0</v>
      </c>
      <c r="I29" s="59">
        <f t="shared" si="2"/>
        <v>0</v>
      </c>
      <c r="J29" s="59">
        <f t="shared" si="2"/>
        <v>0</v>
      </c>
      <c r="K29" s="59">
        <f t="shared" si="2"/>
        <v>0</v>
      </c>
      <c r="L29" s="59">
        <f t="shared" si="2"/>
        <v>0</v>
      </c>
      <c r="M29" s="59">
        <f t="shared" si="2"/>
        <v>0</v>
      </c>
      <c r="N29" s="59">
        <f t="shared" si="2"/>
        <v>0</v>
      </c>
      <c r="O29" s="59">
        <f t="shared" si="2"/>
        <v>0</v>
      </c>
      <c r="P29" s="59">
        <f t="shared" si="2"/>
        <v>0</v>
      </c>
      <c r="Q29" s="59">
        <f t="shared" si="2"/>
        <v>0</v>
      </c>
      <c r="R29" s="59">
        <f t="shared" si="2"/>
        <v>0</v>
      </c>
      <c r="S29" s="59">
        <f t="shared" si="2"/>
        <v>0</v>
      </c>
      <c r="T29" s="216"/>
      <c r="U29" s="46" t="str">
        <f>RIGHT(A8,4)&amp;"reseau"</f>
        <v>2019reseau</v>
      </c>
      <c r="V29" s="370">
        <f t="shared" si="1"/>
        <v>22</v>
      </c>
    </row>
    <row r="30" spans="1:22" x14ac:dyDescent="0.3">
      <c r="A30" s="794"/>
      <c r="B30" s="60"/>
      <c r="C30" s="57"/>
      <c r="D30" s="57"/>
      <c r="E30" s="57"/>
      <c r="F30" s="57"/>
      <c r="G30" s="57"/>
      <c r="H30" s="57"/>
      <c r="I30" s="57"/>
      <c r="J30" s="57"/>
      <c r="K30" s="57"/>
      <c r="L30" s="57"/>
      <c r="M30" s="57"/>
      <c r="N30" s="57"/>
      <c r="O30" s="57"/>
      <c r="P30" s="57"/>
      <c r="Q30" s="57"/>
      <c r="R30" s="57"/>
      <c r="S30" s="57"/>
      <c r="T30" s="57"/>
      <c r="V30" s="370">
        <f t="shared" si="1"/>
        <v>23</v>
      </c>
    </row>
    <row r="31" spans="1:22" x14ac:dyDescent="0.3">
      <c r="A31" s="794"/>
      <c r="B31" s="56" t="s">
        <v>398</v>
      </c>
      <c r="C31" s="57">
        <f>TAB6.1!C179</f>
        <v>0</v>
      </c>
      <c r="D31" s="57">
        <f>TAB6.1!D179</f>
        <v>0</v>
      </c>
      <c r="E31" s="57">
        <f>TAB6.1!E179</f>
        <v>0</v>
      </c>
      <c r="F31" s="57">
        <f>TAB6.1!F179</f>
        <v>0</v>
      </c>
      <c r="G31" s="57">
        <f>TAB6.1!G179</f>
        <v>0</v>
      </c>
      <c r="H31" s="57">
        <f>TAB6.1!H179</f>
        <v>0</v>
      </c>
      <c r="I31" s="57">
        <f>TAB6.1!I179</f>
        <v>0</v>
      </c>
      <c r="J31" s="57">
        <f>TAB6.1!J179</f>
        <v>0</v>
      </c>
      <c r="K31" s="57">
        <f>TAB6.1!K179</f>
        <v>0</v>
      </c>
      <c r="L31" s="57">
        <f>TAB6.1!L179</f>
        <v>0</v>
      </c>
      <c r="M31" s="57">
        <f>TAB6.1!M179</f>
        <v>0</v>
      </c>
      <c r="N31" s="57">
        <f>TAB6.1!N179</f>
        <v>0</v>
      </c>
      <c r="O31" s="57">
        <f>TAB6.1!O179</f>
        <v>0</v>
      </c>
      <c r="P31" s="57">
        <f>TAB6.1!P179</f>
        <v>0</v>
      </c>
      <c r="Q31" s="57">
        <f>TAB6.1!Q179</f>
        <v>0</v>
      </c>
      <c r="R31" s="57">
        <f>TAB6.1!R179</f>
        <v>0</v>
      </c>
      <c r="S31" s="57">
        <f>TAB6.1!S179</f>
        <v>0</v>
      </c>
      <c r="T31" s="57"/>
      <c r="V31" s="370">
        <f t="shared" si="1"/>
        <v>24</v>
      </c>
    </row>
    <row r="32" spans="1:22" x14ac:dyDescent="0.3">
      <c r="A32" s="794"/>
      <c r="B32" s="56" t="s">
        <v>141</v>
      </c>
      <c r="C32" s="57">
        <f>TAB6.1!C180</f>
        <v>0</v>
      </c>
      <c r="D32" s="57">
        <f>TAB6.1!D180</f>
        <v>0</v>
      </c>
      <c r="E32" s="57">
        <f>TAB6.1!E180</f>
        <v>0</v>
      </c>
      <c r="F32" s="57">
        <f>TAB6.1!F180</f>
        <v>0</v>
      </c>
      <c r="G32" s="57">
        <f>TAB6.1!G180</f>
        <v>0</v>
      </c>
      <c r="H32" s="57">
        <f>TAB6.1!H180</f>
        <v>0</v>
      </c>
      <c r="I32" s="57">
        <f>TAB6.1!I180</f>
        <v>0</v>
      </c>
      <c r="J32" s="57">
        <f>TAB6.1!J180</f>
        <v>0</v>
      </c>
      <c r="K32" s="57">
        <f>TAB6.1!K180</f>
        <v>0</v>
      </c>
      <c r="L32" s="57">
        <f>TAB6.1!L180</f>
        <v>0</v>
      </c>
      <c r="M32" s="57">
        <f>TAB6.1!M180</f>
        <v>0</v>
      </c>
      <c r="N32" s="57">
        <f>TAB6.1!N180</f>
        <v>0</v>
      </c>
      <c r="O32" s="57">
        <f>TAB6.1!O180</f>
        <v>0</v>
      </c>
      <c r="P32" s="57">
        <f>TAB6.1!P180</f>
        <v>0</v>
      </c>
      <c r="Q32" s="57">
        <f>TAB6.1!Q180</f>
        <v>0</v>
      </c>
      <c r="R32" s="57">
        <f>TAB6.1!R180</f>
        <v>0</v>
      </c>
      <c r="S32" s="57">
        <f>TAB6.1!S180</f>
        <v>0</v>
      </c>
      <c r="T32" s="57"/>
      <c r="V32" s="370">
        <f t="shared" si="1"/>
        <v>25</v>
      </c>
    </row>
    <row r="33" spans="1:22" x14ac:dyDescent="0.3">
      <c r="A33" s="794"/>
      <c r="B33" s="56" t="s">
        <v>142</v>
      </c>
      <c r="C33" s="57">
        <f>TAB6.1!C181</f>
        <v>0</v>
      </c>
      <c r="D33" s="57">
        <f>TAB6.1!D181</f>
        <v>0</v>
      </c>
      <c r="E33" s="57">
        <f>TAB6.1!E181</f>
        <v>0</v>
      </c>
      <c r="F33" s="57">
        <f>TAB6.1!F181</f>
        <v>0</v>
      </c>
      <c r="G33" s="57">
        <f>TAB6.1!G181</f>
        <v>0</v>
      </c>
      <c r="H33" s="57">
        <f>TAB6.1!H181</f>
        <v>0</v>
      </c>
      <c r="I33" s="57">
        <f>TAB6.1!I181</f>
        <v>0</v>
      </c>
      <c r="J33" s="57">
        <f>TAB6.1!J181</f>
        <v>0</v>
      </c>
      <c r="K33" s="57">
        <f>TAB6.1!K181</f>
        <v>0</v>
      </c>
      <c r="L33" s="57">
        <f>TAB6.1!L181</f>
        <v>0</v>
      </c>
      <c r="M33" s="57">
        <f>TAB6.1!M181</f>
        <v>0</v>
      </c>
      <c r="N33" s="57">
        <f>TAB6.1!N181</f>
        <v>0</v>
      </c>
      <c r="O33" s="57">
        <f>TAB6.1!O181</f>
        <v>0</v>
      </c>
      <c r="P33" s="57">
        <f>TAB6.1!P181</f>
        <v>0</v>
      </c>
      <c r="Q33" s="57">
        <f>TAB6.1!Q181</f>
        <v>0</v>
      </c>
      <c r="R33" s="57">
        <f>TAB6.1!R181</f>
        <v>0</v>
      </c>
      <c r="S33" s="57">
        <f>TAB6.1!S181</f>
        <v>0</v>
      </c>
      <c r="T33" s="57"/>
      <c r="V33" s="370">
        <f t="shared" si="1"/>
        <v>26</v>
      </c>
    </row>
    <row r="34" spans="1:22" x14ac:dyDescent="0.3">
      <c r="A34" s="794"/>
      <c r="B34" s="56" t="s">
        <v>137</v>
      </c>
      <c r="C34" s="57">
        <f>TAB6.1!C182</f>
        <v>0</v>
      </c>
      <c r="D34" s="57">
        <f>TAB6.1!D182</f>
        <v>0</v>
      </c>
      <c r="E34" s="57">
        <f>TAB6.1!E182</f>
        <v>0</v>
      </c>
      <c r="F34" s="57">
        <f>TAB6.1!F182</f>
        <v>0</v>
      </c>
      <c r="G34" s="57">
        <f>TAB6.1!G182</f>
        <v>0</v>
      </c>
      <c r="H34" s="57">
        <f>TAB6.1!H182</f>
        <v>0</v>
      </c>
      <c r="I34" s="57">
        <f>TAB6.1!I182</f>
        <v>0</v>
      </c>
      <c r="J34" s="57">
        <f>TAB6.1!J182</f>
        <v>0</v>
      </c>
      <c r="K34" s="57">
        <f>TAB6.1!K182</f>
        <v>0</v>
      </c>
      <c r="L34" s="57">
        <f>TAB6.1!L182</f>
        <v>0</v>
      </c>
      <c r="M34" s="57">
        <f>TAB6.1!M182</f>
        <v>0</v>
      </c>
      <c r="N34" s="57">
        <f>TAB6.1!N182</f>
        <v>0</v>
      </c>
      <c r="O34" s="57">
        <f>TAB6.1!O182</f>
        <v>0</v>
      </c>
      <c r="P34" s="57">
        <f>TAB6.1!P182</f>
        <v>0</v>
      </c>
      <c r="Q34" s="57">
        <f>TAB6.1!Q182</f>
        <v>0</v>
      </c>
      <c r="R34" s="57">
        <f>TAB6.1!R182</f>
        <v>0</v>
      </c>
      <c r="S34" s="57">
        <f>TAB6.1!S182</f>
        <v>0</v>
      </c>
      <c r="T34" s="57"/>
      <c r="V34" s="370">
        <f t="shared" si="1"/>
        <v>27</v>
      </c>
    </row>
    <row r="35" spans="1:22" x14ac:dyDescent="0.3">
      <c r="A35" s="794"/>
      <c r="B35" s="56" t="s">
        <v>143</v>
      </c>
      <c r="C35" s="57">
        <f>TAB6.1!C183</f>
        <v>0</v>
      </c>
      <c r="D35" s="57">
        <f>TAB6.1!D183</f>
        <v>0</v>
      </c>
      <c r="E35" s="57">
        <f>TAB6.1!E183</f>
        <v>0</v>
      </c>
      <c r="F35" s="57">
        <f>TAB6.1!F183</f>
        <v>0</v>
      </c>
      <c r="G35" s="57">
        <f>TAB6.1!G183</f>
        <v>0</v>
      </c>
      <c r="H35" s="57">
        <f>TAB6.1!H183</f>
        <v>0</v>
      </c>
      <c r="I35" s="57">
        <f>TAB6.1!I183</f>
        <v>0</v>
      </c>
      <c r="J35" s="57">
        <f>TAB6.1!J183</f>
        <v>0</v>
      </c>
      <c r="K35" s="57">
        <f>TAB6.1!K183</f>
        <v>0</v>
      </c>
      <c r="L35" s="57">
        <f>TAB6.1!L183</f>
        <v>0</v>
      </c>
      <c r="M35" s="57">
        <f>TAB6.1!M183</f>
        <v>0</v>
      </c>
      <c r="N35" s="57">
        <f>TAB6.1!N183</f>
        <v>0</v>
      </c>
      <c r="O35" s="57">
        <f>TAB6.1!O183</f>
        <v>0</v>
      </c>
      <c r="P35" s="57">
        <f>TAB6.1!P183</f>
        <v>0</v>
      </c>
      <c r="Q35" s="57">
        <f>TAB6.1!Q183</f>
        <v>0</v>
      </c>
      <c r="R35" s="57">
        <f>TAB6.1!R183</f>
        <v>0</v>
      </c>
      <c r="S35" s="57">
        <f>TAB6.1!S183</f>
        <v>0</v>
      </c>
      <c r="T35" s="57"/>
      <c r="V35" s="370">
        <f t="shared" si="1"/>
        <v>28</v>
      </c>
    </row>
    <row r="36" spans="1:22" x14ac:dyDescent="0.3">
      <c r="A36" s="794"/>
      <c r="B36" s="56" t="s">
        <v>144</v>
      </c>
      <c r="C36" s="57">
        <f>TAB6.1!C184</f>
        <v>0</v>
      </c>
      <c r="D36" s="57">
        <f>TAB6.1!D184</f>
        <v>0</v>
      </c>
      <c r="E36" s="57">
        <f>TAB6.1!E184</f>
        <v>0</v>
      </c>
      <c r="F36" s="57">
        <f>TAB6.1!F184</f>
        <v>0</v>
      </c>
      <c r="G36" s="57">
        <f>TAB6.1!G184</f>
        <v>0</v>
      </c>
      <c r="H36" s="57">
        <f>TAB6.1!H184</f>
        <v>0</v>
      </c>
      <c r="I36" s="57">
        <f>TAB6.1!I184</f>
        <v>0</v>
      </c>
      <c r="J36" s="57">
        <f>TAB6.1!J184</f>
        <v>0</v>
      </c>
      <c r="K36" s="57">
        <f>TAB6.1!K184</f>
        <v>0</v>
      </c>
      <c r="L36" s="57">
        <f>TAB6.1!L184</f>
        <v>0</v>
      </c>
      <c r="M36" s="57">
        <f>TAB6.1!M184</f>
        <v>0</v>
      </c>
      <c r="N36" s="57">
        <f>TAB6.1!N184</f>
        <v>0</v>
      </c>
      <c r="O36" s="57">
        <f>TAB6.1!O184</f>
        <v>0</v>
      </c>
      <c r="P36" s="57">
        <f>TAB6.1!P184</f>
        <v>0</v>
      </c>
      <c r="Q36" s="57">
        <f>TAB6.1!Q184</f>
        <v>0</v>
      </c>
      <c r="R36" s="57">
        <f>TAB6.1!R184</f>
        <v>0</v>
      </c>
      <c r="S36" s="57">
        <f>TAB6.1!S184</f>
        <v>0</v>
      </c>
      <c r="T36" s="57"/>
      <c r="V36" s="370">
        <f t="shared" si="1"/>
        <v>29</v>
      </c>
    </row>
    <row r="37" spans="1:22" x14ac:dyDescent="0.3">
      <c r="A37" s="794"/>
      <c r="B37" s="56" t="s">
        <v>139</v>
      </c>
      <c r="C37" s="57">
        <f>TAB6.1!C185</f>
        <v>0</v>
      </c>
      <c r="D37" s="57">
        <f>TAB6.1!D185</f>
        <v>0</v>
      </c>
      <c r="E37" s="57">
        <f>TAB6.1!E185</f>
        <v>0</v>
      </c>
      <c r="F37" s="57">
        <f>TAB6.1!F185</f>
        <v>0</v>
      </c>
      <c r="G37" s="57">
        <f>TAB6.1!G185</f>
        <v>0</v>
      </c>
      <c r="H37" s="57">
        <f>TAB6.1!H185</f>
        <v>0</v>
      </c>
      <c r="I37" s="57">
        <f>TAB6.1!I185</f>
        <v>0</v>
      </c>
      <c r="J37" s="57">
        <f>TAB6.1!J185</f>
        <v>0</v>
      </c>
      <c r="K37" s="57">
        <f>TAB6.1!K185</f>
        <v>0</v>
      </c>
      <c r="L37" s="57">
        <f>TAB6.1!L185</f>
        <v>0</v>
      </c>
      <c r="M37" s="57">
        <f>TAB6.1!M185</f>
        <v>0</v>
      </c>
      <c r="N37" s="57">
        <f>TAB6.1!N185</f>
        <v>0</v>
      </c>
      <c r="O37" s="57">
        <f>TAB6.1!O185</f>
        <v>0</v>
      </c>
      <c r="P37" s="57">
        <f>TAB6.1!P185</f>
        <v>0</v>
      </c>
      <c r="Q37" s="57">
        <f>TAB6.1!Q185</f>
        <v>0</v>
      </c>
      <c r="R37" s="57">
        <f>TAB6.1!R185</f>
        <v>0</v>
      </c>
      <c r="S37" s="57">
        <f>TAB6.1!S185</f>
        <v>0</v>
      </c>
      <c r="T37" s="57"/>
      <c r="V37" s="370">
        <f t="shared" si="1"/>
        <v>30</v>
      </c>
    </row>
    <row r="38" spans="1:22" x14ac:dyDescent="0.3">
      <c r="A38" s="794"/>
      <c r="B38" s="56" t="str">
        <f>TAB6.1!B38</f>
        <v>Intitulé libre 1</v>
      </c>
      <c r="C38" s="57">
        <f>TAB6.1!C186</f>
        <v>0</v>
      </c>
      <c r="D38" s="57">
        <f>TAB6.1!D186</f>
        <v>0</v>
      </c>
      <c r="E38" s="57">
        <f>TAB6.1!E186</f>
        <v>0</v>
      </c>
      <c r="F38" s="57">
        <f>TAB6.1!F186</f>
        <v>0</v>
      </c>
      <c r="G38" s="57">
        <f>TAB6.1!G186</f>
        <v>0</v>
      </c>
      <c r="H38" s="57">
        <f>TAB6.1!H186</f>
        <v>0</v>
      </c>
      <c r="I38" s="57">
        <f>TAB6.1!I186</f>
        <v>0</v>
      </c>
      <c r="J38" s="57">
        <f>TAB6.1!J186</f>
        <v>0</v>
      </c>
      <c r="K38" s="57">
        <f>TAB6.1!K186</f>
        <v>0</v>
      </c>
      <c r="L38" s="57">
        <f>TAB6.1!L186</f>
        <v>0</v>
      </c>
      <c r="M38" s="57">
        <f>TAB6.1!M186</f>
        <v>0</v>
      </c>
      <c r="N38" s="57">
        <f>TAB6.1!N186</f>
        <v>0</v>
      </c>
      <c r="O38" s="57">
        <f>TAB6.1!O186</f>
        <v>0</v>
      </c>
      <c r="P38" s="57">
        <f>TAB6.1!P186</f>
        <v>0</v>
      </c>
      <c r="Q38" s="57">
        <f>TAB6.1!Q186</f>
        <v>0</v>
      </c>
      <c r="R38" s="57">
        <f>TAB6.1!R186</f>
        <v>0</v>
      </c>
      <c r="S38" s="57">
        <f>TAB6.1!S186</f>
        <v>0</v>
      </c>
      <c r="T38" s="57"/>
      <c r="V38" s="370">
        <f t="shared" si="1"/>
        <v>31</v>
      </c>
    </row>
    <row r="39" spans="1:22" x14ac:dyDescent="0.3">
      <c r="A39" s="794"/>
      <c r="B39" s="56" t="str">
        <f>TAB6.1!B39</f>
        <v>Intitulé libre 2</v>
      </c>
      <c r="C39" s="57">
        <f>TAB6.1!C187</f>
        <v>0</v>
      </c>
      <c r="D39" s="57">
        <f>TAB6.1!D187</f>
        <v>0</v>
      </c>
      <c r="E39" s="57">
        <f>TAB6.1!E187</f>
        <v>0</v>
      </c>
      <c r="F39" s="57">
        <f>TAB6.1!F187</f>
        <v>0</v>
      </c>
      <c r="G39" s="57">
        <f>TAB6.1!G187</f>
        <v>0</v>
      </c>
      <c r="H39" s="57">
        <f>TAB6.1!H187</f>
        <v>0</v>
      </c>
      <c r="I39" s="57">
        <f>TAB6.1!I187</f>
        <v>0</v>
      </c>
      <c r="J39" s="57">
        <f>TAB6.1!J187</f>
        <v>0</v>
      </c>
      <c r="K39" s="57">
        <f>TAB6.1!K187</f>
        <v>0</v>
      </c>
      <c r="L39" s="57">
        <f>TAB6.1!L187</f>
        <v>0</v>
      </c>
      <c r="M39" s="57">
        <f>TAB6.1!M187</f>
        <v>0</v>
      </c>
      <c r="N39" s="57">
        <f>TAB6.1!N187</f>
        <v>0</v>
      </c>
      <c r="O39" s="57">
        <f>TAB6.1!O187</f>
        <v>0</v>
      </c>
      <c r="P39" s="57">
        <f>TAB6.1!P187</f>
        <v>0</v>
      </c>
      <c r="Q39" s="57">
        <f>TAB6.1!Q187</f>
        <v>0</v>
      </c>
      <c r="R39" s="57">
        <f>TAB6.1!R187</f>
        <v>0</v>
      </c>
      <c r="S39" s="57">
        <f>TAB6.1!S187</f>
        <v>0</v>
      </c>
      <c r="T39" s="57"/>
      <c r="V39" s="370">
        <f t="shared" si="1"/>
        <v>32</v>
      </c>
    </row>
    <row r="40" spans="1:22" x14ac:dyDescent="0.3">
      <c r="A40" s="794"/>
      <c r="B40" s="56" t="str">
        <f>TAB6.1!B40</f>
        <v>Intitulé libre 3</v>
      </c>
      <c r="C40" s="57">
        <f>TAB6.1!C188</f>
        <v>0</v>
      </c>
      <c r="D40" s="57">
        <f>TAB6.1!D188</f>
        <v>0</v>
      </c>
      <c r="E40" s="57">
        <f>TAB6.1!E188</f>
        <v>0</v>
      </c>
      <c r="F40" s="57">
        <f>TAB6.1!F188</f>
        <v>0</v>
      </c>
      <c r="G40" s="57">
        <f>TAB6.1!G188</f>
        <v>0</v>
      </c>
      <c r="H40" s="57">
        <f>TAB6.1!H188</f>
        <v>0</v>
      </c>
      <c r="I40" s="57">
        <f>TAB6.1!I188</f>
        <v>0</v>
      </c>
      <c r="J40" s="57">
        <f>TAB6.1!J188</f>
        <v>0</v>
      </c>
      <c r="K40" s="57">
        <f>TAB6.1!K188</f>
        <v>0</v>
      </c>
      <c r="L40" s="57">
        <f>TAB6.1!L188</f>
        <v>0</v>
      </c>
      <c r="M40" s="57">
        <f>TAB6.1!M188</f>
        <v>0</v>
      </c>
      <c r="N40" s="57">
        <f>TAB6.1!N188</f>
        <v>0</v>
      </c>
      <c r="O40" s="57">
        <f>TAB6.1!O188</f>
        <v>0</v>
      </c>
      <c r="P40" s="57">
        <f>TAB6.1!P188</f>
        <v>0</v>
      </c>
      <c r="Q40" s="57">
        <f>TAB6.1!Q188</f>
        <v>0</v>
      </c>
      <c r="R40" s="57">
        <f>TAB6.1!R188</f>
        <v>0</v>
      </c>
      <c r="S40" s="57">
        <f>TAB6.1!S188</f>
        <v>0</v>
      </c>
      <c r="T40" s="57"/>
      <c r="V40" s="370">
        <f t="shared" si="1"/>
        <v>33</v>
      </c>
    </row>
    <row r="41" spans="1:22" x14ac:dyDescent="0.3">
      <c r="A41" s="794"/>
      <c r="B41" s="56" t="str">
        <f>TAB6.1!B41</f>
        <v>Intitulé libre 4</v>
      </c>
      <c r="C41" s="57">
        <f>TAB6.1!C189</f>
        <v>0</v>
      </c>
      <c r="D41" s="57">
        <f>TAB6.1!D189</f>
        <v>0</v>
      </c>
      <c r="E41" s="57">
        <f>TAB6.1!E189</f>
        <v>0</v>
      </c>
      <c r="F41" s="57">
        <f>TAB6.1!F189</f>
        <v>0</v>
      </c>
      <c r="G41" s="57">
        <f>TAB6.1!G189</f>
        <v>0</v>
      </c>
      <c r="H41" s="57">
        <f>TAB6.1!H189</f>
        <v>0</v>
      </c>
      <c r="I41" s="57">
        <f>TAB6.1!I189</f>
        <v>0</v>
      </c>
      <c r="J41" s="57">
        <f>TAB6.1!J189</f>
        <v>0</v>
      </c>
      <c r="K41" s="57">
        <f>TAB6.1!K189</f>
        <v>0</v>
      </c>
      <c r="L41" s="57">
        <f>TAB6.1!L189</f>
        <v>0</v>
      </c>
      <c r="M41" s="57">
        <f>TAB6.1!M189</f>
        <v>0</v>
      </c>
      <c r="N41" s="57">
        <f>TAB6.1!N189</f>
        <v>0</v>
      </c>
      <c r="O41" s="57">
        <f>TAB6.1!O189</f>
        <v>0</v>
      </c>
      <c r="P41" s="57">
        <f>TAB6.1!P189</f>
        <v>0</v>
      </c>
      <c r="Q41" s="57">
        <f>TAB6.1!Q189</f>
        <v>0</v>
      </c>
      <c r="R41" s="57">
        <f>TAB6.1!R189</f>
        <v>0</v>
      </c>
      <c r="S41" s="57">
        <f>TAB6.1!S189</f>
        <v>0</v>
      </c>
      <c r="T41" s="57"/>
      <c r="V41" s="370">
        <f t="shared" si="1"/>
        <v>34</v>
      </c>
    </row>
    <row r="42" spans="1:22" x14ac:dyDescent="0.3">
      <c r="A42" s="794"/>
      <c r="B42" s="56" t="str">
        <f>TAB6.1!B42</f>
        <v>Intitulé libre 5</v>
      </c>
      <c r="C42" s="57">
        <f>TAB6.1!C190</f>
        <v>0</v>
      </c>
      <c r="D42" s="57">
        <f>TAB6.1!D190</f>
        <v>0</v>
      </c>
      <c r="E42" s="57">
        <f>TAB6.1!E190</f>
        <v>0</v>
      </c>
      <c r="F42" s="57">
        <f>TAB6.1!F190</f>
        <v>0</v>
      </c>
      <c r="G42" s="57">
        <f>TAB6.1!G190</f>
        <v>0</v>
      </c>
      <c r="H42" s="57">
        <f>TAB6.1!H190</f>
        <v>0</v>
      </c>
      <c r="I42" s="57">
        <f>TAB6.1!I190</f>
        <v>0</v>
      </c>
      <c r="J42" s="57">
        <f>TAB6.1!J190</f>
        <v>0</v>
      </c>
      <c r="K42" s="57">
        <f>TAB6.1!K190</f>
        <v>0</v>
      </c>
      <c r="L42" s="57">
        <f>TAB6.1!L190</f>
        <v>0</v>
      </c>
      <c r="M42" s="57">
        <f>TAB6.1!M190</f>
        <v>0</v>
      </c>
      <c r="N42" s="57">
        <f>TAB6.1!N190</f>
        <v>0</v>
      </c>
      <c r="O42" s="57">
        <f>TAB6.1!O190</f>
        <v>0</v>
      </c>
      <c r="P42" s="57">
        <f>TAB6.1!P190</f>
        <v>0</v>
      </c>
      <c r="Q42" s="57">
        <f>TAB6.1!Q190</f>
        <v>0</v>
      </c>
      <c r="R42" s="57">
        <f>TAB6.1!R190</f>
        <v>0</v>
      </c>
      <c r="S42" s="57">
        <f>TAB6.1!S190</f>
        <v>0</v>
      </c>
      <c r="T42" s="57"/>
      <c r="V42" s="370">
        <f t="shared" si="1"/>
        <v>35</v>
      </c>
    </row>
    <row r="43" spans="1:22" ht="14.25" thickBot="1" x14ac:dyDescent="0.35">
      <c r="A43" s="794"/>
      <c r="B43" s="58" t="s">
        <v>145</v>
      </c>
      <c r="C43" s="59">
        <f t="shared" ref="C43:S43" si="3">SUM(C31:C42)</f>
        <v>0</v>
      </c>
      <c r="D43" s="59">
        <f t="shared" si="3"/>
        <v>0</v>
      </c>
      <c r="E43" s="59">
        <f t="shared" si="3"/>
        <v>0</v>
      </c>
      <c r="F43" s="59">
        <f t="shared" si="3"/>
        <v>0</v>
      </c>
      <c r="G43" s="59">
        <f t="shared" si="3"/>
        <v>0</v>
      </c>
      <c r="H43" s="59">
        <f t="shared" si="3"/>
        <v>0</v>
      </c>
      <c r="I43" s="59">
        <f t="shared" si="3"/>
        <v>0</v>
      </c>
      <c r="J43" s="59">
        <f t="shared" si="3"/>
        <v>0</v>
      </c>
      <c r="K43" s="59">
        <f t="shared" si="3"/>
        <v>0</v>
      </c>
      <c r="L43" s="59">
        <f t="shared" si="3"/>
        <v>0</v>
      </c>
      <c r="M43" s="59">
        <f t="shared" si="3"/>
        <v>0</v>
      </c>
      <c r="N43" s="59">
        <f t="shared" si="3"/>
        <v>0</v>
      </c>
      <c r="O43" s="59">
        <f t="shared" si="3"/>
        <v>0</v>
      </c>
      <c r="P43" s="59">
        <f t="shared" si="3"/>
        <v>0</v>
      </c>
      <c r="Q43" s="59">
        <f t="shared" si="3"/>
        <v>0</v>
      </c>
      <c r="R43" s="59">
        <f t="shared" si="3"/>
        <v>0</v>
      </c>
      <c r="S43" s="59">
        <f t="shared" si="3"/>
        <v>0</v>
      </c>
      <c r="T43" s="57"/>
      <c r="U43" s="46" t="str">
        <f>RIGHT(A8,4)&amp;"hors reseau"</f>
        <v>2019hors reseau</v>
      </c>
      <c r="V43" s="370">
        <f t="shared" si="1"/>
        <v>36</v>
      </c>
    </row>
    <row r="44" spans="1:22" x14ac:dyDescent="0.3">
      <c r="B44" s="41"/>
      <c r="C44" s="57"/>
      <c r="D44" s="57"/>
      <c r="E44" s="57"/>
      <c r="F44" s="57"/>
      <c r="G44" s="57"/>
      <c r="H44" s="57"/>
      <c r="I44" s="57"/>
      <c r="J44" s="57"/>
      <c r="K44" s="57"/>
      <c r="L44" s="57"/>
      <c r="M44" s="57"/>
      <c r="N44" s="57"/>
      <c r="O44" s="57"/>
      <c r="P44" s="57"/>
      <c r="Q44" s="57"/>
      <c r="R44" s="57"/>
      <c r="S44" s="57"/>
      <c r="V44" s="370">
        <f t="shared" si="1"/>
        <v>37</v>
      </c>
    </row>
    <row r="45" spans="1:22" x14ac:dyDescent="0.3">
      <c r="A45" s="794" t="s">
        <v>355</v>
      </c>
      <c r="B45" s="56" t="s">
        <v>398</v>
      </c>
      <c r="C45" s="57">
        <f>Q8</f>
        <v>0</v>
      </c>
      <c r="D45" s="57">
        <f>R8</f>
        <v>0</v>
      </c>
      <c r="E45" s="57">
        <f>S8</f>
        <v>0</v>
      </c>
      <c r="F45" s="91"/>
      <c r="G45" s="91"/>
      <c r="H45" s="91"/>
      <c r="I45" s="91"/>
      <c r="J45" s="91"/>
      <c r="K45" s="91"/>
      <c r="L45" s="91"/>
      <c r="M45" s="91"/>
      <c r="N45" s="91"/>
      <c r="O45" s="91"/>
      <c r="P45" s="91"/>
      <c r="Q45" s="57">
        <f>SUM(C45,F45:J45,M45:N45)</f>
        <v>0</v>
      </c>
      <c r="R45" s="57">
        <f>SUM(D45,K45,O45)</f>
        <v>0</v>
      </c>
      <c r="S45" s="57">
        <f>SUM(E45,L45,P45)</f>
        <v>0</v>
      </c>
      <c r="V45" s="370">
        <f t="shared" si="1"/>
        <v>38</v>
      </c>
    </row>
    <row r="46" spans="1:22" x14ac:dyDescent="0.3">
      <c r="A46" s="794"/>
      <c r="B46" s="56" t="s">
        <v>399</v>
      </c>
      <c r="C46" s="57">
        <f t="shared" ref="C46:E55" si="4">Q9</f>
        <v>0</v>
      </c>
      <c r="D46" s="57">
        <f t="shared" si="4"/>
        <v>0</v>
      </c>
      <c r="E46" s="57">
        <f t="shared" si="4"/>
        <v>0</v>
      </c>
      <c r="F46" s="91"/>
      <c r="G46" s="91"/>
      <c r="H46" s="91"/>
      <c r="I46" s="91"/>
      <c r="J46" s="91"/>
      <c r="K46" s="91"/>
      <c r="L46" s="91"/>
      <c r="M46" s="91"/>
      <c r="N46" s="91"/>
      <c r="O46" s="91"/>
      <c r="P46" s="91"/>
      <c r="Q46" s="57">
        <f t="shared" ref="Q46:Q65" si="5">SUM(C46,F46:J46,M46:N46)</f>
        <v>0</v>
      </c>
      <c r="R46" s="57">
        <f t="shared" ref="R46:S65" si="6">SUM(D46,K46,O46)</f>
        <v>0</v>
      </c>
      <c r="S46" s="57">
        <f t="shared" si="6"/>
        <v>0</v>
      </c>
      <c r="V46" s="370">
        <f t="shared" si="1"/>
        <v>39</v>
      </c>
    </row>
    <row r="47" spans="1:22" x14ac:dyDescent="0.3">
      <c r="A47" s="794"/>
      <c r="B47" s="56" t="s">
        <v>400</v>
      </c>
      <c r="C47" s="57">
        <f t="shared" si="4"/>
        <v>0</v>
      </c>
      <c r="D47" s="57">
        <f t="shared" si="4"/>
        <v>0</v>
      </c>
      <c r="E47" s="57">
        <f t="shared" si="4"/>
        <v>0</v>
      </c>
      <c r="F47" s="91"/>
      <c r="G47" s="91"/>
      <c r="H47" s="91"/>
      <c r="I47" s="91"/>
      <c r="J47" s="91"/>
      <c r="K47" s="91"/>
      <c r="L47" s="91"/>
      <c r="M47" s="91"/>
      <c r="N47" s="91"/>
      <c r="O47" s="91"/>
      <c r="P47" s="91"/>
      <c r="Q47" s="57">
        <f t="shared" si="5"/>
        <v>0</v>
      </c>
      <c r="R47" s="57">
        <f t="shared" si="6"/>
        <v>0</v>
      </c>
      <c r="S47" s="57">
        <f t="shared" si="6"/>
        <v>0</v>
      </c>
      <c r="V47" s="370">
        <f t="shared" si="1"/>
        <v>40</v>
      </c>
    </row>
    <row r="48" spans="1:22" x14ac:dyDescent="0.3">
      <c r="A48" s="794"/>
      <c r="B48" s="56" t="s">
        <v>401</v>
      </c>
      <c r="C48" s="57">
        <f t="shared" si="4"/>
        <v>0</v>
      </c>
      <c r="D48" s="57">
        <f t="shared" si="4"/>
        <v>0</v>
      </c>
      <c r="E48" s="57">
        <f t="shared" si="4"/>
        <v>0</v>
      </c>
      <c r="F48" s="91"/>
      <c r="G48" s="91"/>
      <c r="H48" s="91"/>
      <c r="I48" s="91"/>
      <c r="J48" s="91"/>
      <c r="K48" s="91"/>
      <c r="L48" s="91"/>
      <c r="M48" s="91"/>
      <c r="N48" s="91"/>
      <c r="O48" s="91"/>
      <c r="P48" s="91"/>
      <c r="Q48" s="57">
        <f t="shared" si="5"/>
        <v>0</v>
      </c>
      <c r="R48" s="57">
        <f t="shared" si="6"/>
        <v>0</v>
      </c>
      <c r="S48" s="57">
        <f t="shared" si="6"/>
        <v>0</v>
      </c>
      <c r="V48" s="370">
        <f t="shared" si="1"/>
        <v>41</v>
      </c>
    </row>
    <row r="49" spans="1:22" x14ac:dyDescent="0.3">
      <c r="A49" s="794"/>
      <c r="B49" s="56" t="s">
        <v>402</v>
      </c>
      <c r="C49" s="57">
        <f t="shared" si="4"/>
        <v>0</v>
      </c>
      <c r="D49" s="57">
        <f t="shared" si="4"/>
        <v>0</v>
      </c>
      <c r="E49" s="57">
        <f t="shared" si="4"/>
        <v>0</v>
      </c>
      <c r="F49" s="91"/>
      <c r="G49" s="91"/>
      <c r="H49" s="91"/>
      <c r="I49" s="91"/>
      <c r="J49" s="91"/>
      <c r="K49" s="91"/>
      <c r="L49" s="91"/>
      <c r="M49" s="91"/>
      <c r="N49" s="91"/>
      <c r="O49" s="91"/>
      <c r="P49" s="91"/>
      <c r="Q49" s="57">
        <f t="shared" si="5"/>
        <v>0</v>
      </c>
      <c r="R49" s="57">
        <f t="shared" si="6"/>
        <v>0</v>
      </c>
      <c r="S49" s="57">
        <f t="shared" si="6"/>
        <v>0</v>
      </c>
      <c r="V49" s="370">
        <f t="shared" si="1"/>
        <v>42</v>
      </c>
    </row>
    <row r="50" spans="1:22" x14ac:dyDescent="0.3">
      <c r="A50" s="794"/>
      <c r="B50" s="56" t="s">
        <v>403</v>
      </c>
      <c r="C50" s="57">
        <f t="shared" si="4"/>
        <v>0</v>
      </c>
      <c r="D50" s="57">
        <f t="shared" si="4"/>
        <v>0</v>
      </c>
      <c r="E50" s="57">
        <f t="shared" si="4"/>
        <v>0</v>
      </c>
      <c r="F50" s="91"/>
      <c r="G50" s="91"/>
      <c r="H50" s="91"/>
      <c r="I50" s="91"/>
      <c r="J50" s="91"/>
      <c r="K50" s="91"/>
      <c r="L50" s="91"/>
      <c r="M50" s="91"/>
      <c r="N50" s="91"/>
      <c r="O50" s="91"/>
      <c r="P50" s="91"/>
      <c r="Q50" s="57">
        <f t="shared" si="5"/>
        <v>0</v>
      </c>
      <c r="R50" s="57">
        <f t="shared" si="6"/>
        <v>0</v>
      </c>
      <c r="S50" s="57">
        <f t="shared" si="6"/>
        <v>0</v>
      </c>
      <c r="V50" s="370">
        <f t="shared" si="1"/>
        <v>43</v>
      </c>
    </row>
    <row r="51" spans="1:22" x14ac:dyDescent="0.3">
      <c r="A51" s="794"/>
      <c r="B51" s="56" t="s">
        <v>404</v>
      </c>
      <c r="C51" s="57">
        <f t="shared" si="4"/>
        <v>0</v>
      </c>
      <c r="D51" s="57">
        <f t="shared" si="4"/>
        <v>0</v>
      </c>
      <c r="E51" s="57">
        <f t="shared" si="4"/>
        <v>0</v>
      </c>
      <c r="F51" s="91"/>
      <c r="G51" s="91"/>
      <c r="H51" s="91"/>
      <c r="I51" s="91"/>
      <c r="J51" s="91"/>
      <c r="K51" s="91"/>
      <c r="L51" s="91"/>
      <c r="M51" s="91"/>
      <c r="N51" s="91"/>
      <c r="O51" s="91"/>
      <c r="P51" s="91"/>
      <c r="Q51" s="57">
        <f t="shared" si="5"/>
        <v>0</v>
      </c>
      <c r="R51" s="57">
        <f t="shared" si="6"/>
        <v>0</v>
      </c>
      <c r="S51" s="57">
        <f t="shared" si="6"/>
        <v>0</v>
      </c>
      <c r="V51" s="370">
        <f t="shared" si="1"/>
        <v>44</v>
      </c>
    </row>
    <row r="52" spans="1:22" x14ac:dyDescent="0.3">
      <c r="A52" s="794"/>
      <c r="B52" s="56" t="s">
        <v>405</v>
      </c>
      <c r="C52" s="57">
        <f t="shared" si="4"/>
        <v>0</v>
      </c>
      <c r="D52" s="57">
        <f t="shared" si="4"/>
        <v>0</v>
      </c>
      <c r="E52" s="57">
        <f t="shared" si="4"/>
        <v>0</v>
      </c>
      <c r="F52" s="91"/>
      <c r="G52" s="91"/>
      <c r="H52" s="91"/>
      <c r="I52" s="91"/>
      <c r="J52" s="91"/>
      <c r="K52" s="91"/>
      <c r="L52" s="91"/>
      <c r="M52" s="91"/>
      <c r="N52" s="91"/>
      <c r="O52" s="91"/>
      <c r="P52" s="91"/>
      <c r="Q52" s="57">
        <f t="shared" si="5"/>
        <v>0</v>
      </c>
      <c r="R52" s="57">
        <f t="shared" si="6"/>
        <v>0</v>
      </c>
      <c r="S52" s="57">
        <f t="shared" si="6"/>
        <v>0</v>
      </c>
      <c r="V52" s="370">
        <f t="shared" si="1"/>
        <v>45</v>
      </c>
    </row>
    <row r="53" spans="1:22" x14ac:dyDescent="0.3">
      <c r="A53" s="794"/>
      <c r="B53" s="56" t="s">
        <v>406</v>
      </c>
      <c r="C53" s="57">
        <f t="shared" si="4"/>
        <v>0</v>
      </c>
      <c r="D53" s="57">
        <f t="shared" si="4"/>
        <v>0</v>
      </c>
      <c r="E53" s="57">
        <f t="shared" si="4"/>
        <v>0</v>
      </c>
      <c r="F53" s="91"/>
      <c r="G53" s="91"/>
      <c r="H53" s="91"/>
      <c r="I53" s="91"/>
      <c r="J53" s="91"/>
      <c r="K53" s="91"/>
      <c r="L53" s="91"/>
      <c r="M53" s="91"/>
      <c r="N53" s="91"/>
      <c r="O53" s="91"/>
      <c r="P53" s="91"/>
      <c r="Q53" s="57">
        <f t="shared" si="5"/>
        <v>0</v>
      </c>
      <c r="R53" s="57">
        <f t="shared" si="6"/>
        <v>0</v>
      </c>
      <c r="S53" s="57">
        <f t="shared" si="6"/>
        <v>0</v>
      </c>
      <c r="V53" s="370">
        <f t="shared" si="1"/>
        <v>46</v>
      </c>
    </row>
    <row r="54" spans="1:22" x14ac:dyDescent="0.3">
      <c r="A54" s="794"/>
      <c r="B54" s="56" t="s">
        <v>407</v>
      </c>
      <c r="C54" s="57">
        <f t="shared" si="4"/>
        <v>0</v>
      </c>
      <c r="D54" s="57">
        <f t="shared" si="4"/>
        <v>0</v>
      </c>
      <c r="E54" s="57">
        <f t="shared" si="4"/>
        <v>0</v>
      </c>
      <c r="F54" s="91"/>
      <c r="G54" s="91"/>
      <c r="H54" s="91"/>
      <c r="I54" s="91"/>
      <c r="J54" s="91"/>
      <c r="K54" s="91"/>
      <c r="L54" s="91"/>
      <c r="M54" s="91"/>
      <c r="N54" s="91"/>
      <c r="O54" s="91"/>
      <c r="P54" s="91"/>
      <c r="Q54" s="57">
        <f t="shared" si="5"/>
        <v>0</v>
      </c>
      <c r="R54" s="57">
        <f t="shared" si="6"/>
        <v>0</v>
      </c>
      <c r="S54" s="57">
        <f t="shared" si="6"/>
        <v>0</v>
      </c>
      <c r="V54" s="370">
        <f t="shared" si="1"/>
        <v>47</v>
      </c>
    </row>
    <row r="55" spans="1:22" x14ac:dyDescent="0.3">
      <c r="A55" s="794"/>
      <c r="B55" s="56" t="s">
        <v>408</v>
      </c>
      <c r="C55" s="57">
        <f>Q18</f>
        <v>0</v>
      </c>
      <c r="D55" s="57">
        <f t="shared" si="4"/>
        <v>0</v>
      </c>
      <c r="E55" s="57">
        <f t="shared" si="4"/>
        <v>0</v>
      </c>
      <c r="F55" s="91"/>
      <c r="G55" s="91"/>
      <c r="H55" s="91"/>
      <c r="I55" s="91"/>
      <c r="J55" s="91"/>
      <c r="K55" s="91"/>
      <c r="L55" s="91"/>
      <c r="M55" s="91"/>
      <c r="N55" s="91"/>
      <c r="O55" s="91"/>
      <c r="P55" s="91"/>
      <c r="Q55" s="57">
        <f t="shared" si="5"/>
        <v>0</v>
      </c>
      <c r="R55" s="57">
        <f t="shared" si="6"/>
        <v>0</v>
      </c>
      <c r="S55" s="57">
        <f t="shared" si="6"/>
        <v>0</v>
      </c>
      <c r="V55" s="370">
        <f t="shared" si="1"/>
        <v>48</v>
      </c>
    </row>
    <row r="56" spans="1:22" x14ac:dyDescent="0.3">
      <c r="A56" s="794"/>
      <c r="B56" s="56" t="s">
        <v>409</v>
      </c>
      <c r="C56" s="57">
        <f t="shared" ref="C56:E65" si="7">Q19</f>
        <v>0</v>
      </c>
      <c r="D56" s="57">
        <f t="shared" si="7"/>
        <v>0</v>
      </c>
      <c r="E56" s="57">
        <f t="shared" si="7"/>
        <v>0</v>
      </c>
      <c r="F56" s="91"/>
      <c r="G56" s="91"/>
      <c r="H56" s="91"/>
      <c r="I56" s="91"/>
      <c r="J56" s="91"/>
      <c r="K56" s="91"/>
      <c r="L56" s="91"/>
      <c r="M56" s="91"/>
      <c r="N56" s="91"/>
      <c r="O56" s="91"/>
      <c r="P56" s="91"/>
      <c r="Q56" s="57">
        <f t="shared" si="5"/>
        <v>0</v>
      </c>
      <c r="R56" s="57">
        <f t="shared" si="6"/>
        <v>0</v>
      </c>
      <c r="S56" s="57">
        <f t="shared" si="6"/>
        <v>0</v>
      </c>
      <c r="V56" s="370">
        <f t="shared" si="1"/>
        <v>49</v>
      </c>
    </row>
    <row r="57" spans="1:22" x14ac:dyDescent="0.3">
      <c r="A57" s="794"/>
      <c r="B57" s="56" t="s">
        <v>410</v>
      </c>
      <c r="C57" s="57">
        <f t="shared" si="7"/>
        <v>0</v>
      </c>
      <c r="D57" s="57">
        <f t="shared" si="7"/>
        <v>0</v>
      </c>
      <c r="E57" s="57">
        <f t="shared" si="7"/>
        <v>0</v>
      </c>
      <c r="F57" s="91"/>
      <c r="G57" s="91"/>
      <c r="H57" s="91"/>
      <c r="I57" s="91"/>
      <c r="J57" s="91"/>
      <c r="K57" s="91"/>
      <c r="L57" s="91"/>
      <c r="M57" s="91"/>
      <c r="N57" s="91"/>
      <c r="O57" s="91"/>
      <c r="P57" s="91"/>
      <c r="Q57" s="57">
        <f t="shared" si="5"/>
        <v>0</v>
      </c>
      <c r="R57" s="57">
        <f t="shared" si="6"/>
        <v>0</v>
      </c>
      <c r="S57" s="57">
        <f t="shared" si="6"/>
        <v>0</v>
      </c>
      <c r="V57" s="370">
        <f t="shared" si="1"/>
        <v>50</v>
      </c>
    </row>
    <row r="58" spans="1:22" x14ac:dyDescent="0.3">
      <c r="A58" s="794"/>
      <c r="B58" s="56" t="s">
        <v>411</v>
      </c>
      <c r="C58" s="57">
        <f t="shared" si="7"/>
        <v>0</v>
      </c>
      <c r="D58" s="57">
        <f t="shared" si="7"/>
        <v>0</v>
      </c>
      <c r="E58" s="57">
        <f t="shared" si="7"/>
        <v>0</v>
      </c>
      <c r="F58" s="91"/>
      <c r="G58" s="91"/>
      <c r="H58" s="91"/>
      <c r="I58" s="91"/>
      <c r="J58" s="91"/>
      <c r="K58" s="91"/>
      <c r="L58" s="91"/>
      <c r="M58" s="91"/>
      <c r="N58" s="91"/>
      <c r="O58" s="91"/>
      <c r="P58" s="91"/>
      <c r="Q58" s="57">
        <f t="shared" si="5"/>
        <v>0</v>
      </c>
      <c r="R58" s="57">
        <f t="shared" si="6"/>
        <v>0</v>
      </c>
      <c r="S58" s="57">
        <f t="shared" si="6"/>
        <v>0</v>
      </c>
      <c r="V58" s="370">
        <f t="shared" si="1"/>
        <v>51</v>
      </c>
    </row>
    <row r="59" spans="1:22" x14ac:dyDescent="0.3">
      <c r="A59" s="794"/>
      <c r="B59" s="56" t="s">
        <v>138</v>
      </c>
      <c r="C59" s="57">
        <f t="shared" si="7"/>
        <v>0</v>
      </c>
      <c r="D59" s="57">
        <f t="shared" si="7"/>
        <v>0</v>
      </c>
      <c r="E59" s="57">
        <f t="shared" si="7"/>
        <v>0</v>
      </c>
      <c r="F59" s="91"/>
      <c r="G59" s="91"/>
      <c r="H59" s="91"/>
      <c r="I59" s="91"/>
      <c r="J59" s="91"/>
      <c r="K59" s="91"/>
      <c r="L59" s="91"/>
      <c r="M59" s="91"/>
      <c r="N59" s="91"/>
      <c r="O59" s="91"/>
      <c r="P59" s="91"/>
      <c r="Q59" s="57">
        <f t="shared" si="5"/>
        <v>0</v>
      </c>
      <c r="R59" s="57">
        <f t="shared" si="6"/>
        <v>0</v>
      </c>
      <c r="S59" s="57">
        <f t="shared" si="6"/>
        <v>0</v>
      </c>
      <c r="V59" s="370">
        <f t="shared" si="1"/>
        <v>52</v>
      </c>
    </row>
    <row r="60" spans="1:22" x14ac:dyDescent="0.3">
      <c r="A60" s="794"/>
      <c r="B60" s="56" t="s">
        <v>94</v>
      </c>
      <c r="C60" s="57">
        <f t="shared" si="7"/>
        <v>0</v>
      </c>
      <c r="D60" s="57">
        <f t="shared" si="7"/>
        <v>0</v>
      </c>
      <c r="E60" s="57">
        <f t="shared" si="7"/>
        <v>0</v>
      </c>
      <c r="F60" s="91"/>
      <c r="G60" s="91"/>
      <c r="H60" s="91"/>
      <c r="I60" s="91"/>
      <c r="J60" s="91"/>
      <c r="K60" s="91"/>
      <c r="L60" s="91"/>
      <c r="M60" s="91"/>
      <c r="N60" s="91"/>
      <c r="O60" s="91"/>
      <c r="P60" s="91"/>
      <c r="Q60" s="57">
        <f t="shared" si="5"/>
        <v>0</v>
      </c>
      <c r="R60" s="57">
        <f t="shared" si="6"/>
        <v>0</v>
      </c>
      <c r="S60" s="57">
        <f t="shared" si="6"/>
        <v>0</v>
      </c>
      <c r="V60" s="370">
        <f t="shared" si="1"/>
        <v>53</v>
      </c>
    </row>
    <row r="61" spans="1:22" x14ac:dyDescent="0.3">
      <c r="A61" s="794"/>
      <c r="B61" s="56" t="s">
        <v>102</v>
      </c>
      <c r="C61" s="57">
        <f t="shared" si="7"/>
        <v>0</v>
      </c>
      <c r="D61" s="57">
        <f t="shared" si="7"/>
        <v>0</v>
      </c>
      <c r="E61" s="57">
        <f t="shared" si="7"/>
        <v>0</v>
      </c>
      <c r="F61" s="91"/>
      <c r="G61" s="91"/>
      <c r="H61" s="91"/>
      <c r="I61" s="91"/>
      <c r="J61" s="91"/>
      <c r="K61" s="91"/>
      <c r="L61" s="91"/>
      <c r="M61" s="91"/>
      <c r="N61" s="91"/>
      <c r="O61" s="91"/>
      <c r="P61" s="91"/>
      <c r="Q61" s="57">
        <f t="shared" si="5"/>
        <v>0</v>
      </c>
      <c r="R61" s="57">
        <f t="shared" si="6"/>
        <v>0</v>
      </c>
      <c r="S61" s="57">
        <f t="shared" si="6"/>
        <v>0</v>
      </c>
      <c r="V61" s="370">
        <f t="shared" si="1"/>
        <v>54</v>
      </c>
    </row>
    <row r="62" spans="1:22" x14ac:dyDescent="0.3">
      <c r="A62" s="794"/>
      <c r="B62" s="56" t="s">
        <v>103</v>
      </c>
      <c r="C62" s="57">
        <f t="shared" si="7"/>
        <v>0</v>
      </c>
      <c r="D62" s="57">
        <f t="shared" si="7"/>
        <v>0</v>
      </c>
      <c r="E62" s="57">
        <f t="shared" si="7"/>
        <v>0</v>
      </c>
      <c r="F62" s="91"/>
      <c r="G62" s="91"/>
      <c r="H62" s="91"/>
      <c r="I62" s="91"/>
      <c r="J62" s="91"/>
      <c r="K62" s="91"/>
      <c r="L62" s="91"/>
      <c r="M62" s="91"/>
      <c r="N62" s="91"/>
      <c r="O62" s="91"/>
      <c r="P62" s="91"/>
      <c r="Q62" s="57">
        <f t="shared" si="5"/>
        <v>0</v>
      </c>
      <c r="R62" s="57">
        <f t="shared" si="6"/>
        <v>0</v>
      </c>
      <c r="S62" s="57">
        <f t="shared" si="6"/>
        <v>0</v>
      </c>
      <c r="V62" s="370">
        <f t="shared" si="1"/>
        <v>55</v>
      </c>
    </row>
    <row r="63" spans="1:22" x14ac:dyDescent="0.3">
      <c r="A63" s="794"/>
      <c r="B63" s="56" t="s">
        <v>104</v>
      </c>
      <c r="C63" s="57">
        <f t="shared" si="7"/>
        <v>0</v>
      </c>
      <c r="D63" s="57">
        <f t="shared" si="7"/>
        <v>0</v>
      </c>
      <c r="E63" s="57">
        <f t="shared" si="7"/>
        <v>0</v>
      </c>
      <c r="F63" s="91"/>
      <c r="G63" s="91"/>
      <c r="H63" s="91"/>
      <c r="I63" s="91"/>
      <c r="J63" s="91"/>
      <c r="K63" s="91"/>
      <c r="L63" s="91"/>
      <c r="M63" s="91"/>
      <c r="N63" s="91"/>
      <c r="O63" s="91"/>
      <c r="P63" s="91"/>
      <c r="Q63" s="57">
        <f t="shared" si="5"/>
        <v>0</v>
      </c>
      <c r="R63" s="57">
        <f t="shared" si="6"/>
        <v>0</v>
      </c>
      <c r="S63" s="57">
        <f t="shared" si="6"/>
        <v>0</v>
      </c>
      <c r="V63" s="370">
        <f t="shared" si="1"/>
        <v>56</v>
      </c>
    </row>
    <row r="64" spans="1:22" x14ac:dyDescent="0.3">
      <c r="A64" s="794"/>
      <c r="B64" s="56" t="s">
        <v>105</v>
      </c>
      <c r="C64" s="57">
        <f t="shared" si="7"/>
        <v>0</v>
      </c>
      <c r="D64" s="57">
        <f t="shared" si="7"/>
        <v>0</v>
      </c>
      <c r="E64" s="57">
        <f t="shared" si="7"/>
        <v>0</v>
      </c>
      <c r="F64" s="91"/>
      <c r="G64" s="91"/>
      <c r="H64" s="91"/>
      <c r="I64" s="91"/>
      <c r="J64" s="91"/>
      <c r="K64" s="91"/>
      <c r="L64" s="91"/>
      <c r="M64" s="91"/>
      <c r="N64" s="91"/>
      <c r="O64" s="91"/>
      <c r="P64" s="91"/>
      <c r="Q64" s="57">
        <f t="shared" si="5"/>
        <v>0</v>
      </c>
      <c r="R64" s="57">
        <f t="shared" si="6"/>
        <v>0</v>
      </c>
      <c r="S64" s="57">
        <f t="shared" si="6"/>
        <v>0</v>
      </c>
      <c r="V64" s="370">
        <f t="shared" si="1"/>
        <v>57</v>
      </c>
    </row>
    <row r="65" spans="1:22" x14ac:dyDescent="0.3">
      <c r="A65" s="794"/>
      <c r="B65" s="56" t="s">
        <v>106</v>
      </c>
      <c r="C65" s="57">
        <f t="shared" si="7"/>
        <v>0</v>
      </c>
      <c r="D65" s="57">
        <f t="shared" si="7"/>
        <v>0</v>
      </c>
      <c r="E65" s="57">
        <f t="shared" si="7"/>
        <v>0</v>
      </c>
      <c r="F65" s="91"/>
      <c r="G65" s="91"/>
      <c r="H65" s="91"/>
      <c r="I65" s="91"/>
      <c r="J65" s="91"/>
      <c r="K65" s="91"/>
      <c r="L65" s="91"/>
      <c r="M65" s="91"/>
      <c r="N65" s="91"/>
      <c r="O65" s="91"/>
      <c r="P65" s="91"/>
      <c r="Q65" s="57">
        <f t="shared" si="5"/>
        <v>0</v>
      </c>
      <c r="R65" s="57">
        <f t="shared" si="6"/>
        <v>0</v>
      </c>
      <c r="S65" s="57">
        <f t="shared" si="6"/>
        <v>0</v>
      </c>
      <c r="V65" s="370">
        <f t="shared" si="1"/>
        <v>58</v>
      </c>
    </row>
    <row r="66" spans="1:22" ht="14.25" thickBot="1" x14ac:dyDescent="0.35">
      <c r="A66" s="794"/>
      <c r="B66" s="58" t="s">
        <v>140</v>
      </c>
      <c r="C66" s="59">
        <f t="shared" ref="C66:S66" si="8">SUM(C45:C65)</f>
        <v>0</v>
      </c>
      <c r="D66" s="59">
        <f t="shared" si="8"/>
        <v>0</v>
      </c>
      <c r="E66" s="59">
        <f t="shared" si="8"/>
        <v>0</v>
      </c>
      <c r="F66" s="59">
        <f t="shared" si="8"/>
        <v>0</v>
      </c>
      <c r="G66" s="59">
        <f t="shared" si="8"/>
        <v>0</v>
      </c>
      <c r="H66" s="59">
        <f t="shared" si="8"/>
        <v>0</v>
      </c>
      <c r="I66" s="59">
        <f t="shared" si="8"/>
        <v>0</v>
      </c>
      <c r="J66" s="59">
        <f t="shared" si="8"/>
        <v>0</v>
      </c>
      <c r="K66" s="59">
        <f t="shared" si="8"/>
        <v>0</v>
      </c>
      <c r="L66" s="59">
        <f t="shared" si="8"/>
        <v>0</v>
      </c>
      <c r="M66" s="59">
        <f t="shared" si="8"/>
        <v>0</v>
      </c>
      <c r="N66" s="59">
        <f t="shared" si="8"/>
        <v>0</v>
      </c>
      <c r="O66" s="59">
        <f t="shared" si="8"/>
        <v>0</v>
      </c>
      <c r="P66" s="59">
        <f t="shared" si="8"/>
        <v>0</v>
      </c>
      <c r="Q66" s="59">
        <f t="shared" si="8"/>
        <v>0</v>
      </c>
      <c r="R66" s="59">
        <f t="shared" si="8"/>
        <v>0</v>
      </c>
      <c r="S66" s="59">
        <f t="shared" si="8"/>
        <v>0</v>
      </c>
      <c r="T66" s="216"/>
      <c r="U66" s="46" t="str">
        <f>RIGHT(A45,4)&amp;"reseau"</f>
        <v>2020reseau</v>
      </c>
      <c r="V66" s="370">
        <f t="shared" si="1"/>
        <v>59</v>
      </c>
    </row>
    <row r="67" spans="1:22" x14ac:dyDescent="0.3">
      <c r="A67" s="794"/>
      <c r="B67" s="60"/>
      <c r="C67" s="57"/>
      <c r="D67" s="57"/>
      <c r="E67" s="57"/>
      <c r="F67" s="57"/>
      <c r="G67" s="57"/>
      <c r="H67" s="57"/>
      <c r="I67" s="57"/>
      <c r="J67" s="57"/>
      <c r="K67" s="57"/>
      <c r="L67" s="57"/>
      <c r="M67" s="57"/>
      <c r="N67" s="57"/>
      <c r="O67" s="57"/>
      <c r="P67" s="57"/>
      <c r="Q67" s="57"/>
      <c r="R67" s="57"/>
      <c r="S67" s="57"/>
      <c r="T67" s="57"/>
      <c r="V67" s="370">
        <f t="shared" si="1"/>
        <v>60</v>
      </c>
    </row>
    <row r="68" spans="1:22" x14ac:dyDescent="0.3">
      <c r="A68" s="794"/>
      <c r="B68" s="56" t="s">
        <v>398</v>
      </c>
      <c r="C68" s="57">
        <f>Q31</f>
        <v>0</v>
      </c>
      <c r="D68" s="57">
        <f>R31</f>
        <v>0</v>
      </c>
      <c r="E68" s="57">
        <f>S31</f>
        <v>0</v>
      </c>
      <c r="F68" s="91"/>
      <c r="G68" s="91"/>
      <c r="H68" s="91"/>
      <c r="I68" s="91"/>
      <c r="J68" s="91"/>
      <c r="K68" s="91"/>
      <c r="L68" s="91"/>
      <c r="M68" s="91"/>
      <c r="N68" s="91"/>
      <c r="O68" s="91"/>
      <c r="P68" s="91"/>
      <c r="Q68" s="57">
        <f>SUM(C68,F68:J68,M68:N68)</f>
        <v>0</v>
      </c>
      <c r="R68" s="57">
        <f>SUM(D68,K68,O68)</f>
        <v>0</v>
      </c>
      <c r="S68" s="57">
        <f>SUM(E68,L68,P68)</f>
        <v>0</v>
      </c>
      <c r="T68" s="57"/>
      <c r="V68" s="370">
        <f t="shared" si="1"/>
        <v>61</v>
      </c>
    </row>
    <row r="69" spans="1:22" x14ac:dyDescent="0.3">
      <c r="A69" s="794"/>
      <c r="B69" s="56" t="s">
        <v>141</v>
      </c>
      <c r="C69" s="57">
        <f t="shared" ref="C69:E79" si="9">Q32</f>
        <v>0</v>
      </c>
      <c r="D69" s="57">
        <f t="shared" si="9"/>
        <v>0</v>
      </c>
      <c r="E69" s="57">
        <f t="shared" si="9"/>
        <v>0</v>
      </c>
      <c r="F69" s="91"/>
      <c r="G69" s="91"/>
      <c r="H69" s="91"/>
      <c r="I69" s="91"/>
      <c r="J69" s="91"/>
      <c r="K69" s="91"/>
      <c r="L69" s="91"/>
      <c r="M69" s="91"/>
      <c r="N69" s="91"/>
      <c r="O69" s="91"/>
      <c r="P69" s="91"/>
      <c r="Q69" s="57">
        <f t="shared" ref="Q69:Q79" si="10">SUM(C69,F69:J69,M69:N69)</f>
        <v>0</v>
      </c>
      <c r="R69" s="57">
        <f t="shared" ref="R69:S79" si="11">SUM(D69,K69,O69)</f>
        <v>0</v>
      </c>
      <c r="S69" s="57">
        <f t="shared" si="11"/>
        <v>0</v>
      </c>
      <c r="T69" s="57"/>
      <c r="V69" s="370">
        <f t="shared" si="1"/>
        <v>62</v>
      </c>
    </row>
    <row r="70" spans="1:22" x14ac:dyDescent="0.3">
      <c r="A70" s="794"/>
      <c r="B70" s="56" t="s">
        <v>142</v>
      </c>
      <c r="C70" s="57">
        <f t="shared" si="9"/>
        <v>0</v>
      </c>
      <c r="D70" s="57">
        <f t="shared" si="9"/>
        <v>0</v>
      </c>
      <c r="E70" s="57">
        <f t="shared" si="9"/>
        <v>0</v>
      </c>
      <c r="F70" s="91"/>
      <c r="G70" s="91"/>
      <c r="H70" s="91"/>
      <c r="I70" s="91"/>
      <c r="J70" s="91"/>
      <c r="K70" s="91"/>
      <c r="L70" s="91"/>
      <c r="M70" s="91"/>
      <c r="N70" s="91"/>
      <c r="O70" s="91"/>
      <c r="P70" s="91"/>
      <c r="Q70" s="57">
        <f t="shared" si="10"/>
        <v>0</v>
      </c>
      <c r="R70" s="57">
        <f t="shared" si="11"/>
        <v>0</v>
      </c>
      <c r="S70" s="57">
        <f t="shared" si="11"/>
        <v>0</v>
      </c>
      <c r="T70" s="57"/>
      <c r="V70" s="370">
        <f t="shared" si="1"/>
        <v>63</v>
      </c>
    </row>
    <row r="71" spans="1:22" x14ac:dyDescent="0.3">
      <c r="A71" s="794"/>
      <c r="B71" s="56" t="s">
        <v>137</v>
      </c>
      <c r="C71" s="57">
        <f t="shared" si="9"/>
        <v>0</v>
      </c>
      <c r="D71" s="57">
        <f t="shared" si="9"/>
        <v>0</v>
      </c>
      <c r="E71" s="57">
        <f t="shared" si="9"/>
        <v>0</v>
      </c>
      <c r="F71" s="91"/>
      <c r="G71" s="91"/>
      <c r="H71" s="91"/>
      <c r="I71" s="91"/>
      <c r="J71" s="91"/>
      <c r="K71" s="91"/>
      <c r="L71" s="91"/>
      <c r="M71" s="91"/>
      <c r="N71" s="91"/>
      <c r="O71" s="91"/>
      <c r="P71" s="91"/>
      <c r="Q71" s="57">
        <f t="shared" si="10"/>
        <v>0</v>
      </c>
      <c r="R71" s="57">
        <f t="shared" si="11"/>
        <v>0</v>
      </c>
      <c r="S71" s="57">
        <f t="shared" si="11"/>
        <v>0</v>
      </c>
      <c r="T71" s="57"/>
      <c r="V71" s="370">
        <f t="shared" si="1"/>
        <v>64</v>
      </c>
    </row>
    <row r="72" spans="1:22" x14ac:dyDescent="0.3">
      <c r="A72" s="794"/>
      <c r="B72" s="56" t="s">
        <v>143</v>
      </c>
      <c r="C72" s="57">
        <f t="shared" si="9"/>
        <v>0</v>
      </c>
      <c r="D72" s="57">
        <f t="shared" si="9"/>
        <v>0</v>
      </c>
      <c r="E72" s="57">
        <f t="shared" si="9"/>
        <v>0</v>
      </c>
      <c r="F72" s="91"/>
      <c r="G72" s="91"/>
      <c r="H72" s="91"/>
      <c r="I72" s="91"/>
      <c r="J72" s="91"/>
      <c r="K72" s="91"/>
      <c r="L72" s="91"/>
      <c r="M72" s="91"/>
      <c r="N72" s="91"/>
      <c r="O72" s="91"/>
      <c r="P72" s="91"/>
      <c r="Q72" s="57">
        <f t="shared" si="10"/>
        <v>0</v>
      </c>
      <c r="R72" s="57">
        <f t="shared" si="11"/>
        <v>0</v>
      </c>
      <c r="S72" s="57">
        <f t="shared" si="11"/>
        <v>0</v>
      </c>
      <c r="T72" s="57"/>
      <c r="V72" s="370">
        <f t="shared" si="1"/>
        <v>65</v>
      </c>
    </row>
    <row r="73" spans="1:22" x14ac:dyDescent="0.3">
      <c r="A73" s="794"/>
      <c r="B73" s="56" t="s">
        <v>144</v>
      </c>
      <c r="C73" s="57">
        <f t="shared" si="9"/>
        <v>0</v>
      </c>
      <c r="D73" s="57">
        <f t="shared" si="9"/>
        <v>0</v>
      </c>
      <c r="E73" s="57">
        <f t="shared" si="9"/>
        <v>0</v>
      </c>
      <c r="F73" s="91"/>
      <c r="G73" s="91"/>
      <c r="H73" s="91"/>
      <c r="I73" s="91"/>
      <c r="J73" s="91"/>
      <c r="K73" s="91"/>
      <c r="L73" s="91"/>
      <c r="M73" s="91"/>
      <c r="N73" s="91"/>
      <c r="O73" s="91"/>
      <c r="P73" s="91"/>
      <c r="Q73" s="57">
        <f t="shared" si="10"/>
        <v>0</v>
      </c>
      <c r="R73" s="57">
        <f t="shared" si="11"/>
        <v>0</v>
      </c>
      <c r="S73" s="57">
        <f t="shared" si="11"/>
        <v>0</v>
      </c>
      <c r="T73" s="57"/>
      <c r="V73" s="370">
        <f t="shared" ref="V73:V136" si="12">V72+1</f>
        <v>66</v>
      </c>
    </row>
    <row r="74" spans="1:22" x14ac:dyDescent="0.3">
      <c r="A74" s="794"/>
      <c r="B74" s="56" t="s">
        <v>139</v>
      </c>
      <c r="C74" s="57">
        <f t="shared" si="9"/>
        <v>0</v>
      </c>
      <c r="D74" s="57">
        <f t="shared" si="9"/>
        <v>0</v>
      </c>
      <c r="E74" s="57">
        <f t="shared" si="9"/>
        <v>0</v>
      </c>
      <c r="F74" s="91"/>
      <c r="G74" s="91"/>
      <c r="H74" s="91"/>
      <c r="I74" s="91"/>
      <c r="J74" s="91"/>
      <c r="K74" s="91"/>
      <c r="L74" s="91"/>
      <c r="M74" s="91"/>
      <c r="N74" s="91"/>
      <c r="O74" s="91"/>
      <c r="P74" s="91"/>
      <c r="Q74" s="57">
        <f t="shared" si="10"/>
        <v>0</v>
      </c>
      <c r="R74" s="57">
        <f t="shared" si="11"/>
        <v>0</v>
      </c>
      <c r="S74" s="57">
        <f t="shared" si="11"/>
        <v>0</v>
      </c>
      <c r="T74" s="57"/>
      <c r="V74" s="370">
        <f t="shared" si="12"/>
        <v>67</v>
      </c>
    </row>
    <row r="75" spans="1:22" x14ac:dyDescent="0.3">
      <c r="A75" s="794"/>
      <c r="B75" s="56" t="s">
        <v>102</v>
      </c>
      <c r="C75" s="57">
        <f t="shared" si="9"/>
        <v>0</v>
      </c>
      <c r="D75" s="57">
        <f t="shared" si="9"/>
        <v>0</v>
      </c>
      <c r="E75" s="57">
        <f t="shared" si="9"/>
        <v>0</v>
      </c>
      <c r="F75" s="91"/>
      <c r="G75" s="91"/>
      <c r="H75" s="91"/>
      <c r="I75" s="91"/>
      <c r="J75" s="91"/>
      <c r="K75" s="91"/>
      <c r="L75" s="91"/>
      <c r="M75" s="91"/>
      <c r="N75" s="91"/>
      <c r="O75" s="91"/>
      <c r="P75" s="91"/>
      <c r="Q75" s="57">
        <f t="shared" si="10"/>
        <v>0</v>
      </c>
      <c r="R75" s="57">
        <f t="shared" si="11"/>
        <v>0</v>
      </c>
      <c r="S75" s="57">
        <f t="shared" si="11"/>
        <v>0</v>
      </c>
      <c r="T75" s="57"/>
      <c r="V75" s="370">
        <f t="shared" si="12"/>
        <v>68</v>
      </c>
    </row>
    <row r="76" spans="1:22" x14ac:dyDescent="0.3">
      <c r="A76" s="794"/>
      <c r="B76" s="56" t="s">
        <v>103</v>
      </c>
      <c r="C76" s="57">
        <f t="shared" si="9"/>
        <v>0</v>
      </c>
      <c r="D76" s="57">
        <f t="shared" si="9"/>
        <v>0</v>
      </c>
      <c r="E76" s="57">
        <f t="shared" si="9"/>
        <v>0</v>
      </c>
      <c r="F76" s="91"/>
      <c r="G76" s="91"/>
      <c r="H76" s="91"/>
      <c r="I76" s="91"/>
      <c r="J76" s="91"/>
      <c r="K76" s="91"/>
      <c r="L76" s="91"/>
      <c r="M76" s="91"/>
      <c r="N76" s="91"/>
      <c r="O76" s="91"/>
      <c r="P76" s="91"/>
      <c r="Q76" s="57">
        <f t="shared" si="10"/>
        <v>0</v>
      </c>
      <c r="R76" s="57">
        <f t="shared" si="11"/>
        <v>0</v>
      </c>
      <c r="S76" s="57">
        <f t="shared" si="11"/>
        <v>0</v>
      </c>
      <c r="T76" s="57"/>
      <c r="V76" s="370">
        <f t="shared" si="12"/>
        <v>69</v>
      </c>
    </row>
    <row r="77" spans="1:22" x14ac:dyDescent="0.3">
      <c r="A77" s="794"/>
      <c r="B77" s="56" t="s">
        <v>104</v>
      </c>
      <c r="C77" s="57">
        <f t="shared" si="9"/>
        <v>0</v>
      </c>
      <c r="D77" s="57">
        <f t="shared" si="9"/>
        <v>0</v>
      </c>
      <c r="E77" s="57">
        <f t="shared" si="9"/>
        <v>0</v>
      </c>
      <c r="F77" s="91"/>
      <c r="G77" s="91"/>
      <c r="H77" s="91"/>
      <c r="I77" s="91"/>
      <c r="J77" s="91"/>
      <c r="K77" s="91"/>
      <c r="L77" s="91"/>
      <c r="M77" s="91"/>
      <c r="N77" s="91"/>
      <c r="O77" s="91"/>
      <c r="P77" s="91"/>
      <c r="Q77" s="57">
        <f t="shared" si="10"/>
        <v>0</v>
      </c>
      <c r="R77" s="57">
        <f t="shared" si="11"/>
        <v>0</v>
      </c>
      <c r="S77" s="57">
        <f t="shared" si="11"/>
        <v>0</v>
      </c>
      <c r="T77" s="57"/>
      <c r="V77" s="370">
        <f t="shared" si="12"/>
        <v>70</v>
      </c>
    </row>
    <row r="78" spans="1:22" x14ac:dyDescent="0.3">
      <c r="A78" s="794"/>
      <c r="B78" s="56" t="s">
        <v>105</v>
      </c>
      <c r="C78" s="57">
        <f t="shared" si="9"/>
        <v>0</v>
      </c>
      <c r="D78" s="57">
        <f t="shared" si="9"/>
        <v>0</v>
      </c>
      <c r="E78" s="57">
        <f t="shared" si="9"/>
        <v>0</v>
      </c>
      <c r="F78" s="91"/>
      <c r="G78" s="91"/>
      <c r="H78" s="91"/>
      <c r="I78" s="91"/>
      <c r="J78" s="91"/>
      <c r="K78" s="91"/>
      <c r="L78" s="91"/>
      <c r="M78" s="91"/>
      <c r="N78" s="91"/>
      <c r="O78" s="91"/>
      <c r="P78" s="91"/>
      <c r="Q78" s="57">
        <f t="shared" si="10"/>
        <v>0</v>
      </c>
      <c r="R78" s="57">
        <f t="shared" si="11"/>
        <v>0</v>
      </c>
      <c r="S78" s="57">
        <f t="shared" si="11"/>
        <v>0</v>
      </c>
      <c r="T78" s="57"/>
      <c r="V78" s="370">
        <f t="shared" si="12"/>
        <v>71</v>
      </c>
    </row>
    <row r="79" spans="1:22" x14ac:dyDescent="0.3">
      <c r="A79" s="794"/>
      <c r="B79" s="56" t="s">
        <v>106</v>
      </c>
      <c r="C79" s="57">
        <f t="shared" si="9"/>
        <v>0</v>
      </c>
      <c r="D79" s="57">
        <f t="shared" si="9"/>
        <v>0</v>
      </c>
      <c r="E79" s="57">
        <f t="shared" si="9"/>
        <v>0</v>
      </c>
      <c r="F79" s="91"/>
      <c r="G79" s="91"/>
      <c r="H79" s="91"/>
      <c r="I79" s="91"/>
      <c r="J79" s="91"/>
      <c r="K79" s="91"/>
      <c r="L79" s="91"/>
      <c r="M79" s="91"/>
      <c r="N79" s="91"/>
      <c r="O79" s="91"/>
      <c r="P79" s="91"/>
      <c r="Q79" s="57">
        <f t="shared" si="10"/>
        <v>0</v>
      </c>
      <c r="R79" s="57">
        <f t="shared" si="11"/>
        <v>0</v>
      </c>
      <c r="S79" s="57">
        <f t="shared" si="11"/>
        <v>0</v>
      </c>
      <c r="T79" s="57"/>
      <c r="V79" s="370">
        <f t="shared" si="12"/>
        <v>72</v>
      </c>
    </row>
    <row r="80" spans="1:22" ht="14.25" thickBot="1" x14ac:dyDescent="0.35">
      <c r="A80" s="794"/>
      <c r="B80" s="58" t="s">
        <v>145</v>
      </c>
      <c r="C80" s="59">
        <f t="shared" ref="C80:S80" si="13">SUM(C68:C79)</f>
        <v>0</v>
      </c>
      <c r="D80" s="59">
        <f t="shared" si="13"/>
        <v>0</v>
      </c>
      <c r="E80" s="59">
        <f t="shared" si="13"/>
        <v>0</v>
      </c>
      <c r="F80" s="59">
        <f t="shared" si="13"/>
        <v>0</v>
      </c>
      <c r="G80" s="59">
        <f t="shared" si="13"/>
        <v>0</v>
      </c>
      <c r="H80" s="59">
        <f t="shared" si="13"/>
        <v>0</v>
      </c>
      <c r="I80" s="59">
        <f t="shared" si="13"/>
        <v>0</v>
      </c>
      <c r="J80" s="59">
        <f t="shared" si="13"/>
        <v>0</v>
      </c>
      <c r="K80" s="59">
        <f t="shared" si="13"/>
        <v>0</v>
      </c>
      <c r="L80" s="59">
        <f t="shared" si="13"/>
        <v>0</v>
      </c>
      <c r="M80" s="59">
        <f t="shared" si="13"/>
        <v>0</v>
      </c>
      <c r="N80" s="59">
        <f t="shared" si="13"/>
        <v>0</v>
      </c>
      <c r="O80" s="59">
        <f t="shared" si="13"/>
        <v>0</v>
      </c>
      <c r="P80" s="59">
        <f t="shared" si="13"/>
        <v>0</v>
      </c>
      <c r="Q80" s="59">
        <f t="shared" si="13"/>
        <v>0</v>
      </c>
      <c r="R80" s="59">
        <f t="shared" si="13"/>
        <v>0</v>
      </c>
      <c r="S80" s="59">
        <f t="shared" si="13"/>
        <v>0</v>
      </c>
      <c r="T80" s="57"/>
      <c r="U80" s="46" t="str">
        <f>RIGHT(A45,4)&amp;"hors reseau"</f>
        <v>2020hors reseau</v>
      </c>
      <c r="V80" s="370">
        <f t="shared" si="12"/>
        <v>73</v>
      </c>
    </row>
    <row r="81" spans="1:22" x14ac:dyDescent="0.3">
      <c r="B81" s="41"/>
      <c r="C81" s="57"/>
      <c r="D81" s="57"/>
      <c r="E81" s="57"/>
      <c r="F81" s="57"/>
      <c r="G81" s="57"/>
      <c r="H81" s="57"/>
      <c r="I81" s="57"/>
      <c r="J81" s="57"/>
      <c r="K81" s="57"/>
      <c r="L81" s="57"/>
      <c r="M81" s="57"/>
      <c r="N81" s="61"/>
      <c r="O81" s="57"/>
      <c r="P81" s="57"/>
      <c r="Q81" s="57"/>
      <c r="R81" s="57"/>
      <c r="S81" s="57"/>
      <c r="V81" s="370">
        <f t="shared" si="12"/>
        <v>74</v>
      </c>
    </row>
    <row r="82" spans="1:22" ht="14.45" customHeight="1" x14ac:dyDescent="0.3">
      <c r="A82" s="794" t="s">
        <v>356</v>
      </c>
      <c r="B82" s="56" t="s">
        <v>398</v>
      </c>
      <c r="C82" s="57">
        <f>Q45</f>
        <v>0</v>
      </c>
      <c r="D82" s="57">
        <f>R45</f>
        <v>0</v>
      </c>
      <c r="E82" s="57">
        <f>S45</f>
        <v>0</v>
      </c>
      <c r="F82" s="91"/>
      <c r="G82" s="91"/>
      <c r="H82" s="91"/>
      <c r="I82" s="91"/>
      <c r="J82" s="91"/>
      <c r="K82" s="91"/>
      <c r="L82" s="91"/>
      <c r="M82" s="91"/>
      <c r="N82" s="91"/>
      <c r="O82" s="91"/>
      <c r="P82" s="91"/>
      <c r="Q82" s="57">
        <f>SUM(C82,F82:J82,M82:N82)</f>
        <v>0</v>
      </c>
      <c r="R82" s="57">
        <f>SUM(D82,K82,O82)</f>
        <v>0</v>
      </c>
      <c r="S82" s="57">
        <f>SUM(E82,L82,P82)</f>
        <v>0</v>
      </c>
      <c r="V82" s="370">
        <f t="shared" si="12"/>
        <v>75</v>
      </c>
    </row>
    <row r="83" spans="1:22" ht="14.45" customHeight="1" x14ac:dyDescent="0.3">
      <c r="A83" s="794"/>
      <c r="B83" s="56" t="s">
        <v>399</v>
      </c>
      <c r="C83" s="57">
        <f t="shared" ref="C83:E92" si="14">Q46</f>
        <v>0</v>
      </c>
      <c r="D83" s="57">
        <f t="shared" si="14"/>
        <v>0</v>
      </c>
      <c r="E83" s="57">
        <f t="shared" si="14"/>
        <v>0</v>
      </c>
      <c r="F83" s="91"/>
      <c r="G83" s="91"/>
      <c r="H83" s="91"/>
      <c r="I83" s="91"/>
      <c r="J83" s="91"/>
      <c r="K83" s="91"/>
      <c r="L83" s="91"/>
      <c r="M83" s="91"/>
      <c r="N83" s="91"/>
      <c r="O83" s="91"/>
      <c r="P83" s="91"/>
      <c r="Q83" s="57">
        <f t="shared" ref="Q83:Q102" si="15">SUM(C83,F83:J83,M83:N83)</f>
        <v>0</v>
      </c>
      <c r="R83" s="57">
        <f t="shared" ref="R83:S102" si="16">SUM(D83,K83,O83)</f>
        <v>0</v>
      </c>
      <c r="S83" s="57">
        <f t="shared" si="16"/>
        <v>0</v>
      </c>
      <c r="V83" s="370">
        <f t="shared" si="12"/>
        <v>76</v>
      </c>
    </row>
    <row r="84" spans="1:22" ht="14.45" customHeight="1" x14ac:dyDescent="0.3">
      <c r="A84" s="794"/>
      <c r="B84" s="56" t="s">
        <v>400</v>
      </c>
      <c r="C84" s="57">
        <f t="shared" si="14"/>
        <v>0</v>
      </c>
      <c r="D84" s="57">
        <f t="shared" si="14"/>
        <v>0</v>
      </c>
      <c r="E84" s="57">
        <f t="shared" si="14"/>
        <v>0</v>
      </c>
      <c r="F84" s="91"/>
      <c r="G84" s="91"/>
      <c r="H84" s="91"/>
      <c r="I84" s="91"/>
      <c r="J84" s="91"/>
      <c r="K84" s="91"/>
      <c r="L84" s="91"/>
      <c r="M84" s="91"/>
      <c r="N84" s="91"/>
      <c r="O84" s="91"/>
      <c r="P84" s="91"/>
      <c r="Q84" s="57">
        <f t="shared" si="15"/>
        <v>0</v>
      </c>
      <c r="R84" s="57">
        <f t="shared" si="16"/>
        <v>0</v>
      </c>
      <c r="S84" s="57">
        <f t="shared" si="16"/>
        <v>0</v>
      </c>
      <c r="V84" s="370">
        <f t="shared" si="12"/>
        <v>77</v>
      </c>
    </row>
    <row r="85" spans="1:22" ht="14.45" customHeight="1" x14ac:dyDescent="0.3">
      <c r="A85" s="794"/>
      <c r="B85" s="56" t="s">
        <v>401</v>
      </c>
      <c r="C85" s="57">
        <f t="shared" si="14"/>
        <v>0</v>
      </c>
      <c r="D85" s="57">
        <f t="shared" si="14"/>
        <v>0</v>
      </c>
      <c r="E85" s="57">
        <f t="shared" si="14"/>
        <v>0</v>
      </c>
      <c r="F85" s="91"/>
      <c r="G85" s="91"/>
      <c r="H85" s="91"/>
      <c r="I85" s="91"/>
      <c r="J85" s="91"/>
      <c r="K85" s="91"/>
      <c r="L85" s="91"/>
      <c r="M85" s="91"/>
      <c r="N85" s="91"/>
      <c r="O85" s="91"/>
      <c r="P85" s="91"/>
      <c r="Q85" s="57">
        <f t="shared" si="15"/>
        <v>0</v>
      </c>
      <c r="R85" s="57">
        <f t="shared" si="16"/>
        <v>0</v>
      </c>
      <c r="S85" s="57">
        <f t="shared" si="16"/>
        <v>0</v>
      </c>
      <c r="V85" s="370">
        <f t="shared" si="12"/>
        <v>78</v>
      </c>
    </row>
    <row r="86" spans="1:22" ht="14.45" customHeight="1" x14ac:dyDescent="0.3">
      <c r="A86" s="794"/>
      <c r="B86" s="56" t="s">
        <v>402</v>
      </c>
      <c r="C86" s="57">
        <f t="shared" si="14"/>
        <v>0</v>
      </c>
      <c r="D86" s="57">
        <f t="shared" si="14"/>
        <v>0</v>
      </c>
      <c r="E86" s="57">
        <f t="shared" si="14"/>
        <v>0</v>
      </c>
      <c r="F86" s="91"/>
      <c r="G86" s="91"/>
      <c r="H86" s="91"/>
      <c r="I86" s="91"/>
      <c r="J86" s="91"/>
      <c r="K86" s="91"/>
      <c r="L86" s="91"/>
      <c r="M86" s="91"/>
      <c r="N86" s="91"/>
      <c r="O86" s="91"/>
      <c r="P86" s="91"/>
      <c r="Q86" s="57">
        <f t="shared" si="15"/>
        <v>0</v>
      </c>
      <c r="R86" s="57">
        <f t="shared" si="16"/>
        <v>0</v>
      </c>
      <c r="S86" s="57">
        <f t="shared" si="16"/>
        <v>0</v>
      </c>
      <c r="V86" s="370">
        <f t="shared" si="12"/>
        <v>79</v>
      </c>
    </row>
    <row r="87" spans="1:22" ht="14.45" customHeight="1" x14ac:dyDescent="0.3">
      <c r="A87" s="794"/>
      <c r="B87" s="56" t="s">
        <v>403</v>
      </c>
      <c r="C87" s="57">
        <f t="shared" si="14"/>
        <v>0</v>
      </c>
      <c r="D87" s="57">
        <f t="shared" si="14"/>
        <v>0</v>
      </c>
      <c r="E87" s="57">
        <f t="shared" si="14"/>
        <v>0</v>
      </c>
      <c r="F87" s="91"/>
      <c r="G87" s="91"/>
      <c r="H87" s="91"/>
      <c r="I87" s="91"/>
      <c r="J87" s="91"/>
      <c r="K87" s="91"/>
      <c r="L87" s="91"/>
      <c r="M87" s="91"/>
      <c r="N87" s="91"/>
      <c r="O87" s="91"/>
      <c r="P87" s="91"/>
      <c r="Q87" s="57">
        <f t="shared" si="15"/>
        <v>0</v>
      </c>
      <c r="R87" s="57">
        <f t="shared" si="16"/>
        <v>0</v>
      </c>
      <c r="S87" s="57">
        <f t="shared" si="16"/>
        <v>0</v>
      </c>
      <c r="V87" s="370">
        <f t="shared" si="12"/>
        <v>80</v>
      </c>
    </row>
    <row r="88" spans="1:22" ht="14.45" customHeight="1" x14ac:dyDescent="0.3">
      <c r="A88" s="794"/>
      <c r="B88" s="56" t="s">
        <v>404</v>
      </c>
      <c r="C88" s="57">
        <f t="shared" si="14"/>
        <v>0</v>
      </c>
      <c r="D88" s="57">
        <f t="shared" si="14"/>
        <v>0</v>
      </c>
      <c r="E88" s="57">
        <f t="shared" si="14"/>
        <v>0</v>
      </c>
      <c r="F88" s="91"/>
      <c r="G88" s="91"/>
      <c r="H88" s="91"/>
      <c r="I88" s="91"/>
      <c r="J88" s="91"/>
      <c r="K88" s="91"/>
      <c r="L88" s="91"/>
      <c r="M88" s="91"/>
      <c r="N88" s="91"/>
      <c r="O88" s="91"/>
      <c r="P88" s="91"/>
      <c r="Q88" s="57">
        <f t="shared" si="15"/>
        <v>0</v>
      </c>
      <c r="R88" s="57">
        <f t="shared" si="16"/>
        <v>0</v>
      </c>
      <c r="S88" s="57">
        <f t="shared" si="16"/>
        <v>0</v>
      </c>
      <c r="V88" s="370">
        <f t="shared" si="12"/>
        <v>81</v>
      </c>
    </row>
    <row r="89" spans="1:22" ht="14.45" customHeight="1" x14ac:dyDescent="0.3">
      <c r="A89" s="794"/>
      <c r="B89" s="56" t="s">
        <v>405</v>
      </c>
      <c r="C89" s="57">
        <f t="shared" si="14"/>
        <v>0</v>
      </c>
      <c r="D89" s="57">
        <f t="shared" si="14"/>
        <v>0</v>
      </c>
      <c r="E89" s="57">
        <f t="shared" si="14"/>
        <v>0</v>
      </c>
      <c r="F89" s="91"/>
      <c r="G89" s="91"/>
      <c r="H89" s="91"/>
      <c r="I89" s="91"/>
      <c r="J89" s="91"/>
      <c r="K89" s="91"/>
      <c r="L89" s="91"/>
      <c r="M89" s="91"/>
      <c r="N89" s="91"/>
      <c r="O89" s="91"/>
      <c r="P89" s="91"/>
      <c r="Q89" s="57">
        <f t="shared" si="15"/>
        <v>0</v>
      </c>
      <c r="R89" s="57">
        <f t="shared" si="16"/>
        <v>0</v>
      </c>
      <c r="S89" s="57">
        <f t="shared" si="16"/>
        <v>0</v>
      </c>
      <c r="V89" s="370">
        <f t="shared" si="12"/>
        <v>82</v>
      </c>
    </row>
    <row r="90" spans="1:22" ht="14.45" customHeight="1" x14ac:dyDescent="0.3">
      <c r="A90" s="794"/>
      <c r="B90" s="56" t="s">
        <v>406</v>
      </c>
      <c r="C90" s="57">
        <f t="shared" si="14"/>
        <v>0</v>
      </c>
      <c r="D90" s="57">
        <f t="shared" si="14"/>
        <v>0</v>
      </c>
      <c r="E90" s="57">
        <f t="shared" si="14"/>
        <v>0</v>
      </c>
      <c r="F90" s="91"/>
      <c r="G90" s="91"/>
      <c r="H90" s="91"/>
      <c r="I90" s="91"/>
      <c r="J90" s="91"/>
      <c r="K90" s="91"/>
      <c r="L90" s="91"/>
      <c r="M90" s="91"/>
      <c r="N90" s="91"/>
      <c r="O90" s="91"/>
      <c r="P90" s="91"/>
      <c r="Q90" s="57">
        <f t="shared" si="15"/>
        <v>0</v>
      </c>
      <c r="R90" s="57">
        <f t="shared" si="16"/>
        <v>0</v>
      </c>
      <c r="S90" s="57">
        <f t="shared" si="16"/>
        <v>0</v>
      </c>
      <c r="V90" s="370">
        <f t="shared" si="12"/>
        <v>83</v>
      </c>
    </row>
    <row r="91" spans="1:22" ht="14.45" customHeight="1" x14ac:dyDescent="0.3">
      <c r="A91" s="794"/>
      <c r="B91" s="56" t="s">
        <v>407</v>
      </c>
      <c r="C91" s="57">
        <f t="shared" si="14"/>
        <v>0</v>
      </c>
      <c r="D91" s="57">
        <f t="shared" si="14"/>
        <v>0</v>
      </c>
      <c r="E91" s="57">
        <f t="shared" si="14"/>
        <v>0</v>
      </c>
      <c r="F91" s="91"/>
      <c r="G91" s="91"/>
      <c r="H91" s="91"/>
      <c r="I91" s="91"/>
      <c r="J91" s="91"/>
      <c r="K91" s="91"/>
      <c r="L91" s="91"/>
      <c r="M91" s="91"/>
      <c r="N91" s="91"/>
      <c r="O91" s="91"/>
      <c r="P91" s="91"/>
      <c r="Q91" s="57">
        <f t="shared" si="15"/>
        <v>0</v>
      </c>
      <c r="R91" s="57">
        <f t="shared" si="16"/>
        <v>0</v>
      </c>
      <c r="S91" s="57">
        <f t="shared" si="16"/>
        <v>0</v>
      </c>
      <c r="V91" s="370">
        <f t="shared" si="12"/>
        <v>84</v>
      </c>
    </row>
    <row r="92" spans="1:22" ht="14.45" customHeight="1" x14ac:dyDescent="0.3">
      <c r="A92" s="794"/>
      <c r="B92" s="56" t="s">
        <v>408</v>
      </c>
      <c r="C92" s="57">
        <f>Q55</f>
        <v>0</v>
      </c>
      <c r="D92" s="57">
        <f t="shared" si="14"/>
        <v>0</v>
      </c>
      <c r="E92" s="57">
        <f t="shared" si="14"/>
        <v>0</v>
      </c>
      <c r="F92" s="91"/>
      <c r="G92" s="91"/>
      <c r="H92" s="91"/>
      <c r="I92" s="91"/>
      <c r="J92" s="91"/>
      <c r="K92" s="91"/>
      <c r="L92" s="91"/>
      <c r="M92" s="91"/>
      <c r="N92" s="91"/>
      <c r="O92" s="91"/>
      <c r="P92" s="91"/>
      <c r="Q92" s="57">
        <f t="shared" si="15"/>
        <v>0</v>
      </c>
      <c r="R92" s="57">
        <f t="shared" si="16"/>
        <v>0</v>
      </c>
      <c r="S92" s="57">
        <f t="shared" si="16"/>
        <v>0</v>
      </c>
      <c r="V92" s="370">
        <f t="shared" si="12"/>
        <v>85</v>
      </c>
    </row>
    <row r="93" spans="1:22" ht="14.45" customHeight="1" x14ac:dyDescent="0.3">
      <c r="A93" s="794"/>
      <c r="B93" s="56" t="s">
        <v>409</v>
      </c>
      <c r="C93" s="57">
        <f t="shared" ref="C93:E102" si="17">Q56</f>
        <v>0</v>
      </c>
      <c r="D93" s="57">
        <f t="shared" si="17"/>
        <v>0</v>
      </c>
      <c r="E93" s="57">
        <f t="shared" si="17"/>
        <v>0</v>
      </c>
      <c r="F93" s="91"/>
      <c r="G93" s="91"/>
      <c r="H93" s="91"/>
      <c r="I93" s="91"/>
      <c r="J93" s="91"/>
      <c r="K93" s="91"/>
      <c r="L93" s="91"/>
      <c r="M93" s="91"/>
      <c r="N93" s="91"/>
      <c r="O93" s="91"/>
      <c r="P93" s="91"/>
      <c r="Q93" s="57">
        <f t="shared" si="15"/>
        <v>0</v>
      </c>
      <c r="R93" s="57">
        <f t="shared" si="16"/>
        <v>0</v>
      </c>
      <c r="S93" s="57">
        <f t="shared" si="16"/>
        <v>0</v>
      </c>
      <c r="V93" s="370">
        <f t="shared" si="12"/>
        <v>86</v>
      </c>
    </row>
    <row r="94" spans="1:22" ht="14.45" customHeight="1" x14ac:dyDescent="0.3">
      <c r="A94" s="794"/>
      <c r="B94" s="56" t="s">
        <v>410</v>
      </c>
      <c r="C94" s="57">
        <f t="shared" si="17"/>
        <v>0</v>
      </c>
      <c r="D94" s="57">
        <f t="shared" si="17"/>
        <v>0</v>
      </c>
      <c r="E94" s="57">
        <f t="shared" si="17"/>
        <v>0</v>
      </c>
      <c r="F94" s="91"/>
      <c r="G94" s="91"/>
      <c r="H94" s="91"/>
      <c r="I94" s="91"/>
      <c r="J94" s="91"/>
      <c r="K94" s="91"/>
      <c r="L94" s="91"/>
      <c r="M94" s="91"/>
      <c r="N94" s="91"/>
      <c r="O94" s="91"/>
      <c r="P94" s="91"/>
      <c r="Q94" s="57">
        <f t="shared" si="15"/>
        <v>0</v>
      </c>
      <c r="R94" s="57">
        <f t="shared" si="16"/>
        <v>0</v>
      </c>
      <c r="S94" s="57">
        <f t="shared" si="16"/>
        <v>0</v>
      </c>
      <c r="V94" s="370">
        <f t="shared" si="12"/>
        <v>87</v>
      </c>
    </row>
    <row r="95" spans="1:22" ht="14.45" customHeight="1" x14ac:dyDescent="0.3">
      <c r="A95" s="794"/>
      <c r="B95" s="56" t="s">
        <v>411</v>
      </c>
      <c r="C95" s="57">
        <f t="shared" si="17"/>
        <v>0</v>
      </c>
      <c r="D95" s="57">
        <f t="shared" si="17"/>
        <v>0</v>
      </c>
      <c r="E95" s="57">
        <f t="shared" si="17"/>
        <v>0</v>
      </c>
      <c r="F95" s="91"/>
      <c r="G95" s="91"/>
      <c r="H95" s="91"/>
      <c r="I95" s="91"/>
      <c r="J95" s="91"/>
      <c r="K95" s="91"/>
      <c r="L95" s="91"/>
      <c r="M95" s="91"/>
      <c r="N95" s="91"/>
      <c r="O95" s="91"/>
      <c r="P95" s="91"/>
      <c r="Q95" s="57">
        <f t="shared" si="15"/>
        <v>0</v>
      </c>
      <c r="R95" s="57">
        <f t="shared" si="16"/>
        <v>0</v>
      </c>
      <c r="S95" s="57">
        <f t="shared" si="16"/>
        <v>0</v>
      </c>
      <c r="V95" s="370">
        <f t="shared" si="12"/>
        <v>88</v>
      </c>
    </row>
    <row r="96" spans="1:22" ht="14.45" customHeight="1" x14ac:dyDescent="0.3">
      <c r="A96" s="794"/>
      <c r="B96" s="56" t="s">
        <v>138</v>
      </c>
      <c r="C96" s="57">
        <f t="shared" si="17"/>
        <v>0</v>
      </c>
      <c r="D96" s="57">
        <f t="shared" si="17"/>
        <v>0</v>
      </c>
      <c r="E96" s="57">
        <f t="shared" si="17"/>
        <v>0</v>
      </c>
      <c r="F96" s="91"/>
      <c r="G96" s="91"/>
      <c r="H96" s="91"/>
      <c r="I96" s="91"/>
      <c r="J96" s="91"/>
      <c r="K96" s="91"/>
      <c r="L96" s="91"/>
      <c r="M96" s="91"/>
      <c r="N96" s="91"/>
      <c r="O96" s="91"/>
      <c r="P96" s="91"/>
      <c r="Q96" s="57">
        <f t="shared" si="15"/>
        <v>0</v>
      </c>
      <c r="R96" s="57">
        <f t="shared" si="16"/>
        <v>0</v>
      </c>
      <c r="S96" s="57">
        <f t="shared" si="16"/>
        <v>0</v>
      </c>
      <c r="V96" s="370">
        <f t="shared" si="12"/>
        <v>89</v>
      </c>
    </row>
    <row r="97" spans="1:22" x14ac:dyDescent="0.3">
      <c r="A97" s="794"/>
      <c r="B97" s="56" t="s">
        <v>94</v>
      </c>
      <c r="C97" s="57">
        <f t="shared" si="17"/>
        <v>0</v>
      </c>
      <c r="D97" s="57">
        <f t="shared" si="17"/>
        <v>0</v>
      </c>
      <c r="E97" s="57">
        <f t="shared" si="17"/>
        <v>0</v>
      </c>
      <c r="F97" s="91"/>
      <c r="G97" s="91"/>
      <c r="H97" s="91"/>
      <c r="I97" s="91"/>
      <c r="J97" s="91"/>
      <c r="K97" s="91"/>
      <c r="L97" s="91"/>
      <c r="M97" s="91"/>
      <c r="N97" s="91"/>
      <c r="O97" s="91"/>
      <c r="P97" s="91"/>
      <c r="Q97" s="57">
        <f t="shared" si="15"/>
        <v>0</v>
      </c>
      <c r="R97" s="57">
        <f t="shared" si="16"/>
        <v>0</v>
      </c>
      <c r="S97" s="57">
        <f t="shared" si="16"/>
        <v>0</v>
      </c>
      <c r="V97" s="370">
        <f t="shared" si="12"/>
        <v>90</v>
      </c>
    </row>
    <row r="98" spans="1:22" x14ac:dyDescent="0.3">
      <c r="A98" s="794"/>
      <c r="B98" s="56" t="s">
        <v>102</v>
      </c>
      <c r="C98" s="57">
        <f t="shared" si="17"/>
        <v>0</v>
      </c>
      <c r="D98" s="57">
        <f t="shared" si="17"/>
        <v>0</v>
      </c>
      <c r="E98" s="57">
        <f t="shared" si="17"/>
        <v>0</v>
      </c>
      <c r="F98" s="91"/>
      <c r="G98" s="91"/>
      <c r="H98" s="91"/>
      <c r="I98" s="91"/>
      <c r="J98" s="91"/>
      <c r="K98" s="91"/>
      <c r="L98" s="91"/>
      <c r="M98" s="91"/>
      <c r="N98" s="91"/>
      <c r="O98" s="91"/>
      <c r="P98" s="91"/>
      <c r="Q98" s="57">
        <f t="shared" si="15"/>
        <v>0</v>
      </c>
      <c r="R98" s="57">
        <f t="shared" si="16"/>
        <v>0</v>
      </c>
      <c r="S98" s="57">
        <f t="shared" si="16"/>
        <v>0</v>
      </c>
      <c r="V98" s="370">
        <f t="shared" si="12"/>
        <v>91</v>
      </c>
    </row>
    <row r="99" spans="1:22" x14ac:dyDescent="0.3">
      <c r="A99" s="794"/>
      <c r="B99" s="56" t="s">
        <v>103</v>
      </c>
      <c r="C99" s="57">
        <f t="shared" si="17"/>
        <v>0</v>
      </c>
      <c r="D99" s="57">
        <f t="shared" si="17"/>
        <v>0</v>
      </c>
      <c r="E99" s="57">
        <f t="shared" si="17"/>
        <v>0</v>
      </c>
      <c r="F99" s="91"/>
      <c r="G99" s="91"/>
      <c r="H99" s="91"/>
      <c r="I99" s="91"/>
      <c r="J99" s="91"/>
      <c r="K99" s="91"/>
      <c r="L99" s="91"/>
      <c r="M99" s="91"/>
      <c r="N99" s="91"/>
      <c r="O99" s="91"/>
      <c r="P99" s="91"/>
      <c r="Q99" s="57">
        <f t="shared" si="15"/>
        <v>0</v>
      </c>
      <c r="R99" s="57">
        <f t="shared" si="16"/>
        <v>0</v>
      </c>
      <c r="S99" s="57">
        <f t="shared" si="16"/>
        <v>0</v>
      </c>
      <c r="V99" s="370">
        <f t="shared" si="12"/>
        <v>92</v>
      </c>
    </row>
    <row r="100" spans="1:22" x14ac:dyDescent="0.3">
      <c r="A100" s="794"/>
      <c r="B100" s="56" t="s">
        <v>104</v>
      </c>
      <c r="C100" s="57">
        <f t="shared" si="17"/>
        <v>0</v>
      </c>
      <c r="D100" s="57">
        <f t="shared" si="17"/>
        <v>0</v>
      </c>
      <c r="E100" s="57">
        <f t="shared" si="17"/>
        <v>0</v>
      </c>
      <c r="F100" s="91"/>
      <c r="G100" s="91"/>
      <c r="H100" s="91"/>
      <c r="I100" s="91"/>
      <c r="J100" s="91"/>
      <c r="K100" s="91"/>
      <c r="L100" s="91"/>
      <c r="M100" s="91"/>
      <c r="N100" s="91"/>
      <c r="O100" s="91"/>
      <c r="P100" s="91"/>
      <c r="Q100" s="57">
        <f t="shared" si="15"/>
        <v>0</v>
      </c>
      <c r="R100" s="57">
        <f t="shared" si="16"/>
        <v>0</v>
      </c>
      <c r="S100" s="57">
        <f t="shared" si="16"/>
        <v>0</v>
      </c>
      <c r="V100" s="370">
        <f t="shared" si="12"/>
        <v>93</v>
      </c>
    </row>
    <row r="101" spans="1:22" x14ac:dyDescent="0.3">
      <c r="A101" s="794"/>
      <c r="B101" s="56" t="s">
        <v>105</v>
      </c>
      <c r="C101" s="57">
        <f t="shared" si="17"/>
        <v>0</v>
      </c>
      <c r="D101" s="57">
        <f t="shared" si="17"/>
        <v>0</v>
      </c>
      <c r="E101" s="57">
        <f t="shared" si="17"/>
        <v>0</v>
      </c>
      <c r="F101" s="91"/>
      <c r="G101" s="91"/>
      <c r="H101" s="91"/>
      <c r="I101" s="91"/>
      <c r="J101" s="91"/>
      <c r="K101" s="91"/>
      <c r="L101" s="91"/>
      <c r="M101" s="91"/>
      <c r="N101" s="91"/>
      <c r="O101" s="91"/>
      <c r="P101" s="91"/>
      <c r="Q101" s="57">
        <f t="shared" si="15"/>
        <v>0</v>
      </c>
      <c r="R101" s="57">
        <f t="shared" si="16"/>
        <v>0</v>
      </c>
      <c r="S101" s="57">
        <f t="shared" si="16"/>
        <v>0</v>
      </c>
      <c r="V101" s="370">
        <f t="shared" si="12"/>
        <v>94</v>
      </c>
    </row>
    <row r="102" spans="1:22" x14ac:dyDescent="0.3">
      <c r="A102" s="794"/>
      <c r="B102" s="56" t="s">
        <v>106</v>
      </c>
      <c r="C102" s="57">
        <f t="shared" si="17"/>
        <v>0</v>
      </c>
      <c r="D102" s="57">
        <f t="shared" si="17"/>
        <v>0</v>
      </c>
      <c r="E102" s="57">
        <f t="shared" si="17"/>
        <v>0</v>
      </c>
      <c r="F102" s="91"/>
      <c r="G102" s="91"/>
      <c r="H102" s="91"/>
      <c r="I102" s="91"/>
      <c r="J102" s="91"/>
      <c r="K102" s="91"/>
      <c r="L102" s="91"/>
      <c r="M102" s="91"/>
      <c r="N102" s="91"/>
      <c r="O102" s="91"/>
      <c r="P102" s="91"/>
      <c r="Q102" s="57">
        <f t="shared" si="15"/>
        <v>0</v>
      </c>
      <c r="R102" s="57">
        <f t="shared" si="16"/>
        <v>0</v>
      </c>
      <c r="S102" s="57">
        <f t="shared" si="16"/>
        <v>0</v>
      </c>
      <c r="V102" s="370">
        <f t="shared" si="12"/>
        <v>95</v>
      </c>
    </row>
    <row r="103" spans="1:22" ht="14.25" thickBot="1" x14ac:dyDescent="0.35">
      <c r="A103" s="794"/>
      <c r="B103" s="58" t="s">
        <v>140</v>
      </c>
      <c r="C103" s="59">
        <f t="shared" ref="C103:S103" si="18">SUM(C82:C102)</f>
        <v>0</v>
      </c>
      <c r="D103" s="59">
        <f t="shared" si="18"/>
        <v>0</v>
      </c>
      <c r="E103" s="59">
        <f t="shared" si="18"/>
        <v>0</v>
      </c>
      <c r="F103" s="59">
        <f t="shared" si="18"/>
        <v>0</v>
      </c>
      <c r="G103" s="59">
        <f t="shared" si="18"/>
        <v>0</v>
      </c>
      <c r="H103" s="59">
        <f t="shared" si="18"/>
        <v>0</v>
      </c>
      <c r="I103" s="59">
        <f t="shared" si="18"/>
        <v>0</v>
      </c>
      <c r="J103" s="59">
        <f t="shared" si="18"/>
        <v>0</v>
      </c>
      <c r="K103" s="59">
        <f t="shared" si="18"/>
        <v>0</v>
      </c>
      <c r="L103" s="59">
        <f t="shared" si="18"/>
        <v>0</v>
      </c>
      <c r="M103" s="59">
        <f t="shared" si="18"/>
        <v>0</v>
      </c>
      <c r="N103" s="59">
        <f t="shared" si="18"/>
        <v>0</v>
      </c>
      <c r="O103" s="59">
        <f t="shared" si="18"/>
        <v>0</v>
      </c>
      <c r="P103" s="59">
        <f t="shared" si="18"/>
        <v>0</v>
      </c>
      <c r="Q103" s="59">
        <f t="shared" si="18"/>
        <v>0</v>
      </c>
      <c r="R103" s="59">
        <f t="shared" si="18"/>
        <v>0</v>
      </c>
      <c r="S103" s="59">
        <f t="shared" si="18"/>
        <v>0</v>
      </c>
      <c r="T103" s="216"/>
      <c r="U103" s="46" t="str">
        <f>RIGHT(A82,4)&amp;"reseau"</f>
        <v>2021reseau</v>
      </c>
      <c r="V103" s="370">
        <f t="shared" si="12"/>
        <v>96</v>
      </c>
    </row>
    <row r="104" spans="1:22" x14ac:dyDescent="0.3">
      <c r="A104" s="794"/>
      <c r="B104" s="60"/>
      <c r="C104" s="57"/>
      <c r="D104" s="57"/>
      <c r="E104" s="57"/>
      <c r="F104" s="57"/>
      <c r="G104" s="57"/>
      <c r="H104" s="57"/>
      <c r="I104" s="57"/>
      <c r="J104" s="57"/>
      <c r="K104" s="57"/>
      <c r="L104" s="57"/>
      <c r="M104" s="57"/>
      <c r="N104" s="57"/>
      <c r="O104" s="57"/>
      <c r="P104" s="57"/>
      <c r="Q104" s="57"/>
      <c r="R104" s="57"/>
      <c r="S104" s="57"/>
      <c r="T104" s="57"/>
      <c r="V104" s="370">
        <f t="shared" si="12"/>
        <v>97</v>
      </c>
    </row>
    <row r="105" spans="1:22" x14ac:dyDescent="0.3">
      <c r="A105" s="794"/>
      <c r="B105" s="56" t="s">
        <v>398</v>
      </c>
      <c r="C105" s="57">
        <f>Q68</f>
        <v>0</v>
      </c>
      <c r="D105" s="57">
        <f>R68</f>
        <v>0</v>
      </c>
      <c r="E105" s="57">
        <f>S68</f>
        <v>0</v>
      </c>
      <c r="F105" s="91"/>
      <c r="G105" s="91"/>
      <c r="H105" s="91"/>
      <c r="I105" s="91"/>
      <c r="J105" s="91"/>
      <c r="K105" s="91"/>
      <c r="L105" s="91"/>
      <c r="M105" s="91"/>
      <c r="N105" s="91"/>
      <c r="O105" s="91"/>
      <c r="P105" s="91"/>
      <c r="Q105" s="57">
        <f>SUM(C105,F105:J105,M105:N105)</f>
        <v>0</v>
      </c>
      <c r="R105" s="57">
        <f>SUM(D105,K105,O105)</f>
        <v>0</v>
      </c>
      <c r="S105" s="57">
        <f>SUM(E105,L105,P105)</f>
        <v>0</v>
      </c>
      <c r="T105" s="57"/>
      <c r="V105" s="370">
        <f t="shared" si="12"/>
        <v>98</v>
      </c>
    </row>
    <row r="106" spans="1:22" x14ac:dyDescent="0.3">
      <c r="A106" s="794"/>
      <c r="B106" s="56" t="s">
        <v>141</v>
      </c>
      <c r="C106" s="57">
        <f t="shared" ref="C106:E116" si="19">Q69</f>
        <v>0</v>
      </c>
      <c r="D106" s="57">
        <f t="shared" si="19"/>
        <v>0</v>
      </c>
      <c r="E106" s="57">
        <f t="shared" si="19"/>
        <v>0</v>
      </c>
      <c r="F106" s="91"/>
      <c r="G106" s="91"/>
      <c r="H106" s="91"/>
      <c r="I106" s="91"/>
      <c r="J106" s="91"/>
      <c r="K106" s="91"/>
      <c r="L106" s="91"/>
      <c r="M106" s="91"/>
      <c r="N106" s="91"/>
      <c r="O106" s="91"/>
      <c r="P106" s="91"/>
      <c r="Q106" s="57">
        <f t="shared" ref="Q106:Q116" si="20">SUM(C106,F106:J106,M106:N106)</f>
        <v>0</v>
      </c>
      <c r="R106" s="57">
        <f t="shared" ref="R106:S116" si="21">SUM(D106,K106,O106)</f>
        <v>0</v>
      </c>
      <c r="S106" s="57">
        <f t="shared" si="21"/>
        <v>0</v>
      </c>
      <c r="T106" s="57"/>
      <c r="V106" s="370">
        <f t="shared" si="12"/>
        <v>99</v>
      </c>
    </row>
    <row r="107" spans="1:22" x14ac:dyDescent="0.3">
      <c r="A107" s="794"/>
      <c r="B107" s="56" t="s">
        <v>142</v>
      </c>
      <c r="C107" s="57">
        <f t="shared" si="19"/>
        <v>0</v>
      </c>
      <c r="D107" s="57">
        <f t="shared" si="19"/>
        <v>0</v>
      </c>
      <c r="E107" s="57">
        <f t="shared" si="19"/>
        <v>0</v>
      </c>
      <c r="F107" s="91"/>
      <c r="G107" s="91"/>
      <c r="H107" s="91"/>
      <c r="I107" s="91"/>
      <c r="J107" s="91"/>
      <c r="K107" s="91"/>
      <c r="L107" s="91"/>
      <c r="M107" s="91"/>
      <c r="N107" s="91"/>
      <c r="O107" s="91"/>
      <c r="P107" s="91"/>
      <c r="Q107" s="57">
        <f t="shared" si="20"/>
        <v>0</v>
      </c>
      <c r="R107" s="57">
        <f t="shared" si="21"/>
        <v>0</v>
      </c>
      <c r="S107" s="57">
        <f t="shared" si="21"/>
        <v>0</v>
      </c>
      <c r="T107" s="57"/>
      <c r="V107" s="370">
        <f t="shared" si="12"/>
        <v>100</v>
      </c>
    </row>
    <row r="108" spans="1:22" x14ac:dyDescent="0.3">
      <c r="A108" s="794"/>
      <c r="B108" s="56" t="s">
        <v>137</v>
      </c>
      <c r="C108" s="57">
        <f t="shared" si="19"/>
        <v>0</v>
      </c>
      <c r="D108" s="57">
        <f t="shared" si="19"/>
        <v>0</v>
      </c>
      <c r="E108" s="57">
        <f t="shared" si="19"/>
        <v>0</v>
      </c>
      <c r="F108" s="91"/>
      <c r="G108" s="91"/>
      <c r="H108" s="91"/>
      <c r="I108" s="91"/>
      <c r="J108" s="91"/>
      <c r="K108" s="91"/>
      <c r="L108" s="91"/>
      <c r="M108" s="91"/>
      <c r="N108" s="91"/>
      <c r="O108" s="91"/>
      <c r="P108" s="91"/>
      <c r="Q108" s="57">
        <f t="shared" si="20"/>
        <v>0</v>
      </c>
      <c r="R108" s="57">
        <f t="shared" si="21"/>
        <v>0</v>
      </c>
      <c r="S108" s="57">
        <f t="shared" si="21"/>
        <v>0</v>
      </c>
      <c r="T108" s="57"/>
      <c r="V108" s="370">
        <f t="shared" si="12"/>
        <v>101</v>
      </c>
    </row>
    <row r="109" spans="1:22" x14ac:dyDescent="0.3">
      <c r="A109" s="794"/>
      <c r="B109" s="56" t="s">
        <v>143</v>
      </c>
      <c r="C109" s="57">
        <f t="shared" si="19"/>
        <v>0</v>
      </c>
      <c r="D109" s="57">
        <f t="shared" si="19"/>
        <v>0</v>
      </c>
      <c r="E109" s="57">
        <f t="shared" si="19"/>
        <v>0</v>
      </c>
      <c r="F109" s="91"/>
      <c r="G109" s="91"/>
      <c r="H109" s="91"/>
      <c r="I109" s="91"/>
      <c r="J109" s="91"/>
      <c r="K109" s="91"/>
      <c r="L109" s="91"/>
      <c r="M109" s="91"/>
      <c r="N109" s="91"/>
      <c r="O109" s="91"/>
      <c r="P109" s="91"/>
      <c r="Q109" s="57">
        <f t="shared" si="20"/>
        <v>0</v>
      </c>
      <c r="R109" s="57">
        <f t="shared" si="21"/>
        <v>0</v>
      </c>
      <c r="S109" s="57">
        <f t="shared" si="21"/>
        <v>0</v>
      </c>
      <c r="T109" s="57"/>
      <c r="V109" s="370">
        <f t="shared" si="12"/>
        <v>102</v>
      </c>
    </row>
    <row r="110" spans="1:22" x14ac:dyDescent="0.3">
      <c r="A110" s="794"/>
      <c r="B110" s="56" t="s">
        <v>144</v>
      </c>
      <c r="C110" s="57">
        <f t="shared" si="19"/>
        <v>0</v>
      </c>
      <c r="D110" s="57">
        <f t="shared" si="19"/>
        <v>0</v>
      </c>
      <c r="E110" s="57">
        <f t="shared" si="19"/>
        <v>0</v>
      </c>
      <c r="F110" s="91"/>
      <c r="G110" s="91"/>
      <c r="H110" s="91"/>
      <c r="I110" s="91"/>
      <c r="J110" s="91"/>
      <c r="K110" s="91"/>
      <c r="L110" s="91"/>
      <c r="M110" s="91"/>
      <c r="N110" s="91"/>
      <c r="O110" s="91"/>
      <c r="P110" s="91"/>
      <c r="Q110" s="57">
        <f t="shared" si="20"/>
        <v>0</v>
      </c>
      <c r="R110" s="57">
        <f t="shared" si="21"/>
        <v>0</v>
      </c>
      <c r="S110" s="57">
        <f t="shared" si="21"/>
        <v>0</v>
      </c>
      <c r="T110" s="57"/>
      <c r="V110" s="370">
        <f t="shared" si="12"/>
        <v>103</v>
      </c>
    </row>
    <row r="111" spans="1:22" x14ac:dyDescent="0.3">
      <c r="A111" s="794"/>
      <c r="B111" s="56" t="s">
        <v>139</v>
      </c>
      <c r="C111" s="57">
        <f t="shared" si="19"/>
        <v>0</v>
      </c>
      <c r="D111" s="57">
        <f t="shared" si="19"/>
        <v>0</v>
      </c>
      <c r="E111" s="57">
        <f t="shared" si="19"/>
        <v>0</v>
      </c>
      <c r="F111" s="91"/>
      <c r="G111" s="91"/>
      <c r="H111" s="91"/>
      <c r="I111" s="91"/>
      <c r="J111" s="91"/>
      <c r="K111" s="91"/>
      <c r="L111" s="91"/>
      <c r="M111" s="91"/>
      <c r="N111" s="91"/>
      <c r="O111" s="91"/>
      <c r="P111" s="91"/>
      <c r="Q111" s="57">
        <f t="shared" si="20"/>
        <v>0</v>
      </c>
      <c r="R111" s="57">
        <f t="shared" si="21"/>
        <v>0</v>
      </c>
      <c r="S111" s="57">
        <f t="shared" si="21"/>
        <v>0</v>
      </c>
      <c r="T111" s="57"/>
      <c r="V111" s="370">
        <f t="shared" si="12"/>
        <v>104</v>
      </c>
    </row>
    <row r="112" spans="1:22" x14ac:dyDescent="0.3">
      <c r="A112" s="794"/>
      <c r="B112" s="56" t="s">
        <v>102</v>
      </c>
      <c r="C112" s="57">
        <f t="shared" si="19"/>
        <v>0</v>
      </c>
      <c r="D112" s="57">
        <f t="shared" si="19"/>
        <v>0</v>
      </c>
      <c r="E112" s="57">
        <f t="shared" si="19"/>
        <v>0</v>
      </c>
      <c r="F112" s="91"/>
      <c r="G112" s="91"/>
      <c r="H112" s="91"/>
      <c r="I112" s="91"/>
      <c r="J112" s="91"/>
      <c r="K112" s="91"/>
      <c r="L112" s="91"/>
      <c r="M112" s="91"/>
      <c r="N112" s="91"/>
      <c r="O112" s="91"/>
      <c r="P112" s="91"/>
      <c r="Q112" s="57">
        <f t="shared" si="20"/>
        <v>0</v>
      </c>
      <c r="R112" s="57">
        <f t="shared" si="21"/>
        <v>0</v>
      </c>
      <c r="S112" s="57">
        <f t="shared" si="21"/>
        <v>0</v>
      </c>
      <c r="T112" s="57"/>
      <c r="V112" s="370">
        <f t="shared" si="12"/>
        <v>105</v>
      </c>
    </row>
    <row r="113" spans="1:22" x14ac:dyDescent="0.3">
      <c r="A113" s="794"/>
      <c r="B113" s="56" t="s">
        <v>103</v>
      </c>
      <c r="C113" s="57">
        <f t="shared" si="19"/>
        <v>0</v>
      </c>
      <c r="D113" s="57">
        <f t="shared" si="19"/>
        <v>0</v>
      </c>
      <c r="E113" s="57">
        <f t="shared" si="19"/>
        <v>0</v>
      </c>
      <c r="F113" s="91"/>
      <c r="G113" s="91"/>
      <c r="H113" s="91"/>
      <c r="I113" s="91"/>
      <c r="J113" s="91"/>
      <c r="K113" s="91"/>
      <c r="L113" s="91"/>
      <c r="M113" s="91"/>
      <c r="N113" s="91"/>
      <c r="O113" s="91"/>
      <c r="P113" s="91"/>
      <c r="Q113" s="57">
        <f t="shared" si="20"/>
        <v>0</v>
      </c>
      <c r="R113" s="57">
        <f t="shared" si="21"/>
        <v>0</v>
      </c>
      <c r="S113" s="57">
        <f t="shared" si="21"/>
        <v>0</v>
      </c>
      <c r="T113" s="57"/>
      <c r="V113" s="370">
        <f t="shared" si="12"/>
        <v>106</v>
      </c>
    </row>
    <row r="114" spans="1:22" x14ac:dyDescent="0.3">
      <c r="A114" s="794"/>
      <c r="B114" s="56" t="s">
        <v>104</v>
      </c>
      <c r="C114" s="57">
        <f t="shared" si="19"/>
        <v>0</v>
      </c>
      <c r="D114" s="57">
        <f t="shared" si="19"/>
        <v>0</v>
      </c>
      <c r="E114" s="57">
        <f t="shared" si="19"/>
        <v>0</v>
      </c>
      <c r="F114" s="91"/>
      <c r="G114" s="91"/>
      <c r="H114" s="91"/>
      <c r="I114" s="91"/>
      <c r="J114" s="91"/>
      <c r="K114" s="91"/>
      <c r="L114" s="91"/>
      <c r="M114" s="91"/>
      <c r="N114" s="91"/>
      <c r="O114" s="91"/>
      <c r="P114" s="91"/>
      <c r="Q114" s="57">
        <f t="shared" si="20"/>
        <v>0</v>
      </c>
      <c r="R114" s="57">
        <f t="shared" si="21"/>
        <v>0</v>
      </c>
      <c r="S114" s="57">
        <f t="shared" si="21"/>
        <v>0</v>
      </c>
      <c r="T114" s="57"/>
      <c r="V114" s="370">
        <f t="shared" si="12"/>
        <v>107</v>
      </c>
    </row>
    <row r="115" spans="1:22" x14ac:dyDescent="0.3">
      <c r="A115" s="794"/>
      <c r="B115" s="56" t="s">
        <v>105</v>
      </c>
      <c r="C115" s="57">
        <f t="shared" si="19"/>
        <v>0</v>
      </c>
      <c r="D115" s="57">
        <f t="shared" si="19"/>
        <v>0</v>
      </c>
      <c r="E115" s="57">
        <f t="shared" si="19"/>
        <v>0</v>
      </c>
      <c r="F115" s="91"/>
      <c r="G115" s="91"/>
      <c r="H115" s="91"/>
      <c r="I115" s="91"/>
      <c r="J115" s="91"/>
      <c r="K115" s="91"/>
      <c r="L115" s="91"/>
      <c r="M115" s="91"/>
      <c r="N115" s="91"/>
      <c r="O115" s="91"/>
      <c r="P115" s="91"/>
      <c r="Q115" s="57">
        <f t="shared" si="20"/>
        <v>0</v>
      </c>
      <c r="R115" s="57">
        <f t="shared" si="21"/>
        <v>0</v>
      </c>
      <c r="S115" s="57">
        <f t="shared" si="21"/>
        <v>0</v>
      </c>
      <c r="T115" s="57"/>
      <c r="V115" s="370">
        <f t="shared" si="12"/>
        <v>108</v>
      </c>
    </row>
    <row r="116" spans="1:22" x14ac:dyDescent="0.3">
      <c r="A116" s="794"/>
      <c r="B116" s="56" t="s">
        <v>106</v>
      </c>
      <c r="C116" s="57">
        <f t="shared" si="19"/>
        <v>0</v>
      </c>
      <c r="D116" s="57">
        <f t="shared" si="19"/>
        <v>0</v>
      </c>
      <c r="E116" s="57">
        <f t="shared" si="19"/>
        <v>0</v>
      </c>
      <c r="F116" s="91"/>
      <c r="G116" s="91"/>
      <c r="H116" s="91"/>
      <c r="I116" s="91"/>
      <c r="J116" s="91"/>
      <c r="K116" s="91"/>
      <c r="L116" s="91"/>
      <c r="M116" s="91"/>
      <c r="N116" s="91"/>
      <c r="O116" s="91"/>
      <c r="P116" s="91"/>
      <c r="Q116" s="57">
        <f t="shared" si="20"/>
        <v>0</v>
      </c>
      <c r="R116" s="57">
        <f t="shared" si="21"/>
        <v>0</v>
      </c>
      <c r="S116" s="57">
        <f t="shared" si="21"/>
        <v>0</v>
      </c>
      <c r="T116" s="57"/>
      <c r="V116" s="370">
        <f t="shared" si="12"/>
        <v>109</v>
      </c>
    </row>
    <row r="117" spans="1:22" ht="14.25" thickBot="1" x14ac:dyDescent="0.35">
      <c r="A117" s="794"/>
      <c r="B117" s="58" t="s">
        <v>145</v>
      </c>
      <c r="C117" s="59">
        <f t="shared" ref="C117:S117" si="22">SUM(C105:C116)</f>
        <v>0</v>
      </c>
      <c r="D117" s="59">
        <f t="shared" si="22"/>
        <v>0</v>
      </c>
      <c r="E117" s="59">
        <f t="shared" si="22"/>
        <v>0</v>
      </c>
      <c r="F117" s="59">
        <f t="shared" si="22"/>
        <v>0</v>
      </c>
      <c r="G117" s="59">
        <f t="shared" si="22"/>
        <v>0</v>
      </c>
      <c r="H117" s="59">
        <f t="shared" si="22"/>
        <v>0</v>
      </c>
      <c r="I117" s="59">
        <f t="shared" si="22"/>
        <v>0</v>
      </c>
      <c r="J117" s="59">
        <f t="shared" si="22"/>
        <v>0</v>
      </c>
      <c r="K117" s="59">
        <f t="shared" si="22"/>
        <v>0</v>
      </c>
      <c r="L117" s="59">
        <f t="shared" si="22"/>
        <v>0</v>
      </c>
      <c r="M117" s="59">
        <f t="shared" si="22"/>
        <v>0</v>
      </c>
      <c r="N117" s="59">
        <f t="shared" si="22"/>
        <v>0</v>
      </c>
      <c r="O117" s="59">
        <f t="shared" si="22"/>
        <v>0</v>
      </c>
      <c r="P117" s="59">
        <f t="shared" si="22"/>
        <v>0</v>
      </c>
      <c r="Q117" s="59">
        <f t="shared" si="22"/>
        <v>0</v>
      </c>
      <c r="R117" s="59">
        <f t="shared" si="22"/>
        <v>0</v>
      </c>
      <c r="S117" s="59">
        <f t="shared" si="22"/>
        <v>0</v>
      </c>
      <c r="T117" s="57"/>
      <c r="U117" s="46" t="str">
        <f>RIGHT(A82,4)&amp;"hors reseau"</f>
        <v>2021hors reseau</v>
      </c>
      <c r="V117" s="370">
        <f t="shared" si="12"/>
        <v>110</v>
      </c>
    </row>
    <row r="118" spans="1:22" x14ac:dyDescent="0.3">
      <c r="B118" s="41"/>
      <c r="C118" s="57"/>
      <c r="D118" s="57"/>
      <c r="E118" s="57"/>
      <c r="F118" s="57"/>
      <c r="G118" s="57"/>
      <c r="H118" s="57"/>
      <c r="I118" s="57"/>
      <c r="J118" s="57"/>
      <c r="K118" s="57"/>
      <c r="L118" s="57"/>
      <c r="M118" s="57"/>
      <c r="N118" s="61"/>
      <c r="O118" s="57"/>
      <c r="P118" s="57"/>
      <c r="Q118" s="57"/>
      <c r="R118" s="57"/>
      <c r="S118" s="57"/>
      <c r="V118" s="370">
        <f t="shared" si="12"/>
        <v>111</v>
      </c>
    </row>
    <row r="119" spans="1:22" x14ac:dyDescent="0.3">
      <c r="A119" s="794" t="s">
        <v>357</v>
      </c>
      <c r="B119" s="56" t="s">
        <v>398</v>
      </c>
      <c r="C119" s="57">
        <f>Q82</f>
        <v>0</v>
      </c>
      <c r="D119" s="57">
        <f>R82</f>
        <v>0</v>
      </c>
      <c r="E119" s="57">
        <f>S82</f>
        <v>0</v>
      </c>
      <c r="F119" s="91"/>
      <c r="G119" s="91"/>
      <c r="H119" s="91"/>
      <c r="I119" s="91"/>
      <c r="J119" s="91"/>
      <c r="K119" s="91"/>
      <c r="L119" s="91"/>
      <c r="M119" s="91"/>
      <c r="N119" s="91"/>
      <c r="O119" s="91"/>
      <c r="P119" s="91"/>
      <c r="Q119" s="57">
        <f>SUM(C119,F119:J119,M119:N119)</f>
        <v>0</v>
      </c>
      <c r="R119" s="57">
        <f>SUM(D119,K119,O119)</f>
        <v>0</v>
      </c>
      <c r="S119" s="57">
        <f>SUM(E119,L119,P119)</f>
        <v>0</v>
      </c>
      <c r="V119" s="370">
        <f t="shared" si="12"/>
        <v>112</v>
      </c>
    </row>
    <row r="120" spans="1:22" x14ac:dyDescent="0.3">
      <c r="A120" s="794"/>
      <c r="B120" s="56" t="s">
        <v>399</v>
      </c>
      <c r="C120" s="57">
        <f t="shared" ref="C120:E129" si="23">Q83</f>
        <v>0</v>
      </c>
      <c r="D120" s="57">
        <f t="shared" si="23"/>
        <v>0</v>
      </c>
      <c r="E120" s="57">
        <f t="shared" si="23"/>
        <v>0</v>
      </c>
      <c r="F120" s="91"/>
      <c r="G120" s="91"/>
      <c r="H120" s="91"/>
      <c r="I120" s="91"/>
      <c r="J120" s="91"/>
      <c r="K120" s="91"/>
      <c r="L120" s="91"/>
      <c r="M120" s="91"/>
      <c r="N120" s="91"/>
      <c r="O120" s="91"/>
      <c r="P120" s="91"/>
      <c r="Q120" s="57">
        <f t="shared" ref="Q120:Q139" si="24">SUM(C120,F120:J120,M120:N120)</f>
        <v>0</v>
      </c>
      <c r="R120" s="57">
        <f t="shared" ref="R120:S139" si="25">SUM(D120,K120,O120)</f>
        <v>0</v>
      </c>
      <c r="S120" s="57">
        <f t="shared" si="25"/>
        <v>0</v>
      </c>
      <c r="V120" s="370">
        <f t="shared" si="12"/>
        <v>113</v>
      </c>
    </row>
    <row r="121" spans="1:22" x14ac:dyDescent="0.3">
      <c r="A121" s="794"/>
      <c r="B121" s="56" t="s">
        <v>400</v>
      </c>
      <c r="C121" s="57">
        <f t="shared" si="23"/>
        <v>0</v>
      </c>
      <c r="D121" s="57">
        <f t="shared" si="23"/>
        <v>0</v>
      </c>
      <c r="E121" s="57">
        <f t="shared" si="23"/>
        <v>0</v>
      </c>
      <c r="F121" s="91"/>
      <c r="G121" s="91"/>
      <c r="H121" s="91"/>
      <c r="I121" s="91"/>
      <c r="J121" s="91"/>
      <c r="K121" s="91"/>
      <c r="L121" s="91"/>
      <c r="M121" s="91"/>
      <c r="N121" s="91"/>
      <c r="O121" s="91"/>
      <c r="P121" s="91"/>
      <c r="Q121" s="57">
        <f t="shared" si="24"/>
        <v>0</v>
      </c>
      <c r="R121" s="57">
        <f t="shared" si="25"/>
        <v>0</v>
      </c>
      <c r="S121" s="57">
        <f t="shared" si="25"/>
        <v>0</v>
      </c>
      <c r="V121" s="370">
        <f t="shared" si="12"/>
        <v>114</v>
      </c>
    </row>
    <row r="122" spans="1:22" x14ac:dyDescent="0.3">
      <c r="A122" s="794"/>
      <c r="B122" s="56" t="s">
        <v>401</v>
      </c>
      <c r="C122" s="57">
        <f t="shared" si="23"/>
        <v>0</v>
      </c>
      <c r="D122" s="57">
        <f t="shared" si="23"/>
        <v>0</v>
      </c>
      <c r="E122" s="57">
        <f t="shared" si="23"/>
        <v>0</v>
      </c>
      <c r="F122" s="91"/>
      <c r="G122" s="91"/>
      <c r="H122" s="91"/>
      <c r="I122" s="91"/>
      <c r="J122" s="91"/>
      <c r="K122" s="91"/>
      <c r="L122" s="91"/>
      <c r="M122" s="91"/>
      <c r="N122" s="91"/>
      <c r="O122" s="91"/>
      <c r="P122" s="91"/>
      <c r="Q122" s="57">
        <f t="shared" si="24"/>
        <v>0</v>
      </c>
      <c r="R122" s="57">
        <f t="shared" si="25"/>
        <v>0</v>
      </c>
      <c r="S122" s="57">
        <f t="shared" si="25"/>
        <v>0</v>
      </c>
      <c r="V122" s="370">
        <f t="shared" si="12"/>
        <v>115</v>
      </c>
    </row>
    <row r="123" spans="1:22" x14ac:dyDescent="0.3">
      <c r="A123" s="794"/>
      <c r="B123" s="56" t="s">
        <v>402</v>
      </c>
      <c r="C123" s="57">
        <f t="shared" si="23"/>
        <v>0</v>
      </c>
      <c r="D123" s="57">
        <f t="shared" si="23"/>
        <v>0</v>
      </c>
      <c r="E123" s="57">
        <f t="shared" si="23"/>
        <v>0</v>
      </c>
      <c r="F123" s="91"/>
      <c r="G123" s="91"/>
      <c r="H123" s="91"/>
      <c r="I123" s="91"/>
      <c r="J123" s="91"/>
      <c r="K123" s="91"/>
      <c r="L123" s="91"/>
      <c r="M123" s="91"/>
      <c r="N123" s="91"/>
      <c r="O123" s="91"/>
      <c r="P123" s="91"/>
      <c r="Q123" s="57">
        <f t="shared" si="24"/>
        <v>0</v>
      </c>
      <c r="R123" s="57">
        <f t="shared" si="25"/>
        <v>0</v>
      </c>
      <c r="S123" s="57">
        <f t="shared" si="25"/>
        <v>0</v>
      </c>
      <c r="V123" s="370">
        <f t="shared" si="12"/>
        <v>116</v>
      </c>
    </row>
    <row r="124" spans="1:22" x14ac:dyDescent="0.3">
      <c r="A124" s="794"/>
      <c r="B124" s="56" t="s">
        <v>403</v>
      </c>
      <c r="C124" s="57">
        <f t="shared" si="23"/>
        <v>0</v>
      </c>
      <c r="D124" s="57">
        <f t="shared" si="23"/>
        <v>0</v>
      </c>
      <c r="E124" s="57">
        <f t="shared" si="23"/>
        <v>0</v>
      </c>
      <c r="F124" s="91"/>
      <c r="G124" s="91"/>
      <c r="H124" s="91"/>
      <c r="I124" s="91"/>
      <c r="J124" s="91"/>
      <c r="K124" s="91"/>
      <c r="L124" s="91"/>
      <c r="M124" s="91"/>
      <c r="N124" s="91"/>
      <c r="O124" s="91"/>
      <c r="P124" s="91"/>
      <c r="Q124" s="57">
        <f t="shared" si="24"/>
        <v>0</v>
      </c>
      <c r="R124" s="57">
        <f t="shared" si="25"/>
        <v>0</v>
      </c>
      <c r="S124" s="57">
        <f t="shared" si="25"/>
        <v>0</v>
      </c>
      <c r="V124" s="370">
        <f t="shared" si="12"/>
        <v>117</v>
      </c>
    </row>
    <row r="125" spans="1:22" x14ac:dyDescent="0.3">
      <c r="A125" s="794"/>
      <c r="B125" s="56" t="s">
        <v>404</v>
      </c>
      <c r="C125" s="57">
        <f t="shared" si="23"/>
        <v>0</v>
      </c>
      <c r="D125" s="57">
        <f t="shared" si="23"/>
        <v>0</v>
      </c>
      <c r="E125" s="57">
        <f t="shared" si="23"/>
        <v>0</v>
      </c>
      <c r="F125" s="91"/>
      <c r="G125" s="91"/>
      <c r="H125" s="91"/>
      <c r="I125" s="91"/>
      <c r="J125" s="91"/>
      <c r="K125" s="91"/>
      <c r="L125" s="91"/>
      <c r="M125" s="91"/>
      <c r="N125" s="91"/>
      <c r="O125" s="91"/>
      <c r="P125" s="91"/>
      <c r="Q125" s="57">
        <f t="shared" si="24"/>
        <v>0</v>
      </c>
      <c r="R125" s="57">
        <f t="shared" si="25"/>
        <v>0</v>
      </c>
      <c r="S125" s="57">
        <f t="shared" si="25"/>
        <v>0</v>
      </c>
      <c r="V125" s="370">
        <f t="shared" si="12"/>
        <v>118</v>
      </c>
    </row>
    <row r="126" spans="1:22" x14ac:dyDescent="0.3">
      <c r="A126" s="794"/>
      <c r="B126" s="56" t="s">
        <v>405</v>
      </c>
      <c r="C126" s="57">
        <f t="shared" si="23"/>
        <v>0</v>
      </c>
      <c r="D126" s="57">
        <f t="shared" si="23"/>
        <v>0</v>
      </c>
      <c r="E126" s="57">
        <f t="shared" si="23"/>
        <v>0</v>
      </c>
      <c r="F126" s="91"/>
      <c r="G126" s="91"/>
      <c r="H126" s="91"/>
      <c r="I126" s="91"/>
      <c r="J126" s="91"/>
      <c r="K126" s="91"/>
      <c r="L126" s="91"/>
      <c r="M126" s="91"/>
      <c r="N126" s="91"/>
      <c r="O126" s="91"/>
      <c r="P126" s="91"/>
      <c r="Q126" s="57">
        <f t="shared" si="24"/>
        <v>0</v>
      </c>
      <c r="R126" s="57">
        <f t="shared" si="25"/>
        <v>0</v>
      </c>
      <c r="S126" s="57">
        <f t="shared" si="25"/>
        <v>0</v>
      </c>
      <c r="V126" s="370">
        <f t="shared" si="12"/>
        <v>119</v>
      </c>
    </row>
    <row r="127" spans="1:22" x14ac:dyDescent="0.3">
      <c r="A127" s="794"/>
      <c r="B127" s="56" t="s">
        <v>406</v>
      </c>
      <c r="C127" s="57">
        <f t="shared" si="23"/>
        <v>0</v>
      </c>
      <c r="D127" s="57">
        <f t="shared" si="23"/>
        <v>0</v>
      </c>
      <c r="E127" s="57">
        <f t="shared" si="23"/>
        <v>0</v>
      </c>
      <c r="F127" s="91"/>
      <c r="G127" s="91"/>
      <c r="H127" s="91"/>
      <c r="I127" s="91"/>
      <c r="J127" s="91"/>
      <c r="K127" s="91"/>
      <c r="L127" s="91"/>
      <c r="M127" s="91"/>
      <c r="N127" s="91"/>
      <c r="O127" s="91"/>
      <c r="P127" s="91"/>
      <c r="Q127" s="57">
        <f t="shared" si="24"/>
        <v>0</v>
      </c>
      <c r="R127" s="57">
        <f t="shared" si="25"/>
        <v>0</v>
      </c>
      <c r="S127" s="57">
        <f t="shared" si="25"/>
        <v>0</v>
      </c>
      <c r="V127" s="370">
        <f t="shared" si="12"/>
        <v>120</v>
      </c>
    </row>
    <row r="128" spans="1:22" x14ac:dyDescent="0.3">
      <c r="A128" s="794"/>
      <c r="B128" s="56" t="s">
        <v>407</v>
      </c>
      <c r="C128" s="57">
        <f t="shared" si="23"/>
        <v>0</v>
      </c>
      <c r="D128" s="57">
        <f t="shared" si="23"/>
        <v>0</v>
      </c>
      <c r="E128" s="57">
        <f t="shared" si="23"/>
        <v>0</v>
      </c>
      <c r="F128" s="91"/>
      <c r="G128" s="91"/>
      <c r="H128" s="91"/>
      <c r="I128" s="91"/>
      <c r="J128" s="91"/>
      <c r="K128" s="91"/>
      <c r="L128" s="91"/>
      <c r="M128" s="91"/>
      <c r="N128" s="91"/>
      <c r="O128" s="91"/>
      <c r="P128" s="91"/>
      <c r="Q128" s="57">
        <f t="shared" si="24"/>
        <v>0</v>
      </c>
      <c r="R128" s="57">
        <f t="shared" si="25"/>
        <v>0</v>
      </c>
      <c r="S128" s="57">
        <f t="shared" si="25"/>
        <v>0</v>
      </c>
      <c r="V128" s="370">
        <f t="shared" si="12"/>
        <v>121</v>
      </c>
    </row>
    <row r="129" spans="1:22" x14ac:dyDescent="0.3">
      <c r="A129" s="794"/>
      <c r="B129" s="56" t="s">
        <v>408</v>
      </c>
      <c r="C129" s="57">
        <f>Q92</f>
        <v>0</v>
      </c>
      <c r="D129" s="57">
        <f t="shared" si="23"/>
        <v>0</v>
      </c>
      <c r="E129" s="57">
        <f t="shared" si="23"/>
        <v>0</v>
      </c>
      <c r="F129" s="91"/>
      <c r="G129" s="91"/>
      <c r="H129" s="91"/>
      <c r="I129" s="91"/>
      <c r="J129" s="91"/>
      <c r="K129" s="91"/>
      <c r="L129" s="91"/>
      <c r="M129" s="91"/>
      <c r="N129" s="91"/>
      <c r="O129" s="91"/>
      <c r="P129" s="91"/>
      <c r="Q129" s="57">
        <f t="shared" si="24"/>
        <v>0</v>
      </c>
      <c r="R129" s="57">
        <f t="shared" si="25"/>
        <v>0</v>
      </c>
      <c r="S129" s="57">
        <f t="shared" si="25"/>
        <v>0</v>
      </c>
      <c r="V129" s="370">
        <f t="shared" si="12"/>
        <v>122</v>
      </c>
    </row>
    <row r="130" spans="1:22" x14ac:dyDescent="0.3">
      <c r="A130" s="794"/>
      <c r="B130" s="56" t="s">
        <v>409</v>
      </c>
      <c r="C130" s="57">
        <f t="shared" ref="C130:E139" si="26">Q93</f>
        <v>0</v>
      </c>
      <c r="D130" s="57">
        <f t="shared" si="26"/>
        <v>0</v>
      </c>
      <c r="E130" s="57">
        <f t="shared" si="26"/>
        <v>0</v>
      </c>
      <c r="F130" s="91"/>
      <c r="G130" s="91"/>
      <c r="H130" s="91"/>
      <c r="I130" s="91"/>
      <c r="J130" s="91"/>
      <c r="K130" s="91"/>
      <c r="L130" s="91"/>
      <c r="M130" s="91"/>
      <c r="N130" s="91"/>
      <c r="O130" s="91"/>
      <c r="P130" s="91"/>
      <c r="Q130" s="57">
        <f t="shared" si="24"/>
        <v>0</v>
      </c>
      <c r="R130" s="57">
        <f t="shared" si="25"/>
        <v>0</v>
      </c>
      <c r="S130" s="57">
        <f t="shared" si="25"/>
        <v>0</v>
      </c>
      <c r="V130" s="370">
        <f t="shared" si="12"/>
        <v>123</v>
      </c>
    </row>
    <row r="131" spans="1:22" x14ac:dyDescent="0.3">
      <c r="A131" s="794"/>
      <c r="B131" s="56" t="s">
        <v>410</v>
      </c>
      <c r="C131" s="57">
        <f t="shared" si="26"/>
        <v>0</v>
      </c>
      <c r="D131" s="57">
        <f t="shared" si="26"/>
        <v>0</v>
      </c>
      <c r="E131" s="57">
        <f t="shared" si="26"/>
        <v>0</v>
      </c>
      <c r="F131" s="91"/>
      <c r="G131" s="91"/>
      <c r="H131" s="91"/>
      <c r="I131" s="91"/>
      <c r="J131" s="91"/>
      <c r="K131" s="91"/>
      <c r="L131" s="91"/>
      <c r="M131" s="91"/>
      <c r="N131" s="91"/>
      <c r="O131" s="91"/>
      <c r="P131" s="91"/>
      <c r="Q131" s="57">
        <f t="shared" si="24"/>
        <v>0</v>
      </c>
      <c r="R131" s="57">
        <f t="shared" si="25"/>
        <v>0</v>
      </c>
      <c r="S131" s="57">
        <f t="shared" si="25"/>
        <v>0</v>
      </c>
      <c r="V131" s="370">
        <f t="shared" si="12"/>
        <v>124</v>
      </c>
    </row>
    <row r="132" spans="1:22" x14ac:dyDescent="0.3">
      <c r="A132" s="794"/>
      <c r="B132" s="56" t="s">
        <v>411</v>
      </c>
      <c r="C132" s="57">
        <f t="shared" si="26"/>
        <v>0</v>
      </c>
      <c r="D132" s="57">
        <f t="shared" si="26"/>
        <v>0</v>
      </c>
      <c r="E132" s="57">
        <f t="shared" si="26"/>
        <v>0</v>
      </c>
      <c r="F132" s="91"/>
      <c r="G132" s="91"/>
      <c r="H132" s="91"/>
      <c r="I132" s="91"/>
      <c r="J132" s="91"/>
      <c r="K132" s="91"/>
      <c r="L132" s="91"/>
      <c r="M132" s="91"/>
      <c r="N132" s="91"/>
      <c r="O132" s="91"/>
      <c r="P132" s="91"/>
      <c r="Q132" s="57">
        <f t="shared" si="24"/>
        <v>0</v>
      </c>
      <c r="R132" s="57">
        <f t="shared" si="25"/>
        <v>0</v>
      </c>
      <c r="S132" s="57">
        <f t="shared" si="25"/>
        <v>0</v>
      </c>
      <c r="V132" s="370">
        <f t="shared" si="12"/>
        <v>125</v>
      </c>
    </row>
    <row r="133" spans="1:22" x14ac:dyDescent="0.3">
      <c r="A133" s="794"/>
      <c r="B133" s="56" t="s">
        <v>138</v>
      </c>
      <c r="C133" s="57">
        <f t="shared" si="26"/>
        <v>0</v>
      </c>
      <c r="D133" s="57">
        <f t="shared" si="26"/>
        <v>0</v>
      </c>
      <c r="E133" s="57">
        <f t="shared" si="26"/>
        <v>0</v>
      </c>
      <c r="F133" s="91"/>
      <c r="G133" s="91"/>
      <c r="H133" s="91"/>
      <c r="I133" s="91"/>
      <c r="J133" s="91"/>
      <c r="K133" s="91"/>
      <c r="L133" s="91"/>
      <c r="M133" s="91"/>
      <c r="N133" s="91"/>
      <c r="O133" s="91"/>
      <c r="P133" s="91"/>
      <c r="Q133" s="57">
        <f t="shared" si="24"/>
        <v>0</v>
      </c>
      <c r="R133" s="57">
        <f t="shared" si="25"/>
        <v>0</v>
      </c>
      <c r="S133" s="57">
        <f t="shared" si="25"/>
        <v>0</v>
      </c>
      <c r="V133" s="370">
        <f t="shared" si="12"/>
        <v>126</v>
      </c>
    </row>
    <row r="134" spans="1:22" x14ac:dyDescent="0.3">
      <c r="A134" s="794"/>
      <c r="B134" s="56" t="s">
        <v>94</v>
      </c>
      <c r="C134" s="57">
        <f t="shared" si="26"/>
        <v>0</v>
      </c>
      <c r="D134" s="57">
        <f t="shared" si="26"/>
        <v>0</v>
      </c>
      <c r="E134" s="57">
        <f t="shared" si="26"/>
        <v>0</v>
      </c>
      <c r="F134" s="91"/>
      <c r="G134" s="91"/>
      <c r="H134" s="91"/>
      <c r="I134" s="91"/>
      <c r="J134" s="91"/>
      <c r="K134" s="91"/>
      <c r="L134" s="91"/>
      <c r="M134" s="91"/>
      <c r="N134" s="91"/>
      <c r="O134" s="91"/>
      <c r="P134" s="91"/>
      <c r="Q134" s="57">
        <f t="shared" si="24"/>
        <v>0</v>
      </c>
      <c r="R134" s="57">
        <f t="shared" si="25"/>
        <v>0</v>
      </c>
      <c r="S134" s="57">
        <f t="shared" si="25"/>
        <v>0</v>
      </c>
      <c r="V134" s="370">
        <f t="shared" si="12"/>
        <v>127</v>
      </c>
    </row>
    <row r="135" spans="1:22" x14ac:dyDescent="0.3">
      <c r="A135" s="794"/>
      <c r="B135" s="56" t="s">
        <v>102</v>
      </c>
      <c r="C135" s="57">
        <f t="shared" si="26"/>
        <v>0</v>
      </c>
      <c r="D135" s="57">
        <f t="shared" si="26"/>
        <v>0</v>
      </c>
      <c r="E135" s="57">
        <f t="shared" si="26"/>
        <v>0</v>
      </c>
      <c r="F135" s="91"/>
      <c r="G135" s="91"/>
      <c r="H135" s="91"/>
      <c r="I135" s="91"/>
      <c r="J135" s="91"/>
      <c r="K135" s="91"/>
      <c r="L135" s="91"/>
      <c r="M135" s="91"/>
      <c r="N135" s="91"/>
      <c r="O135" s="91"/>
      <c r="P135" s="91"/>
      <c r="Q135" s="57">
        <f t="shared" si="24"/>
        <v>0</v>
      </c>
      <c r="R135" s="57">
        <f t="shared" si="25"/>
        <v>0</v>
      </c>
      <c r="S135" s="57">
        <f t="shared" si="25"/>
        <v>0</v>
      </c>
      <c r="V135" s="370">
        <f t="shared" si="12"/>
        <v>128</v>
      </c>
    </row>
    <row r="136" spans="1:22" x14ac:dyDescent="0.3">
      <c r="A136" s="794"/>
      <c r="B136" s="56" t="s">
        <v>103</v>
      </c>
      <c r="C136" s="57">
        <f t="shared" si="26"/>
        <v>0</v>
      </c>
      <c r="D136" s="57">
        <f t="shared" si="26"/>
        <v>0</v>
      </c>
      <c r="E136" s="57">
        <f t="shared" si="26"/>
        <v>0</v>
      </c>
      <c r="F136" s="91"/>
      <c r="G136" s="91"/>
      <c r="H136" s="91"/>
      <c r="I136" s="91"/>
      <c r="J136" s="91"/>
      <c r="K136" s="91"/>
      <c r="L136" s="91"/>
      <c r="M136" s="91"/>
      <c r="N136" s="91"/>
      <c r="O136" s="91"/>
      <c r="P136" s="91"/>
      <c r="Q136" s="57">
        <f t="shared" si="24"/>
        <v>0</v>
      </c>
      <c r="R136" s="57">
        <f t="shared" si="25"/>
        <v>0</v>
      </c>
      <c r="S136" s="57">
        <f t="shared" si="25"/>
        <v>0</v>
      </c>
      <c r="V136" s="370">
        <f t="shared" si="12"/>
        <v>129</v>
      </c>
    </row>
    <row r="137" spans="1:22" x14ac:dyDescent="0.3">
      <c r="A137" s="794"/>
      <c r="B137" s="56" t="s">
        <v>104</v>
      </c>
      <c r="C137" s="57">
        <f t="shared" si="26"/>
        <v>0</v>
      </c>
      <c r="D137" s="57">
        <f t="shared" si="26"/>
        <v>0</v>
      </c>
      <c r="E137" s="57">
        <f t="shared" si="26"/>
        <v>0</v>
      </c>
      <c r="F137" s="91"/>
      <c r="G137" s="91"/>
      <c r="H137" s="91"/>
      <c r="I137" s="91"/>
      <c r="J137" s="91"/>
      <c r="K137" s="91"/>
      <c r="L137" s="91"/>
      <c r="M137" s="91"/>
      <c r="N137" s="91"/>
      <c r="O137" s="91"/>
      <c r="P137" s="91"/>
      <c r="Q137" s="57">
        <f t="shared" si="24"/>
        <v>0</v>
      </c>
      <c r="R137" s="57">
        <f t="shared" si="25"/>
        <v>0</v>
      </c>
      <c r="S137" s="57">
        <f t="shared" si="25"/>
        <v>0</v>
      </c>
      <c r="V137" s="370">
        <f t="shared" ref="V137:V191" si="27">V136+1</f>
        <v>130</v>
      </c>
    </row>
    <row r="138" spans="1:22" x14ac:dyDescent="0.3">
      <c r="A138" s="794"/>
      <c r="B138" s="56" t="s">
        <v>105</v>
      </c>
      <c r="C138" s="57">
        <f t="shared" si="26"/>
        <v>0</v>
      </c>
      <c r="D138" s="57">
        <f t="shared" si="26"/>
        <v>0</v>
      </c>
      <c r="E138" s="57">
        <f t="shared" si="26"/>
        <v>0</v>
      </c>
      <c r="F138" s="91"/>
      <c r="G138" s="91"/>
      <c r="H138" s="91"/>
      <c r="I138" s="91"/>
      <c r="J138" s="91"/>
      <c r="K138" s="91"/>
      <c r="L138" s="91"/>
      <c r="M138" s="91"/>
      <c r="N138" s="91"/>
      <c r="O138" s="91"/>
      <c r="P138" s="91"/>
      <c r="Q138" s="57">
        <f t="shared" si="24"/>
        <v>0</v>
      </c>
      <c r="R138" s="57">
        <f t="shared" si="25"/>
        <v>0</v>
      </c>
      <c r="S138" s="57">
        <f t="shared" si="25"/>
        <v>0</v>
      </c>
      <c r="V138" s="370">
        <f t="shared" si="27"/>
        <v>131</v>
      </c>
    </row>
    <row r="139" spans="1:22" x14ac:dyDescent="0.3">
      <c r="A139" s="794"/>
      <c r="B139" s="56" t="s">
        <v>106</v>
      </c>
      <c r="C139" s="57">
        <f t="shared" si="26"/>
        <v>0</v>
      </c>
      <c r="D139" s="57">
        <f t="shared" si="26"/>
        <v>0</v>
      </c>
      <c r="E139" s="57">
        <f t="shared" si="26"/>
        <v>0</v>
      </c>
      <c r="F139" s="91"/>
      <c r="G139" s="91"/>
      <c r="H139" s="91"/>
      <c r="I139" s="91"/>
      <c r="J139" s="91"/>
      <c r="K139" s="91"/>
      <c r="L139" s="91"/>
      <c r="M139" s="91"/>
      <c r="N139" s="91"/>
      <c r="O139" s="91"/>
      <c r="P139" s="91"/>
      <c r="Q139" s="57">
        <f t="shared" si="24"/>
        <v>0</v>
      </c>
      <c r="R139" s="57">
        <f t="shared" si="25"/>
        <v>0</v>
      </c>
      <c r="S139" s="57">
        <f t="shared" si="25"/>
        <v>0</v>
      </c>
      <c r="V139" s="370">
        <f t="shared" si="27"/>
        <v>132</v>
      </c>
    </row>
    <row r="140" spans="1:22" ht="14.25" thickBot="1" x14ac:dyDescent="0.35">
      <c r="A140" s="794"/>
      <c r="B140" s="58" t="s">
        <v>140</v>
      </c>
      <c r="C140" s="59">
        <f t="shared" ref="C140:S140" si="28">SUM(C119:C139)</f>
        <v>0</v>
      </c>
      <c r="D140" s="59">
        <f t="shared" si="28"/>
        <v>0</v>
      </c>
      <c r="E140" s="59">
        <f t="shared" si="28"/>
        <v>0</v>
      </c>
      <c r="F140" s="59">
        <f t="shared" si="28"/>
        <v>0</v>
      </c>
      <c r="G140" s="59">
        <f t="shared" si="28"/>
        <v>0</v>
      </c>
      <c r="H140" s="59">
        <f t="shared" si="28"/>
        <v>0</v>
      </c>
      <c r="I140" s="59">
        <f t="shared" si="28"/>
        <v>0</v>
      </c>
      <c r="J140" s="59">
        <f t="shared" si="28"/>
        <v>0</v>
      </c>
      <c r="K140" s="59">
        <f t="shared" si="28"/>
        <v>0</v>
      </c>
      <c r="L140" s="59">
        <f t="shared" si="28"/>
        <v>0</v>
      </c>
      <c r="M140" s="59">
        <f t="shared" si="28"/>
        <v>0</v>
      </c>
      <c r="N140" s="59">
        <f t="shared" si="28"/>
        <v>0</v>
      </c>
      <c r="O140" s="59">
        <f t="shared" si="28"/>
        <v>0</v>
      </c>
      <c r="P140" s="59">
        <f t="shared" si="28"/>
        <v>0</v>
      </c>
      <c r="Q140" s="59">
        <f t="shared" si="28"/>
        <v>0</v>
      </c>
      <c r="R140" s="59">
        <f t="shared" si="28"/>
        <v>0</v>
      </c>
      <c r="S140" s="59">
        <f t="shared" si="28"/>
        <v>0</v>
      </c>
      <c r="T140" s="216"/>
      <c r="U140" s="46" t="str">
        <f>RIGHT(A119,4)&amp;"reseau"</f>
        <v>2022reseau</v>
      </c>
      <c r="V140" s="370">
        <f t="shared" si="27"/>
        <v>133</v>
      </c>
    </row>
    <row r="141" spans="1:22" x14ac:dyDescent="0.3">
      <c r="A141" s="794"/>
      <c r="B141" s="60"/>
      <c r="C141" s="57"/>
      <c r="D141" s="57"/>
      <c r="E141" s="57"/>
      <c r="F141" s="57"/>
      <c r="G141" s="57"/>
      <c r="H141" s="57"/>
      <c r="I141" s="57"/>
      <c r="J141" s="57"/>
      <c r="K141" s="57"/>
      <c r="L141" s="57"/>
      <c r="M141" s="57"/>
      <c r="N141" s="57"/>
      <c r="O141" s="57"/>
      <c r="P141" s="57"/>
      <c r="Q141" s="57"/>
      <c r="R141" s="57"/>
      <c r="S141" s="57"/>
      <c r="T141" s="57"/>
      <c r="V141" s="370">
        <f t="shared" si="27"/>
        <v>134</v>
      </c>
    </row>
    <row r="142" spans="1:22" x14ac:dyDescent="0.3">
      <c r="A142" s="794"/>
      <c r="B142" s="56" t="s">
        <v>398</v>
      </c>
      <c r="C142" s="57">
        <f>Q105</f>
        <v>0</v>
      </c>
      <c r="D142" s="57">
        <f>R105</f>
        <v>0</v>
      </c>
      <c r="E142" s="57">
        <f>S105</f>
        <v>0</v>
      </c>
      <c r="F142" s="91"/>
      <c r="G142" s="91"/>
      <c r="H142" s="91"/>
      <c r="I142" s="91"/>
      <c r="J142" s="91"/>
      <c r="K142" s="91"/>
      <c r="L142" s="91"/>
      <c r="M142" s="91"/>
      <c r="N142" s="91"/>
      <c r="O142" s="91"/>
      <c r="P142" s="91"/>
      <c r="Q142" s="57">
        <f>SUM(C142,F142:J142,M142:N142)</f>
        <v>0</v>
      </c>
      <c r="R142" s="57">
        <f>SUM(D142,K142,O142)</f>
        <v>0</v>
      </c>
      <c r="S142" s="57">
        <f>SUM(E142,L142,P142)</f>
        <v>0</v>
      </c>
      <c r="T142" s="57"/>
      <c r="V142" s="370">
        <f t="shared" si="27"/>
        <v>135</v>
      </c>
    </row>
    <row r="143" spans="1:22" x14ac:dyDescent="0.3">
      <c r="A143" s="794"/>
      <c r="B143" s="56" t="s">
        <v>141</v>
      </c>
      <c r="C143" s="57">
        <f t="shared" ref="C143:E153" si="29">Q106</f>
        <v>0</v>
      </c>
      <c r="D143" s="57">
        <f t="shared" si="29"/>
        <v>0</v>
      </c>
      <c r="E143" s="57">
        <f t="shared" si="29"/>
        <v>0</v>
      </c>
      <c r="F143" s="91"/>
      <c r="G143" s="91"/>
      <c r="H143" s="91"/>
      <c r="I143" s="91"/>
      <c r="J143" s="91"/>
      <c r="K143" s="91"/>
      <c r="L143" s="91"/>
      <c r="M143" s="91"/>
      <c r="N143" s="91"/>
      <c r="O143" s="91"/>
      <c r="P143" s="91"/>
      <c r="Q143" s="57">
        <f t="shared" ref="Q143:Q153" si="30">SUM(C143,F143:J143,M143:N143)</f>
        <v>0</v>
      </c>
      <c r="R143" s="57">
        <f t="shared" ref="R143:S153" si="31">SUM(D143,K143,O143)</f>
        <v>0</v>
      </c>
      <c r="S143" s="57">
        <f t="shared" si="31"/>
        <v>0</v>
      </c>
      <c r="T143" s="57"/>
      <c r="V143" s="370">
        <f t="shared" si="27"/>
        <v>136</v>
      </c>
    </row>
    <row r="144" spans="1:22" x14ac:dyDescent="0.3">
      <c r="A144" s="794"/>
      <c r="B144" s="56" t="s">
        <v>142</v>
      </c>
      <c r="C144" s="57">
        <f t="shared" si="29"/>
        <v>0</v>
      </c>
      <c r="D144" s="57">
        <f t="shared" si="29"/>
        <v>0</v>
      </c>
      <c r="E144" s="57">
        <f t="shared" si="29"/>
        <v>0</v>
      </c>
      <c r="F144" s="91"/>
      <c r="G144" s="91"/>
      <c r="H144" s="91"/>
      <c r="I144" s="91"/>
      <c r="J144" s="91"/>
      <c r="K144" s="91"/>
      <c r="L144" s="91"/>
      <c r="M144" s="91"/>
      <c r="N144" s="91"/>
      <c r="O144" s="91"/>
      <c r="P144" s="91"/>
      <c r="Q144" s="57">
        <f t="shared" si="30"/>
        <v>0</v>
      </c>
      <c r="R144" s="57">
        <f t="shared" si="31"/>
        <v>0</v>
      </c>
      <c r="S144" s="57">
        <f t="shared" si="31"/>
        <v>0</v>
      </c>
      <c r="T144" s="57"/>
      <c r="V144" s="370">
        <f t="shared" si="27"/>
        <v>137</v>
      </c>
    </row>
    <row r="145" spans="1:22" x14ac:dyDescent="0.3">
      <c r="A145" s="794"/>
      <c r="B145" s="56" t="s">
        <v>137</v>
      </c>
      <c r="C145" s="57">
        <f t="shared" si="29"/>
        <v>0</v>
      </c>
      <c r="D145" s="57">
        <f t="shared" si="29"/>
        <v>0</v>
      </c>
      <c r="E145" s="57">
        <f t="shared" si="29"/>
        <v>0</v>
      </c>
      <c r="F145" s="91"/>
      <c r="G145" s="91"/>
      <c r="H145" s="91"/>
      <c r="I145" s="91"/>
      <c r="J145" s="91"/>
      <c r="K145" s="91"/>
      <c r="L145" s="91"/>
      <c r="M145" s="91"/>
      <c r="N145" s="91"/>
      <c r="O145" s="91"/>
      <c r="P145" s="91"/>
      <c r="Q145" s="57">
        <f t="shared" si="30"/>
        <v>0</v>
      </c>
      <c r="R145" s="57">
        <f t="shared" si="31"/>
        <v>0</v>
      </c>
      <c r="S145" s="57">
        <f t="shared" si="31"/>
        <v>0</v>
      </c>
      <c r="T145" s="57"/>
      <c r="V145" s="370">
        <f t="shared" si="27"/>
        <v>138</v>
      </c>
    </row>
    <row r="146" spans="1:22" x14ac:dyDescent="0.3">
      <c r="A146" s="794"/>
      <c r="B146" s="56" t="s">
        <v>143</v>
      </c>
      <c r="C146" s="57">
        <f t="shared" si="29"/>
        <v>0</v>
      </c>
      <c r="D146" s="57">
        <f t="shared" si="29"/>
        <v>0</v>
      </c>
      <c r="E146" s="57">
        <f t="shared" si="29"/>
        <v>0</v>
      </c>
      <c r="F146" s="91"/>
      <c r="G146" s="91"/>
      <c r="H146" s="91"/>
      <c r="I146" s="91"/>
      <c r="J146" s="91"/>
      <c r="K146" s="91"/>
      <c r="L146" s="91"/>
      <c r="M146" s="91"/>
      <c r="N146" s="91"/>
      <c r="O146" s="91"/>
      <c r="P146" s="91"/>
      <c r="Q146" s="57">
        <f t="shared" si="30"/>
        <v>0</v>
      </c>
      <c r="R146" s="57">
        <f t="shared" si="31"/>
        <v>0</v>
      </c>
      <c r="S146" s="57">
        <f t="shared" si="31"/>
        <v>0</v>
      </c>
      <c r="T146" s="57"/>
      <c r="V146" s="370">
        <f t="shared" si="27"/>
        <v>139</v>
      </c>
    </row>
    <row r="147" spans="1:22" x14ac:dyDescent="0.3">
      <c r="A147" s="794"/>
      <c r="B147" s="56" t="s">
        <v>144</v>
      </c>
      <c r="C147" s="57">
        <f t="shared" si="29"/>
        <v>0</v>
      </c>
      <c r="D147" s="57">
        <f t="shared" si="29"/>
        <v>0</v>
      </c>
      <c r="E147" s="57">
        <f t="shared" si="29"/>
        <v>0</v>
      </c>
      <c r="F147" s="91"/>
      <c r="G147" s="91"/>
      <c r="H147" s="91"/>
      <c r="I147" s="91"/>
      <c r="J147" s="91"/>
      <c r="K147" s="91"/>
      <c r="L147" s="91"/>
      <c r="M147" s="91"/>
      <c r="N147" s="91"/>
      <c r="O147" s="91"/>
      <c r="P147" s="91"/>
      <c r="Q147" s="57">
        <f t="shared" si="30"/>
        <v>0</v>
      </c>
      <c r="R147" s="57">
        <f t="shared" si="31"/>
        <v>0</v>
      </c>
      <c r="S147" s="57">
        <f t="shared" si="31"/>
        <v>0</v>
      </c>
      <c r="T147" s="57"/>
      <c r="V147" s="370">
        <f t="shared" si="27"/>
        <v>140</v>
      </c>
    </row>
    <row r="148" spans="1:22" x14ac:dyDescent="0.3">
      <c r="A148" s="794"/>
      <c r="B148" s="56" t="s">
        <v>139</v>
      </c>
      <c r="C148" s="57">
        <f t="shared" si="29"/>
        <v>0</v>
      </c>
      <c r="D148" s="57">
        <f t="shared" si="29"/>
        <v>0</v>
      </c>
      <c r="E148" s="57">
        <f t="shared" si="29"/>
        <v>0</v>
      </c>
      <c r="F148" s="91"/>
      <c r="G148" s="91"/>
      <c r="H148" s="91"/>
      <c r="I148" s="91"/>
      <c r="J148" s="91"/>
      <c r="K148" s="91"/>
      <c r="L148" s="91"/>
      <c r="M148" s="91"/>
      <c r="N148" s="91"/>
      <c r="O148" s="91"/>
      <c r="P148" s="91"/>
      <c r="Q148" s="57">
        <f t="shared" si="30"/>
        <v>0</v>
      </c>
      <c r="R148" s="57">
        <f t="shared" si="31"/>
        <v>0</v>
      </c>
      <c r="S148" s="57">
        <f t="shared" si="31"/>
        <v>0</v>
      </c>
      <c r="T148" s="57"/>
      <c r="V148" s="370">
        <f t="shared" si="27"/>
        <v>141</v>
      </c>
    </row>
    <row r="149" spans="1:22" x14ac:dyDescent="0.3">
      <c r="A149" s="794"/>
      <c r="B149" s="56" t="s">
        <v>102</v>
      </c>
      <c r="C149" s="57">
        <f t="shared" si="29"/>
        <v>0</v>
      </c>
      <c r="D149" s="57">
        <f t="shared" si="29"/>
        <v>0</v>
      </c>
      <c r="E149" s="57">
        <f t="shared" si="29"/>
        <v>0</v>
      </c>
      <c r="F149" s="91"/>
      <c r="G149" s="91"/>
      <c r="H149" s="91"/>
      <c r="I149" s="91"/>
      <c r="J149" s="91"/>
      <c r="K149" s="91"/>
      <c r="L149" s="91"/>
      <c r="M149" s="91"/>
      <c r="N149" s="91"/>
      <c r="O149" s="91"/>
      <c r="P149" s="91"/>
      <c r="Q149" s="57">
        <f t="shared" si="30"/>
        <v>0</v>
      </c>
      <c r="R149" s="57">
        <f t="shared" si="31"/>
        <v>0</v>
      </c>
      <c r="S149" s="57">
        <f t="shared" si="31"/>
        <v>0</v>
      </c>
      <c r="T149" s="57"/>
      <c r="V149" s="370">
        <f t="shared" si="27"/>
        <v>142</v>
      </c>
    </row>
    <row r="150" spans="1:22" x14ac:dyDescent="0.3">
      <c r="A150" s="794"/>
      <c r="B150" s="56" t="s">
        <v>103</v>
      </c>
      <c r="C150" s="57">
        <f t="shared" si="29"/>
        <v>0</v>
      </c>
      <c r="D150" s="57">
        <f t="shared" si="29"/>
        <v>0</v>
      </c>
      <c r="E150" s="57">
        <f t="shared" si="29"/>
        <v>0</v>
      </c>
      <c r="F150" s="91"/>
      <c r="G150" s="91"/>
      <c r="H150" s="91"/>
      <c r="I150" s="91"/>
      <c r="J150" s="91"/>
      <c r="K150" s="91"/>
      <c r="L150" s="91"/>
      <c r="M150" s="91"/>
      <c r="N150" s="91"/>
      <c r="O150" s="91"/>
      <c r="P150" s="91"/>
      <c r="Q150" s="57">
        <f t="shared" si="30"/>
        <v>0</v>
      </c>
      <c r="R150" s="57">
        <f t="shared" si="31"/>
        <v>0</v>
      </c>
      <c r="S150" s="57">
        <f t="shared" si="31"/>
        <v>0</v>
      </c>
      <c r="T150" s="57"/>
      <c r="V150" s="370">
        <f t="shared" si="27"/>
        <v>143</v>
      </c>
    </row>
    <row r="151" spans="1:22" x14ac:dyDescent="0.3">
      <c r="A151" s="794"/>
      <c r="B151" s="56" t="s">
        <v>104</v>
      </c>
      <c r="C151" s="57">
        <f t="shared" si="29"/>
        <v>0</v>
      </c>
      <c r="D151" s="57">
        <f t="shared" si="29"/>
        <v>0</v>
      </c>
      <c r="E151" s="57">
        <f t="shared" si="29"/>
        <v>0</v>
      </c>
      <c r="F151" s="91"/>
      <c r="G151" s="91"/>
      <c r="H151" s="91"/>
      <c r="I151" s="91"/>
      <c r="J151" s="91"/>
      <c r="K151" s="91"/>
      <c r="L151" s="91"/>
      <c r="M151" s="91"/>
      <c r="N151" s="91"/>
      <c r="O151" s="91"/>
      <c r="P151" s="91"/>
      <c r="Q151" s="57">
        <f t="shared" si="30"/>
        <v>0</v>
      </c>
      <c r="R151" s="57">
        <f t="shared" si="31"/>
        <v>0</v>
      </c>
      <c r="S151" s="57">
        <f t="shared" si="31"/>
        <v>0</v>
      </c>
      <c r="T151" s="57"/>
      <c r="V151" s="370">
        <f t="shared" si="27"/>
        <v>144</v>
      </c>
    </row>
    <row r="152" spans="1:22" x14ac:dyDescent="0.3">
      <c r="A152" s="794"/>
      <c r="B152" s="56" t="s">
        <v>105</v>
      </c>
      <c r="C152" s="57">
        <f t="shared" si="29"/>
        <v>0</v>
      </c>
      <c r="D152" s="57">
        <f t="shared" si="29"/>
        <v>0</v>
      </c>
      <c r="E152" s="57">
        <f t="shared" si="29"/>
        <v>0</v>
      </c>
      <c r="F152" s="91"/>
      <c r="G152" s="91"/>
      <c r="H152" s="91"/>
      <c r="I152" s="91"/>
      <c r="J152" s="91"/>
      <c r="K152" s="91"/>
      <c r="L152" s="91"/>
      <c r="M152" s="91"/>
      <c r="N152" s="91"/>
      <c r="O152" s="91"/>
      <c r="P152" s="91"/>
      <c r="Q152" s="57">
        <f t="shared" si="30"/>
        <v>0</v>
      </c>
      <c r="R152" s="57">
        <f t="shared" si="31"/>
        <v>0</v>
      </c>
      <c r="S152" s="57">
        <f t="shared" si="31"/>
        <v>0</v>
      </c>
      <c r="T152" s="57"/>
      <c r="V152" s="370">
        <f t="shared" si="27"/>
        <v>145</v>
      </c>
    </row>
    <row r="153" spans="1:22" x14ac:dyDescent="0.3">
      <c r="A153" s="794"/>
      <c r="B153" s="56" t="s">
        <v>106</v>
      </c>
      <c r="C153" s="57">
        <f t="shared" si="29"/>
        <v>0</v>
      </c>
      <c r="D153" s="57">
        <f t="shared" si="29"/>
        <v>0</v>
      </c>
      <c r="E153" s="57">
        <f t="shared" si="29"/>
        <v>0</v>
      </c>
      <c r="F153" s="91"/>
      <c r="G153" s="91"/>
      <c r="H153" s="91"/>
      <c r="I153" s="91"/>
      <c r="J153" s="91"/>
      <c r="K153" s="91"/>
      <c r="L153" s="91"/>
      <c r="M153" s="91"/>
      <c r="N153" s="91"/>
      <c r="O153" s="91"/>
      <c r="P153" s="91"/>
      <c r="Q153" s="57">
        <f t="shared" si="30"/>
        <v>0</v>
      </c>
      <c r="R153" s="57">
        <f t="shared" si="31"/>
        <v>0</v>
      </c>
      <c r="S153" s="57">
        <f t="shared" si="31"/>
        <v>0</v>
      </c>
      <c r="T153" s="57"/>
      <c r="V153" s="370">
        <f t="shared" si="27"/>
        <v>146</v>
      </c>
    </row>
    <row r="154" spans="1:22" ht="14.25" thickBot="1" x14ac:dyDescent="0.35">
      <c r="A154" s="794"/>
      <c r="B154" s="58" t="s">
        <v>145</v>
      </c>
      <c r="C154" s="59">
        <f t="shared" ref="C154:S154" si="32">SUM(C142:C153)</f>
        <v>0</v>
      </c>
      <c r="D154" s="59">
        <f t="shared" si="32"/>
        <v>0</v>
      </c>
      <c r="E154" s="59">
        <f t="shared" si="32"/>
        <v>0</v>
      </c>
      <c r="F154" s="59">
        <f t="shared" si="32"/>
        <v>0</v>
      </c>
      <c r="G154" s="59">
        <f t="shared" si="32"/>
        <v>0</v>
      </c>
      <c r="H154" s="59">
        <f t="shared" si="32"/>
        <v>0</v>
      </c>
      <c r="I154" s="59">
        <f t="shared" si="32"/>
        <v>0</v>
      </c>
      <c r="J154" s="59">
        <f t="shared" si="32"/>
        <v>0</v>
      </c>
      <c r="K154" s="59">
        <f t="shared" si="32"/>
        <v>0</v>
      </c>
      <c r="L154" s="59">
        <f t="shared" si="32"/>
        <v>0</v>
      </c>
      <c r="M154" s="59">
        <f t="shared" si="32"/>
        <v>0</v>
      </c>
      <c r="N154" s="59">
        <f t="shared" si="32"/>
        <v>0</v>
      </c>
      <c r="O154" s="59">
        <f t="shared" si="32"/>
        <v>0</v>
      </c>
      <c r="P154" s="59">
        <f t="shared" si="32"/>
        <v>0</v>
      </c>
      <c r="Q154" s="59">
        <f t="shared" si="32"/>
        <v>0</v>
      </c>
      <c r="R154" s="59">
        <f t="shared" si="32"/>
        <v>0</v>
      </c>
      <c r="S154" s="59">
        <f t="shared" si="32"/>
        <v>0</v>
      </c>
      <c r="T154" s="57"/>
      <c r="U154" s="46" t="str">
        <f>RIGHT(A119,4)&amp;"hors reseau"</f>
        <v>2022hors reseau</v>
      </c>
      <c r="V154" s="370">
        <f t="shared" si="27"/>
        <v>147</v>
      </c>
    </row>
    <row r="155" spans="1:22" x14ac:dyDescent="0.3">
      <c r="B155" s="41"/>
      <c r="C155" s="57"/>
      <c r="D155" s="57"/>
      <c r="E155" s="57"/>
      <c r="F155" s="57"/>
      <c r="G155" s="57"/>
      <c r="H155" s="57"/>
      <c r="I155" s="57"/>
      <c r="J155" s="57"/>
      <c r="K155" s="57"/>
      <c r="L155" s="57"/>
      <c r="M155" s="57"/>
      <c r="N155" s="61"/>
      <c r="O155" s="57"/>
      <c r="P155" s="57"/>
      <c r="Q155" s="57"/>
      <c r="R155" s="57"/>
      <c r="S155" s="57"/>
      <c r="V155" s="370">
        <f t="shared" si="27"/>
        <v>148</v>
      </c>
    </row>
    <row r="156" spans="1:22" ht="14.45" customHeight="1" x14ac:dyDescent="0.3">
      <c r="A156" s="794" t="s">
        <v>358</v>
      </c>
      <c r="B156" s="56" t="s">
        <v>398</v>
      </c>
      <c r="C156" s="57">
        <f>Q119</f>
        <v>0</v>
      </c>
      <c r="D156" s="57">
        <f>R119</f>
        <v>0</v>
      </c>
      <c r="E156" s="57">
        <f>S119</f>
        <v>0</v>
      </c>
      <c r="F156" s="91"/>
      <c r="G156" s="91"/>
      <c r="H156" s="91"/>
      <c r="I156" s="91"/>
      <c r="J156" s="91"/>
      <c r="K156" s="91"/>
      <c r="L156" s="91"/>
      <c r="M156" s="91"/>
      <c r="N156" s="91"/>
      <c r="O156" s="91"/>
      <c r="P156" s="91"/>
      <c r="Q156" s="57">
        <f>SUM(C156,F156:J156,M156:N156)</f>
        <v>0</v>
      </c>
      <c r="R156" s="57">
        <f>SUM(D156,K156,O156)</f>
        <v>0</v>
      </c>
      <c r="S156" s="57">
        <f>SUM(E156,L156,P156)</f>
        <v>0</v>
      </c>
      <c r="V156" s="370">
        <f t="shared" si="27"/>
        <v>149</v>
      </c>
    </row>
    <row r="157" spans="1:22" x14ac:dyDescent="0.3">
      <c r="A157" s="794"/>
      <c r="B157" s="56" t="s">
        <v>399</v>
      </c>
      <c r="C157" s="57">
        <f t="shared" ref="C157:E166" si="33">Q120</f>
        <v>0</v>
      </c>
      <c r="D157" s="57">
        <f t="shared" si="33"/>
        <v>0</v>
      </c>
      <c r="E157" s="57">
        <f t="shared" si="33"/>
        <v>0</v>
      </c>
      <c r="F157" s="91"/>
      <c r="G157" s="91"/>
      <c r="H157" s="91"/>
      <c r="I157" s="91"/>
      <c r="J157" s="91"/>
      <c r="K157" s="91"/>
      <c r="L157" s="91"/>
      <c r="M157" s="91"/>
      <c r="N157" s="91"/>
      <c r="O157" s="91"/>
      <c r="P157" s="91"/>
      <c r="Q157" s="57">
        <f t="shared" ref="Q157:Q176" si="34">SUM(C157,F157:J157,M157:N157)</f>
        <v>0</v>
      </c>
      <c r="R157" s="57">
        <f t="shared" ref="R157:S176" si="35">SUM(D157,K157,O157)</f>
        <v>0</v>
      </c>
      <c r="S157" s="57">
        <f t="shared" si="35"/>
        <v>0</v>
      </c>
      <c r="V157" s="370">
        <f t="shared" si="27"/>
        <v>150</v>
      </c>
    </row>
    <row r="158" spans="1:22" x14ac:dyDescent="0.3">
      <c r="A158" s="794"/>
      <c r="B158" s="56" t="s">
        <v>400</v>
      </c>
      <c r="C158" s="57">
        <f t="shared" si="33"/>
        <v>0</v>
      </c>
      <c r="D158" s="57">
        <f t="shared" si="33"/>
        <v>0</v>
      </c>
      <c r="E158" s="57">
        <f t="shared" si="33"/>
        <v>0</v>
      </c>
      <c r="F158" s="91"/>
      <c r="G158" s="91"/>
      <c r="H158" s="91"/>
      <c r="I158" s="91"/>
      <c r="J158" s="91"/>
      <c r="K158" s="91"/>
      <c r="L158" s="91"/>
      <c r="M158" s="91"/>
      <c r="N158" s="91"/>
      <c r="O158" s="91"/>
      <c r="P158" s="91"/>
      <c r="Q158" s="57">
        <f t="shared" si="34"/>
        <v>0</v>
      </c>
      <c r="R158" s="57">
        <f t="shared" si="35"/>
        <v>0</v>
      </c>
      <c r="S158" s="57">
        <f t="shared" si="35"/>
        <v>0</v>
      </c>
      <c r="V158" s="370">
        <f t="shared" si="27"/>
        <v>151</v>
      </c>
    </row>
    <row r="159" spans="1:22" x14ac:dyDescent="0.3">
      <c r="A159" s="794"/>
      <c r="B159" s="56" t="s">
        <v>401</v>
      </c>
      <c r="C159" s="57">
        <f t="shared" si="33"/>
        <v>0</v>
      </c>
      <c r="D159" s="57">
        <f t="shared" si="33"/>
        <v>0</v>
      </c>
      <c r="E159" s="57">
        <f t="shared" si="33"/>
        <v>0</v>
      </c>
      <c r="F159" s="91"/>
      <c r="G159" s="91"/>
      <c r="H159" s="91"/>
      <c r="I159" s="91"/>
      <c r="J159" s="91"/>
      <c r="K159" s="91"/>
      <c r="L159" s="91"/>
      <c r="M159" s="91"/>
      <c r="N159" s="91"/>
      <c r="O159" s="91"/>
      <c r="P159" s="91"/>
      <c r="Q159" s="57">
        <f t="shared" si="34"/>
        <v>0</v>
      </c>
      <c r="R159" s="57">
        <f t="shared" si="35"/>
        <v>0</v>
      </c>
      <c r="S159" s="57">
        <f t="shared" si="35"/>
        <v>0</v>
      </c>
      <c r="V159" s="370">
        <f t="shared" si="27"/>
        <v>152</v>
      </c>
    </row>
    <row r="160" spans="1:22" x14ac:dyDescent="0.3">
      <c r="A160" s="794"/>
      <c r="B160" s="56" t="s">
        <v>402</v>
      </c>
      <c r="C160" s="57">
        <f t="shared" si="33"/>
        <v>0</v>
      </c>
      <c r="D160" s="57">
        <f t="shared" si="33"/>
        <v>0</v>
      </c>
      <c r="E160" s="57">
        <f t="shared" si="33"/>
        <v>0</v>
      </c>
      <c r="F160" s="91"/>
      <c r="G160" s="91"/>
      <c r="H160" s="91"/>
      <c r="I160" s="91"/>
      <c r="J160" s="91"/>
      <c r="K160" s="91"/>
      <c r="L160" s="91"/>
      <c r="M160" s="91"/>
      <c r="N160" s="91"/>
      <c r="O160" s="91"/>
      <c r="P160" s="91"/>
      <c r="Q160" s="57">
        <f t="shared" si="34"/>
        <v>0</v>
      </c>
      <c r="R160" s="57">
        <f t="shared" si="35"/>
        <v>0</v>
      </c>
      <c r="S160" s="57">
        <f t="shared" si="35"/>
        <v>0</v>
      </c>
      <c r="V160" s="370">
        <f t="shared" si="27"/>
        <v>153</v>
      </c>
    </row>
    <row r="161" spans="1:22" x14ac:dyDescent="0.3">
      <c r="A161" s="794"/>
      <c r="B161" s="56" t="s">
        <v>403</v>
      </c>
      <c r="C161" s="57">
        <f t="shared" si="33"/>
        <v>0</v>
      </c>
      <c r="D161" s="57">
        <f t="shared" si="33"/>
        <v>0</v>
      </c>
      <c r="E161" s="57">
        <f t="shared" si="33"/>
        <v>0</v>
      </c>
      <c r="F161" s="91"/>
      <c r="G161" s="91"/>
      <c r="H161" s="91"/>
      <c r="I161" s="91"/>
      <c r="J161" s="91"/>
      <c r="K161" s="91"/>
      <c r="L161" s="91"/>
      <c r="M161" s="91"/>
      <c r="N161" s="91"/>
      <c r="O161" s="91"/>
      <c r="P161" s="91"/>
      <c r="Q161" s="57">
        <f t="shared" si="34"/>
        <v>0</v>
      </c>
      <c r="R161" s="57">
        <f t="shared" si="35"/>
        <v>0</v>
      </c>
      <c r="S161" s="57">
        <f t="shared" si="35"/>
        <v>0</v>
      </c>
      <c r="V161" s="370">
        <f t="shared" si="27"/>
        <v>154</v>
      </c>
    </row>
    <row r="162" spans="1:22" x14ac:dyDescent="0.3">
      <c r="A162" s="794"/>
      <c r="B162" s="56" t="s">
        <v>404</v>
      </c>
      <c r="C162" s="57">
        <f t="shared" si="33"/>
        <v>0</v>
      </c>
      <c r="D162" s="57">
        <f t="shared" si="33"/>
        <v>0</v>
      </c>
      <c r="E162" s="57">
        <f t="shared" si="33"/>
        <v>0</v>
      </c>
      <c r="F162" s="91"/>
      <c r="G162" s="91"/>
      <c r="H162" s="91"/>
      <c r="I162" s="91"/>
      <c r="J162" s="91"/>
      <c r="K162" s="91"/>
      <c r="L162" s="91"/>
      <c r="M162" s="91"/>
      <c r="N162" s="91"/>
      <c r="O162" s="91"/>
      <c r="P162" s="91"/>
      <c r="Q162" s="57">
        <f t="shared" si="34"/>
        <v>0</v>
      </c>
      <c r="R162" s="57">
        <f t="shared" si="35"/>
        <v>0</v>
      </c>
      <c r="S162" s="57">
        <f t="shared" si="35"/>
        <v>0</v>
      </c>
      <c r="V162" s="370">
        <f t="shared" si="27"/>
        <v>155</v>
      </c>
    </row>
    <row r="163" spans="1:22" x14ac:dyDescent="0.3">
      <c r="A163" s="794"/>
      <c r="B163" s="56" t="s">
        <v>405</v>
      </c>
      <c r="C163" s="57">
        <f t="shared" si="33"/>
        <v>0</v>
      </c>
      <c r="D163" s="57">
        <f t="shared" si="33"/>
        <v>0</v>
      </c>
      <c r="E163" s="57">
        <f t="shared" si="33"/>
        <v>0</v>
      </c>
      <c r="F163" s="91"/>
      <c r="G163" s="91"/>
      <c r="H163" s="91"/>
      <c r="I163" s="91"/>
      <c r="J163" s="91"/>
      <c r="K163" s="91"/>
      <c r="L163" s="91"/>
      <c r="M163" s="91"/>
      <c r="N163" s="91"/>
      <c r="O163" s="91"/>
      <c r="P163" s="91"/>
      <c r="Q163" s="57">
        <f t="shared" si="34"/>
        <v>0</v>
      </c>
      <c r="R163" s="57">
        <f t="shared" si="35"/>
        <v>0</v>
      </c>
      <c r="S163" s="57">
        <f t="shared" si="35"/>
        <v>0</v>
      </c>
      <c r="V163" s="370">
        <f t="shared" si="27"/>
        <v>156</v>
      </c>
    </row>
    <row r="164" spans="1:22" x14ac:dyDescent="0.3">
      <c r="A164" s="794"/>
      <c r="B164" s="56" t="s">
        <v>406</v>
      </c>
      <c r="C164" s="57">
        <f t="shared" si="33"/>
        <v>0</v>
      </c>
      <c r="D164" s="57">
        <f t="shared" si="33"/>
        <v>0</v>
      </c>
      <c r="E164" s="57">
        <f t="shared" si="33"/>
        <v>0</v>
      </c>
      <c r="F164" s="91"/>
      <c r="G164" s="91"/>
      <c r="H164" s="91"/>
      <c r="I164" s="91"/>
      <c r="J164" s="91"/>
      <c r="K164" s="91"/>
      <c r="L164" s="91"/>
      <c r="M164" s="91"/>
      <c r="N164" s="91"/>
      <c r="O164" s="91"/>
      <c r="P164" s="91"/>
      <c r="Q164" s="57">
        <f t="shared" si="34"/>
        <v>0</v>
      </c>
      <c r="R164" s="57">
        <f t="shared" si="35"/>
        <v>0</v>
      </c>
      <c r="S164" s="57">
        <f t="shared" si="35"/>
        <v>0</v>
      </c>
      <c r="V164" s="370">
        <f t="shared" si="27"/>
        <v>157</v>
      </c>
    </row>
    <row r="165" spans="1:22" x14ac:dyDescent="0.3">
      <c r="A165" s="794"/>
      <c r="B165" s="56" t="s">
        <v>407</v>
      </c>
      <c r="C165" s="57">
        <f t="shared" si="33"/>
        <v>0</v>
      </c>
      <c r="D165" s="57">
        <f t="shared" si="33"/>
        <v>0</v>
      </c>
      <c r="E165" s="57">
        <f t="shared" si="33"/>
        <v>0</v>
      </c>
      <c r="F165" s="91"/>
      <c r="G165" s="91"/>
      <c r="H165" s="91"/>
      <c r="I165" s="91"/>
      <c r="J165" s="91"/>
      <c r="K165" s="91"/>
      <c r="L165" s="91"/>
      <c r="M165" s="91"/>
      <c r="N165" s="91"/>
      <c r="O165" s="91"/>
      <c r="P165" s="91"/>
      <c r="Q165" s="57">
        <f t="shared" si="34"/>
        <v>0</v>
      </c>
      <c r="R165" s="57">
        <f t="shared" si="35"/>
        <v>0</v>
      </c>
      <c r="S165" s="57">
        <f t="shared" si="35"/>
        <v>0</v>
      </c>
      <c r="V165" s="370">
        <f t="shared" si="27"/>
        <v>158</v>
      </c>
    </row>
    <row r="166" spans="1:22" x14ac:dyDescent="0.3">
      <c r="A166" s="794"/>
      <c r="B166" s="56" t="s">
        <v>408</v>
      </c>
      <c r="C166" s="57">
        <f>Q129</f>
        <v>0</v>
      </c>
      <c r="D166" s="57">
        <f t="shared" si="33"/>
        <v>0</v>
      </c>
      <c r="E166" s="57">
        <f t="shared" si="33"/>
        <v>0</v>
      </c>
      <c r="F166" s="91"/>
      <c r="G166" s="91"/>
      <c r="H166" s="91"/>
      <c r="I166" s="91"/>
      <c r="J166" s="91"/>
      <c r="K166" s="91"/>
      <c r="L166" s="91"/>
      <c r="M166" s="91"/>
      <c r="N166" s="91"/>
      <c r="O166" s="91"/>
      <c r="P166" s="91"/>
      <c r="Q166" s="57">
        <f t="shared" si="34"/>
        <v>0</v>
      </c>
      <c r="R166" s="57">
        <f t="shared" si="35"/>
        <v>0</v>
      </c>
      <c r="S166" s="57">
        <f t="shared" si="35"/>
        <v>0</v>
      </c>
      <c r="V166" s="370">
        <f t="shared" si="27"/>
        <v>159</v>
      </c>
    </row>
    <row r="167" spans="1:22" x14ac:dyDescent="0.3">
      <c r="A167" s="794"/>
      <c r="B167" s="56" t="s">
        <v>409</v>
      </c>
      <c r="C167" s="57">
        <f t="shared" ref="C167:E176" si="36">Q130</f>
        <v>0</v>
      </c>
      <c r="D167" s="57">
        <f t="shared" si="36"/>
        <v>0</v>
      </c>
      <c r="E167" s="57">
        <f t="shared" si="36"/>
        <v>0</v>
      </c>
      <c r="F167" s="91"/>
      <c r="G167" s="91"/>
      <c r="H167" s="91"/>
      <c r="I167" s="91"/>
      <c r="J167" s="91"/>
      <c r="K167" s="91"/>
      <c r="L167" s="91"/>
      <c r="M167" s="91"/>
      <c r="N167" s="91"/>
      <c r="O167" s="91"/>
      <c r="P167" s="91"/>
      <c r="Q167" s="57">
        <f t="shared" si="34"/>
        <v>0</v>
      </c>
      <c r="R167" s="57">
        <f t="shared" si="35"/>
        <v>0</v>
      </c>
      <c r="S167" s="57">
        <f t="shared" si="35"/>
        <v>0</v>
      </c>
      <c r="V167" s="370">
        <f t="shared" si="27"/>
        <v>160</v>
      </c>
    </row>
    <row r="168" spans="1:22" x14ac:dyDescent="0.3">
      <c r="A168" s="794"/>
      <c r="B168" s="56" t="s">
        <v>410</v>
      </c>
      <c r="C168" s="57">
        <f t="shared" si="36"/>
        <v>0</v>
      </c>
      <c r="D168" s="57">
        <f t="shared" si="36"/>
        <v>0</v>
      </c>
      <c r="E168" s="57">
        <f t="shared" si="36"/>
        <v>0</v>
      </c>
      <c r="F168" s="91"/>
      <c r="G168" s="91"/>
      <c r="H168" s="91"/>
      <c r="I168" s="91"/>
      <c r="J168" s="91"/>
      <c r="K168" s="91"/>
      <c r="L168" s="91"/>
      <c r="M168" s="91"/>
      <c r="N168" s="91"/>
      <c r="O168" s="91"/>
      <c r="P168" s="91"/>
      <c r="Q168" s="57">
        <f t="shared" si="34"/>
        <v>0</v>
      </c>
      <c r="R168" s="57">
        <f t="shared" si="35"/>
        <v>0</v>
      </c>
      <c r="S168" s="57">
        <f t="shared" si="35"/>
        <v>0</v>
      </c>
      <c r="V168" s="370">
        <f t="shared" si="27"/>
        <v>161</v>
      </c>
    </row>
    <row r="169" spans="1:22" x14ac:dyDescent="0.3">
      <c r="A169" s="794"/>
      <c r="B169" s="56" t="s">
        <v>411</v>
      </c>
      <c r="C169" s="57">
        <f t="shared" si="36"/>
        <v>0</v>
      </c>
      <c r="D169" s="57">
        <f t="shared" si="36"/>
        <v>0</v>
      </c>
      <c r="E169" s="57">
        <f t="shared" si="36"/>
        <v>0</v>
      </c>
      <c r="F169" s="91"/>
      <c r="G169" s="91"/>
      <c r="H169" s="91"/>
      <c r="I169" s="91"/>
      <c r="J169" s="91"/>
      <c r="K169" s="91"/>
      <c r="L169" s="91"/>
      <c r="M169" s="91"/>
      <c r="N169" s="91"/>
      <c r="O169" s="91"/>
      <c r="P169" s="91"/>
      <c r="Q169" s="57">
        <f t="shared" si="34"/>
        <v>0</v>
      </c>
      <c r="R169" s="57">
        <f t="shared" si="35"/>
        <v>0</v>
      </c>
      <c r="S169" s="57">
        <f t="shared" si="35"/>
        <v>0</v>
      </c>
      <c r="V169" s="370">
        <f t="shared" si="27"/>
        <v>162</v>
      </c>
    </row>
    <row r="170" spans="1:22" x14ac:dyDescent="0.3">
      <c r="A170" s="794"/>
      <c r="B170" s="56" t="s">
        <v>138</v>
      </c>
      <c r="C170" s="57">
        <f t="shared" si="36"/>
        <v>0</v>
      </c>
      <c r="D170" s="57">
        <f t="shared" si="36"/>
        <v>0</v>
      </c>
      <c r="E170" s="57">
        <f t="shared" si="36"/>
        <v>0</v>
      </c>
      <c r="F170" s="91"/>
      <c r="G170" s="91"/>
      <c r="H170" s="91"/>
      <c r="I170" s="91"/>
      <c r="J170" s="91"/>
      <c r="K170" s="91"/>
      <c r="L170" s="91"/>
      <c r="M170" s="91"/>
      <c r="N170" s="91"/>
      <c r="O170" s="91"/>
      <c r="P170" s="91"/>
      <c r="Q170" s="57">
        <f t="shared" si="34"/>
        <v>0</v>
      </c>
      <c r="R170" s="57">
        <f t="shared" si="35"/>
        <v>0</v>
      </c>
      <c r="S170" s="57">
        <f t="shared" si="35"/>
        <v>0</v>
      </c>
      <c r="V170" s="370">
        <f t="shared" si="27"/>
        <v>163</v>
      </c>
    </row>
    <row r="171" spans="1:22" x14ac:dyDescent="0.3">
      <c r="A171" s="794"/>
      <c r="B171" s="56" t="s">
        <v>94</v>
      </c>
      <c r="C171" s="57">
        <f t="shared" si="36"/>
        <v>0</v>
      </c>
      <c r="D171" s="57">
        <f t="shared" si="36"/>
        <v>0</v>
      </c>
      <c r="E171" s="57">
        <f t="shared" si="36"/>
        <v>0</v>
      </c>
      <c r="F171" s="91"/>
      <c r="G171" s="91"/>
      <c r="H171" s="91"/>
      <c r="I171" s="91"/>
      <c r="J171" s="91"/>
      <c r="K171" s="91"/>
      <c r="L171" s="91"/>
      <c r="M171" s="91"/>
      <c r="N171" s="91"/>
      <c r="O171" s="91"/>
      <c r="P171" s="91"/>
      <c r="Q171" s="57">
        <f t="shared" si="34"/>
        <v>0</v>
      </c>
      <c r="R171" s="57">
        <f t="shared" si="35"/>
        <v>0</v>
      </c>
      <c r="S171" s="57">
        <f t="shared" si="35"/>
        <v>0</v>
      </c>
      <c r="V171" s="370">
        <f t="shared" si="27"/>
        <v>164</v>
      </c>
    </row>
    <row r="172" spans="1:22" x14ac:dyDescent="0.3">
      <c r="A172" s="794"/>
      <c r="B172" s="56" t="s">
        <v>102</v>
      </c>
      <c r="C172" s="57">
        <f t="shared" si="36"/>
        <v>0</v>
      </c>
      <c r="D172" s="57">
        <f t="shared" si="36"/>
        <v>0</v>
      </c>
      <c r="E172" s="57">
        <f t="shared" si="36"/>
        <v>0</v>
      </c>
      <c r="F172" s="91"/>
      <c r="G172" s="91"/>
      <c r="H172" s="91"/>
      <c r="I172" s="91"/>
      <c r="J172" s="91"/>
      <c r="K172" s="91"/>
      <c r="L172" s="91"/>
      <c r="M172" s="91"/>
      <c r="N172" s="91"/>
      <c r="O172" s="91"/>
      <c r="P172" s="91"/>
      <c r="Q172" s="57">
        <f t="shared" si="34"/>
        <v>0</v>
      </c>
      <c r="R172" s="57">
        <f t="shared" si="35"/>
        <v>0</v>
      </c>
      <c r="S172" s="57">
        <f t="shared" si="35"/>
        <v>0</v>
      </c>
      <c r="V172" s="370">
        <f t="shared" si="27"/>
        <v>165</v>
      </c>
    </row>
    <row r="173" spans="1:22" x14ac:dyDescent="0.3">
      <c r="A173" s="794"/>
      <c r="B173" s="56" t="s">
        <v>103</v>
      </c>
      <c r="C173" s="57">
        <f t="shared" si="36"/>
        <v>0</v>
      </c>
      <c r="D173" s="57">
        <f t="shared" si="36"/>
        <v>0</v>
      </c>
      <c r="E173" s="57">
        <f t="shared" si="36"/>
        <v>0</v>
      </c>
      <c r="F173" s="91"/>
      <c r="G173" s="91"/>
      <c r="H173" s="91"/>
      <c r="I173" s="91"/>
      <c r="J173" s="91"/>
      <c r="K173" s="91"/>
      <c r="L173" s="91"/>
      <c r="M173" s="91"/>
      <c r="N173" s="91"/>
      <c r="O173" s="91"/>
      <c r="P173" s="91"/>
      <c r="Q173" s="57">
        <f t="shared" si="34"/>
        <v>0</v>
      </c>
      <c r="R173" s="57">
        <f t="shared" si="35"/>
        <v>0</v>
      </c>
      <c r="S173" s="57">
        <f t="shared" si="35"/>
        <v>0</v>
      </c>
      <c r="V173" s="370">
        <f t="shared" si="27"/>
        <v>166</v>
      </c>
    </row>
    <row r="174" spans="1:22" x14ac:dyDescent="0.3">
      <c r="A174" s="794"/>
      <c r="B174" s="56" t="s">
        <v>104</v>
      </c>
      <c r="C174" s="57">
        <f t="shared" si="36"/>
        <v>0</v>
      </c>
      <c r="D174" s="57">
        <f t="shared" si="36"/>
        <v>0</v>
      </c>
      <c r="E174" s="57">
        <f t="shared" si="36"/>
        <v>0</v>
      </c>
      <c r="F174" s="91"/>
      <c r="G174" s="91"/>
      <c r="H174" s="91"/>
      <c r="I174" s="91"/>
      <c r="J174" s="91"/>
      <c r="K174" s="91"/>
      <c r="L174" s="91"/>
      <c r="M174" s="91"/>
      <c r="N174" s="91"/>
      <c r="O174" s="91"/>
      <c r="P174" s="91"/>
      <c r="Q174" s="57">
        <f t="shared" si="34"/>
        <v>0</v>
      </c>
      <c r="R174" s="57">
        <f t="shared" si="35"/>
        <v>0</v>
      </c>
      <c r="S174" s="57">
        <f t="shared" si="35"/>
        <v>0</v>
      </c>
      <c r="V174" s="370">
        <f t="shared" si="27"/>
        <v>167</v>
      </c>
    </row>
    <row r="175" spans="1:22" x14ac:dyDescent="0.3">
      <c r="A175" s="794"/>
      <c r="B175" s="56" t="s">
        <v>105</v>
      </c>
      <c r="C175" s="57">
        <f t="shared" si="36"/>
        <v>0</v>
      </c>
      <c r="D175" s="57">
        <f t="shared" si="36"/>
        <v>0</v>
      </c>
      <c r="E175" s="57">
        <f t="shared" si="36"/>
        <v>0</v>
      </c>
      <c r="F175" s="91"/>
      <c r="G175" s="91"/>
      <c r="H175" s="91"/>
      <c r="I175" s="91"/>
      <c r="J175" s="91"/>
      <c r="K175" s="91"/>
      <c r="L175" s="91"/>
      <c r="M175" s="91"/>
      <c r="N175" s="91"/>
      <c r="O175" s="91"/>
      <c r="P175" s="91"/>
      <c r="Q175" s="57">
        <f t="shared" si="34"/>
        <v>0</v>
      </c>
      <c r="R175" s="57">
        <f t="shared" si="35"/>
        <v>0</v>
      </c>
      <c r="S175" s="57">
        <f t="shared" si="35"/>
        <v>0</v>
      </c>
      <c r="V175" s="370">
        <f t="shared" si="27"/>
        <v>168</v>
      </c>
    </row>
    <row r="176" spans="1:22" x14ac:dyDescent="0.3">
      <c r="A176" s="794"/>
      <c r="B176" s="56" t="s">
        <v>106</v>
      </c>
      <c r="C176" s="57">
        <f t="shared" si="36"/>
        <v>0</v>
      </c>
      <c r="D176" s="57">
        <f t="shared" si="36"/>
        <v>0</v>
      </c>
      <c r="E176" s="57">
        <f t="shared" si="36"/>
        <v>0</v>
      </c>
      <c r="F176" s="91"/>
      <c r="G176" s="91"/>
      <c r="H176" s="91"/>
      <c r="I176" s="91"/>
      <c r="J176" s="91"/>
      <c r="K176" s="91"/>
      <c r="L176" s="91"/>
      <c r="M176" s="91"/>
      <c r="N176" s="91"/>
      <c r="O176" s="91"/>
      <c r="P176" s="91"/>
      <c r="Q176" s="57">
        <f t="shared" si="34"/>
        <v>0</v>
      </c>
      <c r="R176" s="57">
        <f t="shared" si="35"/>
        <v>0</v>
      </c>
      <c r="S176" s="57">
        <f t="shared" si="35"/>
        <v>0</v>
      </c>
      <c r="V176" s="370">
        <f t="shared" si="27"/>
        <v>169</v>
      </c>
    </row>
    <row r="177" spans="1:22" ht="14.25" thickBot="1" x14ac:dyDescent="0.35">
      <c r="A177" s="794"/>
      <c r="B177" s="58" t="s">
        <v>140</v>
      </c>
      <c r="C177" s="59">
        <f t="shared" ref="C177:S177" si="37">SUM(C156:C176)</f>
        <v>0</v>
      </c>
      <c r="D177" s="59">
        <f t="shared" si="37"/>
        <v>0</v>
      </c>
      <c r="E177" s="59">
        <f t="shared" si="37"/>
        <v>0</v>
      </c>
      <c r="F177" s="59">
        <f t="shared" si="37"/>
        <v>0</v>
      </c>
      <c r="G177" s="59">
        <f t="shared" si="37"/>
        <v>0</v>
      </c>
      <c r="H177" s="59">
        <f t="shared" si="37"/>
        <v>0</v>
      </c>
      <c r="I177" s="59">
        <f t="shared" si="37"/>
        <v>0</v>
      </c>
      <c r="J177" s="59">
        <f t="shared" si="37"/>
        <v>0</v>
      </c>
      <c r="K177" s="59">
        <f t="shared" si="37"/>
        <v>0</v>
      </c>
      <c r="L177" s="59">
        <f t="shared" si="37"/>
        <v>0</v>
      </c>
      <c r="M177" s="59">
        <f t="shared" si="37"/>
        <v>0</v>
      </c>
      <c r="N177" s="59">
        <f t="shared" si="37"/>
        <v>0</v>
      </c>
      <c r="O177" s="59">
        <f t="shared" si="37"/>
        <v>0</v>
      </c>
      <c r="P177" s="59">
        <f t="shared" si="37"/>
        <v>0</v>
      </c>
      <c r="Q177" s="59">
        <f t="shared" si="37"/>
        <v>0</v>
      </c>
      <c r="R177" s="59">
        <f t="shared" si="37"/>
        <v>0</v>
      </c>
      <c r="S177" s="59">
        <f t="shared" si="37"/>
        <v>0</v>
      </c>
      <c r="T177" s="216"/>
      <c r="U177" s="46" t="str">
        <f>RIGHT(A156,4)&amp;"reseau"</f>
        <v>2023reseau</v>
      </c>
      <c r="V177" s="370">
        <f t="shared" si="27"/>
        <v>170</v>
      </c>
    </row>
    <row r="178" spans="1:22" x14ac:dyDescent="0.3">
      <c r="A178" s="794"/>
      <c r="B178" s="60"/>
      <c r="C178" s="57"/>
      <c r="D178" s="57"/>
      <c r="E178" s="57"/>
      <c r="F178" s="57"/>
      <c r="G178" s="57"/>
      <c r="H178" s="57"/>
      <c r="I178" s="57"/>
      <c r="J178" s="57"/>
      <c r="K178" s="57"/>
      <c r="L178" s="57"/>
      <c r="M178" s="57"/>
      <c r="N178" s="57"/>
      <c r="O178" s="57"/>
      <c r="P178" s="57"/>
      <c r="Q178" s="57"/>
      <c r="R178" s="57"/>
      <c r="S178" s="57"/>
      <c r="T178" s="57"/>
      <c r="V178" s="370">
        <f t="shared" si="27"/>
        <v>171</v>
      </c>
    </row>
    <row r="179" spans="1:22" x14ac:dyDescent="0.3">
      <c r="A179" s="794"/>
      <c r="B179" s="56" t="s">
        <v>398</v>
      </c>
      <c r="C179" s="57">
        <f>Q142</f>
        <v>0</v>
      </c>
      <c r="D179" s="57">
        <f>R142</f>
        <v>0</v>
      </c>
      <c r="E179" s="57">
        <f>S142</f>
        <v>0</v>
      </c>
      <c r="F179" s="91"/>
      <c r="G179" s="91"/>
      <c r="H179" s="91"/>
      <c r="I179" s="91"/>
      <c r="J179" s="91"/>
      <c r="K179" s="91"/>
      <c r="L179" s="91"/>
      <c r="M179" s="91"/>
      <c r="N179" s="91"/>
      <c r="O179" s="91"/>
      <c r="P179" s="91"/>
      <c r="Q179" s="57">
        <f>SUM(C179,F179:J179,M179:N179)</f>
        <v>0</v>
      </c>
      <c r="R179" s="57">
        <f>SUM(D179,K179,O179)</f>
        <v>0</v>
      </c>
      <c r="S179" s="57">
        <f>SUM(E179,L179,P179)</f>
        <v>0</v>
      </c>
      <c r="T179" s="57"/>
      <c r="V179" s="370">
        <f t="shared" si="27"/>
        <v>172</v>
      </c>
    </row>
    <row r="180" spans="1:22" x14ac:dyDescent="0.3">
      <c r="A180" s="794"/>
      <c r="B180" s="56" t="s">
        <v>141</v>
      </c>
      <c r="C180" s="57">
        <f t="shared" ref="C180:E190" si="38">Q143</f>
        <v>0</v>
      </c>
      <c r="D180" s="57">
        <f t="shared" si="38"/>
        <v>0</v>
      </c>
      <c r="E180" s="57">
        <f t="shared" si="38"/>
        <v>0</v>
      </c>
      <c r="F180" s="91"/>
      <c r="G180" s="91"/>
      <c r="H180" s="91"/>
      <c r="I180" s="91"/>
      <c r="J180" s="91"/>
      <c r="K180" s="91"/>
      <c r="L180" s="91"/>
      <c r="M180" s="91"/>
      <c r="N180" s="91"/>
      <c r="O180" s="91"/>
      <c r="P180" s="91"/>
      <c r="Q180" s="57">
        <f t="shared" ref="Q180:Q190" si="39">SUM(C180,F180:J180,M180:N180)</f>
        <v>0</v>
      </c>
      <c r="R180" s="57">
        <f t="shared" ref="R180:S190" si="40">SUM(D180,K180,O180)</f>
        <v>0</v>
      </c>
      <c r="S180" s="57">
        <f t="shared" si="40"/>
        <v>0</v>
      </c>
      <c r="T180" s="57"/>
      <c r="V180" s="370">
        <f t="shared" si="27"/>
        <v>173</v>
      </c>
    </row>
    <row r="181" spans="1:22" x14ac:dyDescent="0.3">
      <c r="A181" s="794"/>
      <c r="B181" s="56" t="s">
        <v>142</v>
      </c>
      <c r="C181" s="57">
        <f t="shared" si="38"/>
        <v>0</v>
      </c>
      <c r="D181" s="57">
        <f t="shared" si="38"/>
        <v>0</v>
      </c>
      <c r="E181" s="57">
        <f t="shared" si="38"/>
        <v>0</v>
      </c>
      <c r="F181" s="91"/>
      <c r="G181" s="91"/>
      <c r="H181" s="91"/>
      <c r="I181" s="91"/>
      <c r="J181" s="91"/>
      <c r="K181" s="91"/>
      <c r="L181" s="91"/>
      <c r="M181" s="91"/>
      <c r="N181" s="91"/>
      <c r="O181" s="91"/>
      <c r="P181" s="91"/>
      <c r="Q181" s="57">
        <f t="shared" si="39"/>
        <v>0</v>
      </c>
      <c r="R181" s="57">
        <f t="shared" si="40"/>
        <v>0</v>
      </c>
      <c r="S181" s="57">
        <f t="shared" si="40"/>
        <v>0</v>
      </c>
      <c r="T181" s="57"/>
      <c r="V181" s="370">
        <f t="shared" si="27"/>
        <v>174</v>
      </c>
    </row>
    <row r="182" spans="1:22" x14ac:dyDescent="0.3">
      <c r="A182" s="794"/>
      <c r="B182" s="56" t="s">
        <v>137</v>
      </c>
      <c r="C182" s="57">
        <f t="shared" si="38"/>
        <v>0</v>
      </c>
      <c r="D182" s="57">
        <f t="shared" si="38"/>
        <v>0</v>
      </c>
      <c r="E182" s="57">
        <f t="shared" si="38"/>
        <v>0</v>
      </c>
      <c r="F182" s="91"/>
      <c r="G182" s="91"/>
      <c r="H182" s="91"/>
      <c r="I182" s="91"/>
      <c r="J182" s="91"/>
      <c r="K182" s="91"/>
      <c r="L182" s="91"/>
      <c r="M182" s="91"/>
      <c r="N182" s="91"/>
      <c r="O182" s="91"/>
      <c r="P182" s="91"/>
      <c r="Q182" s="57">
        <f t="shared" si="39"/>
        <v>0</v>
      </c>
      <c r="R182" s="57">
        <f t="shared" si="40"/>
        <v>0</v>
      </c>
      <c r="S182" s="57">
        <f t="shared" si="40"/>
        <v>0</v>
      </c>
      <c r="T182" s="57"/>
      <c r="V182" s="370">
        <f t="shared" si="27"/>
        <v>175</v>
      </c>
    </row>
    <row r="183" spans="1:22" x14ac:dyDescent="0.3">
      <c r="A183" s="794"/>
      <c r="B183" s="56" t="s">
        <v>143</v>
      </c>
      <c r="C183" s="57">
        <f t="shared" si="38"/>
        <v>0</v>
      </c>
      <c r="D183" s="57">
        <f t="shared" si="38"/>
        <v>0</v>
      </c>
      <c r="E183" s="57">
        <f t="shared" si="38"/>
        <v>0</v>
      </c>
      <c r="F183" s="91"/>
      <c r="G183" s="91"/>
      <c r="H183" s="91"/>
      <c r="I183" s="91"/>
      <c r="J183" s="91"/>
      <c r="K183" s="91"/>
      <c r="L183" s="91"/>
      <c r="M183" s="91"/>
      <c r="N183" s="91"/>
      <c r="O183" s="91"/>
      <c r="P183" s="91"/>
      <c r="Q183" s="57">
        <f t="shared" si="39"/>
        <v>0</v>
      </c>
      <c r="R183" s="57">
        <f t="shared" si="40"/>
        <v>0</v>
      </c>
      <c r="S183" s="57">
        <f t="shared" si="40"/>
        <v>0</v>
      </c>
      <c r="T183" s="57"/>
      <c r="V183" s="370">
        <f t="shared" si="27"/>
        <v>176</v>
      </c>
    </row>
    <row r="184" spans="1:22" x14ac:dyDescent="0.3">
      <c r="A184" s="794"/>
      <c r="B184" s="56" t="s">
        <v>144</v>
      </c>
      <c r="C184" s="57">
        <f t="shared" si="38"/>
        <v>0</v>
      </c>
      <c r="D184" s="57">
        <f t="shared" si="38"/>
        <v>0</v>
      </c>
      <c r="E184" s="57">
        <f t="shared" si="38"/>
        <v>0</v>
      </c>
      <c r="F184" s="91"/>
      <c r="G184" s="91"/>
      <c r="H184" s="91"/>
      <c r="I184" s="91"/>
      <c r="J184" s="91"/>
      <c r="K184" s="91"/>
      <c r="L184" s="91"/>
      <c r="M184" s="91"/>
      <c r="N184" s="91"/>
      <c r="O184" s="91"/>
      <c r="P184" s="91"/>
      <c r="Q184" s="57">
        <f t="shared" si="39"/>
        <v>0</v>
      </c>
      <c r="R184" s="57">
        <f t="shared" si="40"/>
        <v>0</v>
      </c>
      <c r="S184" s="57">
        <f t="shared" si="40"/>
        <v>0</v>
      </c>
      <c r="T184" s="57"/>
      <c r="V184" s="370">
        <f t="shared" si="27"/>
        <v>177</v>
      </c>
    </row>
    <row r="185" spans="1:22" x14ac:dyDescent="0.3">
      <c r="A185" s="794"/>
      <c r="B185" s="56" t="s">
        <v>139</v>
      </c>
      <c r="C185" s="57">
        <f t="shared" si="38"/>
        <v>0</v>
      </c>
      <c r="D185" s="57">
        <f t="shared" si="38"/>
        <v>0</v>
      </c>
      <c r="E185" s="57">
        <f t="shared" si="38"/>
        <v>0</v>
      </c>
      <c r="F185" s="91"/>
      <c r="G185" s="91"/>
      <c r="H185" s="91"/>
      <c r="I185" s="91"/>
      <c r="J185" s="91"/>
      <c r="K185" s="91"/>
      <c r="L185" s="91"/>
      <c r="M185" s="91"/>
      <c r="N185" s="91"/>
      <c r="O185" s="91"/>
      <c r="P185" s="91"/>
      <c r="Q185" s="57">
        <f t="shared" si="39"/>
        <v>0</v>
      </c>
      <c r="R185" s="57">
        <f t="shared" si="40"/>
        <v>0</v>
      </c>
      <c r="S185" s="57">
        <f t="shared" si="40"/>
        <v>0</v>
      </c>
      <c r="T185" s="57"/>
      <c r="V185" s="370">
        <f t="shared" si="27"/>
        <v>178</v>
      </c>
    </row>
    <row r="186" spans="1:22" x14ac:dyDescent="0.3">
      <c r="A186" s="794"/>
      <c r="B186" s="56" t="s">
        <v>102</v>
      </c>
      <c r="C186" s="57">
        <f t="shared" si="38"/>
        <v>0</v>
      </c>
      <c r="D186" s="57">
        <f t="shared" si="38"/>
        <v>0</v>
      </c>
      <c r="E186" s="57">
        <f t="shared" si="38"/>
        <v>0</v>
      </c>
      <c r="F186" s="91"/>
      <c r="G186" s="91"/>
      <c r="H186" s="91"/>
      <c r="I186" s="91"/>
      <c r="J186" s="91"/>
      <c r="K186" s="91"/>
      <c r="L186" s="91"/>
      <c r="M186" s="91"/>
      <c r="N186" s="91"/>
      <c r="O186" s="91"/>
      <c r="P186" s="91"/>
      <c r="Q186" s="57">
        <f t="shared" si="39"/>
        <v>0</v>
      </c>
      <c r="R186" s="57">
        <f t="shared" si="40"/>
        <v>0</v>
      </c>
      <c r="S186" s="57">
        <f t="shared" si="40"/>
        <v>0</v>
      </c>
      <c r="T186" s="57"/>
      <c r="V186" s="370">
        <f t="shared" si="27"/>
        <v>179</v>
      </c>
    </row>
    <row r="187" spans="1:22" x14ac:dyDescent="0.3">
      <c r="A187" s="794"/>
      <c r="B187" s="56" t="s">
        <v>103</v>
      </c>
      <c r="C187" s="57">
        <f t="shared" si="38"/>
        <v>0</v>
      </c>
      <c r="D187" s="57">
        <f t="shared" si="38"/>
        <v>0</v>
      </c>
      <c r="E187" s="57">
        <f t="shared" si="38"/>
        <v>0</v>
      </c>
      <c r="F187" s="91"/>
      <c r="G187" s="91"/>
      <c r="H187" s="91"/>
      <c r="I187" s="91"/>
      <c r="J187" s="91"/>
      <c r="K187" s="91"/>
      <c r="L187" s="91"/>
      <c r="M187" s="91"/>
      <c r="N187" s="91"/>
      <c r="O187" s="91"/>
      <c r="P187" s="91"/>
      <c r="Q187" s="57">
        <f t="shared" si="39"/>
        <v>0</v>
      </c>
      <c r="R187" s="57">
        <f t="shared" si="40"/>
        <v>0</v>
      </c>
      <c r="S187" s="57">
        <f t="shared" si="40"/>
        <v>0</v>
      </c>
      <c r="T187" s="57"/>
      <c r="V187" s="370">
        <f t="shared" si="27"/>
        <v>180</v>
      </c>
    </row>
    <row r="188" spans="1:22" x14ac:dyDescent="0.3">
      <c r="A188" s="794"/>
      <c r="B188" s="56" t="s">
        <v>104</v>
      </c>
      <c r="C188" s="57">
        <f t="shared" si="38"/>
        <v>0</v>
      </c>
      <c r="D188" s="57">
        <f t="shared" si="38"/>
        <v>0</v>
      </c>
      <c r="E188" s="57">
        <f t="shared" si="38"/>
        <v>0</v>
      </c>
      <c r="F188" s="91"/>
      <c r="G188" s="91"/>
      <c r="H188" s="91"/>
      <c r="I188" s="91"/>
      <c r="J188" s="91"/>
      <c r="K188" s="91"/>
      <c r="L188" s="91"/>
      <c r="M188" s="91"/>
      <c r="N188" s="91"/>
      <c r="O188" s="91"/>
      <c r="P188" s="91"/>
      <c r="Q188" s="57">
        <f t="shared" si="39"/>
        <v>0</v>
      </c>
      <c r="R188" s="57">
        <f t="shared" si="40"/>
        <v>0</v>
      </c>
      <c r="S188" s="57">
        <f t="shared" si="40"/>
        <v>0</v>
      </c>
      <c r="T188" s="57"/>
      <c r="V188" s="370">
        <f t="shared" si="27"/>
        <v>181</v>
      </c>
    </row>
    <row r="189" spans="1:22" x14ac:dyDescent="0.3">
      <c r="A189" s="794"/>
      <c r="B189" s="56" t="s">
        <v>105</v>
      </c>
      <c r="C189" s="57">
        <f t="shared" si="38"/>
        <v>0</v>
      </c>
      <c r="D189" s="57">
        <f t="shared" si="38"/>
        <v>0</v>
      </c>
      <c r="E189" s="57">
        <f t="shared" si="38"/>
        <v>0</v>
      </c>
      <c r="F189" s="91"/>
      <c r="G189" s="91"/>
      <c r="H189" s="91"/>
      <c r="I189" s="91"/>
      <c r="J189" s="91"/>
      <c r="K189" s="91"/>
      <c r="L189" s="91"/>
      <c r="M189" s="91"/>
      <c r="N189" s="91"/>
      <c r="O189" s="91"/>
      <c r="P189" s="91"/>
      <c r="Q189" s="57">
        <f t="shared" si="39"/>
        <v>0</v>
      </c>
      <c r="R189" s="57">
        <f t="shared" si="40"/>
        <v>0</v>
      </c>
      <c r="S189" s="57">
        <f t="shared" si="40"/>
        <v>0</v>
      </c>
      <c r="T189" s="57"/>
      <c r="V189" s="370">
        <f t="shared" si="27"/>
        <v>182</v>
      </c>
    </row>
    <row r="190" spans="1:22" x14ac:dyDescent="0.3">
      <c r="A190" s="794"/>
      <c r="B190" s="56" t="s">
        <v>106</v>
      </c>
      <c r="C190" s="57">
        <f t="shared" si="38"/>
        <v>0</v>
      </c>
      <c r="D190" s="57">
        <f t="shared" si="38"/>
        <v>0</v>
      </c>
      <c r="E190" s="57">
        <f t="shared" si="38"/>
        <v>0</v>
      </c>
      <c r="F190" s="91"/>
      <c r="G190" s="91"/>
      <c r="H190" s="91"/>
      <c r="I190" s="91"/>
      <c r="J190" s="91"/>
      <c r="K190" s="91"/>
      <c r="L190" s="91"/>
      <c r="M190" s="91"/>
      <c r="N190" s="91"/>
      <c r="O190" s="91"/>
      <c r="P190" s="91"/>
      <c r="Q190" s="57">
        <f t="shared" si="39"/>
        <v>0</v>
      </c>
      <c r="R190" s="57">
        <f t="shared" si="40"/>
        <v>0</v>
      </c>
      <c r="S190" s="57">
        <f t="shared" si="40"/>
        <v>0</v>
      </c>
      <c r="T190" s="57"/>
      <c r="V190" s="370">
        <f t="shared" si="27"/>
        <v>183</v>
      </c>
    </row>
    <row r="191" spans="1:22" ht="14.25" thickBot="1" x14ac:dyDescent="0.35">
      <c r="A191" s="794"/>
      <c r="B191" s="58" t="s">
        <v>145</v>
      </c>
      <c r="C191" s="59">
        <f t="shared" ref="C191:S191" si="41">SUM(C179:C190)</f>
        <v>0</v>
      </c>
      <c r="D191" s="59">
        <f t="shared" si="41"/>
        <v>0</v>
      </c>
      <c r="E191" s="59">
        <f t="shared" si="41"/>
        <v>0</v>
      </c>
      <c r="F191" s="59">
        <f t="shared" si="41"/>
        <v>0</v>
      </c>
      <c r="G191" s="59">
        <f t="shared" si="41"/>
        <v>0</v>
      </c>
      <c r="H191" s="59">
        <f t="shared" si="41"/>
        <v>0</v>
      </c>
      <c r="I191" s="59">
        <f t="shared" si="41"/>
        <v>0</v>
      </c>
      <c r="J191" s="59">
        <f t="shared" si="41"/>
        <v>0</v>
      </c>
      <c r="K191" s="59">
        <f t="shared" si="41"/>
        <v>0</v>
      </c>
      <c r="L191" s="59">
        <f t="shared" si="41"/>
        <v>0</v>
      </c>
      <c r="M191" s="59">
        <f t="shared" si="41"/>
        <v>0</v>
      </c>
      <c r="N191" s="59">
        <f t="shared" si="41"/>
        <v>0</v>
      </c>
      <c r="O191" s="59">
        <f t="shared" si="41"/>
        <v>0</v>
      </c>
      <c r="P191" s="59">
        <f t="shared" si="41"/>
        <v>0</v>
      </c>
      <c r="Q191" s="59">
        <f t="shared" si="41"/>
        <v>0</v>
      </c>
      <c r="R191" s="59">
        <f t="shared" si="41"/>
        <v>0</v>
      </c>
      <c r="S191" s="59">
        <f t="shared" si="41"/>
        <v>0</v>
      </c>
      <c r="T191" s="57"/>
      <c r="U191" s="46" t="str">
        <f>RIGHT(A156,4)&amp;"hors reseau"</f>
        <v>2023hors reseau</v>
      </c>
      <c r="V191" s="370">
        <f t="shared" si="27"/>
        <v>184</v>
      </c>
    </row>
    <row r="192" spans="1:22" x14ac:dyDescent="0.3">
      <c r="B192" s="41"/>
      <c r="C192" s="57"/>
      <c r="D192" s="57"/>
      <c r="E192" s="57"/>
      <c r="F192" s="57"/>
      <c r="G192" s="57"/>
      <c r="H192" s="57"/>
      <c r="I192" s="57"/>
      <c r="J192" s="57"/>
      <c r="K192" s="57"/>
      <c r="L192" s="57"/>
      <c r="M192" s="57"/>
      <c r="N192" s="57"/>
      <c r="O192" s="57"/>
      <c r="P192" s="57"/>
      <c r="Q192" s="57"/>
      <c r="R192" s="57"/>
      <c r="S192" s="57"/>
    </row>
    <row r="193" spans="2:19" x14ac:dyDescent="0.3">
      <c r="B193" s="41"/>
      <c r="C193" s="57"/>
      <c r="D193" s="57"/>
      <c r="E193" s="57"/>
      <c r="F193" s="57"/>
      <c r="G193" s="57"/>
      <c r="H193" s="57"/>
      <c r="I193" s="57"/>
      <c r="J193" s="57"/>
      <c r="K193" s="57"/>
      <c r="L193" s="57"/>
      <c r="M193" s="57"/>
      <c r="N193" s="57"/>
      <c r="O193" s="57"/>
      <c r="P193" s="57"/>
      <c r="Q193" s="57"/>
      <c r="R193" s="57"/>
      <c r="S193" s="57"/>
    </row>
    <row r="194" spans="2:19" x14ac:dyDescent="0.3">
      <c r="B194" s="41"/>
      <c r="C194" s="57"/>
      <c r="D194" s="57"/>
      <c r="E194" s="57"/>
      <c r="F194" s="57"/>
      <c r="G194" s="57"/>
      <c r="H194" s="57"/>
      <c r="I194" s="57"/>
      <c r="J194" s="57"/>
      <c r="K194" s="57"/>
      <c r="L194" s="57"/>
      <c r="M194" s="57"/>
      <c r="N194" s="57"/>
      <c r="O194" s="57"/>
      <c r="P194" s="57"/>
      <c r="Q194" s="57"/>
      <c r="R194" s="57"/>
      <c r="S194" s="57"/>
    </row>
    <row r="195" spans="2:19" x14ac:dyDescent="0.3">
      <c r="B195" s="41"/>
      <c r="C195" s="57"/>
      <c r="D195" s="57"/>
      <c r="E195" s="57"/>
      <c r="F195" s="57"/>
      <c r="G195" s="57"/>
      <c r="H195" s="57"/>
      <c r="I195" s="57"/>
      <c r="J195" s="57"/>
      <c r="K195" s="57"/>
      <c r="L195" s="57"/>
      <c r="M195" s="57"/>
      <c r="N195" s="57"/>
      <c r="O195" s="57"/>
      <c r="P195" s="57"/>
      <c r="Q195" s="57"/>
      <c r="R195" s="57"/>
      <c r="S195" s="57"/>
    </row>
    <row r="196" spans="2:19" x14ac:dyDescent="0.3">
      <c r="B196" s="41"/>
      <c r="C196" s="57"/>
      <c r="D196" s="57"/>
      <c r="E196" s="57"/>
      <c r="F196" s="57"/>
      <c r="G196" s="57"/>
      <c r="H196" s="57"/>
      <c r="I196" s="57"/>
      <c r="J196" s="57"/>
      <c r="K196" s="57"/>
      <c r="L196" s="57"/>
      <c r="M196" s="57"/>
      <c r="N196" s="57"/>
      <c r="O196" s="57"/>
      <c r="P196" s="57"/>
      <c r="Q196" s="57"/>
      <c r="R196" s="57"/>
      <c r="S196" s="57"/>
    </row>
    <row r="197" spans="2:19" x14ac:dyDescent="0.3">
      <c r="B197" s="41"/>
      <c r="C197" s="57"/>
      <c r="D197" s="57"/>
      <c r="E197" s="57"/>
      <c r="F197" s="57"/>
      <c r="G197" s="57"/>
      <c r="H197" s="57"/>
      <c r="I197" s="57"/>
      <c r="J197" s="57"/>
      <c r="K197" s="57"/>
      <c r="L197" s="57"/>
      <c r="M197" s="57"/>
      <c r="N197" s="57"/>
      <c r="O197" s="57"/>
      <c r="P197" s="57"/>
      <c r="Q197" s="57"/>
      <c r="R197" s="57"/>
      <c r="S197" s="57"/>
    </row>
    <row r="198" spans="2:19" x14ac:dyDescent="0.3">
      <c r="B198" s="41"/>
      <c r="C198" s="57"/>
      <c r="D198" s="57"/>
      <c r="E198" s="57"/>
      <c r="F198" s="57"/>
      <c r="G198" s="57"/>
      <c r="H198" s="57"/>
      <c r="I198" s="57"/>
      <c r="J198" s="57"/>
      <c r="K198" s="57"/>
      <c r="L198" s="57"/>
      <c r="M198" s="57"/>
      <c r="N198" s="57"/>
      <c r="O198" s="57"/>
      <c r="P198" s="57"/>
      <c r="Q198" s="57"/>
      <c r="R198" s="57"/>
      <c r="S198" s="57"/>
    </row>
    <row r="199" spans="2:19" x14ac:dyDescent="0.3">
      <c r="B199" s="41"/>
      <c r="C199" s="57"/>
      <c r="D199" s="57"/>
      <c r="E199" s="57"/>
      <c r="F199" s="57"/>
      <c r="G199" s="57"/>
      <c r="H199" s="57"/>
      <c r="I199" s="57"/>
      <c r="J199" s="57"/>
      <c r="K199" s="57"/>
      <c r="L199" s="57"/>
      <c r="M199" s="57"/>
      <c r="N199" s="57"/>
      <c r="O199" s="57"/>
      <c r="P199" s="57"/>
      <c r="Q199" s="57"/>
      <c r="R199" s="57"/>
      <c r="S199" s="57"/>
    </row>
    <row r="200" spans="2:19" x14ac:dyDescent="0.3">
      <c r="B200" s="41"/>
      <c r="C200" s="57"/>
      <c r="D200" s="57"/>
      <c r="E200" s="57"/>
      <c r="F200" s="57"/>
      <c r="G200" s="57"/>
      <c r="H200" s="57"/>
      <c r="I200" s="57"/>
      <c r="J200" s="57"/>
      <c r="K200" s="57"/>
      <c r="L200" s="57"/>
      <c r="M200" s="57"/>
      <c r="N200" s="57"/>
      <c r="O200" s="57"/>
      <c r="P200" s="57"/>
      <c r="Q200" s="57"/>
      <c r="R200" s="57"/>
      <c r="S200" s="57"/>
    </row>
    <row r="201" spans="2:19" x14ac:dyDescent="0.3">
      <c r="B201" s="41"/>
      <c r="C201" s="57"/>
      <c r="D201" s="57"/>
      <c r="E201" s="57"/>
      <c r="F201" s="57"/>
      <c r="G201" s="57"/>
      <c r="H201" s="57"/>
      <c r="I201" s="57"/>
      <c r="J201" s="57"/>
      <c r="K201" s="57"/>
      <c r="L201" s="57"/>
      <c r="M201" s="57"/>
      <c r="N201" s="57"/>
      <c r="O201" s="57"/>
      <c r="P201" s="57"/>
      <c r="Q201" s="57"/>
      <c r="R201" s="57"/>
      <c r="S201" s="57"/>
    </row>
    <row r="202" spans="2:19" x14ac:dyDescent="0.3">
      <c r="B202" s="41"/>
      <c r="C202" s="57"/>
      <c r="D202" s="57"/>
      <c r="E202" s="57"/>
      <c r="F202" s="57"/>
      <c r="G202" s="57"/>
      <c r="H202" s="57"/>
      <c r="I202" s="57"/>
      <c r="J202" s="57"/>
      <c r="K202" s="57"/>
      <c r="L202" s="57"/>
      <c r="M202" s="57"/>
      <c r="N202" s="57"/>
      <c r="O202" s="57"/>
      <c r="P202" s="57"/>
      <c r="Q202" s="57"/>
      <c r="R202" s="57"/>
      <c r="S202" s="57"/>
    </row>
    <row r="203" spans="2:19" x14ac:dyDescent="0.3">
      <c r="B203" s="41"/>
      <c r="C203" s="57"/>
      <c r="D203" s="57"/>
      <c r="E203" s="57"/>
      <c r="F203" s="57"/>
      <c r="G203" s="57"/>
      <c r="H203" s="57"/>
      <c r="I203" s="57"/>
      <c r="J203" s="57"/>
      <c r="K203" s="57"/>
      <c r="L203" s="57"/>
      <c r="M203" s="57"/>
      <c r="N203" s="57"/>
      <c r="O203" s="57"/>
      <c r="P203" s="57"/>
      <c r="Q203" s="57"/>
      <c r="R203" s="57"/>
      <c r="S203" s="57"/>
    </row>
    <row r="204" spans="2:19" x14ac:dyDescent="0.3">
      <c r="B204" s="41"/>
      <c r="C204" s="57"/>
      <c r="D204" s="57"/>
      <c r="E204" s="57"/>
      <c r="F204" s="57"/>
      <c r="G204" s="57"/>
      <c r="H204" s="57"/>
      <c r="I204" s="57"/>
      <c r="J204" s="57"/>
      <c r="K204" s="57"/>
      <c r="L204" s="57"/>
      <c r="M204" s="57"/>
      <c r="N204" s="57"/>
      <c r="O204" s="57"/>
      <c r="P204" s="57"/>
      <c r="Q204" s="57"/>
      <c r="R204" s="57"/>
      <c r="S204" s="57"/>
    </row>
    <row r="205" spans="2:19" x14ac:dyDescent="0.3">
      <c r="B205" s="41"/>
      <c r="C205" s="57"/>
      <c r="D205" s="57"/>
      <c r="E205" s="57"/>
      <c r="F205" s="57"/>
      <c r="G205" s="57"/>
      <c r="H205" s="57"/>
      <c r="I205" s="57"/>
      <c r="J205" s="57"/>
      <c r="K205" s="57"/>
      <c r="L205" s="57"/>
      <c r="M205" s="57"/>
      <c r="N205" s="57"/>
      <c r="O205" s="57"/>
      <c r="P205" s="57"/>
      <c r="Q205" s="57"/>
      <c r="R205" s="57"/>
      <c r="S205" s="57"/>
    </row>
    <row r="206" spans="2:19" x14ac:dyDescent="0.3">
      <c r="B206" s="41"/>
      <c r="C206" s="57"/>
      <c r="D206" s="57"/>
      <c r="E206" s="57"/>
      <c r="F206" s="57"/>
      <c r="G206" s="57"/>
      <c r="H206" s="57"/>
      <c r="I206" s="57"/>
      <c r="J206" s="57"/>
      <c r="K206" s="57"/>
      <c r="L206" s="57"/>
      <c r="M206" s="57"/>
      <c r="N206" s="57"/>
      <c r="O206" s="57"/>
      <c r="P206" s="57"/>
      <c r="Q206" s="57"/>
      <c r="R206" s="57"/>
      <c r="S206" s="57"/>
    </row>
    <row r="207" spans="2:19" x14ac:dyDescent="0.3">
      <c r="B207" s="41"/>
      <c r="C207" s="57"/>
      <c r="D207" s="57"/>
      <c r="E207" s="57"/>
      <c r="F207" s="57"/>
      <c r="G207" s="57"/>
      <c r="H207" s="57"/>
      <c r="I207" s="57"/>
      <c r="J207" s="57"/>
      <c r="K207" s="57"/>
      <c r="L207" s="57"/>
      <c r="M207" s="57"/>
      <c r="N207" s="57"/>
      <c r="O207" s="57"/>
      <c r="P207" s="57"/>
      <c r="Q207" s="57"/>
      <c r="R207" s="57"/>
      <c r="S207" s="57"/>
    </row>
    <row r="208" spans="2:19" x14ac:dyDescent="0.3">
      <c r="B208" s="41"/>
      <c r="C208" s="57"/>
      <c r="D208" s="57"/>
      <c r="E208" s="57"/>
      <c r="F208" s="57"/>
      <c r="G208" s="57"/>
      <c r="H208" s="57"/>
      <c r="I208" s="57"/>
      <c r="J208" s="57"/>
      <c r="K208" s="57"/>
      <c r="L208" s="57"/>
      <c r="M208" s="57"/>
      <c r="N208" s="57"/>
      <c r="O208" s="57"/>
      <c r="P208" s="57"/>
      <c r="Q208" s="57"/>
      <c r="R208" s="57"/>
      <c r="S208" s="57"/>
    </row>
    <row r="209" spans="2:19" x14ac:dyDescent="0.3">
      <c r="B209" s="41"/>
      <c r="C209" s="57"/>
      <c r="D209" s="57"/>
      <c r="E209" s="57"/>
      <c r="F209" s="57"/>
      <c r="G209" s="57"/>
      <c r="H209" s="57"/>
      <c r="I209" s="57"/>
      <c r="J209" s="57"/>
      <c r="K209" s="57"/>
      <c r="L209" s="57"/>
      <c r="M209" s="57"/>
      <c r="N209" s="57"/>
      <c r="O209" s="57"/>
      <c r="P209" s="57"/>
      <c r="Q209" s="57"/>
      <c r="R209" s="57"/>
      <c r="S209" s="57"/>
    </row>
    <row r="210" spans="2:19" x14ac:dyDescent="0.3">
      <c r="B210" s="41"/>
      <c r="C210" s="57"/>
      <c r="D210" s="57"/>
      <c r="E210" s="57"/>
      <c r="F210" s="57"/>
      <c r="G210" s="57"/>
      <c r="H210" s="57"/>
      <c r="I210" s="57"/>
      <c r="J210" s="57"/>
      <c r="K210" s="57"/>
      <c r="L210" s="57"/>
      <c r="M210" s="57"/>
      <c r="N210" s="57"/>
      <c r="O210" s="57"/>
      <c r="P210" s="57"/>
      <c r="Q210" s="57"/>
      <c r="R210" s="57"/>
      <c r="S210" s="57"/>
    </row>
    <row r="211" spans="2:19" x14ac:dyDescent="0.3">
      <c r="B211" s="41"/>
      <c r="C211" s="57"/>
      <c r="D211" s="57"/>
      <c r="E211" s="57"/>
      <c r="F211" s="57"/>
      <c r="G211" s="57"/>
      <c r="H211" s="57"/>
      <c r="I211" s="57"/>
      <c r="J211" s="57"/>
      <c r="K211" s="57"/>
      <c r="L211" s="57"/>
      <c r="M211" s="57"/>
      <c r="N211" s="57"/>
      <c r="O211" s="57"/>
      <c r="P211" s="57"/>
      <c r="Q211" s="57"/>
      <c r="R211" s="57"/>
      <c r="S211" s="57"/>
    </row>
    <row r="212" spans="2:19" x14ac:dyDescent="0.3">
      <c r="B212" s="41"/>
      <c r="C212" s="57"/>
      <c r="D212" s="57"/>
      <c r="E212" s="57"/>
      <c r="F212" s="57"/>
      <c r="G212" s="57"/>
      <c r="H212" s="57"/>
      <c r="I212" s="57"/>
      <c r="J212" s="57"/>
      <c r="K212" s="57"/>
      <c r="L212" s="57"/>
      <c r="M212" s="57"/>
      <c r="N212" s="57"/>
      <c r="O212" s="57"/>
      <c r="P212" s="57"/>
      <c r="Q212" s="57"/>
      <c r="R212" s="57"/>
      <c r="S212" s="57"/>
    </row>
    <row r="213" spans="2:19" x14ac:dyDescent="0.3">
      <c r="B213" s="41"/>
      <c r="C213" s="57"/>
      <c r="D213" s="57"/>
      <c r="E213" s="57"/>
      <c r="F213" s="57"/>
      <c r="G213" s="57"/>
      <c r="H213" s="57"/>
      <c r="I213" s="57"/>
      <c r="J213" s="57"/>
      <c r="K213" s="57"/>
      <c r="L213" s="57"/>
      <c r="M213" s="57"/>
      <c r="N213" s="57"/>
      <c r="O213" s="57"/>
      <c r="P213" s="57"/>
      <c r="Q213" s="57"/>
      <c r="R213" s="57"/>
      <c r="S213" s="57"/>
    </row>
    <row r="214" spans="2:19" x14ac:dyDescent="0.3">
      <c r="B214" s="41"/>
      <c r="C214" s="57"/>
      <c r="D214" s="57"/>
      <c r="E214" s="57"/>
      <c r="F214" s="57"/>
      <c r="G214" s="57"/>
      <c r="H214" s="57"/>
      <c r="I214" s="57"/>
      <c r="J214" s="57"/>
      <c r="K214" s="57"/>
      <c r="L214" s="57"/>
      <c r="M214" s="57"/>
      <c r="N214" s="57"/>
      <c r="O214" s="57"/>
      <c r="P214" s="57"/>
      <c r="Q214" s="57"/>
      <c r="R214" s="57"/>
      <c r="S214" s="57"/>
    </row>
    <row r="215" spans="2:19" x14ac:dyDescent="0.3">
      <c r="B215" s="41"/>
      <c r="C215" s="57"/>
      <c r="D215" s="57"/>
      <c r="E215" s="57"/>
      <c r="F215" s="57"/>
      <c r="G215" s="57"/>
      <c r="H215" s="57"/>
      <c r="I215" s="57"/>
      <c r="J215" s="57"/>
      <c r="K215" s="57"/>
      <c r="L215" s="57"/>
      <c r="M215" s="57"/>
      <c r="N215" s="57"/>
      <c r="O215" s="57"/>
      <c r="P215" s="57"/>
      <c r="Q215" s="57"/>
      <c r="R215" s="57"/>
      <c r="S215" s="57"/>
    </row>
    <row r="216" spans="2:19" x14ac:dyDescent="0.3">
      <c r="B216" s="41"/>
      <c r="C216" s="57"/>
      <c r="D216" s="57"/>
      <c r="E216" s="57"/>
      <c r="F216" s="57"/>
      <c r="G216" s="57"/>
      <c r="H216" s="57"/>
      <c r="I216" s="57"/>
      <c r="J216" s="57"/>
      <c r="K216" s="57"/>
      <c r="L216" s="57"/>
      <c r="M216" s="57"/>
      <c r="N216" s="57"/>
      <c r="O216" s="57"/>
      <c r="P216" s="57"/>
      <c r="Q216" s="57"/>
      <c r="R216" s="57"/>
      <c r="S216" s="57"/>
    </row>
    <row r="217" spans="2:19" x14ac:dyDescent="0.3">
      <c r="B217" s="41"/>
      <c r="C217" s="57"/>
      <c r="D217" s="57"/>
      <c r="E217" s="57"/>
      <c r="F217" s="57"/>
      <c r="G217" s="57"/>
      <c r="H217" s="57"/>
      <c r="I217" s="57"/>
      <c r="J217" s="57"/>
      <c r="K217" s="57"/>
      <c r="L217" s="57"/>
      <c r="M217" s="57"/>
      <c r="N217" s="57"/>
      <c r="O217" s="57"/>
      <c r="P217" s="57"/>
      <c r="Q217" s="57"/>
      <c r="R217" s="57"/>
      <c r="S217" s="57"/>
    </row>
    <row r="218" spans="2:19" x14ac:dyDescent="0.3">
      <c r="B218" s="41"/>
      <c r="C218" s="57"/>
      <c r="D218" s="57"/>
      <c r="E218" s="57"/>
      <c r="F218" s="57"/>
      <c r="G218" s="57"/>
      <c r="H218" s="57"/>
      <c r="I218" s="57"/>
      <c r="J218" s="57"/>
      <c r="K218" s="57"/>
      <c r="L218" s="57"/>
      <c r="M218" s="57"/>
      <c r="N218" s="57"/>
      <c r="O218" s="57"/>
      <c r="P218" s="57"/>
      <c r="Q218" s="57"/>
      <c r="R218" s="57"/>
      <c r="S218" s="57"/>
    </row>
    <row r="219" spans="2:19" x14ac:dyDescent="0.3">
      <c r="B219" s="41"/>
      <c r="C219" s="57"/>
      <c r="D219" s="57"/>
      <c r="E219" s="57"/>
      <c r="F219" s="57"/>
      <c r="G219" s="57"/>
      <c r="H219" s="57"/>
      <c r="I219" s="57"/>
      <c r="J219" s="57"/>
      <c r="K219" s="57"/>
      <c r="L219" s="57"/>
      <c r="M219" s="57"/>
      <c r="N219" s="57"/>
      <c r="O219" s="57"/>
      <c r="P219" s="57"/>
      <c r="Q219" s="57"/>
      <c r="R219" s="57"/>
      <c r="S219" s="57"/>
    </row>
    <row r="220" spans="2:19" x14ac:dyDescent="0.3">
      <c r="B220" s="41"/>
      <c r="C220" s="57"/>
      <c r="D220" s="57"/>
      <c r="E220" s="57"/>
      <c r="F220" s="57"/>
      <c r="G220" s="57"/>
      <c r="H220" s="57"/>
      <c r="I220" s="57"/>
      <c r="J220" s="57"/>
      <c r="K220" s="57"/>
      <c r="L220" s="57"/>
      <c r="M220" s="57"/>
      <c r="N220" s="57"/>
      <c r="O220" s="57"/>
      <c r="P220" s="57"/>
      <c r="Q220" s="57"/>
      <c r="R220" s="57"/>
      <c r="S220" s="57"/>
    </row>
    <row r="221" spans="2:19" x14ac:dyDescent="0.3">
      <c r="B221" s="41"/>
      <c r="C221" s="57"/>
      <c r="D221" s="57"/>
      <c r="E221" s="57"/>
      <c r="F221" s="57"/>
      <c r="G221" s="57"/>
      <c r="H221" s="57"/>
      <c r="I221" s="57"/>
      <c r="J221" s="57"/>
      <c r="K221" s="57"/>
      <c r="L221" s="57"/>
      <c r="M221" s="57"/>
      <c r="N221" s="57"/>
      <c r="O221" s="57"/>
      <c r="P221" s="57"/>
      <c r="Q221" s="57"/>
      <c r="R221" s="57"/>
      <c r="S221" s="57"/>
    </row>
    <row r="222" spans="2:19" x14ac:dyDescent="0.3">
      <c r="B222" s="41"/>
      <c r="C222" s="57"/>
      <c r="D222" s="57"/>
      <c r="E222" s="57"/>
      <c r="F222" s="57"/>
      <c r="G222" s="57"/>
      <c r="H222" s="57"/>
      <c r="I222" s="57"/>
      <c r="J222" s="57"/>
      <c r="K222" s="57"/>
      <c r="L222" s="57"/>
      <c r="M222" s="57"/>
      <c r="N222" s="57"/>
      <c r="O222" s="57"/>
      <c r="P222" s="57"/>
      <c r="Q222" s="57"/>
      <c r="R222" s="57"/>
      <c r="S222" s="57"/>
    </row>
    <row r="223" spans="2:19" x14ac:dyDescent="0.3">
      <c r="B223" s="41"/>
      <c r="C223" s="57"/>
      <c r="D223" s="57"/>
      <c r="E223" s="57"/>
      <c r="F223" s="57"/>
      <c r="G223" s="57"/>
      <c r="H223" s="57"/>
      <c r="I223" s="57"/>
      <c r="J223" s="57"/>
      <c r="K223" s="57"/>
      <c r="L223" s="57"/>
      <c r="M223" s="57"/>
      <c r="N223" s="57"/>
      <c r="O223" s="57"/>
      <c r="P223" s="57"/>
      <c r="Q223" s="57"/>
      <c r="R223" s="57"/>
      <c r="S223" s="57"/>
    </row>
    <row r="224" spans="2:19" x14ac:dyDescent="0.3">
      <c r="B224" s="41"/>
      <c r="C224" s="57"/>
      <c r="D224" s="57"/>
      <c r="E224" s="57"/>
      <c r="F224" s="57"/>
      <c r="G224" s="57"/>
      <c r="H224" s="57"/>
      <c r="I224" s="57"/>
      <c r="J224" s="57"/>
      <c r="K224" s="57"/>
      <c r="L224" s="57"/>
      <c r="M224" s="57"/>
      <c r="N224" s="57"/>
      <c r="O224" s="57"/>
      <c r="P224" s="57"/>
      <c r="Q224" s="57"/>
      <c r="R224" s="57"/>
      <c r="S224" s="57"/>
    </row>
    <row r="225" spans="2:19" x14ac:dyDescent="0.3">
      <c r="B225" s="41"/>
      <c r="C225" s="57"/>
      <c r="D225" s="57"/>
      <c r="E225" s="57"/>
      <c r="F225" s="57"/>
      <c r="G225" s="57"/>
      <c r="H225" s="57"/>
      <c r="I225" s="57"/>
      <c r="J225" s="57"/>
      <c r="K225" s="57"/>
      <c r="L225" s="57"/>
      <c r="M225" s="57"/>
      <c r="N225" s="57"/>
      <c r="O225" s="57"/>
      <c r="P225" s="57"/>
      <c r="Q225" s="57"/>
      <c r="R225" s="57"/>
      <c r="S225" s="57"/>
    </row>
    <row r="226" spans="2:19" x14ac:dyDescent="0.3">
      <c r="B226" s="41"/>
      <c r="C226" s="57"/>
      <c r="D226" s="57"/>
      <c r="E226" s="57"/>
      <c r="F226" s="57"/>
      <c r="G226" s="57"/>
      <c r="H226" s="57"/>
      <c r="I226" s="57"/>
      <c r="J226" s="57"/>
      <c r="K226" s="57"/>
      <c r="L226" s="57"/>
      <c r="M226" s="57"/>
      <c r="N226" s="57"/>
      <c r="O226" s="57"/>
      <c r="P226" s="57"/>
      <c r="Q226" s="57"/>
      <c r="R226" s="57"/>
      <c r="S226" s="57"/>
    </row>
    <row r="227" spans="2:19" x14ac:dyDescent="0.3">
      <c r="B227" s="41"/>
      <c r="C227" s="57"/>
      <c r="D227" s="57"/>
      <c r="E227" s="57"/>
      <c r="F227" s="57"/>
      <c r="G227" s="57"/>
      <c r="H227" s="57"/>
      <c r="I227" s="57"/>
      <c r="J227" s="57"/>
      <c r="K227" s="57"/>
      <c r="L227" s="57"/>
      <c r="M227" s="57"/>
      <c r="N227" s="57"/>
      <c r="O227" s="57"/>
      <c r="P227" s="57"/>
      <c r="Q227" s="57"/>
      <c r="R227" s="57"/>
      <c r="S227" s="57"/>
    </row>
    <row r="228" spans="2:19" x14ac:dyDescent="0.3">
      <c r="B228" s="41"/>
      <c r="C228" s="57"/>
      <c r="D228" s="57"/>
      <c r="E228" s="57"/>
      <c r="F228" s="57"/>
      <c r="G228" s="57"/>
      <c r="H228" s="57"/>
      <c r="I228" s="57"/>
      <c r="J228" s="57"/>
      <c r="K228" s="57"/>
      <c r="L228" s="57"/>
      <c r="M228" s="57"/>
      <c r="N228" s="57"/>
      <c r="O228" s="57"/>
      <c r="P228" s="57"/>
      <c r="Q228" s="57"/>
      <c r="R228" s="57"/>
      <c r="S228" s="57"/>
    </row>
    <row r="229" spans="2:19" x14ac:dyDescent="0.3">
      <c r="B229" s="41"/>
      <c r="C229" s="57"/>
      <c r="D229" s="57"/>
      <c r="E229" s="57"/>
      <c r="F229" s="57"/>
      <c r="G229" s="57"/>
      <c r="H229" s="57"/>
      <c r="I229" s="57"/>
      <c r="J229" s="57"/>
      <c r="K229" s="57"/>
      <c r="L229" s="57"/>
      <c r="M229" s="57"/>
      <c r="N229" s="57"/>
      <c r="O229" s="57"/>
      <c r="P229" s="57"/>
      <c r="Q229" s="57"/>
      <c r="R229" s="57"/>
      <c r="S229" s="57"/>
    </row>
    <row r="230" spans="2:19" x14ac:dyDescent="0.3">
      <c r="B230" s="41"/>
      <c r="C230" s="57"/>
      <c r="D230" s="57"/>
      <c r="E230" s="57"/>
      <c r="F230" s="57"/>
      <c r="G230" s="57"/>
      <c r="H230" s="57"/>
      <c r="I230" s="57"/>
      <c r="J230" s="57"/>
      <c r="K230" s="57"/>
      <c r="L230" s="57"/>
      <c r="M230" s="57"/>
      <c r="N230" s="57"/>
      <c r="O230" s="57"/>
      <c r="P230" s="57"/>
      <c r="Q230" s="57"/>
      <c r="R230" s="57"/>
      <c r="S230" s="57"/>
    </row>
    <row r="231" spans="2:19" x14ac:dyDescent="0.3">
      <c r="B231" s="41"/>
      <c r="C231" s="57"/>
      <c r="D231" s="57"/>
      <c r="E231" s="57"/>
      <c r="F231" s="57"/>
      <c r="G231" s="57"/>
      <c r="H231" s="57"/>
      <c r="I231" s="57"/>
      <c r="J231" s="57"/>
      <c r="K231" s="57"/>
      <c r="L231" s="57"/>
      <c r="M231" s="57"/>
      <c r="N231" s="57"/>
      <c r="O231" s="57"/>
      <c r="P231" s="57"/>
      <c r="Q231" s="57"/>
      <c r="R231" s="57"/>
      <c r="S231" s="57"/>
    </row>
    <row r="232" spans="2:19" x14ac:dyDescent="0.3">
      <c r="B232" s="41"/>
      <c r="C232" s="57"/>
      <c r="D232" s="57"/>
      <c r="E232" s="57"/>
      <c r="F232" s="57"/>
      <c r="G232" s="57"/>
      <c r="H232" s="57"/>
      <c r="I232" s="57"/>
      <c r="J232" s="57"/>
      <c r="K232" s="57"/>
      <c r="L232" s="57"/>
      <c r="M232" s="57"/>
      <c r="N232" s="57"/>
      <c r="O232" s="57"/>
      <c r="P232" s="57"/>
      <c r="Q232" s="57"/>
      <c r="R232" s="57"/>
      <c r="S232" s="57"/>
    </row>
    <row r="233" spans="2:19" x14ac:dyDescent="0.3">
      <c r="B233" s="41"/>
      <c r="C233" s="57"/>
      <c r="D233" s="57"/>
      <c r="E233" s="57"/>
      <c r="F233" s="57"/>
      <c r="G233" s="57"/>
      <c r="H233" s="57"/>
      <c r="I233" s="57"/>
      <c r="J233" s="57"/>
      <c r="K233" s="57"/>
      <c r="L233" s="57"/>
      <c r="M233" s="57"/>
      <c r="N233" s="57"/>
      <c r="O233" s="57"/>
      <c r="P233" s="57"/>
      <c r="Q233" s="57"/>
      <c r="R233" s="57"/>
      <c r="S233" s="57"/>
    </row>
    <row r="234" spans="2:19" x14ac:dyDescent="0.3">
      <c r="B234" s="41"/>
      <c r="C234" s="57"/>
      <c r="D234" s="57"/>
      <c r="E234" s="57"/>
      <c r="F234" s="57"/>
      <c r="G234" s="57"/>
      <c r="H234" s="57"/>
      <c r="I234" s="57"/>
      <c r="J234" s="57"/>
      <c r="K234" s="57"/>
      <c r="L234" s="57"/>
      <c r="M234" s="57"/>
      <c r="N234" s="57"/>
      <c r="O234" s="57"/>
      <c r="P234" s="57"/>
      <c r="Q234" s="57"/>
      <c r="R234" s="57"/>
      <c r="S234" s="57"/>
    </row>
    <row r="235" spans="2:19" x14ac:dyDescent="0.3">
      <c r="B235" s="41"/>
      <c r="C235" s="57"/>
      <c r="D235" s="57"/>
      <c r="E235" s="57"/>
      <c r="F235" s="57"/>
      <c r="G235" s="57"/>
      <c r="H235" s="57"/>
      <c r="I235" s="57"/>
      <c r="J235" s="57"/>
      <c r="K235" s="57"/>
      <c r="L235" s="57"/>
      <c r="M235" s="57"/>
      <c r="N235" s="57"/>
      <c r="O235" s="57"/>
      <c r="P235" s="57"/>
      <c r="Q235" s="57"/>
      <c r="R235" s="57"/>
      <c r="S235" s="57"/>
    </row>
    <row r="236" spans="2:19" x14ac:dyDescent="0.3">
      <c r="B236" s="41"/>
      <c r="C236" s="57"/>
      <c r="D236" s="57"/>
      <c r="E236" s="57"/>
      <c r="F236" s="57"/>
      <c r="G236" s="57"/>
      <c r="H236" s="57"/>
      <c r="I236" s="57"/>
      <c r="J236" s="57"/>
      <c r="K236" s="57"/>
      <c r="L236" s="57"/>
      <c r="M236" s="57"/>
      <c r="N236" s="57"/>
      <c r="O236" s="57"/>
      <c r="P236" s="57"/>
      <c r="Q236" s="57"/>
      <c r="R236" s="57"/>
      <c r="S236" s="57"/>
    </row>
    <row r="237" spans="2:19" x14ac:dyDescent="0.3">
      <c r="B237" s="41"/>
      <c r="C237" s="57"/>
      <c r="D237" s="57"/>
      <c r="E237" s="57"/>
      <c r="F237" s="57"/>
      <c r="G237" s="57"/>
      <c r="H237" s="57"/>
      <c r="I237" s="57"/>
      <c r="J237" s="57"/>
      <c r="K237" s="57"/>
      <c r="L237" s="57"/>
      <c r="M237" s="57"/>
      <c r="N237" s="57"/>
      <c r="O237" s="57"/>
      <c r="P237" s="57"/>
      <c r="Q237" s="57"/>
      <c r="R237" s="57"/>
      <c r="S237" s="57"/>
    </row>
    <row r="238" spans="2:19" x14ac:dyDescent="0.3">
      <c r="B238" s="41"/>
      <c r="C238" s="57"/>
      <c r="D238" s="57"/>
      <c r="E238" s="57"/>
      <c r="F238" s="57"/>
      <c r="G238" s="57"/>
      <c r="H238" s="57"/>
      <c r="I238" s="57"/>
      <c r="J238" s="57"/>
      <c r="K238" s="57"/>
      <c r="L238" s="57"/>
      <c r="M238" s="57"/>
      <c r="N238" s="57"/>
      <c r="O238" s="57"/>
      <c r="P238" s="57"/>
      <c r="Q238" s="57"/>
      <c r="R238" s="57"/>
      <c r="S238" s="57"/>
    </row>
    <row r="239" spans="2:19" x14ac:dyDescent="0.3">
      <c r="B239" s="41"/>
      <c r="C239" s="57"/>
      <c r="D239" s="57"/>
      <c r="E239" s="57"/>
      <c r="F239" s="57"/>
      <c r="G239" s="57"/>
      <c r="H239" s="57"/>
      <c r="I239" s="57"/>
      <c r="J239" s="57"/>
      <c r="K239" s="57"/>
      <c r="L239" s="57"/>
      <c r="M239" s="57"/>
      <c r="N239" s="57"/>
      <c r="O239" s="57"/>
      <c r="P239" s="57"/>
      <c r="Q239" s="57"/>
      <c r="R239" s="57"/>
      <c r="S239" s="57"/>
    </row>
    <row r="240" spans="2:19" x14ac:dyDescent="0.3">
      <c r="B240" s="41"/>
      <c r="C240" s="57"/>
      <c r="D240" s="57"/>
      <c r="E240" s="57"/>
      <c r="F240" s="57"/>
      <c r="G240" s="57"/>
      <c r="H240" s="57"/>
      <c r="I240" s="57"/>
      <c r="J240" s="57"/>
      <c r="K240" s="57"/>
      <c r="L240" s="57"/>
      <c r="M240" s="57"/>
      <c r="N240" s="57"/>
      <c r="O240" s="57"/>
      <c r="P240" s="57"/>
      <c r="Q240" s="57"/>
      <c r="R240" s="57"/>
      <c r="S240" s="57"/>
    </row>
    <row r="241" spans="2:19" x14ac:dyDescent="0.3">
      <c r="B241" s="41"/>
      <c r="C241" s="57"/>
      <c r="D241" s="57"/>
      <c r="E241" s="57"/>
      <c r="F241" s="57"/>
      <c r="G241" s="57"/>
      <c r="H241" s="57"/>
      <c r="I241" s="57"/>
      <c r="J241" s="57"/>
      <c r="K241" s="57"/>
      <c r="L241" s="57"/>
      <c r="M241" s="57"/>
      <c r="N241" s="57"/>
      <c r="O241" s="57"/>
      <c r="P241" s="57"/>
      <c r="Q241" s="57"/>
      <c r="R241" s="57"/>
      <c r="S241" s="57"/>
    </row>
    <row r="242" spans="2:19" x14ac:dyDescent="0.3">
      <c r="B242" s="41"/>
      <c r="C242" s="57"/>
      <c r="D242" s="57"/>
      <c r="E242" s="57"/>
      <c r="F242" s="57"/>
      <c r="G242" s="57"/>
      <c r="H242" s="57"/>
      <c r="I242" s="57"/>
      <c r="J242" s="57"/>
      <c r="K242" s="57"/>
      <c r="L242" s="57"/>
      <c r="M242" s="57"/>
      <c r="N242" s="57"/>
      <c r="O242" s="57"/>
      <c r="P242" s="57"/>
      <c r="Q242" s="57"/>
      <c r="R242" s="57"/>
      <c r="S242" s="57"/>
    </row>
    <row r="243" spans="2:19" x14ac:dyDescent="0.3">
      <c r="B243" s="41"/>
      <c r="C243" s="57"/>
      <c r="D243" s="57"/>
      <c r="E243" s="57"/>
      <c r="F243" s="57"/>
      <c r="G243" s="57"/>
      <c r="H243" s="57"/>
      <c r="I243" s="57"/>
      <c r="J243" s="57"/>
      <c r="K243" s="57"/>
      <c r="L243" s="57"/>
      <c r="M243" s="57"/>
      <c r="N243" s="57"/>
      <c r="O243" s="57"/>
      <c r="P243" s="57"/>
      <c r="Q243" s="57"/>
      <c r="R243" s="57"/>
      <c r="S243" s="57"/>
    </row>
    <row r="244" spans="2:19" x14ac:dyDescent="0.3">
      <c r="B244" s="41"/>
      <c r="C244" s="57"/>
      <c r="D244" s="57"/>
      <c r="E244" s="57"/>
      <c r="F244" s="57"/>
      <c r="G244" s="57"/>
      <c r="H244" s="57"/>
      <c r="I244" s="57"/>
      <c r="J244" s="57"/>
      <c r="K244" s="57"/>
      <c r="L244" s="57"/>
      <c r="M244" s="57"/>
      <c r="N244" s="57"/>
      <c r="O244" s="57"/>
      <c r="P244" s="57"/>
      <c r="Q244" s="57"/>
      <c r="R244" s="57"/>
      <c r="S244" s="57"/>
    </row>
    <row r="245" spans="2:19" x14ac:dyDescent="0.3">
      <c r="B245" s="41"/>
      <c r="C245" s="57"/>
      <c r="D245" s="57"/>
      <c r="E245" s="57"/>
      <c r="F245" s="57"/>
      <c r="G245" s="57"/>
      <c r="H245" s="57"/>
      <c r="I245" s="57"/>
      <c r="J245" s="57"/>
      <c r="K245" s="57"/>
      <c r="L245" s="57"/>
      <c r="M245" s="57"/>
      <c r="N245" s="57"/>
      <c r="O245" s="57"/>
      <c r="P245" s="57"/>
      <c r="Q245" s="57"/>
      <c r="R245" s="57"/>
      <c r="S245" s="57"/>
    </row>
    <row r="246" spans="2:19" x14ac:dyDescent="0.3">
      <c r="B246" s="41"/>
      <c r="C246" s="57"/>
      <c r="D246" s="57"/>
      <c r="E246" s="57"/>
      <c r="F246" s="57"/>
      <c r="G246" s="57"/>
      <c r="H246" s="57"/>
      <c r="I246" s="57"/>
      <c r="J246" s="57"/>
      <c r="K246" s="57"/>
      <c r="L246" s="57"/>
      <c r="M246" s="57"/>
      <c r="N246" s="57"/>
      <c r="O246" s="57"/>
      <c r="P246" s="57"/>
      <c r="Q246" s="57"/>
      <c r="R246" s="57"/>
      <c r="S246" s="57"/>
    </row>
    <row r="247" spans="2:19" x14ac:dyDescent="0.3">
      <c r="B247" s="41"/>
      <c r="C247" s="57"/>
      <c r="D247" s="57"/>
      <c r="E247" s="57"/>
      <c r="F247" s="57"/>
      <c r="G247" s="57"/>
      <c r="H247" s="57"/>
      <c r="I247" s="57"/>
      <c r="J247" s="57"/>
      <c r="K247" s="57"/>
      <c r="L247" s="57"/>
      <c r="M247" s="57"/>
      <c r="N247" s="57"/>
      <c r="O247" s="57"/>
      <c r="P247" s="57"/>
      <c r="Q247" s="57"/>
      <c r="R247" s="57"/>
      <c r="S247" s="57"/>
    </row>
    <row r="248" spans="2:19" x14ac:dyDescent="0.3">
      <c r="B248" s="41"/>
      <c r="C248" s="57"/>
      <c r="D248" s="57"/>
      <c r="E248" s="57"/>
      <c r="F248" s="57"/>
      <c r="G248" s="57"/>
      <c r="H248" s="57"/>
      <c r="I248" s="57"/>
      <c r="J248" s="57"/>
      <c r="K248" s="57"/>
      <c r="L248" s="57"/>
      <c r="M248" s="57"/>
      <c r="N248" s="57"/>
      <c r="O248" s="57"/>
      <c r="P248" s="57"/>
      <c r="Q248" s="57"/>
      <c r="R248" s="57"/>
      <c r="S248" s="57"/>
    </row>
    <row r="249" spans="2:19" x14ac:dyDescent="0.3">
      <c r="B249" s="41"/>
      <c r="C249" s="57"/>
      <c r="D249" s="57"/>
      <c r="E249" s="57"/>
      <c r="F249" s="57"/>
      <c r="G249" s="57"/>
      <c r="H249" s="57"/>
      <c r="I249" s="57"/>
      <c r="J249" s="57"/>
      <c r="K249" s="57"/>
      <c r="L249" s="57"/>
      <c r="M249" s="57"/>
      <c r="N249" s="57"/>
      <c r="O249" s="57"/>
      <c r="P249" s="57"/>
      <c r="Q249" s="57"/>
      <c r="R249" s="57"/>
      <c r="S249" s="57"/>
    </row>
    <row r="250" spans="2:19" x14ac:dyDescent="0.3">
      <c r="B250" s="41"/>
      <c r="C250" s="57"/>
      <c r="D250" s="57"/>
      <c r="E250" s="57"/>
      <c r="F250" s="57"/>
      <c r="G250" s="57"/>
      <c r="H250" s="57"/>
      <c r="I250" s="57"/>
      <c r="J250" s="57"/>
      <c r="K250" s="57"/>
      <c r="L250" s="57"/>
      <c r="M250" s="57"/>
      <c r="N250" s="57"/>
      <c r="O250" s="57"/>
      <c r="P250" s="57"/>
      <c r="Q250" s="57"/>
      <c r="R250" s="57"/>
      <c r="S250" s="57"/>
    </row>
    <row r="251" spans="2:19" x14ac:dyDescent="0.3">
      <c r="B251" s="41"/>
      <c r="C251" s="57"/>
      <c r="D251" s="57"/>
      <c r="E251" s="57"/>
      <c r="F251" s="57"/>
      <c r="G251" s="57"/>
      <c r="H251" s="57"/>
      <c r="I251" s="57"/>
      <c r="J251" s="57"/>
      <c r="K251" s="57"/>
      <c r="L251" s="57"/>
      <c r="M251" s="57"/>
      <c r="N251" s="57"/>
      <c r="O251" s="57"/>
      <c r="P251" s="57"/>
      <c r="Q251" s="57"/>
      <c r="R251" s="57"/>
      <c r="S251" s="57"/>
    </row>
    <row r="252" spans="2:19" x14ac:dyDescent="0.3">
      <c r="B252" s="41"/>
      <c r="C252" s="57"/>
      <c r="D252" s="57"/>
      <c r="E252" s="57"/>
      <c r="F252" s="57"/>
      <c r="G252" s="57"/>
      <c r="H252" s="57"/>
      <c r="I252" s="57"/>
      <c r="J252" s="57"/>
      <c r="K252" s="57"/>
      <c r="L252" s="57"/>
      <c r="M252" s="57"/>
      <c r="N252" s="57"/>
      <c r="O252" s="57"/>
      <c r="P252" s="57"/>
      <c r="Q252" s="57"/>
      <c r="R252" s="57"/>
      <c r="S252" s="57"/>
    </row>
    <row r="253" spans="2:19" x14ac:dyDescent="0.3">
      <c r="B253" s="41"/>
      <c r="C253" s="57"/>
      <c r="D253" s="57"/>
      <c r="E253" s="57"/>
      <c r="F253" s="57"/>
      <c r="G253" s="57"/>
      <c r="H253" s="57"/>
      <c r="I253" s="57"/>
      <c r="J253" s="57"/>
      <c r="K253" s="57"/>
      <c r="L253" s="57"/>
      <c r="M253" s="57"/>
      <c r="N253" s="57"/>
      <c r="O253" s="57"/>
      <c r="P253" s="57"/>
      <c r="Q253" s="57"/>
      <c r="R253" s="57"/>
      <c r="S253" s="57"/>
    </row>
    <row r="254" spans="2:19" x14ac:dyDescent="0.3">
      <c r="B254" s="41"/>
      <c r="C254" s="57"/>
      <c r="D254" s="57"/>
      <c r="E254" s="57"/>
      <c r="F254" s="57"/>
      <c r="G254" s="57"/>
      <c r="H254" s="57"/>
      <c r="I254" s="57"/>
      <c r="J254" s="57"/>
      <c r="K254" s="57"/>
      <c r="L254" s="57"/>
      <c r="M254" s="57"/>
      <c r="N254" s="57"/>
      <c r="O254" s="57"/>
      <c r="P254" s="57"/>
      <c r="Q254" s="57"/>
      <c r="R254" s="57"/>
      <c r="S254" s="57"/>
    </row>
    <row r="255" spans="2:19" x14ac:dyDescent="0.3">
      <c r="B255" s="41"/>
      <c r="C255" s="57"/>
      <c r="D255" s="57"/>
      <c r="E255" s="57"/>
      <c r="F255" s="57"/>
      <c r="G255" s="57"/>
      <c r="H255" s="57"/>
      <c r="I255" s="57"/>
      <c r="J255" s="57"/>
      <c r="K255" s="57"/>
      <c r="L255" s="57"/>
      <c r="M255" s="57"/>
      <c r="N255" s="57"/>
      <c r="O255" s="57"/>
      <c r="P255" s="57"/>
      <c r="Q255" s="57"/>
      <c r="R255" s="57"/>
      <c r="S255" s="57"/>
    </row>
    <row r="256" spans="2:19" x14ac:dyDescent="0.3">
      <c r="B256" s="41"/>
      <c r="C256" s="57"/>
      <c r="D256" s="57"/>
      <c r="E256" s="57"/>
      <c r="F256" s="57"/>
      <c r="G256" s="57"/>
      <c r="H256" s="57"/>
      <c r="I256" s="57"/>
      <c r="J256" s="57"/>
      <c r="K256" s="57"/>
      <c r="L256" s="57"/>
      <c r="M256" s="57"/>
      <c r="N256" s="57"/>
      <c r="O256" s="57"/>
      <c r="P256" s="57"/>
      <c r="Q256" s="57"/>
      <c r="R256" s="57"/>
      <c r="S256" s="57"/>
    </row>
    <row r="257" spans="2:19" x14ac:dyDescent="0.3">
      <c r="B257" s="41"/>
      <c r="C257" s="57"/>
      <c r="D257" s="57"/>
      <c r="E257" s="57"/>
      <c r="F257" s="57"/>
      <c r="G257" s="57"/>
      <c r="H257" s="57"/>
      <c r="I257" s="57"/>
      <c r="J257" s="57"/>
      <c r="K257" s="57"/>
      <c r="L257" s="57"/>
      <c r="M257" s="57"/>
      <c r="N257" s="57"/>
      <c r="O257" s="57"/>
      <c r="P257" s="57"/>
      <c r="Q257" s="57"/>
      <c r="R257" s="57"/>
      <c r="S257" s="57"/>
    </row>
    <row r="258" spans="2:19" x14ac:dyDescent="0.3">
      <c r="B258" s="41"/>
      <c r="C258" s="57"/>
      <c r="D258" s="57"/>
      <c r="E258" s="57"/>
      <c r="F258" s="57"/>
      <c r="G258" s="57"/>
      <c r="H258" s="57"/>
      <c r="I258" s="57"/>
      <c r="J258" s="57"/>
      <c r="K258" s="57"/>
      <c r="L258" s="57"/>
      <c r="M258" s="57"/>
      <c r="N258" s="57"/>
      <c r="O258" s="57"/>
      <c r="P258" s="57"/>
      <c r="Q258" s="57"/>
      <c r="R258" s="57"/>
      <c r="S258" s="57"/>
    </row>
    <row r="259" spans="2:19" x14ac:dyDescent="0.3">
      <c r="B259" s="41"/>
      <c r="C259" s="57"/>
      <c r="D259" s="57"/>
      <c r="E259" s="57"/>
      <c r="F259" s="57"/>
      <c r="G259" s="57"/>
      <c r="H259" s="57"/>
      <c r="I259" s="57"/>
      <c r="J259" s="57"/>
      <c r="K259" s="57"/>
      <c r="L259" s="57"/>
      <c r="M259" s="57"/>
      <c r="N259" s="57"/>
      <c r="O259" s="57"/>
      <c r="P259" s="57"/>
      <c r="Q259" s="57"/>
      <c r="R259" s="57"/>
      <c r="S259" s="57"/>
    </row>
    <row r="260" spans="2:19" x14ac:dyDescent="0.3">
      <c r="B260" s="41"/>
      <c r="C260" s="57"/>
      <c r="D260" s="57"/>
      <c r="E260" s="57"/>
      <c r="F260" s="57"/>
      <c r="G260" s="57"/>
      <c r="H260" s="57"/>
      <c r="I260" s="57"/>
      <c r="J260" s="57"/>
      <c r="K260" s="57"/>
      <c r="L260" s="57"/>
      <c r="M260" s="57"/>
      <c r="N260" s="57"/>
      <c r="O260" s="57"/>
      <c r="P260" s="57"/>
      <c r="Q260" s="57"/>
      <c r="R260" s="57"/>
      <c r="S260" s="57"/>
    </row>
    <row r="261" spans="2:19" x14ac:dyDescent="0.3">
      <c r="B261" s="41"/>
      <c r="C261" s="57"/>
      <c r="D261" s="57"/>
      <c r="E261" s="57"/>
      <c r="F261" s="57"/>
      <c r="G261" s="57"/>
      <c r="H261" s="57"/>
      <c r="I261" s="57"/>
      <c r="J261" s="57"/>
      <c r="K261" s="57"/>
      <c r="L261" s="57"/>
      <c r="M261" s="57"/>
      <c r="N261" s="57"/>
      <c r="O261" s="57"/>
      <c r="P261" s="57"/>
      <c r="Q261" s="57"/>
      <c r="R261" s="57"/>
      <c r="S261" s="57"/>
    </row>
    <row r="262" spans="2:19" x14ac:dyDescent="0.3">
      <c r="B262" s="41"/>
      <c r="C262" s="57"/>
      <c r="D262" s="57"/>
      <c r="E262" s="57"/>
      <c r="F262" s="57"/>
      <c r="G262" s="57"/>
      <c r="H262" s="57"/>
      <c r="I262" s="57"/>
      <c r="J262" s="57"/>
      <c r="K262" s="57"/>
      <c r="L262" s="57"/>
      <c r="M262" s="57"/>
      <c r="N262" s="57"/>
      <c r="O262" s="57"/>
      <c r="P262" s="57"/>
      <c r="Q262" s="57"/>
      <c r="R262" s="57"/>
      <c r="S262" s="57"/>
    </row>
    <row r="263" spans="2:19" x14ac:dyDescent="0.3">
      <c r="B263" s="41"/>
      <c r="C263" s="57"/>
      <c r="D263" s="57"/>
      <c r="E263" s="57"/>
      <c r="F263" s="57"/>
      <c r="G263" s="57"/>
      <c r="H263" s="57"/>
      <c r="I263" s="57"/>
      <c r="J263" s="57"/>
      <c r="K263" s="57"/>
      <c r="L263" s="57"/>
      <c r="M263" s="57"/>
      <c r="N263" s="57"/>
      <c r="O263" s="57"/>
      <c r="P263" s="57"/>
      <c r="Q263" s="57"/>
      <c r="R263" s="57"/>
      <c r="S263" s="57"/>
    </row>
    <row r="264" spans="2:19" x14ac:dyDescent="0.3">
      <c r="B264" s="41"/>
      <c r="C264" s="57"/>
      <c r="D264" s="57"/>
      <c r="E264" s="57"/>
      <c r="F264" s="57"/>
      <c r="G264" s="57"/>
      <c r="H264" s="57"/>
      <c r="I264" s="57"/>
      <c r="J264" s="57"/>
      <c r="K264" s="57"/>
      <c r="L264" s="57"/>
      <c r="M264" s="57"/>
      <c r="N264" s="57"/>
      <c r="O264" s="57"/>
      <c r="P264" s="57"/>
      <c r="Q264" s="57"/>
      <c r="R264" s="57"/>
      <c r="S264" s="57"/>
    </row>
    <row r="265" spans="2:19" x14ac:dyDescent="0.3">
      <c r="B265" s="41"/>
      <c r="C265" s="57"/>
      <c r="D265" s="57"/>
      <c r="E265" s="57"/>
      <c r="F265" s="57"/>
      <c r="G265" s="57"/>
      <c r="H265" s="57"/>
      <c r="I265" s="57"/>
      <c r="J265" s="57"/>
      <c r="K265" s="57"/>
      <c r="L265" s="57"/>
      <c r="M265" s="57"/>
      <c r="N265" s="57"/>
      <c r="O265" s="57"/>
      <c r="P265" s="57"/>
      <c r="Q265" s="57"/>
      <c r="R265" s="57"/>
      <c r="S265" s="57"/>
    </row>
    <row r="266" spans="2:19" x14ac:dyDescent="0.3">
      <c r="B266" s="41"/>
      <c r="C266" s="57"/>
      <c r="D266" s="57"/>
      <c r="E266" s="57"/>
      <c r="F266" s="57"/>
      <c r="G266" s="57"/>
      <c r="H266" s="57"/>
      <c r="I266" s="57"/>
      <c r="J266" s="57"/>
      <c r="K266" s="57"/>
      <c r="L266" s="57"/>
      <c r="M266" s="57"/>
      <c r="N266" s="57"/>
      <c r="O266" s="57"/>
      <c r="P266" s="57"/>
      <c r="Q266" s="57"/>
      <c r="R266" s="57"/>
      <c r="S266" s="57"/>
    </row>
    <row r="267" spans="2:19" x14ac:dyDescent="0.3">
      <c r="B267" s="41"/>
      <c r="C267" s="57"/>
      <c r="D267" s="57"/>
      <c r="E267" s="57"/>
      <c r="F267" s="57"/>
      <c r="G267" s="57"/>
      <c r="H267" s="57"/>
      <c r="I267" s="57"/>
      <c r="J267" s="57"/>
      <c r="K267" s="57"/>
      <c r="L267" s="57"/>
      <c r="M267" s="57"/>
      <c r="N267" s="57"/>
      <c r="O267" s="57"/>
      <c r="P267" s="57"/>
      <c r="Q267" s="57"/>
      <c r="R267" s="57"/>
      <c r="S267" s="57"/>
    </row>
    <row r="268" spans="2:19" x14ac:dyDescent="0.3">
      <c r="B268" s="41"/>
      <c r="C268" s="57"/>
      <c r="D268" s="57"/>
      <c r="E268" s="57"/>
      <c r="F268" s="57"/>
      <c r="G268" s="57"/>
      <c r="H268" s="57"/>
      <c r="I268" s="57"/>
      <c r="J268" s="57"/>
      <c r="K268" s="57"/>
      <c r="L268" s="57"/>
      <c r="M268" s="57"/>
      <c r="N268" s="57"/>
      <c r="O268" s="57"/>
      <c r="P268" s="57"/>
      <c r="Q268" s="57"/>
      <c r="R268" s="57"/>
      <c r="S268" s="57"/>
    </row>
    <row r="269" spans="2:19" x14ac:dyDescent="0.3">
      <c r="B269" s="41"/>
      <c r="C269" s="57"/>
      <c r="D269" s="57"/>
      <c r="E269" s="57"/>
      <c r="F269" s="57"/>
      <c r="G269" s="57"/>
      <c r="H269" s="57"/>
      <c r="I269" s="57"/>
      <c r="J269" s="57"/>
      <c r="K269" s="57"/>
      <c r="L269" s="57"/>
      <c r="M269" s="57"/>
      <c r="N269" s="57"/>
      <c r="O269" s="57"/>
      <c r="P269" s="57"/>
      <c r="Q269" s="57"/>
      <c r="R269" s="57"/>
      <c r="S269" s="57"/>
    </row>
    <row r="270" spans="2:19" x14ac:dyDescent="0.3">
      <c r="B270" s="41"/>
      <c r="C270" s="57"/>
      <c r="D270" s="57"/>
      <c r="E270" s="57"/>
      <c r="F270" s="57"/>
      <c r="G270" s="57"/>
      <c r="H270" s="57"/>
      <c r="I270" s="57"/>
      <c r="J270" s="57"/>
      <c r="K270" s="57"/>
      <c r="L270" s="57"/>
      <c r="M270" s="57"/>
      <c r="N270" s="57"/>
      <c r="O270" s="57"/>
      <c r="P270" s="57"/>
      <c r="Q270" s="57"/>
      <c r="R270" s="57"/>
      <c r="S270" s="57"/>
    </row>
    <row r="271" spans="2:19" x14ac:dyDescent="0.3">
      <c r="B271" s="41"/>
      <c r="C271" s="57"/>
      <c r="D271" s="57"/>
      <c r="E271" s="57"/>
      <c r="F271" s="57"/>
      <c r="G271" s="57"/>
      <c r="H271" s="57"/>
      <c r="I271" s="57"/>
      <c r="J271" s="57"/>
      <c r="K271" s="57"/>
      <c r="L271" s="57"/>
      <c r="M271" s="57"/>
      <c r="N271" s="57"/>
      <c r="O271" s="57"/>
      <c r="P271" s="57"/>
      <c r="Q271" s="57"/>
      <c r="R271" s="57"/>
      <c r="S271" s="57"/>
    </row>
    <row r="272" spans="2:19" x14ac:dyDescent="0.3">
      <c r="B272" s="41"/>
      <c r="C272" s="57"/>
      <c r="D272" s="57"/>
      <c r="E272" s="57"/>
      <c r="F272" s="57"/>
      <c r="G272" s="57"/>
      <c r="H272" s="57"/>
      <c r="I272" s="57"/>
      <c r="J272" s="57"/>
      <c r="K272" s="57"/>
      <c r="L272" s="57"/>
      <c r="M272" s="57"/>
      <c r="N272" s="57"/>
      <c r="O272" s="57"/>
      <c r="P272" s="57"/>
      <c r="Q272" s="57"/>
      <c r="R272" s="57"/>
      <c r="S272" s="57"/>
    </row>
    <row r="273" spans="2:19" x14ac:dyDescent="0.3">
      <c r="B273" s="41"/>
      <c r="C273" s="57"/>
      <c r="D273" s="57"/>
      <c r="E273" s="57"/>
      <c r="F273" s="57"/>
      <c r="G273" s="57"/>
      <c r="H273" s="57"/>
      <c r="I273" s="57"/>
      <c r="J273" s="57"/>
      <c r="K273" s="57"/>
      <c r="L273" s="57"/>
      <c r="M273" s="57"/>
      <c r="N273" s="57"/>
      <c r="O273" s="57"/>
      <c r="P273" s="57"/>
      <c r="Q273" s="57"/>
      <c r="R273" s="57"/>
      <c r="S273" s="57"/>
    </row>
    <row r="274" spans="2:19" x14ac:dyDescent="0.3">
      <c r="B274" s="41"/>
      <c r="C274" s="57"/>
      <c r="D274" s="57"/>
      <c r="E274" s="57"/>
      <c r="F274" s="57"/>
      <c r="G274" s="57"/>
      <c r="H274" s="57"/>
      <c r="I274" s="57"/>
      <c r="J274" s="57"/>
      <c r="K274" s="57"/>
      <c r="L274" s="57"/>
      <c r="M274" s="57"/>
      <c r="N274" s="57"/>
      <c r="O274" s="57"/>
      <c r="P274" s="57"/>
      <c r="Q274" s="57"/>
      <c r="R274" s="57"/>
      <c r="S274" s="57"/>
    </row>
    <row r="275" spans="2:19" x14ac:dyDescent="0.3">
      <c r="B275" s="41"/>
      <c r="C275" s="57"/>
      <c r="D275" s="57"/>
      <c r="E275" s="57"/>
      <c r="F275" s="57"/>
      <c r="G275" s="57"/>
      <c r="H275" s="57"/>
      <c r="I275" s="57"/>
      <c r="J275" s="57"/>
      <c r="K275" s="57"/>
      <c r="L275" s="57"/>
      <c r="M275" s="57"/>
      <c r="N275" s="57"/>
      <c r="O275" s="57"/>
      <c r="P275" s="57"/>
      <c r="Q275" s="57"/>
      <c r="R275" s="57"/>
      <c r="S275" s="57"/>
    </row>
    <row r="276" spans="2:19" x14ac:dyDescent="0.3">
      <c r="B276" s="41"/>
      <c r="C276" s="57"/>
      <c r="D276" s="57"/>
      <c r="E276" s="57"/>
      <c r="F276" s="57"/>
      <c r="G276" s="57"/>
      <c r="H276" s="57"/>
      <c r="I276" s="57"/>
      <c r="J276" s="57"/>
      <c r="K276" s="57"/>
      <c r="L276" s="57"/>
      <c r="M276" s="57"/>
      <c r="N276" s="57"/>
      <c r="O276" s="57"/>
      <c r="P276" s="57"/>
      <c r="Q276" s="57"/>
      <c r="R276" s="57"/>
      <c r="S276" s="57"/>
    </row>
    <row r="277" spans="2:19" x14ac:dyDescent="0.3">
      <c r="B277" s="41"/>
      <c r="C277" s="57"/>
      <c r="D277" s="57"/>
      <c r="E277" s="57"/>
      <c r="F277" s="57"/>
      <c r="G277" s="57"/>
      <c r="H277" s="57"/>
      <c r="I277" s="57"/>
      <c r="J277" s="57"/>
      <c r="K277" s="57"/>
      <c r="L277" s="57"/>
      <c r="M277" s="57"/>
      <c r="N277" s="57"/>
      <c r="O277" s="57"/>
      <c r="P277" s="57"/>
      <c r="Q277" s="57"/>
      <c r="R277" s="57"/>
      <c r="S277" s="57"/>
    </row>
    <row r="278" spans="2:19" x14ac:dyDescent="0.3">
      <c r="B278" s="41"/>
      <c r="C278" s="57"/>
      <c r="D278" s="57"/>
      <c r="E278" s="57"/>
      <c r="F278" s="57"/>
      <c r="G278" s="57"/>
      <c r="H278" s="57"/>
      <c r="I278" s="57"/>
      <c r="J278" s="57"/>
      <c r="K278" s="57"/>
      <c r="L278" s="57"/>
      <c r="M278" s="57"/>
      <c r="N278" s="57"/>
      <c r="O278" s="57"/>
      <c r="P278" s="57"/>
      <c r="Q278" s="57"/>
      <c r="R278" s="57"/>
      <c r="S278" s="57"/>
    </row>
    <row r="279" spans="2:19" x14ac:dyDescent="0.3">
      <c r="B279" s="41"/>
      <c r="C279" s="57"/>
      <c r="D279" s="57"/>
      <c r="E279" s="57"/>
      <c r="F279" s="57"/>
      <c r="G279" s="57"/>
      <c r="H279" s="57"/>
      <c r="I279" s="57"/>
      <c r="J279" s="57"/>
      <c r="K279" s="57"/>
      <c r="L279" s="57"/>
      <c r="M279" s="57"/>
      <c r="N279" s="57"/>
      <c r="O279" s="57"/>
      <c r="P279" s="57"/>
      <c r="Q279" s="57"/>
      <c r="R279" s="57"/>
      <c r="S279" s="57"/>
    </row>
    <row r="280" spans="2:19" x14ac:dyDescent="0.3">
      <c r="B280" s="41"/>
      <c r="C280" s="57"/>
      <c r="D280" s="57"/>
      <c r="E280" s="57"/>
      <c r="F280" s="57"/>
      <c r="G280" s="57"/>
      <c r="H280" s="57"/>
      <c r="I280" s="57"/>
      <c r="J280" s="57"/>
      <c r="K280" s="57"/>
      <c r="L280" s="57"/>
      <c r="M280" s="57"/>
      <c r="N280" s="57"/>
      <c r="O280" s="57"/>
      <c r="P280" s="57"/>
      <c r="Q280" s="57"/>
      <c r="R280" s="57"/>
      <c r="S280" s="57"/>
    </row>
    <row r="281" spans="2:19" x14ac:dyDescent="0.3">
      <c r="B281" s="41"/>
      <c r="C281" s="57"/>
      <c r="D281" s="57"/>
      <c r="E281" s="57"/>
      <c r="F281" s="57"/>
      <c r="G281" s="57"/>
      <c r="H281" s="57"/>
      <c r="I281" s="57"/>
      <c r="J281" s="57"/>
      <c r="K281" s="57"/>
      <c r="L281" s="57"/>
      <c r="M281" s="57"/>
      <c r="N281" s="57"/>
      <c r="O281" s="57"/>
      <c r="P281" s="57"/>
      <c r="Q281" s="57"/>
      <c r="R281" s="57"/>
      <c r="S281" s="57"/>
    </row>
    <row r="282" spans="2:19" x14ac:dyDescent="0.3">
      <c r="B282" s="41"/>
      <c r="C282" s="57"/>
      <c r="D282" s="57"/>
      <c r="E282" s="57"/>
      <c r="F282" s="57"/>
      <c r="G282" s="57"/>
      <c r="H282" s="57"/>
      <c r="I282" s="57"/>
      <c r="J282" s="57"/>
      <c r="K282" s="57"/>
      <c r="L282" s="57"/>
      <c r="M282" s="57"/>
      <c r="N282" s="57"/>
      <c r="O282" s="57"/>
      <c r="P282" s="57"/>
      <c r="Q282" s="57"/>
      <c r="R282" s="57"/>
      <c r="S282" s="57"/>
    </row>
    <row r="283" spans="2:19" x14ac:dyDescent="0.3">
      <c r="B283" s="41"/>
      <c r="C283" s="57"/>
      <c r="D283" s="57"/>
      <c r="E283" s="57"/>
      <c r="F283" s="57"/>
      <c r="G283" s="57"/>
      <c r="H283" s="57"/>
      <c r="I283" s="57"/>
      <c r="J283" s="57"/>
      <c r="K283" s="57"/>
      <c r="L283" s="57"/>
      <c r="M283" s="57"/>
      <c r="N283" s="57"/>
      <c r="O283" s="57"/>
      <c r="P283" s="57"/>
      <c r="Q283" s="57"/>
      <c r="R283" s="57"/>
      <c r="S283" s="57"/>
    </row>
    <row r="284" spans="2:19" x14ac:dyDescent="0.3">
      <c r="B284" s="41"/>
      <c r="C284" s="57"/>
      <c r="D284" s="57"/>
      <c r="E284" s="57"/>
      <c r="F284" s="57"/>
      <c r="G284" s="57"/>
      <c r="H284" s="57"/>
      <c r="I284" s="57"/>
      <c r="J284" s="57"/>
      <c r="K284" s="57"/>
      <c r="L284" s="57"/>
      <c r="M284" s="57"/>
      <c r="N284" s="57"/>
      <c r="O284" s="57"/>
      <c r="P284" s="57"/>
      <c r="Q284" s="57"/>
      <c r="R284" s="57"/>
      <c r="S284" s="57"/>
    </row>
    <row r="285" spans="2:19" x14ac:dyDescent="0.3">
      <c r="B285" s="41"/>
      <c r="C285" s="57"/>
      <c r="D285" s="57"/>
      <c r="E285" s="57"/>
      <c r="F285" s="57"/>
      <c r="G285" s="57"/>
      <c r="H285" s="57"/>
      <c r="I285" s="57"/>
      <c r="J285" s="57"/>
      <c r="K285" s="57"/>
      <c r="L285" s="57"/>
      <c r="M285" s="57"/>
      <c r="N285" s="57"/>
      <c r="O285" s="57"/>
      <c r="P285" s="57"/>
      <c r="Q285" s="57"/>
      <c r="R285" s="57"/>
      <c r="S285" s="57"/>
    </row>
    <row r="286" spans="2:19" x14ac:dyDescent="0.3">
      <c r="B286" s="41"/>
      <c r="C286" s="57"/>
      <c r="D286" s="57"/>
      <c r="E286" s="57"/>
      <c r="F286" s="57"/>
      <c r="G286" s="57"/>
      <c r="H286" s="57"/>
      <c r="I286" s="57"/>
      <c r="J286" s="57"/>
      <c r="K286" s="57"/>
      <c r="L286" s="57"/>
      <c r="M286" s="57"/>
      <c r="N286" s="57"/>
      <c r="O286" s="57"/>
      <c r="P286" s="57"/>
      <c r="Q286" s="57"/>
      <c r="R286" s="57"/>
      <c r="S286" s="57"/>
    </row>
    <row r="287" spans="2:19" x14ac:dyDescent="0.3">
      <c r="B287" s="41"/>
      <c r="C287" s="57"/>
      <c r="D287" s="57"/>
      <c r="E287" s="57"/>
      <c r="F287" s="57"/>
      <c r="G287" s="57"/>
      <c r="H287" s="57"/>
      <c r="I287" s="57"/>
      <c r="J287" s="57"/>
      <c r="K287" s="57"/>
      <c r="L287" s="57"/>
      <c r="M287" s="57"/>
      <c r="N287" s="57"/>
      <c r="O287" s="57"/>
      <c r="P287" s="57"/>
      <c r="Q287" s="57"/>
      <c r="R287" s="57"/>
      <c r="S287" s="57"/>
    </row>
    <row r="288" spans="2:19" x14ac:dyDescent="0.3">
      <c r="B288" s="41"/>
      <c r="C288" s="57"/>
      <c r="D288" s="57"/>
      <c r="E288" s="57"/>
      <c r="F288" s="57"/>
      <c r="G288" s="57"/>
      <c r="H288" s="57"/>
      <c r="I288" s="57"/>
      <c r="J288" s="57"/>
      <c r="K288" s="57"/>
      <c r="L288" s="57"/>
      <c r="M288" s="57"/>
      <c r="N288" s="57"/>
      <c r="O288" s="57"/>
      <c r="P288" s="57"/>
      <c r="Q288" s="57"/>
      <c r="R288" s="57"/>
      <c r="S288" s="57"/>
    </row>
    <row r="289" spans="2:19" x14ac:dyDescent="0.3">
      <c r="B289" s="41"/>
      <c r="C289" s="57"/>
      <c r="D289" s="57"/>
      <c r="E289" s="57"/>
      <c r="F289" s="57"/>
      <c r="G289" s="57"/>
      <c r="H289" s="57"/>
      <c r="I289" s="57"/>
      <c r="J289" s="57"/>
      <c r="K289" s="57"/>
      <c r="L289" s="57"/>
      <c r="M289" s="57"/>
      <c r="N289" s="57"/>
      <c r="O289" s="57"/>
      <c r="P289" s="57"/>
      <c r="Q289" s="57"/>
      <c r="R289" s="57"/>
      <c r="S289" s="57"/>
    </row>
    <row r="290" spans="2:19" x14ac:dyDescent="0.3">
      <c r="B290" s="41"/>
      <c r="C290" s="57"/>
      <c r="D290" s="57"/>
      <c r="E290" s="57"/>
      <c r="F290" s="57"/>
      <c r="G290" s="57"/>
      <c r="H290" s="57"/>
      <c r="I290" s="57"/>
      <c r="J290" s="57"/>
      <c r="K290" s="57"/>
      <c r="L290" s="57"/>
      <c r="M290" s="57"/>
      <c r="N290" s="57"/>
      <c r="O290" s="57"/>
      <c r="P290" s="57"/>
      <c r="Q290" s="57"/>
      <c r="R290" s="57"/>
      <c r="S290" s="57"/>
    </row>
    <row r="291" spans="2:19" x14ac:dyDescent="0.3">
      <c r="B291" s="41"/>
      <c r="C291" s="57"/>
      <c r="D291" s="57"/>
      <c r="E291" s="57"/>
      <c r="F291" s="57"/>
      <c r="G291" s="57"/>
      <c r="H291" s="57"/>
      <c r="I291" s="57"/>
      <c r="J291" s="57"/>
      <c r="K291" s="57"/>
      <c r="L291" s="57"/>
      <c r="M291" s="57"/>
      <c r="N291" s="57"/>
      <c r="O291" s="57"/>
      <c r="P291" s="57"/>
      <c r="Q291" s="57"/>
      <c r="R291" s="57"/>
      <c r="S291" s="57"/>
    </row>
    <row r="292" spans="2:19" x14ac:dyDescent="0.3">
      <c r="B292" s="41"/>
      <c r="C292" s="57"/>
      <c r="D292" s="57"/>
      <c r="E292" s="57"/>
      <c r="F292" s="57"/>
      <c r="G292" s="57"/>
      <c r="H292" s="57"/>
      <c r="I292" s="57"/>
      <c r="J292" s="57"/>
      <c r="K292" s="57"/>
      <c r="L292" s="57"/>
      <c r="M292" s="57"/>
      <c r="N292" s="57"/>
      <c r="O292" s="57"/>
      <c r="P292" s="57"/>
      <c r="Q292" s="57"/>
      <c r="R292" s="57"/>
      <c r="S292" s="57"/>
    </row>
    <row r="293" spans="2:19" x14ac:dyDescent="0.3">
      <c r="B293" s="41"/>
      <c r="C293" s="57"/>
      <c r="D293" s="57"/>
      <c r="E293" s="57"/>
      <c r="F293" s="57"/>
      <c r="G293" s="57"/>
      <c r="H293" s="57"/>
      <c r="I293" s="57"/>
      <c r="J293" s="57"/>
      <c r="K293" s="57"/>
      <c r="L293" s="57"/>
      <c r="M293" s="57"/>
      <c r="N293" s="57"/>
      <c r="O293" s="57"/>
      <c r="P293" s="57"/>
      <c r="Q293" s="57"/>
      <c r="R293" s="57"/>
      <c r="S293" s="57"/>
    </row>
    <row r="294" spans="2:19" x14ac:dyDescent="0.3">
      <c r="B294" s="41"/>
      <c r="C294" s="57"/>
      <c r="D294" s="57"/>
      <c r="E294" s="57"/>
      <c r="F294" s="57"/>
      <c r="G294" s="57"/>
      <c r="H294" s="57"/>
      <c r="I294" s="57"/>
      <c r="J294" s="57"/>
      <c r="K294" s="57"/>
      <c r="L294" s="57"/>
      <c r="M294" s="57"/>
      <c r="N294" s="57"/>
      <c r="O294" s="57"/>
      <c r="P294" s="57"/>
      <c r="Q294" s="57"/>
      <c r="R294" s="57"/>
      <c r="S294" s="57"/>
    </row>
    <row r="295" spans="2:19" x14ac:dyDescent="0.3">
      <c r="B295" s="41"/>
      <c r="C295" s="57"/>
      <c r="D295" s="57"/>
      <c r="E295" s="57"/>
      <c r="F295" s="57"/>
      <c r="G295" s="57"/>
      <c r="H295" s="57"/>
      <c r="I295" s="57"/>
      <c r="J295" s="57"/>
      <c r="K295" s="57"/>
      <c r="L295" s="57"/>
      <c r="M295" s="57"/>
      <c r="N295" s="57"/>
      <c r="O295" s="57"/>
      <c r="P295" s="57"/>
      <c r="Q295" s="57"/>
      <c r="R295" s="57"/>
      <c r="S295" s="57"/>
    </row>
    <row r="296" spans="2:19" x14ac:dyDescent="0.3">
      <c r="B296" s="41"/>
      <c r="C296" s="57"/>
      <c r="D296" s="57"/>
      <c r="E296" s="57"/>
      <c r="F296" s="57"/>
      <c r="G296" s="57"/>
      <c r="H296" s="57"/>
      <c r="I296" s="57"/>
      <c r="J296" s="57"/>
      <c r="K296" s="57"/>
      <c r="L296" s="57"/>
      <c r="M296" s="57"/>
      <c r="N296" s="57"/>
      <c r="O296" s="57"/>
      <c r="P296" s="57"/>
      <c r="Q296" s="57"/>
      <c r="R296" s="57"/>
      <c r="S296" s="57"/>
    </row>
    <row r="297" spans="2:19" x14ac:dyDescent="0.3">
      <c r="B297" s="41"/>
      <c r="C297" s="57"/>
      <c r="D297" s="57"/>
      <c r="E297" s="57"/>
      <c r="F297" s="57"/>
      <c r="G297" s="57"/>
      <c r="H297" s="57"/>
      <c r="I297" s="57"/>
      <c r="J297" s="57"/>
      <c r="K297" s="57"/>
      <c r="L297" s="57"/>
      <c r="M297" s="57"/>
      <c r="N297" s="57"/>
      <c r="O297" s="57"/>
      <c r="P297" s="57"/>
      <c r="Q297" s="57"/>
      <c r="R297" s="57"/>
      <c r="S297" s="57"/>
    </row>
    <row r="298" spans="2:19" x14ac:dyDescent="0.3">
      <c r="B298" s="41"/>
      <c r="C298" s="57"/>
      <c r="D298" s="57"/>
      <c r="E298" s="57"/>
      <c r="F298" s="57"/>
      <c r="G298" s="57"/>
      <c r="H298" s="57"/>
      <c r="I298" s="57"/>
      <c r="J298" s="57"/>
      <c r="K298" s="57"/>
      <c r="L298" s="57"/>
      <c r="M298" s="57"/>
      <c r="N298" s="57"/>
      <c r="O298" s="57"/>
      <c r="P298" s="57"/>
      <c r="Q298" s="57"/>
      <c r="R298" s="57"/>
      <c r="S298" s="57"/>
    </row>
    <row r="299" spans="2:19" x14ac:dyDescent="0.3">
      <c r="B299" s="41"/>
      <c r="C299" s="57"/>
      <c r="D299" s="57"/>
      <c r="E299" s="57"/>
      <c r="F299" s="57"/>
      <c r="G299" s="57"/>
      <c r="H299" s="57"/>
      <c r="I299" s="57"/>
      <c r="J299" s="57"/>
      <c r="K299" s="57"/>
      <c r="L299" s="57"/>
      <c r="M299" s="57"/>
      <c r="N299" s="57"/>
      <c r="O299" s="57"/>
      <c r="P299" s="57"/>
      <c r="Q299" s="57"/>
      <c r="R299" s="57"/>
      <c r="S299" s="57"/>
    </row>
    <row r="300" spans="2:19" x14ac:dyDescent="0.3">
      <c r="B300" s="41"/>
      <c r="C300" s="57"/>
      <c r="D300" s="57"/>
      <c r="E300" s="57"/>
      <c r="F300" s="57"/>
      <c r="G300" s="57"/>
      <c r="H300" s="57"/>
      <c r="I300" s="57"/>
      <c r="J300" s="57"/>
      <c r="K300" s="57"/>
      <c r="L300" s="57"/>
      <c r="M300" s="57"/>
      <c r="N300" s="57"/>
      <c r="O300" s="57"/>
      <c r="P300" s="57"/>
      <c r="Q300" s="57"/>
      <c r="R300" s="57"/>
      <c r="S300" s="57"/>
    </row>
    <row r="301" spans="2:19" x14ac:dyDescent="0.3">
      <c r="B301" s="41"/>
      <c r="C301" s="57"/>
      <c r="D301" s="57"/>
      <c r="E301" s="57"/>
      <c r="F301" s="57"/>
      <c r="G301" s="57"/>
      <c r="H301" s="57"/>
      <c r="I301" s="57"/>
      <c r="J301" s="57"/>
      <c r="K301" s="57"/>
      <c r="L301" s="57"/>
      <c r="M301" s="57"/>
      <c r="N301" s="57"/>
      <c r="O301" s="57"/>
      <c r="P301" s="57"/>
      <c r="Q301" s="57"/>
      <c r="R301" s="57"/>
      <c r="S301" s="57"/>
    </row>
    <row r="302" spans="2:19" x14ac:dyDescent="0.3">
      <c r="B302" s="41"/>
      <c r="C302" s="57"/>
      <c r="D302" s="57"/>
      <c r="E302" s="57"/>
      <c r="F302" s="57"/>
      <c r="G302" s="57"/>
      <c r="H302" s="57"/>
      <c r="I302" s="57"/>
      <c r="J302" s="57"/>
      <c r="K302" s="57"/>
      <c r="L302" s="57"/>
      <c r="M302" s="57"/>
      <c r="N302" s="57"/>
      <c r="O302" s="57"/>
      <c r="P302" s="57"/>
      <c r="Q302" s="57"/>
      <c r="R302" s="57"/>
      <c r="S302" s="57"/>
    </row>
    <row r="303" spans="2:19" x14ac:dyDescent="0.3">
      <c r="B303" s="41"/>
      <c r="C303" s="57"/>
      <c r="D303" s="57"/>
      <c r="E303" s="57"/>
      <c r="F303" s="57"/>
      <c r="G303" s="57"/>
      <c r="H303" s="57"/>
      <c r="I303" s="57"/>
      <c r="J303" s="57"/>
      <c r="K303" s="57"/>
      <c r="L303" s="57"/>
      <c r="M303" s="57"/>
      <c r="N303" s="57"/>
      <c r="O303" s="57"/>
      <c r="P303" s="57"/>
      <c r="Q303" s="57"/>
      <c r="R303" s="57"/>
      <c r="S303" s="57"/>
    </row>
    <row r="304" spans="2:19" x14ac:dyDescent="0.3">
      <c r="B304" s="41"/>
      <c r="C304" s="57"/>
      <c r="D304" s="57"/>
      <c r="E304" s="57"/>
      <c r="F304" s="57"/>
      <c r="G304" s="57"/>
      <c r="H304" s="57"/>
      <c r="I304" s="57"/>
      <c r="J304" s="57"/>
      <c r="K304" s="57"/>
      <c r="L304" s="57"/>
      <c r="M304" s="57"/>
      <c r="N304" s="57"/>
      <c r="O304" s="57"/>
      <c r="P304" s="57"/>
      <c r="Q304" s="57"/>
      <c r="R304" s="57"/>
      <c r="S304" s="57"/>
    </row>
    <row r="305" spans="2:19" x14ac:dyDescent="0.3">
      <c r="B305" s="41"/>
      <c r="C305" s="57"/>
      <c r="D305" s="57"/>
      <c r="E305" s="57"/>
      <c r="F305" s="57"/>
      <c r="G305" s="57"/>
      <c r="H305" s="57"/>
      <c r="I305" s="57"/>
      <c r="J305" s="57"/>
      <c r="K305" s="57"/>
      <c r="L305" s="57"/>
      <c r="M305" s="57"/>
      <c r="N305" s="57"/>
      <c r="O305" s="57"/>
      <c r="P305" s="57"/>
      <c r="Q305" s="57"/>
      <c r="R305" s="57"/>
      <c r="S305" s="57"/>
    </row>
    <row r="306" spans="2:19" x14ac:dyDescent="0.3">
      <c r="B306" s="41"/>
      <c r="C306" s="57"/>
      <c r="D306" s="57"/>
      <c r="E306" s="57"/>
      <c r="F306" s="57"/>
      <c r="G306" s="57"/>
      <c r="H306" s="57"/>
      <c r="I306" s="57"/>
      <c r="J306" s="57"/>
      <c r="K306" s="57"/>
      <c r="L306" s="57"/>
      <c r="M306" s="57"/>
      <c r="N306" s="57"/>
      <c r="O306" s="57"/>
      <c r="P306" s="57"/>
      <c r="Q306" s="57"/>
      <c r="R306" s="57"/>
      <c r="S306" s="57"/>
    </row>
    <row r="307" spans="2:19" x14ac:dyDescent="0.3">
      <c r="B307" s="41"/>
      <c r="C307" s="57"/>
      <c r="D307" s="57"/>
      <c r="E307" s="57"/>
      <c r="F307" s="57"/>
      <c r="G307" s="57"/>
      <c r="H307" s="57"/>
      <c r="I307" s="57"/>
      <c r="J307" s="57"/>
      <c r="K307" s="57"/>
      <c r="L307" s="57"/>
      <c r="M307" s="57"/>
      <c r="N307" s="57"/>
      <c r="O307" s="57"/>
      <c r="P307" s="57"/>
      <c r="Q307" s="57"/>
      <c r="R307" s="57"/>
      <c r="S307" s="57"/>
    </row>
    <row r="308" spans="2:19" x14ac:dyDescent="0.3">
      <c r="B308" s="41"/>
      <c r="C308" s="57"/>
      <c r="D308" s="57"/>
      <c r="E308" s="57"/>
      <c r="F308" s="57"/>
      <c r="G308" s="57"/>
      <c r="H308" s="57"/>
      <c r="I308" s="57"/>
      <c r="J308" s="57"/>
      <c r="K308" s="57"/>
      <c r="L308" s="57"/>
      <c r="M308" s="57"/>
      <c r="N308" s="57"/>
      <c r="O308" s="57"/>
      <c r="P308" s="57"/>
      <c r="Q308" s="57"/>
      <c r="R308" s="57"/>
      <c r="S308" s="57"/>
    </row>
    <row r="309" spans="2:19" x14ac:dyDescent="0.3">
      <c r="B309" s="41"/>
      <c r="C309" s="57"/>
      <c r="D309" s="57"/>
      <c r="E309" s="57"/>
      <c r="F309" s="57"/>
      <c r="G309" s="57"/>
      <c r="H309" s="57"/>
      <c r="I309" s="57"/>
      <c r="J309" s="57"/>
      <c r="K309" s="57"/>
      <c r="L309" s="57"/>
      <c r="M309" s="57"/>
      <c r="N309" s="57"/>
      <c r="O309" s="57"/>
      <c r="P309" s="57"/>
      <c r="Q309" s="57"/>
      <c r="R309" s="57"/>
      <c r="S309" s="57"/>
    </row>
    <row r="310" spans="2:19" x14ac:dyDescent="0.3">
      <c r="B310" s="41"/>
      <c r="C310" s="57"/>
      <c r="D310" s="57"/>
      <c r="E310" s="57"/>
      <c r="F310" s="57"/>
      <c r="G310" s="57"/>
      <c r="H310" s="57"/>
      <c r="I310" s="57"/>
      <c r="J310" s="57"/>
      <c r="K310" s="57"/>
      <c r="L310" s="57"/>
      <c r="M310" s="57"/>
      <c r="N310" s="57"/>
      <c r="O310" s="57"/>
      <c r="P310" s="57"/>
      <c r="Q310" s="57"/>
      <c r="R310" s="57"/>
      <c r="S310" s="57"/>
    </row>
    <row r="311" spans="2:19" x14ac:dyDescent="0.3">
      <c r="B311" s="41"/>
      <c r="C311" s="57"/>
      <c r="D311" s="57"/>
      <c r="E311" s="57"/>
      <c r="F311" s="57"/>
      <c r="G311" s="57"/>
      <c r="H311" s="57"/>
      <c r="I311" s="57"/>
      <c r="J311" s="57"/>
      <c r="K311" s="57"/>
      <c r="L311" s="57"/>
      <c r="M311" s="57"/>
      <c r="N311" s="57"/>
      <c r="O311" s="57"/>
      <c r="P311" s="57"/>
      <c r="Q311" s="57"/>
      <c r="R311" s="57"/>
      <c r="S311" s="57"/>
    </row>
    <row r="312" spans="2:19" x14ac:dyDescent="0.3">
      <c r="B312" s="41"/>
      <c r="C312" s="57"/>
      <c r="D312" s="57"/>
      <c r="E312" s="57"/>
      <c r="F312" s="57"/>
      <c r="G312" s="57"/>
      <c r="H312" s="57"/>
      <c r="I312" s="57"/>
      <c r="J312" s="57"/>
      <c r="K312" s="57"/>
      <c r="L312" s="57"/>
      <c r="M312" s="57"/>
      <c r="N312" s="57"/>
      <c r="O312" s="57"/>
      <c r="P312" s="57"/>
      <c r="Q312" s="57"/>
      <c r="R312" s="57"/>
      <c r="S312" s="57"/>
    </row>
    <row r="313" spans="2:19" x14ac:dyDescent="0.3">
      <c r="B313" s="41"/>
      <c r="C313" s="57"/>
      <c r="D313" s="57"/>
      <c r="E313" s="57"/>
      <c r="F313" s="57"/>
      <c r="G313" s="57"/>
      <c r="H313" s="57"/>
      <c r="I313" s="57"/>
      <c r="J313" s="57"/>
      <c r="K313" s="57"/>
      <c r="L313" s="57"/>
      <c r="M313" s="57"/>
      <c r="N313" s="57"/>
      <c r="O313" s="57"/>
      <c r="P313" s="57"/>
      <c r="Q313" s="57"/>
      <c r="R313" s="57"/>
      <c r="S313" s="57"/>
    </row>
    <row r="314" spans="2:19" x14ac:dyDescent="0.3">
      <c r="B314" s="41"/>
      <c r="C314" s="57"/>
      <c r="D314" s="57"/>
      <c r="E314" s="57"/>
      <c r="F314" s="57"/>
      <c r="G314" s="57"/>
      <c r="H314" s="57"/>
      <c r="I314" s="57"/>
      <c r="J314" s="57"/>
      <c r="K314" s="57"/>
      <c r="L314" s="57"/>
      <c r="M314" s="57"/>
      <c r="N314" s="57"/>
      <c r="O314" s="57"/>
      <c r="P314" s="57"/>
      <c r="Q314" s="57"/>
      <c r="R314" s="57"/>
      <c r="S314" s="57"/>
    </row>
    <row r="315" spans="2:19" x14ac:dyDescent="0.3">
      <c r="B315" s="41"/>
      <c r="C315" s="57"/>
      <c r="D315" s="57"/>
      <c r="E315" s="57"/>
      <c r="F315" s="57"/>
      <c r="G315" s="57"/>
      <c r="H315" s="57"/>
      <c r="I315" s="57"/>
      <c r="J315" s="57"/>
      <c r="K315" s="57"/>
      <c r="L315" s="57"/>
      <c r="M315" s="57"/>
      <c r="N315" s="57"/>
      <c r="O315" s="57"/>
      <c r="P315" s="57"/>
      <c r="Q315" s="57"/>
      <c r="R315" s="57"/>
      <c r="S315" s="57"/>
    </row>
    <row r="316" spans="2:19" x14ac:dyDescent="0.3">
      <c r="B316" s="41"/>
      <c r="C316" s="57"/>
      <c r="D316" s="57"/>
      <c r="E316" s="57"/>
      <c r="F316" s="57"/>
      <c r="G316" s="57"/>
      <c r="H316" s="57"/>
      <c r="I316" s="57"/>
      <c r="J316" s="57"/>
      <c r="K316" s="57"/>
      <c r="L316" s="57"/>
      <c r="M316" s="57"/>
      <c r="N316" s="57"/>
      <c r="O316" s="57"/>
      <c r="P316" s="57"/>
      <c r="Q316" s="57"/>
      <c r="R316" s="57"/>
      <c r="S316" s="57"/>
    </row>
    <row r="317" spans="2:19" x14ac:dyDescent="0.3">
      <c r="B317" s="41"/>
      <c r="C317" s="57"/>
      <c r="D317" s="57"/>
      <c r="E317" s="57"/>
      <c r="F317" s="57"/>
      <c r="G317" s="57"/>
      <c r="H317" s="57"/>
      <c r="I317" s="57"/>
      <c r="J317" s="57"/>
      <c r="K317" s="57"/>
      <c r="L317" s="57"/>
      <c r="M317" s="57"/>
      <c r="N317" s="57"/>
      <c r="O317" s="57"/>
      <c r="P317" s="57"/>
      <c r="Q317" s="57"/>
      <c r="R317" s="57"/>
      <c r="S317" s="57"/>
    </row>
    <row r="318" spans="2:19" x14ac:dyDescent="0.3">
      <c r="B318" s="41"/>
      <c r="C318" s="57"/>
      <c r="D318" s="57"/>
      <c r="E318" s="57"/>
      <c r="F318" s="57"/>
      <c r="G318" s="57"/>
      <c r="H318" s="57"/>
      <c r="I318" s="57"/>
      <c r="J318" s="57"/>
      <c r="K318" s="57"/>
      <c r="L318" s="57"/>
      <c r="M318" s="57"/>
      <c r="N318" s="57"/>
      <c r="O318" s="57"/>
      <c r="P318" s="57"/>
      <c r="Q318" s="57"/>
      <c r="R318" s="57"/>
      <c r="S318" s="57"/>
    </row>
    <row r="319" spans="2:19" x14ac:dyDescent="0.3">
      <c r="B319" s="41"/>
      <c r="C319" s="57"/>
      <c r="D319" s="57"/>
      <c r="E319" s="57"/>
      <c r="F319" s="57"/>
      <c r="G319" s="57"/>
      <c r="H319" s="57"/>
      <c r="I319" s="57"/>
      <c r="J319" s="57"/>
      <c r="K319" s="57"/>
      <c r="L319" s="57"/>
      <c r="M319" s="57"/>
      <c r="N319" s="57"/>
      <c r="O319" s="57"/>
      <c r="P319" s="57"/>
      <c r="Q319" s="57"/>
      <c r="R319" s="57"/>
      <c r="S319" s="57"/>
    </row>
    <row r="320" spans="2:19" x14ac:dyDescent="0.3">
      <c r="B320" s="41"/>
      <c r="C320" s="57"/>
      <c r="D320" s="57"/>
      <c r="E320" s="57"/>
      <c r="F320" s="57"/>
      <c r="G320" s="57"/>
      <c r="H320" s="57"/>
      <c r="I320" s="57"/>
      <c r="J320" s="57"/>
      <c r="K320" s="57"/>
      <c r="L320" s="57"/>
      <c r="M320" s="57"/>
      <c r="N320" s="57"/>
      <c r="O320" s="57"/>
      <c r="P320" s="57"/>
      <c r="Q320" s="57"/>
      <c r="R320" s="57"/>
      <c r="S320" s="57"/>
    </row>
    <row r="321" spans="2:19" x14ac:dyDescent="0.3">
      <c r="B321" s="41"/>
      <c r="C321" s="57"/>
      <c r="D321" s="57"/>
      <c r="E321" s="57"/>
      <c r="F321" s="57"/>
      <c r="G321" s="57"/>
      <c r="H321" s="57"/>
      <c r="I321" s="57"/>
      <c r="J321" s="57"/>
      <c r="K321" s="57"/>
      <c r="L321" s="57"/>
      <c r="M321" s="57"/>
      <c r="N321" s="57"/>
      <c r="O321" s="57"/>
      <c r="P321" s="57"/>
      <c r="Q321" s="57"/>
      <c r="R321" s="57"/>
      <c r="S321" s="57"/>
    </row>
    <row r="322" spans="2:19" x14ac:dyDescent="0.3">
      <c r="B322" s="41"/>
      <c r="C322" s="57"/>
      <c r="D322" s="57"/>
      <c r="E322" s="57"/>
      <c r="F322" s="57"/>
      <c r="G322" s="57"/>
      <c r="H322" s="57"/>
      <c r="I322" s="57"/>
      <c r="J322" s="57"/>
      <c r="K322" s="57"/>
      <c r="L322" s="57"/>
      <c r="M322" s="57"/>
      <c r="N322" s="57"/>
      <c r="O322" s="57"/>
      <c r="P322" s="57"/>
      <c r="Q322" s="57"/>
      <c r="R322" s="57"/>
      <c r="S322" s="57"/>
    </row>
    <row r="323" spans="2:19" x14ac:dyDescent="0.3">
      <c r="B323" s="41"/>
      <c r="C323" s="57"/>
      <c r="D323" s="57"/>
      <c r="E323" s="57"/>
      <c r="F323" s="57"/>
      <c r="G323" s="57"/>
      <c r="H323" s="57"/>
      <c r="I323" s="57"/>
      <c r="J323" s="57"/>
      <c r="K323" s="57"/>
      <c r="L323" s="57"/>
      <c r="M323" s="57"/>
      <c r="N323" s="57"/>
      <c r="O323" s="57"/>
      <c r="P323" s="57"/>
      <c r="Q323" s="57"/>
      <c r="R323" s="57"/>
      <c r="S323" s="57"/>
    </row>
    <row r="324" spans="2:19" x14ac:dyDescent="0.3">
      <c r="B324" s="41"/>
      <c r="C324" s="57"/>
      <c r="D324" s="57"/>
      <c r="E324" s="57"/>
      <c r="F324" s="57"/>
      <c r="G324" s="57"/>
      <c r="H324" s="57"/>
      <c r="I324" s="57"/>
      <c r="J324" s="57"/>
      <c r="K324" s="57"/>
      <c r="L324" s="57"/>
      <c r="M324" s="57"/>
      <c r="N324" s="57"/>
      <c r="O324" s="57"/>
      <c r="P324" s="57"/>
      <c r="Q324" s="57"/>
      <c r="R324" s="57"/>
      <c r="S324" s="57"/>
    </row>
    <row r="325" spans="2:19" x14ac:dyDescent="0.3">
      <c r="B325" s="41"/>
      <c r="C325" s="57"/>
      <c r="D325" s="57"/>
      <c r="E325" s="57"/>
      <c r="F325" s="57"/>
      <c r="G325" s="57"/>
      <c r="H325" s="57"/>
      <c r="I325" s="57"/>
      <c r="J325" s="57"/>
      <c r="K325" s="57"/>
      <c r="L325" s="57"/>
      <c r="M325" s="57"/>
      <c r="N325" s="57"/>
      <c r="O325" s="57"/>
      <c r="P325" s="57"/>
      <c r="Q325" s="57"/>
      <c r="R325" s="57"/>
      <c r="S325" s="57"/>
    </row>
    <row r="326" spans="2:19" x14ac:dyDescent="0.3">
      <c r="B326" s="41"/>
      <c r="C326" s="57"/>
      <c r="D326" s="57"/>
      <c r="E326" s="57"/>
      <c r="F326" s="57"/>
      <c r="G326" s="57"/>
      <c r="H326" s="57"/>
      <c r="I326" s="57"/>
      <c r="J326" s="57"/>
      <c r="K326" s="57"/>
      <c r="L326" s="57"/>
      <c r="M326" s="57"/>
      <c r="N326" s="57"/>
      <c r="O326" s="57"/>
      <c r="P326" s="57"/>
      <c r="Q326" s="57"/>
      <c r="R326" s="57"/>
      <c r="S326" s="57"/>
    </row>
    <row r="327" spans="2:19" x14ac:dyDescent="0.3">
      <c r="B327" s="41"/>
      <c r="C327" s="57"/>
      <c r="D327" s="57"/>
      <c r="E327" s="57"/>
      <c r="F327" s="57"/>
      <c r="G327" s="57"/>
      <c r="H327" s="57"/>
      <c r="I327" s="57"/>
      <c r="J327" s="57"/>
      <c r="K327" s="57"/>
      <c r="L327" s="57"/>
      <c r="M327" s="57"/>
      <c r="N327" s="57"/>
      <c r="O327" s="57"/>
      <c r="P327" s="57"/>
      <c r="Q327" s="57"/>
      <c r="R327" s="57"/>
      <c r="S327" s="57"/>
    </row>
    <row r="328" spans="2:19" x14ac:dyDescent="0.3">
      <c r="B328" s="41"/>
      <c r="C328" s="57"/>
      <c r="D328" s="57"/>
      <c r="E328" s="57"/>
      <c r="F328" s="57"/>
      <c r="G328" s="57"/>
      <c r="H328" s="57"/>
      <c r="I328" s="57"/>
      <c r="J328" s="57"/>
      <c r="K328" s="57"/>
      <c r="L328" s="57"/>
      <c r="M328" s="57"/>
      <c r="N328" s="57"/>
      <c r="O328" s="57"/>
      <c r="P328" s="57"/>
      <c r="Q328" s="57"/>
      <c r="R328" s="57"/>
      <c r="S328" s="57"/>
    </row>
    <row r="329" spans="2:19" x14ac:dyDescent="0.3">
      <c r="B329" s="41"/>
      <c r="C329" s="57"/>
      <c r="D329" s="57"/>
      <c r="E329" s="57"/>
      <c r="F329" s="57"/>
      <c r="G329" s="57"/>
      <c r="H329" s="57"/>
      <c r="I329" s="57"/>
      <c r="J329" s="57"/>
      <c r="K329" s="57"/>
      <c r="L329" s="57"/>
      <c r="M329" s="57"/>
      <c r="N329" s="57"/>
      <c r="O329" s="57"/>
      <c r="P329" s="57"/>
      <c r="Q329" s="57"/>
      <c r="R329" s="57"/>
      <c r="S329" s="57"/>
    </row>
    <row r="330" spans="2:19" x14ac:dyDescent="0.3">
      <c r="B330" s="41"/>
      <c r="C330" s="57"/>
      <c r="D330" s="57"/>
      <c r="E330" s="57"/>
      <c r="F330" s="57"/>
      <c r="G330" s="57"/>
      <c r="H330" s="57"/>
      <c r="I330" s="57"/>
      <c r="J330" s="57"/>
      <c r="K330" s="57"/>
      <c r="L330" s="57"/>
      <c r="M330" s="57"/>
      <c r="N330" s="57"/>
      <c r="O330" s="57"/>
      <c r="P330" s="57"/>
      <c r="Q330" s="57"/>
      <c r="R330" s="57"/>
      <c r="S330" s="57"/>
    </row>
    <row r="331" spans="2:19" x14ac:dyDescent="0.3">
      <c r="B331" s="41"/>
      <c r="C331" s="57"/>
      <c r="D331" s="57"/>
      <c r="E331" s="57"/>
      <c r="F331" s="57"/>
      <c r="G331" s="57"/>
      <c r="H331" s="57"/>
      <c r="I331" s="57"/>
      <c r="J331" s="57"/>
      <c r="K331" s="57"/>
      <c r="L331" s="57"/>
      <c r="M331" s="57"/>
      <c r="N331" s="57"/>
      <c r="O331" s="57"/>
      <c r="P331" s="57"/>
      <c r="Q331" s="57"/>
      <c r="R331" s="57"/>
      <c r="S331" s="57"/>
    </row>
    <row r="332" spans="2:19" x14ac:dyDescent="0.3">
      <c r="B332" s="41"/>
      <c r="C332" s="57"/>
      <c r="D332" s="57"/>
      <c r="E332" s="57"/>
      <c r="F332" s="57"/>
      <c r="G332" s="57"/>
      <c r="H332" s="57"/>
      <c r="I332" s="57"/>
      <c r="J332" s="57"/>
      <c r="K332" s="57"/>
      <c r="L332" s="57"/>
      <c r="M332" s="57"/>
      <c r="N332" s="57"/>
      <c r="O332" s="57"/>
      <c r="P332" s="57"/>
      <c r="Q332" s="57"/>
      <c r="R332" s="57"/>
      <c r="S332" s="57"/>
    </row>
    <row r="333" spans="2:19" x14ac:dyDescent="0.3">
      <c r="B333" s="41"/>
      <c r="C333" s="57"/>
      <c r="D333" s="57"/>
      <c r="E333" s="57"/>
      <c r="F333" s="57"/>
      <c r="G333" s="57"/>
      <c r="H333" s="57"/>
      <c r="I333" s="57"/>
      <c r="J333" s="57"/>
      <c r="K333" s="57"/>
      <c r="L333" s="57"/>
      <c r="M333" s="57"/>
      <c r="N333" s="57"/>
      <c r="O333" s="57"/>
      <c r="P333" s="57"/>
      <c r="Q333" s="57"/>
      <c r="R333" s="57"/>
      <c r="S333" s="57"/>
    </row>
    <row r="334" spans="2:19" x14ac:dyDescent="0.3">
      <c r="B334" s="41"/>
      <c r="C334" s="57"/>
      <c r="D334" s="57"/>
      <c r="E334" s="57"/>
      <c r="F334" s="57"/>
      <c r="G334" s="57"/>
      <c r="H334" s="57"/>
      <c r="I334" s="57"/>
      <c r="J334" s="57"/>
      <c r="K334" s="57"/>
      <c r="L334" s="57"/>
      <c r="M334" s="57"/>
      <c r="N334" s="57"/>
      <c r="O334" s="57"/>
      <c r="P334" s="57"/>
      <c r="Q334" s="57"/>
      <c r="R334" s="57"/>
      <c r="S334" s="57"/>
    </row>
    <row r="335" spans="2:19" x14ac:dyDescent="0.3">
      <c r="B335" s="41"/>
      <c r="C335" s="57"/>
      <c r="D335" s="57"/>
      <c r="E335" s="57"/>
      <c r="F335" s="57"/>
      <c r="G335" s="57"/>
      <c r="H335" s="57"/>
      <c r="I335" s="57"/>
      <c r="J335" s="57"/>
      <c r="K335" s="57"/>
      <c r="L335" s="57"/>
      <c r="M335" s="57"/>
      <c r="N335" s="57"/>
      <c r="O335" s="57"/>
      <c r="P335" s="57"/>
      <c r="Q335" s="57"/>
      <c r="R335" s="57"/>
      <c r="S335" s="57"/>
    </row>
    <row r="336" spans="2:19" x14ac:dyDescent="0.3">
      <c r="B336" s="41"/>
      <c r="C336" s="57"/>
      <c r="D336" s="57"/>
      <c r="E336" s="57"/>
      <c r="F336" s="57"/>
      <c r="G336" s="57"/>
      <c r="H336" s="57"/>
      <c r="I336" s="57"/>
      <c r="J336" s="57"/>
      <c r="K336" s="57"/>
      <c r="L336" s="57"/>
      <c r="M336" s="57"/>
      <c r="N336" s="57"/>
      <c r="O336" s="57"/>
      <c r="P336" s="57"/>
      <c r="Q336" s="57"/>
      <c r="R336" s="57"/>
      <c r="S336" s="57"/>
    </row>
    <row r="337" spans="2:19" x14ac:dyDescent="0.3">
      <c r="B337" s="41"/>
      <c r="C337" s="57"/>
      <c r="D337" s="57"/>
      <c r="E337" s="57"/>
      <c r="F337" s="57"/>
      <c r="G337" s="57"/>
      <c r="H337" s="57"/>
      <c r="I337" s="57"/>
      <c r="J337" s="57"/>
      <c r="K337" s="57"/>
      <c r="L337" s="57"/>
      <c r="M337" s="57"/>
      <c r="N337" s="57"/>
      <c r="O337" s="57"/>
      <c r="P337" s="57"/>
      <c r="Q337" s="57"/>
      <c r="R337" s="57"/>
      <c r="S337" s="57"/>
    </row>
    <row r="338" spans="2:19" x14ac:dyDescent="0.3">
      <c r="B338" s="41"/>
      <c r="C338" s="57"/>
      <c r="D338" s="57"/>
      <c r="E338" s="57"/>
      <c r="F338" s="57"/>
      <c r="G338" s="57"/>
      <c r="H338" s="57"/>
      <c r="I338" s="57"/>
      <c r="J338" s="57"/>
      <c r="K338" s="57"/>
      <c r="L338" s="57"/>
      <c r="M338" s="57"/>
      <c r="N338" s="57"/>
      <c r="O338" s="57"/>
      <c r="P338" s="57"/>
      <c r="Q338" s="57"/>
      <c r="R338" s="57"/>
      <c r="S338" s="57"/>
    </row>
    <row r="339" spans="2:19" x14ac:dyDescent="0.3">
      <c r="B339" s="41"/>
      <c r="C339" s="57"/>
      <c r="D339" s="57"/>
      <c r="E339" s="57"/>
      <c r="F339" s="57"/>
      <c r="G339" s="57"/>
      <c r="H339" s="57"/>
      <c r="I339" s="57"/>
      <c r="J339" s="57"/>
      <c r="K339" s="57"/>
      <c r="L339" s="57"/>
      <c r="M339" s="57"/>
      <c r="N339" s="57"/>
      <c r="O339" s="57"/>
      <c r="P339" s="57"/>
      <c r="Q339" s="57"/>
      <c r="R339" s="57"/>
      <c r="S339" s="57"/>
    </row>
    <row r="340" spans="2:19" x14ac:dyDescent="0.3">
      <c r="B340" s="41"/>
      <c r="C340" s="57"/>
      <c r="D340" s="57"/>
      <c r="E340" s="57"/>
      <c r="F340" s="57"/>
      <c r="G340" s="57"/>
      <c r="H340" s="57"/>
      <c r="I340" s="57"/>
      <c r="J340" s="57"/>
      <c r="K340" s="57"/>
      <c r="L340" s="57"/>
      <c r="M340" s="57"/>
      <c r="N340" s="57"/>
      <c r="O340" s="57"/>
      <c r="P340" s="57"/>
      <c r="Q340" s="57"/>
      <c r="R340" s="57"/>
      <c r="S340" s="57"/>
    </row>
    <row r="341" spans="2:19" x14ac:dyDescent="0.3">
      <c r="B341" s="41"/>
      <c r="C341" s="57"/>
      <c r="D341" s="57"/>
      <c r="E341" s="57"/>
      <c r="F341" s="57"/>
      <c r="G341" s="57"/>
      <c r="H341" s="57"/>
      <c r="I341" s="57"/>
      <c r="J341" s="57"/>
      <c r="K341" s="57"/>
      <c r="L341" s="57"/>
      <c r="M341" s="57"/>
      <c r="N341" s="57"/>
      <c r="O341" s="57"/>
      <c r="P341" s="57"/>
      <c r="Q341" s="57"/>
      <c r="R341" s="57"/>
      <c r="S341" s="57"/>
    </row>
    <row r="342" spans="2:19" x14ac:dyDescent="0.3">
      <c r="B342" s="41"/>
      <c r="C342" s="57"/>
      <c r="D342" s="57"/>
      <c r="E342" s="57"/>
      <c r="F342" s="57"/>
      <c r="G342" s="57"/>
      <c r="H342" s="57"/>
      <c r="I342" s="57"/>
      <c r="J342" s="57"/>
      <c r="K342" s="57"/>
      <c r="L342" s="57"/>
      <c r="M342" s="57"/>
      <c r="N342" s="57"/>
      <c r="O342" s="57"/>
      <c r="P342" s="57"/>
      <c r="Q342" s="57"/>
      <c r="R342" s="57"/>
      <c r="S342" s="57"/>
    </row>
    <row r="343" spans="2:19" x14ac:dyDescent="0.3">
      <c r="B343" s="41"/>
      <c r="C343" s="57"/>
      <c r="D343" s="57"/>
      <c r="E343" s="57"/>
      <c r="F343" s="57"/>
      <c r="G343" s="57"/>
      <c r="H343" s="57"/>
      <c r="I343" s="57"/>
      <c r="J343" s="57"/>
      <c r="K343" s="57"/>
      <c r="L343" s="57"/>
      <c r="M343" s="57"/>
      <c r="N343" s="57"/>
      <c r="O343" s="57"/>
      <c r="P343" s="57"/>
      <c r="Q343" s="57"/>
      <c r="R343" s="57"/>
      <c r="S343" s="57"/>
    </row>
    <row r="344" spans="2:19" x14ac:dyDescent="0.3">
      <c r="B344" s="41"/>
      <c r="C344" s="57"/>
      <c r="D344" s="57"/>
      <c r="E344" s="57"/>
      <c r="F344" s="57"/>
      <c r="G344" s="57"/>
      <c r="H344" s="57"/>
      <c r="I344" s="57"/>
      <c r="J344" s="57"/>
      <c r="K344" s="57"/>
      <c r="L344" s="57"/>
      <c r="M344" s="57"/>
      <c r="N344" s="57"/>
      <c r="O344" s="57"/>
      <c r="P344" s="57"/>
      <c r="Q344" s="57"/>
      <c r="R344" s="57"/>
      <c r="S344" s="57"/>
    </row>
    <row r="345" spans="2:19" x14ac:dyDescent="0.3">
      <c r="B345" s="41"/>
      <c r="C345" s="57"/>
      <c r="D345" s="57"/>
      <c r="E345" s="57"/>
      <c r="F345" s="57"/>
      <c r="G345" s="57"/>
      <c r="H345" s="57"/>
      <c r="I345" s="57"/>
      <c r="J345" s="57"/>
      <c r="K345" s="57"/>
      <c r="L345" s="57"/>
      <c r="M345" s="57"/>
      <c r="N345" s="57"/>
      <c r="O345" s="57"/>
      <c r="P345" s="57"/>
      <c r="Q345" s="57"/>
      <c r="R345" s="57"/>
      <c r="S345" s="57"/>
    </row>
    <row r="346" spans="2:19" x14ac:dyDescent="0.3">
      <c r="B346" s="41"/>
      <c r="C346" s="57"/>
      <c r="D346" s="57"/>
      <c r="E346" s="57"/>
      <c r="F346" s="57"/>
      <c r="G346" s="57"/>
      <c r="H346" s="57"/>
      <c r="I346" s="57"/>
      <c r="J346" s="57"/>
      <c r="K346" s="57"/>
      <c r="L346" s="57"/>
      <c r="M346" s="57"/>
      <c r="N346" s="57"/>
      <c r="O346" s="57"/>
      <c r="P346" s="57"/>
      <c r="Q346" s="57"/>
      <c r="R346" s="57"/>
      <c r="S346" s="57"/>
    </row>
    <row r="347" spans="2:19" x14ac:dyDescent="0.3">
      <c r="B347" s="41"/>
      <c r="C347" s="57"/>
      <c r="D347" s="57"/>
      <c r="E347" s="57"/>
      <c r="F347" s="57"/>
      <c r="G347" s="57"/>
      <c r="H347" s="57"/>
      <c r="I347" s="57"/>
      <c r="J347" s="57"/>
      <c r="K347" s="57"/>
      <c r="L347" s="57"/>
      <c r="M347" s="57"/>
      <c r="N347" s="57"/>
      <c r="O347" s="57"/>
      <c r="P347" s="57"/>
      <c r="Q347" s="57"/>
      <c r="R347" s="57"/>
      <c r="S347" s="57"/>
    </row>
    <row r="348" spans="2:19" x14ac:dyDescent="0.3">
      <c r="B348" s="41"/>
      <c r="C348" s="57"/>
      <c r="D348" s="57"/>
      <c r="E348" s="57"/>
      <c r="F348" s="57"/>
      <c r="G348" s="57"/>
      <c r="H348" s="57"/>
      <c r="I348" s="57"/>
      <c r="J348" s="57"/>
      <c r="K348" s="57"/>
      <c r="L348" s="57"/>
      <c r="M348" s="57"/>
      <c r="N348" s="57"/>
      <c r="O348" s="57"/>
      <c r="P348" s="57"/>
      <c r="Q348" s="57"/>
      <c r="R348" s="57"/>
      <c r="S348" s="57"/>
    </row>
    <row r="349" spans="2:19" x14ac:dyDescent="0.3">
      <c r="B349" s="41"/>
      <c r="C349" s="57"/>
      <c r="D349" s="57"/>
      <c r="E349" s="57"/>
      <c r="F349" s="57"/>
      <c r="G349" s="57"/>
      <c r="H349" s="57"/>
      <c r="I349" s="57"/>
      <c r="J349" s="57"/>
      <c r="K349" s="57"/>
      <c r="L349" s="57"/>
      <c r="M349" s="57"/>
      <c r="N349" s="57"/>
      <c r="O349" s="57"/>
      <c r="P349" s="57"/>
      <c r="Q349" s="57"/>
      <c r="R349" s="57"/>
      <c r="S349" s="57"/>
    </row>
    <row r="350" spans="2:19" x14ac:dyDescent="0.3">
      <c r="B350" s="41"/>
      <c r="C350" s="57"/>
      <c r="D350" s="57"/>
      <c r="E350" s="57"/>
      <c r="F350" s="57"/>
      <c r="G350" s="57"/>
      <c r="H350" s="57"/>
      <c r="I350" s="57"/>
      <c r="J350" s="57"/>
      <c r="K350" s="57"/>
      <c r="L350" s="57"/>
      <c r="M350" s="57"/>
      <c r="N350" s="57"/>
      <c r="O350" s="57"/>
      <c r="P350" s="57"/>
      <c r="Q350" s="57"/>
      <c r="R350" s="57"/>
      <c r="S350" s="57"/>
    </row>
    <row r="351" spans="2:19" x14ac:dyDescent="0.3">
      <c r="B351" s="41"/>
      <c r="C351" s="57"/>
      <c r="D351" s="57"/>
      <c r="E351" s="57"/>
      <c r="F351" s="57"/>
      <c r="G351" s="57"/>
      <c r="H351" s="57"/>
      <c r="I351" s="57"/>
      <c r="J351" s="57"/>
      <c r="K351" s="57"/>
      <c r="L351" s="57"/>
      <c r="M351" s="57"/>
      <c r="N351" s="57"/>
      <c r="O351" s="57"/>
      <c r="P351" s="57"/>
      <c r="Q351" s="57"/>
      <c r="R351" s="57"/>
      <c r="S351" s="57"/>
    </row>
    <row r="352" spans="2:19" x14ac:dyDescent="0.3">
      <c r="B352" s="41"/>
      <c r="C352" s="57"/>
      <c r="D352" s="57"/>
      <c r="E352" s="57"/>
      <c r="F352" s="57"/>
      <c r="G352" s="57"/>
      <c r="H352" s="57"/>
      <c r="I352" s="57"/>
      <c r="J352" s="57"/>
      <c r="K352" s="57"/>
      <c r="L352" s="57"/>
      <c r="M352" s="57"/>
      <c r="N352" s="57"/>
      <c r="O352" s="57"/>
      <c r="P352" s="57"/>
      <c r="Q352" s="57"/>
      <c r="R352" s="57"/>
      <c r="S352" s="57"/>
    </row>
    <row r="353" spans="2:19" x14ac:dyDescent="0.3">
      <c r="B353" s="41"/>
      <c r="C353" s="57"/>
      <c r="D353" s="57"/>
      <c r="E353" s="57"/>
      <c r="F353" s="57"/>
      <c r="G353" s="57"/>
      <c r="H353" s="57"/>
      <c r="I353" s="57"/>
      <c r="J353" s="57"/>
      <c r="K353" s="57"/>
      <c r="L353" s="57"/>
      <c r="M353" s="57"/>
      <c r="N353" s="57"/>
      <c r="O353" s="57"/>
      <c r="P353" s="57"/>
      <c r="Q353" s="57"/>
      <c r="R353" s="57"/>
      <c r="S353" s="57"/>
    </row>
    <row r="354" spans="2:19" x14ac:dyDescent="0.3">
      <c r="B354" s="41"/>
      <c r="C354" s="57"/>
      <c r="D354" s="57"/>
      <c r="E354" s="57"/>
      <c r="F354" s="57"/>
      <c r="G354" s="57"/>
      <c r="H354" s="57"/>
      <c r="I354" s="57"/>
      <c r="J354" s="57"/>
      <c r="K354" s="57"/>
      <c r="L354" s="57"/>
      <c r="M354" s="57"/>
      <c r="N354" s="57"/>
      <c r="O354" s="57"/>
      <c r="P354" s="57"/>
      <c r="Q354" s="57"/>
      <c r="R354" s="57"/>
      <c r="S354" s="57"/>
    </row>
    <row r="355" spans="2:19" x14ac:dyDescent="0.3">
      <c r="B355" s="41"/>
      <c r="C355" s="57"/>
      <c r="D355" s="57"/>
      <c r="E355" s="57"/>
      <c r="F355" s="57"/>
      <c r="G355" s="57"/>
      <c r="H355" s="57"/>
      <c r="I355" s="57"/>
      <c r="J355" s="57"/>
      <c r="K355" s="57"/>
      <c r="L355" s="57"/>
      <c r="M355" s="57"/>
      <c r="N355" s="57"/>
      <c r="O355" s="57"/>
      <c r="P355" s="57"/>
      <c r="Q355" s="57"/>
      <c r="R355" s="57"/>
      <c r="S355" s="57"/>
    </row>
    <row r="356" spans="2:19" x14ac:dyDescent="0.3">
      <c r="B356" s="41"/>
      <c r="C356" s="57"/>
      <c r="D356" s="57"/>
      <c r="E356" s="57"/>
      <c r="F356" s="57"/>
      <c r="G356" s="57"/>
      <c r="H356" s="57"/>
      <c r="I356" s="57"/>
      <c r="J356" s="57"/>
      <c r="K356" s="57"/>
      <c r="L356" s="57"/>
      <c r="M356" s="57"/>
      <c r="N356" s="57"/>
      <c r="O356" s="57"/>
      <c r="P356" s="57"/>
      <c r="Q356" s="57"/>
      <c r="R356" s="57"/>
      <c r="S356" s="57"/>
    </row>
    <row r="357" spans="2:19" x14ac:dyDescent="0.3">
      <c r="B357" s="41"/>
      <c r="C357" s="57"/>
      <c r="D357" s="57"/>
      <c r="E357" s="57"/>
      <c r="F357" s="57"/>
      <c r="G357" s="57"/>
      <c r="H357" s="57"/>
      <c r="I357" s="57"/>
      <c r="J357" s="57"/>
      <c r="K357" s="57"/>
      <c r="L357" s="57"/>
      <c r="M357" s="57"/>
      <c r="N357" s="57"/>
      <c r="O357" s="57"/>
      <c r="P357" s="57"/>
      <c r="Q357" s="57"/>
      <c r="R357" s="57"/>
      <c r="S357" s="57"/>
    </row>
    <row r="358" spans="2:19" x14ac:dyDescent="0.3">
      <c r="B358" s="41"/>
      <c r="C358" s="57"/>
      <c r="D358" s="57"/>
      <c r="E358" s="57"/>
      <c r="F358" s="57"/>
      <c r="G358" s="57"/>
      <c r="H358" s="57"/>
      <c r="I358" s="57"/>
      <c r="J358" s="57"/>
      <c r="K358" s="57"/>
      <c r="L358" s="57"/>
      <c r="M358" s="57"/>
      <c r="N358" s="57"/>
      <c r="O358" s="57"/>
      <c r="P358" s="57"/>
      <c r="Q358" s="57"/>
      <c r="R358" s="57"/>
      <c r="S358" s="57"/>
    </row>
    <row r="359" spans="2:19" x14ac:dyDescent="0.3">
      <c r="B359" s="41"/>
      <c r="C359" s="57"/>
      <c r="D359" s="57"/>
      <c r="E359" s="57"/>
      <c r="F359" s="57"/>
      <c r="G359" s="57"/>
      <c r="H359" s="57"/>
      <c r="I359" s="57"/>
      <c r="J359" s="57"/>
      <c r="K359" s="57"/>
      <c r="L359" s="57"/>
      <c r="M359" s="57"/>
      <c r="N359" s="57"/>
      <c r="O359" s="57"/>
      <c r="P359" s="57"/>
      <c r="Q359" s="57"/>
      <c r="R359" s="57"/>
      <c r="S359" s="57"/>
    </row>
    <row r="360" spans="2:19" x14ac:dyDescent="0.3">
      <c r="B360" s="41"/>
      <c r="C360" s="57"/>
      <c r="D360" s="57"/>
      <c r="E360" s="57"/>
      <c r="F360" s="57"/>
      <c r="G360" s="57"/>
      <c r="H360" s="57"/>
      <c r="I360" s="57"/>
      <c r="J360" s="57"/>
      <c r="K360" s="57"/>
      <c r="L360" s="57"/>
      <c r="M360" s="57"/>
      <c r="N360" s="57"/>
      <c r="O360" s="57"/>
      <c r="P360" s="57"/>
      <c r="Q360" s="57"/>
      <c r="R360" s="57"/>
      <c r="S360" s="57"/>
    </row>
    <row r="361" spans="2:19" x14ac:dyDescent="0.3">
      <c r="B361" s="41"/>
      <c r="C361" s="57"/>
      <c r="D361" s="57"/>
      <c r="E361" s="57"/>
      <c r="F361" s="57"/>
      <c r="G361" s="57"/>
      <c r="H361" s="57"/>
      <c r="I361" s="57"/>
      <c r="J361" s="57"/>
      <c r="K361" s="57"/>
      <c r="L361" s="57"/>
      <c r="M361" s="57"/>
      <c r="N361" s="57"/>
      <c r="O361" s="57"/>
      <c r="P361" s="57"/>
      <c r="Q361" s="57"/>
      <c r="R361" s="57"/>
      <c r="S361" s="57"/>
    </row>
    <row r="362" spans="2:19" x14ac:dyDescent="0.3">
      <c r="B362" s="41"/>
      <c r="C362" s="57"/>
      <c r="D362" s="57"/>
      <c r="E362" s="57"/>
      <c r="F362" s="57"/>
      <c r="G362" s="57"/>
      <c r="H362" s="57"/>
      <c r="I362" s="57"/>
      <c r="J362" s="57"/>
      <c r="K362" s="57"/>
      <c r="L362" s="57"/>
      <c r="M362" s="57"/>
      <c r="N362" s="57"/>
      <c r="O362" s="57"/>
      <c r="P362" s="57"/>
      <c r="Q362" s="57"/>
      <c r="R362" s="57"/>
      <c r="S362" s="57"/>
    </row>
    <row r="363" spans="2:19" x14ac:dyDescent="0.3">
      <c r="B363" s="41"/>
      <c r="C363" s="57"/>
      <c r="D363" s="57"/>
      <c r="E363" s="57"/>
      <c r="F363" s="57"/>
      <c r="G363" s="57"/>
      <c r="H363" s="57"/>
      <c r="I363" s="57"/>
      <c r="J363" s="57"/>
      <c r="K363" s="57"/>
      <c r="L363" s="57"/>
      <c r="M363" s="57"/>
      <c r="N363" s="57"/>
      <c r="O363" s="57"/>
      <c r="P363" s="57"/>
      <c r="Q363" s="57"/>
      <c r="R363" s="57"/>
      <c r="S363" s="57"/>
    </row>
    <row r="364" spans="2:19" x14ac:dyDescent="0.3">
      <c r="B364" s="41"/>
      <c r="C364" s="57"/>
      <c r="D364" s="57"/>
      <c r="E364" s="57"/>
      <c r="F364" s="57"/>
      <c r="G364" s="57"/>
      <c r="H364" s="57"/>
      <c r="I364" s="57"/>
      <c r="J364" s="57"/>
      <c r="K364" s="57"/>
      <c r="L364" s="57"/>
      <c r="M364" s="57"/>
      <c r="N364" s="57"/>
      <c r="O364" s="57"/>
      <c r="P364" s="57"/>
      <c r="Q364" s="57"/>
      <c r="R364" s="57"/>
      <c r="S364" s="57"/>
    </row>
    <row r="365" spans="2:19" x14ac:dyDescent="0.3">
      <c r="B365" s="41"/>
      <c r="C365" s="57"/>
      <c r="D365" s="57"/>
      <c r="E365" s="57"/>
      <c r="F365" s="57"/>
      <c r="G365" s="57"/>
      <c r="H365" s="57"/>
      <c r="I365" s="57"/>
      <c r="J365" s="57"/>
      <c r="K365" s="57"/>
      <c r="L365" s="57"/>
      <c r="M365" s="57"/>
      <c r="N365" s="57"/>
      <c r="O365" s="57"/>
      <c r="P365" s="57"/>
      <c r="Q365" s="57"/>
      <c r="R365" s="57"/>
      <c r="S365" s="57"/>
    </row>
    <row r="366" spans="2:19" x14ac:dyDescent="0.3">
      <c r="B366" s="41"/>
      <c r="C366" s="57"/>
      <c r="D366" s="57"/>
      <c r="E366" s="57"/>
      <c r="F366" s="57"/>
      <c r="G366" s="57"/>
      <c r="H366" s="57"/>
      <c r="I366" s="57"/>
      <c r="J366" s="57"/>
      <c r="K366" s="57"/>
      <c r="L366" s="57"/>
      <c r="M366" s="57"/>
      <c r="N366" s="57"/>
      <c r="O366" s="57"/>
      <c r="P366" s="57"/>
      <c r="Q366" s="57"/>
      <c r="R366" s="57"/>
      <c r="S366" s="57"/>
    </row>
    <row r="367" spans="2:19" x14ac:dyDescent="0.3">
      <c r="B367" s="41"/>
      <c r="C367" s="57"/>
      <c r="D367" s="57"/>
      <c r="E367" s="57"/>
      <c r="F367" s="57"/>
      <c r="G367" s="57"/>
      <c r="H367" s="57"/>
      <c r="I367" s="57"/>
      <c r="J367" s="57"/>
      <c r="K367" s="57"/>
      <c r="L367" s="57"/>
      <c r="M367" s="57"/>
      <c r="N367" s="57"/>
      <c r="O367" s="57"/>
      <c r="P367" s="57"/>
      <c r="Q367" s="57"/>
      <c r="R367" s="57"/>
      <c r="S367" s="57"/>
    </row>
    <row r="368" spans="2:19" x14ac:dyDescent="0.3">
      <c r="B368" s="41"/>
      <c r="C368" s="57"/>
      <c r="D368" s="57"/>
      <c r="E368" s="57"/>
      <c r="F368" s="57"/>
      <c r="G368" s="57"/>
      <c r="H368" s="57"/>
      <c r="I368" s="57"/>
      <c r="J368" s="57"/>
      <c r="K368" s="57"/>
      <c r="L368" s="57"/>
      <c r="M368" s="57"/>
      <c r="N368" s="57"/>
      <c r="O368" s="57"/>
      <c r="P368" s="57"/>
      <c r="Q368" s="57"/>
      <c r="R368" s="57"/>
      <c r="S368" s="57"/>
    </row>
    <row r="369" spans="2:19" x14ac:dyDescent="0.3">
      <c r="B369" s="41"/>
      <c r="C369" s="57"/>
      <c r="D369" s="57"/>
      <c r="E369" s="57"/>
      <c r="F369" s="57"/>
      <c r="G369" s="57"/>
      <c r="H369" s="57"/>
      <c r="I369" s="57"/>
      <c r="J369" s="57"/>
      <c r="K369" s="57"/>
      <c r="L369" s="57"/>
      <c r="M369" s="57"/>
      <c r="N369" s="57"/>
      <c r="O369" s="57"/>
      <c r="P369" s="57"/>
      <c r="Q369" s="57"/>
      <c r="R369" s="57"/>
      <c r="S369" s="57"/>
    </row>
    <row r="370" spans="2:19" x14ac:dyDescent="0.3">
      <c r="B370" s="41"/>
      <c r="C370" s="57"/>
      <c r="D370" s="57"/>
      <c r="E370" s="57"/>
      <c r="F370" s="57"/>
      <c r="G370" s="57"/>
      <c r="H370" s="57"/>
      <c r="I370" s="57"/>
      <c r="J370" s="57"/>
      <c r="K370" s="57"/>
      <c r="L370" s="57"/>
      <c r="M370" s="57"/>
      <c r="N370" s="57"/>
      <c r="O370" s="57"/>
      <c r="P370" s="57"/>
      <c r="Q370" s="57"/>
      <c r="R370" s="57"/>
      <c r="S370" s="57"/>
    </row>
    <row r="371" spans="2:19" x14ac:dyDescent="0.3">
      <c r="B371" s="41"/>
      <c r="C371" s="57"/>
      <c r="D371" s="57"/>
      <c r="E371" s="57"/>
      <c r="F371" s="57"/>
      <c r="G371" s="57"/>
      <c r="H371" s="57"/>
      <c r="I371" s="57"/>
      <c r="J371" s="57"/>
      <c r="K371" s="57"/>
      <c r="L371" s="57"/>
      <c r="M371" s="57"/>
      <c r="N371" s="57"/>
      <c r="O371" s="57"/>
      <c r="P371" s="57"/>
      <c r="Q371" s="57"/>
      <c r="R371" s="57"/>
      <c r="S371" s="57"/>
    </row>
    <row r="372" spans="2:19" x14ac:dyDescent="0.3">
      <c r="B372" s="41"/>
      <c r="C372" s="57"/>
      <c r="D372" s="57"/>
      <c r="E372" s="57"/>
      <c r="F372" s="57"/>
      <c r="G372" s="57"/>
      <c r="H372" s="57"/>
      <c r="I372" s="57"/>
      <c r="J372" s="57"/>
      <c r="K372" s="57"/>
      <c r="L372" s="57"/>
      <c r="M372" s="57"/>
      <c r="N372" s="57"/>
      <c r="O372" s="57"/>
      <c r="P372" s="57"/>
      <c r="Q372" s="57"/>
      <c r="R372" s="57"/>
      <c r="S372" s="57"/>
    </row>
    <row r="373" spans="2:19" x14ac:dyDescent="0.3">
      <c r="B373" s="41"/>
      <c r="C373" s="57"/>
      <c r="D373" s="57"/>
      <c r="E373" s="57"/>
      <c r="F373" s="57"/>
      <c r="G373" s="57"/>
      <c r="H373" s="57"/>
      <c r="I373" s="57"/>
      <c r="J373" s="57"/>
      <c r="K373" s="57"/>
      <c r="L373" s="57"/>
      <c r="M373" s="57"/>
      <c r="N373" s="57"/>
      <c r="O373" s="57"/>
      <c r="P373" s="57"/>
      <c r="Q373" s="57"/>
      <c r="R373" s="57"/>
      <c r="S373" s="57"/>
    </row>
    <row r="374" spans="2:19" x14ac:dyDescent="0.3">
      <c r="B374" s="41"/>
      <c r="C374" s="57"/>
      <c r="D374" s="57"/>
      <c r="E374" s="57"/>
      <c r="F374" s="57"/>
      <c r="G374" s="57"/>
      <c r="H374" s="57"/>
      <c r="I374" s="57"/>
      <c r="J374" s="57"/>
      <c r="K374" s="57"/>
      <c r="L374" s="57"/>
      <c r="M374" s="57"/>
      <c r="N374" s="57"/>
      <c r="O374" s="57"/>
      <c r="P374" s="57"/>
      <c r="Q374" s="57"/>
      <c r="R374" s="57"/>
      <c r="S374" s="57"/>
    </row>
    <row r="375" spans="2:19" x14ac:dyDescent="0.3">
      <c r="B375" s="41"/>
      <c r="C375" s="57"/>
      <c r="D375" s="57"/>
      <c r="E375" s="57"/>
      <c r="F375" s="57"/>
      <c r="G375" s="57"/>
      <c r="H375" s="57"/>
      <c r="I375" s="57"/>
      <c r="J375" s="57"/>
      <c r="K375" s="57"/>
      <c r="L375" s="57"/>
      <c r="M375" s="57"/>
      <c r="N375" s="57"/>
      <c r="O375" s="57"/>
      <c r="P375" s="57"/>
      <c r="Q375" s="57"/>
      <c r="R375" s="57"/>
      <c r="S375" s="57"/>
    </row>
    <row r="376" spans="2:19" x14ac:dyDescent="0.3">
      <c r="B376" s="41"/>
      <c r="C376" s="57"/>
      <c r="D376" s="57"/>
      <c r="E376" s="57"/>
      <c r="F376" s="57"/>
      <c r="G376" s="57"/>
      <c r="H376" s="57"/>
      <c r="I376" s="57"/>
      <c r="J376" s="57"/>
      <c r="K376" s="57"/>
      <c r="L376" s="57"/>
      <c r="M376" s="57"/>
      <c r="N376" s="57"/>
      <c r="O376" s="57"/>
      <c r="P376" s="57"/>
      <c r="Q376" s="57"/>
      <c r="R376" s="57"/>
      <c r="S376" s="57"/>
    </row>
    <row r="377" spans="2:19" x14ac:dyDescent="0.3">
      <c r="B377" s="41"/>
      <c r="C377" s="57"/>
      <c r="D377" s="57"/>
      <c r="E377" s="57"/>
      <c r="F377" s="57"/>
      <c r="G377" s="57"/>
      <c r="H377" s="57"/>
      <c r="I377" s="57"/>
      <c r="J377" s="57"/>
      <c r="K377" s="57"/>
      <c r="L377" s="57"/>
      <c r="M377" s="57"/>
      <c r="N377" s="57"/>
      <c r="O377" s="57"/>
      <c r="P377" s="57"/>
      <c r="Q377" s="57"/>
      <c r="R377" s="57"/>
      <c r="S377" s="57"/>
    </row>
    <row r="378" spans="2:19" x14ac:dyDescent="0.3">
      <c r="B378" s="41"/>
      <c r="C378" s="57"/>
      <c r="D378" s="57"/>
      <c r="E378" s="57"/>
      <c r="F378" s="57"/>
      <c r="G378" s="57"/>
      <c r="H378" s="57"/>
      <c r="I378" s="57"/>
      <c r="J378" s="57"/>
      <c r="K378" s="57"/>
      <c r="L378" s="57"/>
      <c r="M378" s="57"/>
      <c r="N378" s="57"/>
      <c r="O378" s="57"/>
      <c r="P378" s="57"/>
      <c r="Q378" s="57"/>
      <c r="R378" s="57"/>
      <c r="S378" s="57"/>
    </row>
    <row r="379" spans="2:19" x14ac:dyDescent="0.3">
      <c r="B379" s="41"/>
      <c r="C379" s="57"/>
      <c r="D379" s="57"/>
      <c r="E379" s="57"/>
      <c r="F379" s="57"/>
      <c r="G379" s="57"/>
      <c r="H379" s="57"/>
      <c r="I379" s="57"/>
      <c r="J379" s="57"/>
      <c r="K379" s="57"/>
      <c r="L379" s="57"/>
      <c r="M379" s="57"/>
      <c r="N379" s="57"/>
      <c r="O379" s="57"/>
      <c r="P379" s="57"/>
      <c r="Q379" s="57"/>
      <c r="R379" s="57"/>
      <c r="S379" s="57"/>
    </row>
    <row r="380" spans="2:19" x14ac:dyDescent="0.3">
      <c r="B380" s="41"/>
      <c r="C380" s="57"/>
      <c r="D380" s="57"/>
      <c r="E380" s="57"/>
      <c r="F380" s="57"/>
      <c r="G380" s="57"/>
      <c r="H380" s="57"/>
      <c r="I380" s="57"/>
      <c r="J380" s="57"/>
      <c r="K380" s="57"/>
      <c r="L380" s="57"/>
      <c r="M380" s="57"/>
      <c r="N380" s="57"/>
      <c r="O380" s="57"/>
      <c r="P380" s="57"/>
      <c r="Q380" s="57"/>
      <c r="R380" s="57"/>
      <c r="S380" s="57"/>
    </row>
    <row r="381" spans="2:19" x14ac:dyDescent="0.3">
      <c r="B381" s="41"/>
      <c r="C381" s="57"/>
      <c r="D381" s="57"/>
      <c r="E381" s="57"/>
      <c r="F381" s="57"/>
      <c r="G381" s="57"/>
      <c r="H381" s="57"/>
      <c r="I381" s="57"/>
      <c r="J381" s="57"/>
      <c r="K381" s="57"/>
      <c r="L381" s="57"/>
      <c r="M381" s="57"/>
      <c r="N381" s="57"/>
      <c r="O381" s="57"/>
      <c r="P381" s="57"/>
      <c r="Q381" s="57"/>
      <c r="R381" s="57"/>
      <c r="S381" s="57"/>
    </row>
    <row r="382" spans="2:19" x14ac:dyDescent="0.3">
      <c r="B382" s="41"/>
      <c r="C382" s="57"/>
      <c r="D382" s="57"/>
      <c r="E382" s="57"/>
      <c r="F382" s="57"/>
      <c r="G382" s="57"/>
      <c r="H382" s="57"/>
      <c r="I382" s="57"/>
      <c r="J382" s="57"/>
      <c r="K382" s="57"/>
      <c r="L382" s="57"/>
      <c r="M382" s="57"/>
      <c r="N382" s="57"/>
      <c r="O382" s="57"/>
      <c r="P382" s="57"/>
      <c r="Q382" s="57"/>
      <c r="R382" s="57"/>
      <c r="S382" s="57"/>
    </row>
    <row r="383" spans="2:19" x14ac:dyDescent="0.3">
      <c r="B383" s="41"/>
      <c r="C383" s="57"/>
      <c r="D383" s="57"/>
      <c r="E383" s="57"/>
      <c r="F383" s="57"/>
      <c r="G383" s="57"/>
      <c r="H383" s="57"/>
      <c r="I383" s="57"/>
      <c r="J383" s="57"/>
      <c r="K383" s="57"/>
      <c r="L383" s="57"/>
      <c r="M383" s="57"/>
      <c r="N383" s="57"/>
      <c r="O383" s="57"/>
      <c r="P383" s="57"/>
      <c r="Q383" s="57"/>
      <c r="R383" s="57"/>
      <c r="S383" s="57"/>
    </row>
    <row r="384" spans="2:19" x14ac:dyDescent="0.3">
      <c r="B384" s="41"/>
      <c r="C384" s="57"/>
      <c r="D384" s="57"/>
      <c r="E384" s="57"/>
      <c r="F384" s="57"/>
      <c r="G384" s="57"/>
      <c r="H384" s="57"/>
      <c r="I384" s="57"/>
      <c r="J384" s="57"/>
      <c r="K384" s="57"/>
      <c r="L384" s="57"/>
      <c r="M384" s="57"/>
      <c r="N384" s="57"/>
      <c r="O384" s="57"/>
      <c r="P384" s="57"/>
      <c r="Q384" s="57"/>
      <c r="R384" s="57"/>
      <c r="S384" s="57"/>
    </row>
    <row r="385" spans="2:19" x14ac:dyDescent="0.3">
      <c r="B385" s="41"/>
      <c r="C385" s="57"/>
      <c r="D385" s="57"/>
      <c r="E385" s="57"/>
      <c r="F385" s="57"/>
      <c r="G385" s="57"/>
      <c r="H385" s="57"/>
      <c r="I385" s="57"/>
      <c r="J385" s="57"/>
      <c r="K385" s="57"/>
      <c r="L385" s="57"/>
      <c r="M385" s="57"/>
      <c r="N385" s="57"/>
      <c r="O385" s="57"/>
      <c r="P385" s="57"/>
      <c r="Q385" s="57"/>
      <c r="R385" s="57"/>
      <c r="S385" s="57"/>
    </row>
    <row r="386" spans="2:19" x14ac:dyDescent="0.3">
      <c r="B386" s="41"/>
      <c r="C386" s="57"/>
      <c r="D386" s="57"/>
      <c r="E386" s="57"/>
      <c r="F386" s="57"/>
      <c r="G386" s="57"/>
      <c r="H386" s="57"/>
      <c r="I386" s="57"/>
      <c r="J386" s="57"/>
      <c r="K386" s="57"/>
      <c r="L386" s="57"/>
      <c r="M386" s="57"/>
      <c r="N386" s="57"/>
      <c r="O386" s="57"/>
      <c r="P386" s="57"/>
      <c r="Q386" s="57"/>
      <c r="R386" s="57"/>
      <c r="S386" s="57"/>
    </row>
    <row r="387" spans="2:19" x14ac:dyDescent="0.3">
      <c r="B387" s="41"/>
      <c r="C387" s="57"/>
      <c r="D387" s="57"/>
      <c r="E387" s="57"/>
      <c r="F387" s="57"/>
      <c r="G387" s="57"/>
      <c r="H387" s="57"/>
      <c r="I387" s="57"/>
      <c r="J387" s="57"/>
      <c r="K387" s="57"/>
      <c r="L387" s="57"/>
      <c r="M387" s="57"/>
      <c r="N387" s="57"/>
      <c r="O387" s="57"/>
      <c r="P387" s="57"/>
      <c r="Q387" s="57"/>
      <c r="R387" s="57"/>
      <c r="S387" s="57"/>
    </row>
    <row r="388" spans="2:19" x14ac:dyDescent="0.3">
      <c r="B388" s="41"/>
      <c r="C388" s="57"/>
      <c r="D388" s="57"/>
      <c r="E388" s="57"/>
      <c r="F388" s="57"/>
      <c r="G388" s="57"/>
      <c r="H388" s="57"/>
      <c r="I388" s="57"/>
      <c r="J388" s="57"/>
      <c r="K388" s="57"/>
      <c r="L388" s="57"/>
      <c r="M388" s="57"/>
      <c r="N388" s="57"/>
      <c r="O388" s="57"/>
      <c r="P388" s="57"/>
      <c r="Q388" s="57"/>
      <c r="R388" s="57"/>
      <c r="S388" s="57"/>
    </row>
    <row r="389" spans="2:19" x14ac:dyDescent="0.3">
      <c r="B389" s="41"/>
      <c r="C389" s="57"/>
      <c r="D389" s="57"/>
      <c r="E389" s="57"/>
      <c r="F389" s="57"/>
      <c r="G389" s="57"/>
      <c r="H389" s="57"/>
      <c r="I389" s="57"/>
      <c r="J389" s="57"/>
      <c r="K389" s="57"/>
      <c r="L389" s="57"/>
      <c r="M389" s="57"/>
      <c r="N389" s="57"/>
      <c r="O389" s="57"/>
      <c r="P389" s="57"/>
      <c r="Q389" s="57"/>
      <c r="R389" s="57"/>
      <c r="S389" s="57"/>
    </row>
    <row r="390" spans="2:19" x14ac:dyDescent="0.3">
      <c r="B390" s="41"/>
      <c r="C390" s="57"/>
      <c r="D390" s="57"/>
      <c r="E390" s="57"/>
      <c r="F390" s="57"/>
      <c r="G390" s="57"/>
      <c r="H390" s="57"/>
      <c r="I390" s="57"/>
      <c r="J390" s="57"/>
      <c r="K390" s="57"/>
      <c r="L390" s="57"/>
      <c r="M390" s="57"/>
      <c r="N390" s="57"/>
      <c r="O390" s="57"/>
      <c r="P390" s="57"/>
      <c r="Q390" s="57"/>
      <c r="R390" s="57"/>
      <c r="S390" s="57"/>
    </row>
    <row r="391" spans="2:19" x14ac:dyDescent="0.3">
      <c r="B391" s="41"/>
      <c r="C391" s="57"/>
      <c r="D391" s="57"/>
      <c r="E391" s="57"/>
      <c r="F391" s="57"/>
      <c r="G391" s="57"/>
      <c r="H391" s="57"/>
      <c r="I391" s="57"/>
      <c r="J391" s="57"/>
      <c r="K391" s="57"/>
      <c r="L391" s="57"/>
      <c r="M391" s="57"/>
      <c r="N391" s="57"/>
      <c r="O391" s="57"/>
      <c r="P391" s="57"/>
      <c r="Q391" s="57"/>
      <c r="R391" s="57"/>
      <c r="S391" s="57"/>
    </row>
    <row r="392" spans="2:19" x14ac:dyDescent="0.3">
      <c r="B392" s="41"/>
      <c r="C392" s="57"/>
      <c r="D392" s="57"/>
      <c r="E392" s="57"/>
      <c r="F392" s="57"/>
      <c r="G392" s="57"/>
      <c r="H392" s="57"/>
      <c r="I392" s="57"/>
      <c r="J392" s="57"/>
      <c r="K392" s="57"/>
      <c r="L392" s="57"/>
      <c r="M392" s="57"/>
      <c r="N392" s="57"/>
      <c r="O392" s="57"/>
      <c r="P392" s="57"/>
      <c r="Q392" s="57"/>
      <c r="R392" s="57"/>
      <c r="S392" s="57"/>
    </row>
    <row r="393" spans="2:19" x14ac:dyDescent="0.3">
      <c r="B393" s="41"/>
      <c r="C393" s="57"/>
      <c r="D393" s="57"/>
      <c r="E393" s="57"/>
      <c r="F393" s="57"/>
      <c r="G393" s="57"/>
      <c r="H393" s="57"/>
      <c r="I393" s="57"/>
      <c r="J393" s="57"/>
      <c r="K393" s="57"/>
      <c r="L393" s="57"/>
      <c r="M393" s="57"/>
      <c r="N393" s="57"/>
      <c r="O393" s="57"/>
      <c r="P393" s="57"/>
      <c r="Q393" s="57"/>
      <c r="R393" s="57"/>
      <c r="S393" s="57"/>
    </row>
    <row r="394" spans="2:19" x14ac:dyDescent="0.3">
      <c r="B394" s="41"/>
      <c r="C394" s="57"/>
      <c r="D394" s="57"/>
      <c r="E394" s="57"/>
      <c r="F394" s="57"/>
      <c r="G394" s="57"/>
      <c r="H394" s="57"/>
      <c r="I394" s="57"/>
      <c r="J394" s="57"/>
      <c r="K394" s="57"/>
      <c r="L394" s="57"/>
      <c r="M394" s="57"/>
      <c r="N394" s="57"/>
      <c r="O394" s="57"/>
      <c r="P394" s="57"/>
      <c r="Q394" s="57"/>
      <c r="R394" s="57"/>
      <c r="S394" s="57"/>
    </row>
    <row r="395" spans="2:19" x14ac:dyDescent="0.3">
      <c r="B395" s="41"/>
      <c r="C395" s="57"/>
      <c r="D395" s="57"/>
      <c r="E395" s="57"/>
      <c r="F395" s="57"/>
      <c r="G395" s="57"/>
      <c r="H395" s="57"/>
      <c r="I395" s="57"/>
      <c r="J395" s="57"/>
      <c r="K395" s="57"/>
      <c r="L395" s="57"/>
      <c r="M395" s="57"/>
      <c r="N395" s="57"/>
      <c r="O395" s="57"/>
      <c r="P395" s="57"/>
      <c r="Q395" s="57"/>
      <c r="R395" s="57"/>
      <c r="S395" s="57"/>
    </row>
    <row r="396" spans="2:19" x14ac:dyDescent="0.3">
      <c r="B396" s="41"/>
      <c r="C396" s="57"/>
      <c r="D396" s="57"/>
      <c r="E396" s="57"/>
      <c r="F396" s="57"/>
      <c r="G396" s="57"/>
      <c r="H396" s="57"/>
      <c r="I396" s="57"/>
      <c r="J396" s="57"/>
      <c r="K396" s="57"/>
      <c r="L396" s="57"/>
      <c r="M396" s="57"/>
      <c r="N396" s="57"/>
      <c r="O396" s="57"/>
      <c r="P396" s="57"/>
      <c r="Q396" s="57"/>
      <c r="R396" s="57"/>
      <c r="S396" s="57"/>
    </row>
    <row r="397" spans="2:19" x14ac:dyDescent="0.3">
      <c r="B397" s="41"/>
      <c r="C397" s="57"/>
      <c r="D397" s="57"/>
      <c r="E397" s="57"/>
      <c r="F397" s="57"/>
      <c r="G397" s="57"/>
      <c r="H397" s="57"/>
      <c r="I397" s="57"/>
      <c r="J397" s="57"/>
      <c r="K397" s="57"/>
      <c r="L397" s="57"/>
      <c r="M397" s="57"/>
      <c r="N397" s="57"/>
      <c r="O397" s="57"/>
      <c r="P397" s="57"/>
      <c r="Q397" s="57"/>
      <c r="R397" s="57"/>
      <c r="S397" s="57"/>
    </row>
    <row r="398" spans="2:19" x14ac:dyDescent="0.3">
      <c r="B398" s="41"/>
      <c r="C398" s="57"/>
      <c r="D398" s="57"/>
      <c r="E398" s="57"/>
      <c r="F398" s="57"/>
      <c r="G398" s="57"/>
      <c r="H398" s="57"/>
      <c r="I398" s="57"/>
      <c r="J398" s="57"/>
      <c r="K398" s="57"/>
      <c r="L398" s="57"/>
      <c r="M398" s="57"/>
      <c r="N398" s="57"/>
      <c r="O398" s="57"/>
      <c r="P398" s="57"/>
      <c r="Q398" s="57"/>
      <c r="R398" s="57"/>
      <c r="S398" s="57"/>
    </row>
    <row r="399" spans="2:19" x14ac:dyDescent="0.3">
      <c r="B399" s="41"/>
      <c r="C399" s="57"/>
      <c r="D399" s="57"/>
      <c r="E399" s="57"/>
      <c r="F399" s="57"/>
      <c r="G399" s="57"/>
      <c r="H399" s="57"/>
      <c r="I399" s="57"/>
      <c r="J399" s="57"/>
      <c r="K399" s="57"/>
      <c r="L399" s="57"/>
      <c r="M399" s="57"/>
      <c r="N399" s="57"/>
      <c r="O399" s="57"/>
      <c r="P399" s="57"/>
      <c r="Q399" s="57"/>
      <c r="R399" s="57"/>
      <c r="S399" s="57"/>
    </row>
    <row r="400" spans="2:19" x14ac:dyDescent="0.3">
      <c r="B400" s="41"/>
      <c r="C400" s="57"/>
      <c r="D400" s="57"/>
      <c r="E400" s="57"/>
      <c r="F400" s="57"/>
      <c r="G400" s="57"/>
      <c r="H400" s="57"/>
      <c r="I400" s="57"/>
      <c r="J400" s="57"/>
      <c r="K400" s="57"/>
      <c r="L400" s="57"/>
      <c r="M400" s="57"/>
      <c r="N400" s="57"/>
      <c r="O400" s="57"/>
      <c r="P400" s="57"/>
      <c r="Q400" s="57"/>
      <c r="R400" s="57"/>
      <c r="S400" s="57"/>
    </row>
    <row r="401" spans="2:19" x14ac:dyDescent="0.3">
      <c r="B401" s="41"/>
      <c r="C401" s="57"/>
      <c r="D401" s="57"/>
      <c r="E401" s="57"/>
      <c r="F401" s="57"/>
      <c r="G401" s="57"/>
      <c r="H401" s="57"/>
      <c r="I401" s="57"/>
      <c r="J401" s="57"/>
      <c r="K401" s="57"/>
      <c r="L401" s="57"/>
      <c r="M401" s="57"/>
      <c r="N401" s="57"/>
      <c r="O401" s="57"/>
      <c r="P401" s="57"/>
      <c r="Q401" s="57"/>
      <c r="R401" s="57"/>
      <c r="S401" s="57"/>
    </row>
    <row r="402" spans="2:19" x14ac:dyDescent="0.3">
      <c r="B402" s="41"/>
      <c r="C402" s="57"/>
      <c r="D402" s="57"/>
      <c r="E402" s="57"/>
      <c r="F402" s="57"/>
      <c r="G402" s="57"/>
      <c r="H402" s="57"/>
      <c r="I402" s="57"/>
      <c r="J402" s="57"/>
      <c r="K402" s="57"/>
      <c r="L402" s="57"/>
      <c r="M402" s="57"/>
      <c r="N402" s="57"/>
      <c r="O402" s="57"/>
      <c r="P402" s="57"/>
      <c r="Q402" s="57"/>
      <c r="R402" s="57"/>
      <c r="S402" s="57"/>
    </row>
    <row r="403" spans="2:19" x14ac:dyDescent="0.3">
      <c r="B403" s="41"/>
      <c r="C403" s="57"/>
      <c r="D403" s="57"/>
      <c r="E403" s="57"/>
      <c r="F403" s="57"/>
      <c r="G403" s="57"/>
      <c r="H403" s="57"/>
      <c r="I403" s="57"/>
      <c r="J403" s="57"/>
      <c r="K403" s="57"/>
      <c r="L403" s="57"/>
      <c r="M403" s="57"/>
      <c r="N403" s="57"/>
      <c r="O403" s="57"/>
      <c r="P403" s="57"/>
      <c r="Q403" s="57"/>
      <c r="R403" s="57"/>
      <c r="S403" s="57"/>
    </row>
    <row r="404" spans="2:19" x14ac:dyDescent="0.3">
      <c r="B404" s="41"/>
      <c r="C404" s="57"/>
      <c r="D404" s="57"/>
      <c r="E404" s="57"/>
      <c r="F404" s="57"/>
      <c r="G404" s="57"/>
      <c r="H404" s="57"/>
      <c r="I404" s="57"/>
      <c r="J404" s="57"/>
      <c r="K404" s="57"/>
      <c r="L404" s="57"/>
      <c r="M404" s="57"/>
      <c r="N404" s="57"/>
      <c r="O404" s="57"/>
      <c r="P404" s="57"/>
      <c r="Q404" s="57"/>
      <c r="R404" s="57"/>
      <c r="S404" s="57"/>
    </row>
    <row r="405" spans="2:19" x14ac:dyDescent="0.3">
      <c r="B405" s="41"/>
      <c r="C405" s="57"/>
      <c r="D405" s="57"/>
      <c r="E405" s="57"/>
      <c r="F405" s="57"/>
      <c r="G405" s="57"/>
      <c r="H405" s="57"/>
      <c r="I405" s="57"/>
      <c r="J405" s="57"/>
      <c r="K405" s="57"/>
      <c r="L405" s="57"/>
      <c r="M405" s="57"/>
      <c r="N405" s="57"/>
      <c r="O405" s="57"/>
      <c r="P405" s="57"/>
      <c r="Q405" s="57"/>
      <c r="R405" s="57"/>
      <c r="S405" s="57"/>
    </row>
    <row r="406" spans="2:19" x14ac:dyDescent="0.3">
      <c r="B406" s="41"/>
      <c r="C406" s="57"/>
      <c r="D406" s="57"/>
      <c r="E406" s="57"/>
      <c r="F406" s="57"/>
      <c r="G406" s="57"/>
      <c r="H406" s="57"/>
      <c r="I406" s="57"/>
      <c r="J406" s="57"/>
      <c r="K406" s="57"/>
      <c r="L406" s="57"/>
      <c r="M406" s="57"/>
      <c r="N406" s="57"/>
      <c r="O406" s="57"/>
      <c r="P406" s="57"/>
      <c r="Q406" s="57"/>
      <c r="R406" s="57"/>
      <c r="S406" s="57"/>
    </row>
    <row r="407" spans="2:19" x14ac:dyDescent="0.3">
      <c r="B407" s="41"/>
      <c r="C407" s="57"/>
      <c r="D407" s="57"/>
      <c r="E407" s="57"/>
      <c r="F407" s="57"/>
      <c r="G407" s="57"/>
      <c r="H407" s="57"/>
      <c r="I407" s="57"/>
      <c r="J407" s="57"/>
      <c r="K407" s="57"/>
      <c r="L407" s="57"/>
      <c r="M407" s="57"/>
      <c r="N407" s="57"/>
      <c r="O407" s="57"/>
      <c r="P407" s="57"/>
      <c r="Q407" s="57"/>
      <c r="R407" s="57"/>
      <c r="S407" s="57"/>
    </row>
    <row r="408" spans="2:19" x14ac:dyDescent="0.3">
      <c r="B408" s="41"/>
      <c r="C408" s="57"/>
      <c r="D408" s="57"/>
      <c r="E408" s="57"/>
      <c r="F408" s="57"/>
      <c r="G408" s="57"/>
      <c r="H408" s="57"/>
      <c r="I408" s="57"/>
      <c r="J408" s="57"/>
      <c r="K408" s="57"/>
      <c r="L408" s="57"/>
      <c r="M408" s="57"/>
      <c r="N408" s="57"/>
      <c r="O408" s="57"/>
      <c r="P408" s="57"/>
      <c r="Q408" s="57"/>
      <c r="R408" s="57"/>
      <c r="S408" s="57"/>
    </row>
    <row r="409" spans="2:19" x14ac:dyDescent="0.3">
      <c r="B409" s="41"/>
      <c r="C409" s="57"/>
      <c r="D409" s="57"/>
      <c r="E409" s="57"/>
      <c r="F409" s="57"/>
      <c r="G409" s="57"/>
      <c r="H409" s="57"/>
      <c r="I409" s="57"/>
      <c r="J409" s="57"/>
      <c r="K409" s="57"/>
      <c r="L409" s="57"/>
      <c r="M409" s="57"/>
      <c r="N409" s="57"/>
      <c r="O409" s="57"/>
      <c r="P409" s="57"/>
      <c r="Q409" s="57"/>
      <c r="R409" s="57"/>
      <c r="S409" s="57"/>
    </row>
    <row r="410" spans="2:19" x14ac:dyDescent="0.3">
      <c r="B410" s="41"/>
      <c r="C410" s="57"/>
      <c r="D410" s="57"/>
      <c r="E410" s="57"/>
      <c r="F410" s="57"/>
      <c r="G410" s="57"/>
      <c r="H410" s="57"/>
      <c r="I410" s="57"/>
      <c r="J410" s="57"/>
      <c r="K410" s="57"/>
      <c r="L410" s="57"/>
      <c r="M410" s="57"/>
      <c r="N410" s="57"/>
      <c r="O410" s="57"/>
      <c r="P410" s="57"/>
      <c r="Q410" s="57"/>
      <c r="R410" s="57"/>
      <c r="S410" s="57"/>
    </row>
    <row r="411" spans="2:19" x14ac:dyDescent="0.3">
      <c r="B411" s="41"/>
      <c r="C411" s="57"/>
      <c r="D411" s="57"/>
      <c r="E411" s="57"/>
      <c r="F411" s="57"/>
      <c r="G411" s="57"/>
      <c r="H411" s="57"/>
      <c r="I411" s="57"/>
      <c r="J411" s="57"/>
      <c r="K411" s="57"/>
      <c r="L411" s="57"/>
      <c r="M411" s="57"/>
      <c r="N411" s="57"/>
      <c r="O411" s="57"/>
      <c r="P411" s="57"/>
      <c r="Q411" s="57"/>
      <c r="R411" s="57"/>
      <c r="S411" s="57"/>
    </row>
    <row r="412" spans="2:19" x14ac:dyDescent="0.3">
      <c r="B412" s="41"/>
      <c r="C412" s="57"/>
      <c r="D412" s="57"/>
      <c r="E412" s="57"/>
      <c r="F412" s="57"/>
      <c r="G412" s="57"/>
      <c r="H412" s="57"/>
      <c r="I412" s="57"/>
      <c r="J412" s="57"/>
      <c r="K412" s="57"/>
      <c r="L412" s="57"/>
      <c r="M412" s="57"/>
      <c r="N412" s="57"/>
      <c r="O412" s="57"/>
      <c r="P412" s="57"/>
      <c r="Q412" s="57"/>
      <c r="R412" s="57"/>
      <c r="S412" s="57"/>
    </row>
    <row r="413" spans="2:19" x14ac:dyDescent="0.3">
      <c r="B413" s="41"/>
      <c r="C413" s="57"/>
      <c r="D413" s="57"/>
      <c r="E413" s="57"/>
      <c r="F413" s="57"/>
      <c r="G413" s="57"/>
      <c r="H413" s="57"/>
      <c r="I413" s="57"/>
      <c r="J413" s="57"/>
      <c r="K413" s="57"/>
      <c r="L413" s="57"/>
      <c r="M413" s="57"/>
      <c r="N413" s="57"/>
      <c r="O413" s="57"/>
      <c r="P413" s="57"/>
      <c r="Q413" s="57"/>
      <c r="R413" s="57"/>
      <c r="S413" s="57"/>
    </row>
    <row r="414" spans="2:19" x14ac:dyDescent="0.3">
      <c r="B414" s="41"/>
      <c r="C414" s="57"/>
      <c r="D414" s="57"/>
      <c r="E414" s="57"/>
      <c r="F414" s="57"/>
      <c r="G414" s="57"/>
      <c r="H414" s="57"/>
      <c r="I414" s="57"/>
      <c r="J414" s="57"/>
      <c r="K414" s="57"/>
      <c r="L414" s="57"/>
      <c r="M414" s="57"/>
      <c r="N414" s="57"/>
      <c r="O414" s="57"/>
      <c r="P414" s="57"/>
      <c r="Q414" s="57"/>
      <c r="R414" s="57"/>
      <c r="S414" s="57"/>
    </row>
    <row r="415" spans="2:19" x14ac:dyDescent="0.3">
      <c r="B415" s="41"/>
      <c r="C415" s="57"/>
      <c r="D415" s="57"/>
      <c r="E415" s="57"/>
      <c r="F415" s="57"/>
      <c r="G415" s="57"/>
      <c r="H415" s="57"/>
      <c r="I415" s="57"/>
      <c r="J415" s="57"/>
      <c r="K415" s="57"/>
      <c r="L415" s="57"/>
      <c r="M415" s="57"/>
      <c r="N415" s="57"/>
      <c r="O415" s="57"/>
      <c r="P415" s="57"/>
      <c r="Q415" s="57"/>
      <c r="R415" s="57"/>
      <c r="S415" s="57"/>
    </row>
    <row r="416" spans="2:19" x14ac:dyDescent="0.3">
      <c r="B416" s="41"/>
      <c r="C416" s="57"/>
      <c r="D416" s="57"/>
      <c r="E416" s="57"/>
      <c r="F416" s="57"/>
      <c r="G416" s="57"/>
      <c r="H416" s="57"/>
      <c r="I416" s="57"/>
      <c r="J416" s="57"/>
      <c r="K416" s="57"/>
      <c r="L416" s="57"/>
      <c r="M416" s="57"/>
      <c r="N416" s="57"/>
      <c r="O416" s="57"/>
      <c r="P416" s="57"/>
      <c r="Q416" s="57"/>
      <c r="R416" s="57"/>
      <c r="S416" s="57"/>
    </row>
    <row r="417" spans="2:19" x14ac:dyDescent="0.3">
      <c r="B417" s="41"/>
      <c r="C417" s="57"/>
      <c r="D417" s="57"/>
      <c r="E417" s="57"/>
      <c r="F417" s="57"/>
      <c r="G417" s="57"/>
      <c r="H417" s="57"/>
      <c r="I417" s="57"/>
      <c r="J417" s="57"/>
      <c r="K417" s="57"/>
      <c r="L417" s="57"/>
      <c r="M417" s="57"/>
      <c r="N417" s="57"/>
      <c r="O417" s="57"/>
      <c r="P417" s="57"/>
      <c r="Q417" s="57"/>
      <c r="R417" s="57"/>
      <c r="S417" s="57"/>
    </row>
    <row r="418" spans="2:19" x14ac:dyDescent="0.3">
      <c r="B418" s="41"/>
      <c r="C418" s="57"/>
      <c r="D418" s="57"/>
      <c r="E418" s="57"/>
      <c r="F418" s="57"/>
      <c r="G418" s="57"/>
      <c r="H418" s="57"/>
      <c r="I418" s="57"/>
      <c r="J418" s="57"/>
      <c r="K418" s="57"/>
      <c r="L418" s="57"/>
      <c r="M418" s="57"/>
      <c r="N418" s="57"/>
      <c r="O418" s="57"/>
      <c r="P418" s="57"/>
      <c r="Q418" s="57"/>
      <c r="R418" s="57"/>
      <c r="S418" s="57"/>
    </row>
    <row r="419" spans="2:19" x14ac:dyDescent="0.3">
      <c r="B419" s="41"/>
      <c r="C419" s="57"/>
      <c r="D419" s="57"/>
      <c r="E419" s="57"/>
      <c r="F419" s="57"/>
      <c r="G419" s="57"/>
      <c r="H419" s="57"/>
      <c r="I419" s="57"/>
      <c r="J419" s="57"/>
      <c r="K419" s="57"/>
      <c r="L419" s="57"/>
      <c r="M419" s="57"/>
      <c r="N419" s="57"/>
      <c r="O419" s="57"/>
      <c r="P419" s="57"/>
      <c r="Q419" s="57"/>
      <c r="R419" s="57"/>
      <c r="S419" s="57"/>
    </row>
    <row r="420" spans="2:19" x14ac:dyDescent="0.3">
      <c r="B420" s="41"/>
      <c r="C420" s="57"/>
      <c r="D420" s="57"/>
      <c r="E420" s="57"/>
      <c r="F420" s="57"/>
      <c r="G420" s="57"/>
      <c r="H420" s="57"/>
      <c r="I420" s="57"/>
      <c r="J420" s="57"/>
      <c r="K420" s="57"/>
      <c r="L420" s="57"/>
      <c r="M420" s="57"/>
      <c r="N420" s="57"/>
      <c r="O420" s="57"/>
      <c r="P420" s="57"/>
      <c r="Q420" s="57"/>
      <c r="R420" s="57"/>
      <c r="S420" s="57"/>
    </row>
    <row r="421" spans="2:19" x14ac:dyDescent="0.3">
      <c r="B421" s="41"/>
      <c r="C421" s="57"/>
      <c r="D421" s="57"/>
      <c r="E421" s="57"/>
      <c r="F421" s="57"/>
      <c r="G421" s="57"/>
      <c r="H421" s="57"/>
      <c r="I421" s="57"/>
      <c r="J421" s="57"/>
      <c r="K421" s="57"/>
      <c r="L421" s="57"/>
      <c r="M421" s="57"/>
      <c r="N421" s="57"/>
      <c r="O421" s="57"/>
      <c r="P421" s="57"/>
      <c r="Q421" s="57"/>
      <c r="R421" s="57"/>
      <c r="S421" s="57"/>
    </row>
    <row r="422" spans="2:19" x14ac:dyDescent="0.3">
      <c r="B422" s="41"/>
      <c r="C422" s="57"/>
      <c r="D422" s="57"/>
      <c r="E422" s="57"/>
      <c r="F422" s="57"/>
      <c r="G422" s="57"/>
      <c r="H422" s="57"/>
      <c r="I422" s="57"/>
      <c r="J422" s="57"/>
      <c r="K422" s="57"/>
      <c r="L422" s="57"/>
      <c r="M422" s="57"/>
      <c r="N422" s="57"/>
      <c r="O422" s="57"/>
      <c r="P422" s="57"/>
      <c r="Q422" s="57"/>
      <c r="R422" s="57"/>
      <c r="S422" s="57"/>
    </row>
    <row r="423" spans="2:19" x14ac:dyDescent="0.3">
      <c r="B423" s="41"/>
      <c r="C423" s="57"/>
      <c r="D423" s="57"/>
      <c r="E423" s="57"/>
      <c r="F423" s="57"/>
      <c r="G423" s="57"/>
      <c r="H423" s="57"/>
      <c r="I423" s="57"/>
      <c r="J423" s="57"/>
      <c r="K423" s="57"/>
      <c r="L423" s="57"/>
      <c r="M423" s="57"/>
      <c r="N423" s="57"/>
      <c r="O423" s="57"/>
      <c r="P423" s="57"/>
      <c r="Q423" s="57"/>
      <c r="R423" s="57"/>
      <c r="S423" s="57"/>
    </row>
    <row r="424" spans="2:19" x14ac:dyDescent="0.3">
      <c r="B424" s="41"/>
      <c r="C424" s="57"/>
      <c r="D424" s="57"/>
      <c r="E424" s="57"/>
      <c r="F424" s="57"/>
      <c r="G424" s="57"/>
      <c r="H424" s="57"/>
      <c r="I424" s="57"/>
      <c r="J424" s="57"/>
      <c r="K424" s="57"/>
      <c r="L424" s="57"/>
      <c r="M424" s="57"/>
      <c r="N424" s="57"/>
      <c r="O424" s="57"/>
      <c r="P424" s="57"/>
      <c r="Q424" s="57"/>
      <c r="R424" s="57"/>
      <c r="S424" s="57"/>
    </row>
    <row r="425" spans="2:19" x14ac:dyDescent="0.3">
      <c r="B425" s="41"/>
      <c r="C425" s="57"/>
      <c r="D425" s="57"/>
      <c r="E425" s="57"/>
      <c r="F425" s="57"/>
      <c r="G425" s="57"/>
      <c r="H425" s="57"/>
      <c r="I425" s="57"/>
      <c r="J425" s="57"/>
      <c r="K425" s="57"/>
      <c r="L425" s="57"/>
      <c r="M425" s="57"/>
      <c r="N425" s="57"/>
      <c r="O425" s="57"/>
      <c r="P425" s="57"/>
      <c r="Q425" s="57"/>
      <c r="R425" s="57"/>
      <c r="S425" s="57"/>
    </row>
    <row r="426" spans="2:19" x14ac:dyDescent="0.3">
      <c r="B426" s="41"/>
      <c r="C426" s="57"/>
      <c r="D426" s="57"/>
      <c r="E426" s="57"/>
      <c r="F426" s="57"/>
      <c r="G426" s="57"/>
      <c r="H426" s="57"/>
      <c r="I426" s="57"/>
      <c r="J426" s="57"/>
      <c r="K426" s="57"/>
      <c r="L426" s="57"/>
      <c r="M426" s="57"/>
      <c r="N426" s="57"/>
      <c r="O426" s="57"/>
      <c r="P426" s="57"/>
      <c r="Q426" s="57"/>
      <c r="R426" s="57"/>
      <c r="S426" s="57"/>
    </row>
    <row r="427" spans="2:19" x14ac:dyDescent="0.3">
      <c r="B427" s="41"/>
      <c r="C427" s="57"/>
      <c r="D427" s="57"/>
      <c r="E427" s="57"/>
      <c r="F427" s="57"/>
      <c r="G427" s="57"/>
      <c r="H427" s="57"/>
      <c r="I427" s="57"/>
      <c r="J427" s="57"/>
      <c r="K427" s="57"/>
      <c r="L427" s="57"/>
      <c r="M427" s="57"/>
      <c r="N427" s="57"/>
      <c r="O427" s="57"/>
      <c r="P427" s="57"/>
      <c r="Q427" s="57"/>
      <c r="R427" s="57"/>
      <c r="S427" s="57"/>
    </row>
    <row r="428" spans="2:19" x14ac:dyDescent="0.3">
      <c r="B428" s="41"/>
      <c r="C428" s="57"/>
      <c r="D428" s="57"/>
      <c r="E428" s="57"/>
      <c r="F428" s="57"/>
      <c r="G428" s="57"/>
      <c r="H428" s="57"/>
      <c r="I428" s="57"/>
      <c r="J428" s="57"/>
      <c r="K428" s="57"/>
      <c r="L428" s="57"/>
      <c r="M428" s="57"/>
      <c r="N428" s="57"/>
      <c r="O428" s="57"/>
      <c r="P428" s="57"/>
      <c r="Q428" s="57"/>
      <c r="R428" s="57"/>
      <c r="S428" s="57"/>
    </row>
    <row r="429" spans="2:19" x14ac:dyDescent="0.3">
      <c r="B429" s="41"/>
      <c r="C429" s="57"/>
      <c r="D429" s="57"/>
      <c r="E429" s="57"/>
      <c r="F429" s="57"/>
      <c r="G429" s="57"/>
      <c r="H429" s="57"/>
      <c r="I429" s="57"/>
      <c r="J429" s="57"/>
      <c r="K429" s="57"/>
      <c r="L429" s="57"/>
      <c r="M429" s="57"/>
      <c r="N429" s="57"/>
      <c r="O429" s="57"/>
      <c r="P429" s="57"/>
      <c r="Q429" s="57"/>
      <c r="R429" s="57"/>
      <c r="S429" s="57"/>
    </row>
    <row r="430" spans="2:19" x14ac:dyDescent="0.3">
      <c r="B430" s="41"/>
      <c r="C430" s="57"/>
      <c r="D430" s="57"/>
      <c r="E430" s="57"/>
      <c r="F430" s="57"/>
      <c r="G430" s="57"/>
      <c r="H430" s="57"/>
      <c r="I430" s="57"/>
      <c r="J430" s="57"/>
      <c r="K430" s="57"/>
      <c r="L430" s="57"/>
      <c r="M430" s="57"/>
      <c r="N430" s="57"/>
      <c r="O430" s="57"/>
      <c r="P430" s="57"/>
      <c r="Q430" s="57"/>
      <c r="R430" s="57"/>
      <c r="S430" s="57"/>
    </row>
    <row r="431" spans="2:19" x14ac:dyDescent="0.3">
      <c r="B431" s="41"/>
      <c r="C431" s="57"/>
      <c r="D431" s="57"/>
      <c r="E431" s="57"/>
      <c r="F431" s="57"/>
      <c r="G431" s="57"/>
      <c r="H431" s="57"/>
      <c r="I431" s="57"/>
      <c r="J431" s="57"/>
      <c r="K431" s="57"/>
      <c r="L431" s="57"/>
      <c r="M431" s="57"/>
      <c r="N431" s="57"/>
      <c r="O431" s="57"/>
      <c r="P431" s="57"/>
      <c r="Q431" s="57"/>
      <c r="R431" s="57"/>
      <c r="S431" s="57"/>
    </row>
    <row r="432" spans="2:19" x14ac:dyDescent="0.3">
      <c r="B432" s="41"/>
      <c r="C432" s="57"/>
      <c r="D432" s="57"/>
      <c r="E432" s="57"/>
      <c r="F432" s="57"/>
      <c r="G432" s="57"/>
      <c r="H432" s="57"/>
      <c r="I432" s="57"/>
      <c r="J432" s="57"/>
      <c r="K432" s="57"/>
      <c r="L432" s="57"/>
      <c r="M432" s="57"/>
      <c r="N432" s="57"/>
      <c r="O432" s="57"/>
      <c r="P432" s="57"/>
      <c r="Q432" s="57"/>
      <c r="R432" s="57"/>
      <c r="S432" s="57"/>
    </row>
    <row r="433" spans="2:19" x14ac:dyDescent="0.3">
      <c r="B433" s="41"/>
      <c r="C433" s="57"/>
      <c r="D433" s="57"/>
      <c r="E433" s="57"/>
      <c r="F433" s="57"/>
      <c r="G433" s="57"/>
      <c r="H433" s="57"/>
      <c r="I433" s="57"/>
      <c r="J433" s="57"/>
      <c r="K433" s="57"/>
      <c r="L433" s="57"/>
      <c r="M433" s="57"/>
      <c r="N433" s="57"/>
      <c r="O433" s="57"/>
      <c r="P433" s="57"/>
      <c r="Q433" s="57"/>
      <c r="R433" s="57"/>
      <c r="S433" s="57"/>
    </row>
    <row r="434" spans="2:19" x14ac:dyDescent="0.3">
      <c r="B434" s="41"/>
      <c r="C434" s="57"/>
      <c r="D434" s="57"/>
      <c r="E434" s="57"/>
      <c r="F434" s="57"/>
      <c r="G434" s="57"/>
      <c r="H434" s="57"/>
      <c r="I434" s="57"/>
      <c r="J434" s="57"/>
      <c r="K434" s="57"/>
      <c r="L434" s="57"/>
      <c r="M434" s="57"/>
      <c r="N434" s="57"/>
      <c r="O434" s="57"/>
      <c r="P434" s="57"/>
      <c r="Q434" s="57"/>
      <c r="R434" s="57"/>
      <c r="S434" s="57"/>
    </row>
    <row r="435" spans="2:19" x14ac:dyDescent="0.3">
      <c r="B435" s="41"/>
      <c r="C435" s="57"/>
      <c r="D435" s="57"/>
      <c r="E435" s="57"/>
      <c r="F435" s="57"/>
      <c r="G435" s="57"/>
      <c r="H435" s="57"/>
      <c r="I435" s="57"/>
      <c r="J435" s="57"/>
      <c r="K435" s="57"/>
      <c r="L435" s="57"/>
      <c r="M435" s="57"/>
      <c r="N435" s="57"/>
      <c r="O435" s="57"/>
      <c r="P435" s="57"/>
      <c r="Q435" s="57"/>
      <c r="R435" s="57"/>
      <c r="S435" s="57"/>
    </row>
    <row r="436" spans="2:19" x14ac:dyDescent="0.3">
      <c r="B436" s="41"/>
      <c r="C436" s="57"/>
      <c r="D436" s="57"/>
      <c r="E436" s="57"/>
      <c r="F436" s="57"/>
      <c r="G436" s="57"/>
      <c r="H436" s="57"/>
      <c r="I436" s="57"/>
      <c r="J436" s="57"/>
      <c r="K436" s="57"/>
      <c r="L436" s="57"/>
      <c r="M436" s="57"/>
      <c r="N436" s="57"/>
      <c r="O436" s="57"/>
      <c r="P436" s="57"/>
      <c r="Q436" s="57"/>
      <c r="R436" s="57"/>
      <c r="S436" s="57"/>
    </row>
    <row r="437" spans="2:19" x14ac:dyDescent="0.3">
      <c r="B437" s="41"/>
      <c r="C437" s="57"/>
      <c r="D437" s="57"/>
      <c r="E437" s="57"/>
      <c r="F437" s="57"/>
      <c r="G437" s="57"/>
      <c r="H437" s="57"/>
      <c r="I437" s="57"/>
      <c r="J437" s="57"/>
      <c r="K437" s="57"/>
      <c r="L437" s="57"/>
      <c r="M437" s="57"/>
      <c r="N437" s="57"/>
      <c r="O437" s="57"/>
      <c r="P437" s="57"/>
      <c r="Q437" s="57"/>
      <c r="R437" s="57"/>
      <c r="S437" s="57"/>
    </row>
    <row r="438" spans="2:19" x14ac:dyDescent="0.3">
      <c r="B438" s="41"/>
      <c r="C438" s="57"/>
      <c r="D438" s="57"/>
      <c r="E438" s="57"/>
      <c r="F438" s="57"/>
      <c r="G438" s="57"/>
      <c r="H438" s="57"/>
      <c r="I438" s="57"/>
      <c r="J438" s="57"/>
      <c r="K438" s="57"/>
      <c r="L438" s="57"/>
      <c r="M438" s="57"/>
      <c r="N438" s="57"/>
      <c r="O438" s="57"/>
      <c r="P438" s="57"/>
      <c r="Q438" s="57"/>
      <c r="R438" s="57"/>
      <c r="S438" s="57"/>
    </row>
    <row r="439" spans="2:19" x14ac:dyDescent="0.3">
      <c r="B439" s="41"/>
      <c r="C439" s="57"/>
      <c r="D439" s="57"/>
      <c r="E439" s="57"/>
      <c r="F439" s="57"/>
      <c r="G439" s="57"/>
      <c r="H439" s="57"/>
      <c r="I439" s="57"/>
      <c r="J439" s="57"/>
      <c r="K439" s="57"/>
      <c r="L439" s="57"/>
      <c r="M439" s="57"/>
      <c r="N439" s="57"/>
      <c r="O439" s="57"/>
      <c r="P439" s="57"/>
      <c r="Q439" s="57"/>
      <c r="R439" s="57"/>
      <c r="S439" s="57"/>
    </row>
    <row r="440" spans="2:19" x14ac:dyDescent="0.3">
      <c r="B440" s="41"/>
      <c r="C440" s="57"/>
      <c r="D440" s="57"/>
      <c r="E440" s="57"/>
      <c r="F440" s="57"/>
      <c r="G440" s="57"/>
      <c r="H440" s="57"/>
      <c r="I440" s="57"/>
      <c r="J440" s="57"/>
      <c r="K440" s="57"/>
      <c r="L440" s="57"/>
      <c r="M440" s="57"/>
      <c r="N440" s="57"/>
      <c r="O440" s="57"/>
      <c r="P440" s="57"/>
      <c r="Q440" s="57"/>
      <c r="R440" s="57"/>
      <c r="S440" s="57"/>
    </row>
    <row r="441" spans="2:19" x14ac:dyDescent="0.3">
      <c r="B441" s="41"/>
      <c r="C441" s="57"/>
      <c r="D441" s="57"/>
      <c r="E441" s="57"/>
      <c r="F441" s="57"/>
      <c r="G441" s="57"/>
      <c r="H441" s="57"/>
      <c r="I441" s="57"/>
      <c r="J441" s="57"/>
      <c r="K441" s="57"/>
      <c r="L441" s="57"/>
      <c r="M441" s="57"/>
      <c r="N441" s="57"/>
      <c r="O441" s="57"/>
      <c r="P441" s="57"/>
      <c r="Q441" s="57"/>
      <c r="R441" s="57"/>
      <c r="S441" s="57"/>
    </row>
    <row r="442" spans="2:19" x14ac:dyDescent="0.3">
      <c r="B442" s="41"/>
      <c r="C442" s="57"/>
      <c r="D442" s="57"/>
      <c r="E442" s="57"/>
      <c r="F442" s="57"/>
      <c r="G442" s="57"/>
      <c r="H442" s="57"/>
      <c r="I442" s="57"/>
      <c r="J442" s="57"/>
      <c r="K442" s="57"/>
      <c r="L442" s="57"/>
      <c r="M442" s="57"/>
      <c r="N442" s="57"/>
      <c r="O442" s="57"/>
      <c r="P442" s="57"/>
      <c r="Q442" s="57"/>
      <c r="R442" s="57"/>
      <c r="S442" s="57"/>
    </row>
    <row r="443" spans="2:19" x14ac:dyDescent="0.3">
      <c r="B443" s="41"/>
      <c r="C443" s="57"/>
      <c r="D443" s="57"/>
      <c r="E443" s="57"/>
      <c r="F443" s="57"/>
      <c r="G443" s="57"/>
      <c r="H443" s="57"/>
      <c r="I443" s="57"/>
      <c r="J443" s="57"/>
      <c r="K443" s="57"/>
      <c r="L443" s="57"/>
      <c r="M443" s="57"/>
      <c r="N443" s="57"/>
      <c r="O443" s="57"/>
      <c r="P443" s="57"/>
      <c r="Q443" s="57"/>
      <c r="R443" s="57"/>
      <c r="S443" s="57"/>
    </row>
    <row r="444" spans="2:19" x14ac:dyDescent="0.3">
      <c r="B444" s="41"/>
      <c r="C444" s="57"/>
      <c r="D444" s="57"/>
      <c r="E444" s="57"/>
      <c r="F444" s="57"/>
      <c r="G444" s="57"/>
      <c r="H444" s="57"/>
      <c r="I444" s="57"/>
      <c r="J444" s="57"/>
      <c r="K444" s="57"/>
      <c r="L444" s="57"/>
      <c r="M444" s="57"/>
      <c r="N444" s="57"/>
      <c r="O444" s="57"/>
      <c r="P444" s="57"/>
      <c r="Q444" s="57"/>
      <c r="R444" s="57"/>
      <c r="S444" s="57"/>
    </row>
    <row r="445" spans="2:19" x14ac:dyDescent="0.3">
      <c r="B445" s="41"/>
      <c r="C445" s="57"/>
      <c r="D445" s="57"/>
      <c r="E445" s="57"/>
      <c r="F445" s="57"/>
      <c r="G445" s="57"/>
      <c r="H445" s="57"/>
      <c r="I445" s="57"/>
      <c r="J445" s="57"/>
      <c r="K445" s="57"/>
      <c r="L445" s="57"/>
      <c r="M445" s="57"/>
      <c r="N445" s="57"/>
      <c r="O445" s="57"/>
      <c r="P445" s="57"/>
      <c r="Q445" s="57"/>
      <c r="R445" s="57"/>
      <c r="S445" s="57"/>
    </row>
    <row r="446" spans="2:19" x14ac:dyDescent="0.3">
      <c r="B446" s="41"/>
      <c r="C446" s="57"/>
      <c r="D446" s="57"/>
      <c r="E446" s="57"/>
      <c r="F446" s="57"/>
      <c r="G446" s="57"/>
      <c r="H446" s="57"/>
      <c r="I446" s="57"/>
      <c r="J446" s="57"/>
      <c r="K446" s="57"/>
      <c r="L446" s="57"/>
      <c r="M446" s="57"/>
      <c r="N446" s="57"/>
      <c r="O446" s="57"/>
      <c r="P446" s="57"/>
      <c r="Q446" s="57"/>
      <c r="R446" s="57"/>
      <c r="S446" s="57"/>
    </row>
    <row r="447" spans="2:19" x14ac:dyDescent="0.3">
      <c r="B447" s="41"/>
      <c r="C447" s="57"/>
      <c r="D447" s="57"/>
      <c r="E447" s="57"/>
      <c r="F447" s="57"/>
      <c r="G447" s="57"/>
      <c r="H447" s="57"/>
      <c r="I447" s="57"/>
      <c r="J447" s="57"/>
      <c r="K447" s="57"/>
      <c r="L447" s="57"/>
      <c r="M447" s="57"/>
      <c r="N447" s="57"/>
      <c r="O447" s="57"/>
      <c r="P447" s="57"/>
      <c r="Q447" s="57"/>
      <c r="R447" s="57"/>
      <c r="S447" s="57"/>
    </row>
    <row r="448" spans="2:19" x14ac:dyDescent="0.3">
      <c r="B448" s="41"/>
      <c r="C448" s="57"/>
      <c r="D448" s="57"/>
      <c r="E448" s="57"/>
      <c r="F448" s="57"/>
      <c r="G448" s="57"/>
      <c r="H448" s="57"/>
      <c r="I448" s="57"/>
      <c r="J448" s="57"/>
      <c r="K448" s="57"/>
      <c r="L448" s="57"/>
      <c r="M448" s="57"/>
      <c r="N448" s="57"/>
      <c r="O448" s="57"/>
      <c r="P448" s="57"/>
      <c r="Q448" s="57"/>
      <c r="R448" s="57"/>
      <c r="S448" s="57"/>
    </row>
    <row r="449" spans="2:19" x14ac:dyDescent="0.3">
      <c r="B449" s="41"/>
      <c r="C449" s="57"/>
      <c r="D449" s="57"/>
      <c r="E449" s="57"/>
      <c r="F449" s="57"/>
      <c r="G449" s="57"/>
      <c r="H449" s="57"/>
      <c r="I449" s="57"/>
      <c r="J449" s="57"/>
      <c r="K449" s="57"/>
      <c r="L449" s="57"/>
      <c r="M449" s="57"/>
      <c r="N449" s="57"/>
      <c r="O449" s="57"/>
      <c r="P449" s="57"/>
      <c r="Q449" s="57"/>
      <c r="R449" s="57"/>
      <c r="S449" s="57"/>
    </row>
    <row r="450" spans="2:19" x14ac:dyDescent="0.3">
      <c r="B450" s="41"/>
      <c r="C450" s="57"/>
      <c r="D450" s="57"/>
      <c r="E450" s="57"/>
      <c r="F450" s="57"/>
      <c r="G450" s="57"/>
      <c r="H450" s="57"/>
      <c r="I450" s="57"/>
      <c r="J450" s="57"/>
      <c r="K450" s="57"/>
      <c r="L450" s="57"/>
      <c r="M450" s="57"/>
      <c r="N450" s="57"/>
      <c r="O450" s="57"/>
      <c r="P450" s="57"/>
      <c r="Q450" s="57"/>
      <c r="R450" s="57"/>
      <c r="S450" s="57"/>
    </row>
    <row r="451" spans="2:19" x14ac:dyDescent="0.3">
      <c r="B451" s="41"/>
      <c r="C451" s="57"/>
      <c r="D451" s="57"/>
      <c r="E451" s="57"/>
      <c r="F451" s="57"/>
      <c r="G451" s="57"/>
      <c r="H451" s="57"/>
      <c r="I451" s="57"/>
      <c r="J451" s="57"/>
      <c r="K451" s="57"/>
      <c r="L451" s="57"/>
      <c r="M451" s="57"/>
      <c r="N451" s="57"/>
      <c r="O451" s="57"/>
      <c r="P451" s="57"/>
      <c r="Q451" s="57"/>
      <c r="R451" s="57"/>
      <c r="S451" s="57"/>
    </row>
    <row r="452" spans="2:19" x14ac:dyDescent="0.3">
      <c r="B452" s="41"/>
      <c r="C452" s="57"/>
      <c r="D452" s="57"/>
      <c r="E452" s="57"/>
      <c r="F452" s="57"/>
      <c r="G452" s="57"/>
      <c r="H452" s="57"/>
      <c r="I452" s="57"/>
      <c r="J452" s="57"/>
      <c r="K452" s="57"/>
      <c r="L452" s="57"/>
      <c r="M452" s="57"/>
      <c r="N452" s="57"/>
      <c r="O452" s="57"/>
      <c r="P452" s="57"/>
      <c r="Q452" s="57"/>
      <c r="R452" s="57"/>
      <c r="S452" s="57"/>
    </row>
    <row r="453" spans="2:19" x14ac:dyDescent="0.3">
      <c r="B453" s="41"/>
      <c r="C453" s="57"/>
      <c r="D453" s="57"/>
      <c r="E453" s="57"/>
      <c r="F453" s="57"/>
      <c r="G453" s="57"/>
      <c r="H453" s="57"/>
      <c r="I453" s="57"/>
      <c r="J453" s="57"/>
      <c r="K453" s="57"/>
      <c r="L453" s="57"/>
      <c r="M453" s="57"/>
      <c r="N453" s="57"/>
      <c r="O453" s="57"/>
      <c r="P453" s="57"/>
      <c r="Q453" s="57"/>
      <c r="R453" s="57"/>
      <c r="S453" s="57"/>
    </row>
    <row r="454" spans="2:19" x14ac:dyDescent="0.3">
      <c r="B454" s="41"/>
      <c r="C454" s="57"/>
      <c r="D454" s="57"/>
      <c r="E454" s="57"/>
      <c r="F454" s="57"/>
      <c r="G454" s="57"/>
      <c r="H454" s="57"/>
      <c r="I454" s="57"/>
      <c r="J454" s="57"/>
      <c r="K454" s="57"/>
      <c r="L454" s="57"/>
      <c r="M454" s="57"/>
      <c r="N454" s="57"/>
      <c r="O454" s="57"/>
      <c r="P454" s="57"/>
      <c r="Q454" s="57"/>
      <c r="R454" s="57"/>
      <c r="S454" s="57"/>
    </row>
    <row r="455" spans="2:19" x14ac:dyDescent="0.3">
      <c r="B455" s="41"/>
      <c r="C455" s="57"/>
      <c r="D455" s="57"/>
      <c r="E455" s="57"/>
      <c r="F455" s="57"/>
      <c r="G455" s="57"/>
      <c r="H455" s="57"/>
      <c r="I455" s="57"/>
      <c r="J455" s="57"/>
      <c r="K455" s="57"/>
      <c r="L455" s="57"/>
      <c r="M455" s="57"/>
      <c r="N455" s="57"/>
      <c r="O455" s="57"/>
      <c r="P455" s="57"/>
      <c r="Q455" s="57"/>
      <c r="R455" s="57"/>
      <c r="S455" s="57"/>
    </row>
    <row r="456" spans="2:19" x14ac:dyDescent="0.3">
      <c r="B456" s="41"/>
      <c r="C456" s="57"/>
      <c r="D456" s="57"/>
      <c r="E456" s="57"/>
      <c r="F456" s="57"/>
      <c r="G456" s="57"/>
      <c r="H456" s="57"/>
      <c r="I456" s="57"/>
      <c r="J456" s="57"/>
      <c r="K456" s="57"/>
      <c r="L456" s="57"/>
      <c r="M456" s="57"/>
      <c r="N456" s="57"/>
      <c r="O456" s="57"/>
      <c r="P456" s="57"/>
      <c r="Q456" s="57"/>
      <c r="R456" s="57"/>
      <c r="S456" s="57"/>
    </row>
    <row r="457" spans="2:19" x14ac:dyDescent="0.3">
      <c r="B457" s="41"/>
      <c r="C457" s="57"/>
      <c r="D457" s="57"/>
      <c r="E457" s="57"/>
      <c r="F457" s="57"/>
      <c r="G457" s="57"/>
      <c r="H457" s="57"/>
      <c r="I457" s="57"/>
      <c r="J457" s="57"/>
      <c r="K457" s="57"/>
      <c r="L457" s="57"/>
      <c r="M457" s="57"/>
      <c r="N457" s="57"/>
      <c r="O457" s="57"/>
      <c r="P457" s="57"/>
      <c r="Q457" s="57"/>
      <c r="R457" s="57"/>
      <c r="S457" s="57"/>
    </row>
    <row r="458" spans="2:19" x14ac:dyDescent="0.3">
      <c r="B458" s="41"/>
      <c r="C458" s="57"/>
      <c r="D458" s="57"/>
      <c r="E458" s="57"/>
      <c r="F458" s="57"/>
      <c r="G458" s="57"/>
      <c r="H458" s="57"/>
      <c r="I458" s="57"/>
      <c r="J458" s="57"/>
      <c r="K458" s="57"/>
      <c r="L458" s="57"/>
      <c r="M458" s="57"/>
      <c r="N458" s="57"/>
      <c r="O458" s="57"/>
      <c r="P458" s="57"/>
      <c r="Q458" s="57"/>
      <c r="R458" s="57"/>
      <c r="S458" s="57"/>
    </row>
    <row r="459" spans="2:19" x14ac:dyDescent="0.3">
      <c r="B459" s="41"/>
      <c r="C459" s="57"/>
      <c r="D459" s="57"/>
      <c r="E459" s="57"/>
      <c r="F459" s="57"/>
      <c r="G459" s="57"/>
      <c r="H459" s="57"/>
      <c r="I459" s="57"/>
      <c r="J459" s="57"/>
      <c r="K459" s="57"/>
      <c r="L459" s="57"/>
      <c r="M459" s="57"/>
      <c r="N459" s="57"/>
      <c r="O459" s="57"/>
      <c r="P459" s="57"/>
      <c r="Q459" s="57"/>
      <c r="R459" s="57"/>
      <c r="S459" s="57"/>
    </row>
    <row r="460" spans="2:19" x14ac:dyDescent="0.3">
      <c r="B460" s="41"/>
      <c r="C460" s="57"/>
      <c r="D460" s="57"/>
      <c r="E460" s="57"/>
      <c r="F460" s="57"/>
      <c r="G460" s="57"/>
      <c r="H460" s="57"/>
      <c r="I460" s="57"/>
      <c r="J460" s="57"/>
      <c r="K460" s="57"/>
      <c r="L460" s="57"/>
      <c r="M460" s="57"/>
      <c r="N460" s="57"/>
      <c r="O460" s="57"/>
      <c r="P460" s="57"/>
      <c r="Q460" s="57"/>
      <c r="R460" s="57"/>
      <c r="S460" s="57"/>
    </row>
    <row r="461" spans="2:19" x14ac:dyDescent="0.3">
      <c r="B461" s="41"/>
      <c r="C461" s="57"/>
      <c r="D461" s="57"/>
      <c r="E461" s="57"/>
      <c r="F461" s="57"/>
      <c r="G461" s="57"/>
      <c r="H461" s="57"/>
      <c r="I461" s="57"/>
      <c r="J461" s="57"/>
      <c r="K461" s="57"/>
      <c r="L461" s="57"/>
      <c r="M461" s="57"/>
      <c r="N461" s="57"/>
      <c r="O461" s="57"/>
      <c r="P461" s="57"/>
      <c r="Q461" s="57"/>
      <c r="R461" s="57"/>
      <c r="S461" s="57"/>
    </row>
    <row r="462" spans="2:19" x14ac:dyDescent="0.3">
      <c r="B462" s="41"/>
      <c r="C462" s="57"/>
      <c r="D462" s="57"/>
      <c r="E462" s="57"/>
      <c r="F462" s="57"/>
      <c r="G462" s="57"/>
      <c r="H462" s="57"/>
      <c r="I462" s="57"/>
      <c r="J462" s="57"/>
      <c r="K462" s="57"/>
      <c r="L462" s="57"/>
      <c r="M462" s="57"/>
      <c r="N462" s="57"/>
      <c r="O462" s="57"/>
      <c r="P462" s="57"/>
      <c r="Q462" s="57"/>
      <c r="R462" s="57"/>
      <c r="S462" s="57"/>
    </row>
    <row r="463" spans="2:19" x14ac:dyDescent="0.3">
      <c r="B463" s="41"/>
      <c r="C463" s="57"/>
      <c r="D463" s="57"/>
      <c r="E463" s="57"/>
      <c r="F463" s="57"/>
      <c r="G463" s="57"/>
      <c r="H463" s="57"/>
      <c r="I463" s="57"/>
      <c r="J463" s="57"/>
      <c r="K463" s="57"/>
      <c r="L463" s="57"/>
      <c r="M463" s="57"/>
      <c r="N463" s="57"/>
      <c r="O463" s="57"/>
      <c r="P463" s="57"/>
      <c r="Q463" s="57"/>
      <c r="R463" s="57"/>
      <c r="S463" s="57"/>
    </row>
    <row r="464" spans="2:19" x14ac:dyDescent="0.3">
      <c r="B464" s="41"/>
      <c r="C464" s="57"/>
      <c r="D464" s="57"/>
      <c r="E464" s="57"/>
      <c r="F464" s="57"/>
      <c r="G464" s="57"/>
      <c r="H464" s="57"/>
      <c r="I464" s="57"/>
      <c r="J464" s="57"/>
      <c r="K464" s="57"/>
      <c r="L464" s="57"/>
      <c r="M464" s="57"/>
      <c r="N464" s="57"/>
      <c r="O464" s="57"/>
      <c r="P464" s="57"/>
      <c r="Q464" s="57"/>
      <c r="R464" s="57"/>
      <c r="S464" s="57"/>
    </row>
    <row r="465" spans="2:19" x14ac:dyDescent="0.3">
      <c r="B465" s="41"/>
      <c r="C465" s="57"/>
      <c r="D465" s="57"/>
      <c r="E465" s="57"/>
      <c r="F465" s="57"/>
      <c r="G465" s="57"/>
      <c r="H465" s="57"/>
      <c r="I465" s="57"/>
      <c r="J465" s="57"/>
      <c r="K465" s="57"/>
      <c r="L465" s="57"/>
      <c r="M465" s="57"/>
      <c r="N465" s="57"/>
      <c r="O465" s="57"/>
      <c r="P465" s="57"/>
      <c r="Q465" s="57"/>
      <c r="R465" s="57"/>
      <c r="S465" s="57"/>
    </row>
    <row r="466" spans="2:19" x14ac:dyDescent="0.3">
      <c r="B466" s="41"/>
      <c r="C466" s="57"/>
      <c r="D466" s="57"/>
      <c r="E466" s="57"/>
      <c r="F466" s="57"/>
      <c r="G466" s="57"/>
      <c r="H466" s="57"/>
      <c r="I466" s="57"/>
      <c r="J466" s="57"/>
      <c r="K466" s="57"/>
      <c r="L466" s="57"/>
      <c r="M466" s="57"/>
      <c r="N466" s="57"/>
      <c r="O466" s="57"/>
      <c r="P466" s="57"/>
      <c r="Q466" s="57"/>
      <c r="R466" s="57"/>
      <c r="S466" s="57"/>
    </row>
    <row r="467" spans="2:19" x14ac:dyDescent="0.3">
      <c r="B467" s="41"/>
      <c r="C467" s="57"/>
      <c r="D467" s="57"/>
      <c r="E467" s="57"/>
      <c r="F467" s="57"/>
      <c r="G467" s="57"/>
      <c r="H467" s="57"/>
      <c r="I467" s="57"/>
      <c r="J467" s="57"/>
      <c r="K467" s="57"/>
      <c r="L467" s="57"/>
      <c r="M467" s="57"/>
      <c r="N467" s="57"/>
      <c r="O467" s="57"/>
      <c r="P467" s="57"/>
      <c r="Q467" s="57"/>
      <c r="R467" s="57"/>
      <c r="S467" s="57"/>
    </row>
    <row r="468" spans="2:19" x14ac:dyDescent="0.3">
      <c r="B468" s="41"/>
      <c r="C468" s="57"/>
      <c r="D468" s="57"/>
      <c r="E468" s="57"/>
      <c r="F468" s="57"/>
      <c r="G468" s="57"/>
      <c r="H468" s="57"/>
      <c r="I468" s="57"/>
      <c r="J468" s="57"/>
      <c r="K468" s="57"/>
      <c r="L468" s="57"/>
      <c r="M468" s="57"/>
      <c r="N468" s="57"/>
      <c r="O468" s="57"/>
      <c r="P468" s="57"/>
      <c r="Q468" s="57"/>
      <c r="R468" s="57"/>
      <c r="S468" s="57"/>
    </row>
    <row r="469" spans="2:19" x14ac:dyDescent="0.3">
      <c r="B469" s="41"/>
      <c r="C469" s="57"/>
      <c r="D469" s="57"/>
      <c r="E469" s="57"/>
      <c r="F469" s="57"/>
      <c r="G469" s="57"/>
      <c r="H469" s="57"/>
      <c r="I469" s="57"/>
      <c r="J469" s="57"/>
      <c r="K469" s="57"/>
      <c r="L469" s="57"/>
      <c r="M469" s="57"/>
      <c r="N469" s="57"/>
      <c r="O469" s="57"/>
      <c r="P469" s="57"/>
      <c r="Q469" s="57"/>
      <c r="R469" s="57"/>
      <c r="S469" s="57"/>
    </row>
    <row r="470" spans="2:19" x14ac:dyDescent="0.3">
      <c r="B470" s="41"/>
      <c r="C470" s="57"/>
      <c r="D470" s="57"/>
      <c r="E470" s="57"/>
      <c r="F470" s="57"/>
      <c r="G470" s="57"/>
      <c r="H470" s="57"/>
      <c r="I470" s="57"/>
      <c r="J470" s="57"/>
      <c r="K470" s="57"/>
      <c r="L470" s="57"/>
      <c r="M470" s="57"/>
      <c r="N470" s="57"/>
      <c r="O470" s="57"/>
      <c r="P470" s="57"/>
      <c r="Q470" s="57"/>
      <c r="R470" s="57"/>
      <c r="S470" s="57"/>
    </row>
    <row r="471" spans="2:19" x14ac:dyDescent="0.3">
      <c r="B471" s="41"/>
      <c r="C471" s="57"/>
      <c r="D471" s="57"/>
      <c r="E471" s="57"/>
      <c r="F471" s="57"/>
      <c r="G471" s="57"/>
      <c r="H471" s="57"/>
      <c r="I471" s="57"/>
      <c r="J471" s="57"/>
      <c r="K471" s="57"/>
      <c r="L471" s="57"/>
      <c r="M471" s="57"/>
      <c r="N471" s="57"/>
      <c r="O471" s="57"/>
      <c r="P471" s="57"/>
      <c r="Q471" s="57"/>
      <c r="R471" s="57"/>
      <c r="S471" s="57"/>
    </row>
    <row r="472" spans="2:19" x14ac:dyDescent="0.3">
      <c r="B472" s="41"/>
      <c r="C472" s="57"/>
      <c r="D472" s="57"/>
      <c r="E472" s="57"/>
      <c r="F472" s="57"/>
      <c r="G472" s="57"/>
      <c r="H472" s="57"/>
      <c r="I472" s="57"/>
      <c r="J472" s="57"/>
      <c r="K472" s="57"/>
      <c r="L472" s="57"/>
      <c r="M472" s="57"/>
      <c r="N472" s="57"/>
      <c r="O472" s="57"/>
      <c r="P472" s="57"/>
      <c r="Q472" s="57"/>
      <c r="R472" s="57"/>
      <c r="S472" s="57"/>
    </row>
    <row r="473" spans="2:19" x14ac:dyDescent="0.3">
      <c r="B473" s="41"/>
      <c r="C473" s="57"/>
      <c r="D473" s="57"/>
      <c r="E473" s="57"/>
      <c r="F473" s="57"/>
      <c r="G473" s="57"/>
      <c r="H473" s="57"/>
      <c r="I473" s="57"/>
      <c r="J473" s="57"/>
      <c r="K473" s="57"/>
      <c r="L473" s="57"/>
      <c r="M473" s="57"/>
      <c r="N473" s="57"/>
      <c r="O473" s="57"/>
      <c r="P473" s="57"/>
      <c r="Q473" s="57"/>
      <c r="R473" s="57"/>
      <c r="S473" s="57"/>
    </row>
    <row r="474" spans="2:19" x14ac:dyDescent="0.3">
      <c r="B474" s="41"/>
      <c r="C474" s="57"/>
      <c r="D474" s="57"/>
      <c r="E474" s="57"/>
      <c r="F474" s="57"/>
      <c r="G474" s="57"/>
      <c r="H474" s="57"/>
      <c r="I474" s="57"/>
      <c r="J474" s="57"/>
      <c r="K474" s="57"/>
      <c r="L474" s="57"/>
      <c r="M474" s="57"/>
      <c r="N474" s="57"/>
      <c r="O474" s="57"/>
      <c r="P474" s="57"/>
      <c r="Q474" s="57"/>
      <c r="R474" s="57"/>
      <c r="S474" s="57"/>
    </row>
    <row r="475" spans="2:19" x14ac:dyDescent="0.3">
      <c r="B475" s="41"/>
      <c r="C475" s="57"/>
      <c r="D475" s="57"/>
      <c r="E475" s="57"/>
      <c r="F475" s="57"/>
      <c r="G475" s="57"/>
      <c r="H475" s="57"/>
      <c r="I475" s="57"/>
      <c r="J475" s="57"/>
      <c r="K475" s="57"/>
      <c r="L475" s="57"/>
      <c r="M475" s="57"/>
      <c r="N475" s="57"/>
      <c r="O475" s="57"/>
      <c r="P475" s="57"/>
      <c r="Q475" s="57"/>
      <c r="R475" s="57"/>
      <c r="S475" s="57"/>
    </row>
    <row r="476" spans="2:19" x14ac:dyDescent="0.3">
      <c r="B476" s="41"/>
      <c r="C476" s="57"/>
      <c r="D476" s="57"/>
      <c r="E476" s="57"/>
      <c r="F476" s="57"/>
      <c r="G476" s="57"/>
      <c r="H476" s="57"/>
      <c r="I476" s="57"/>
      <c r="J476" s="57"/>
      <c r="K476" s="57"/>
      <c r="L476" s="57"/>
      <c r="M476" s="57"/>
      <c r="N476" s="57"/>
      <c r="O476" s="57"/>
      <c r="P476" s="57"/>
      <c r="Q476" s="57"/>
      <c r="R476" s="57"/>
      <c r="S476" s="57"/>
    </row>
    <row r="477" spans="2:19" x14ac:dyDescent="0.3">
      <c r="B477" s="41"/>
      <c r="C477" s="57"/>
      <c r="D477" s="57"/>
      <c r="E477" s="57"/>
      <c r="F477" s="57"/>
      <c r="G477" s="57"/>
      <c r="H477" s="57"/>
      <c r="I477" s="57"/>
      <c r="J477" s="57"/>
      <c r="K477" s="57"/>
      <c r="L477" s="57"/>
      <c r="M477" s="57"/>
      <c r="N477" s="57"/>
      <c r="O477" s="57"/>
      <c r="P477" s="57"/>
      <c r="Q477" s="57"/>
      <c r="R477" s="57"/>
      <c r="S477" s="57"/>
    </row>
    <row r="478" spans="2:19" x14ac:dyDescent="0.3">
      <c r="B478" s="41"/>
      <c r="C478" s="57"/>
      <c r="D478" s="57"/>
      <c r="E478" s="57"/>
      <c r="F478" s="57"/>
      <c r="G478" s="57"/>
      <c r="H478" s="57"/>
      <c r="I478" s="57"/>
      <c r="J478" s="57"/>
      <c r="K478" s="57"/>
      <c r="L478" s="57"/>
      <c r="M478" s="57"/>
      <c r="N478" s="57"/>
      <c r="O478" s="57"/>
      <c r="P478" s="57"/>
      <c r="Q478" s="57"/>
      <c r="R478" s="57"/>
      <c r="S478" s="57"/>
    </row>
    <row r="479" spans="2:19" x14ac:dyDescent="0.3">
      <c r="B479" s="41"/>
      <c r="C479" s="57"/>
      <c r="D479" s="57"/>
      <c r="E479" s="57"/>
      <c r="F479" s="57"/>
      <c r="G479" s="57"/>
      <c r="H479" s="57"/>
      <c r="I479" s="57"/>
      <c r="J479" s="57"/>
      <c r="K479" s="57"/>
      <c r="L479" s="57"/>
      <c r="M479" s="57"/>
      <c r="N479" s="57"/>
      <c r="O479" s="57"/>
      <c r="P479" s="57"/>
      <c r="Q479" s="57"/>
      <c r="R479" s="57"/>
      <c r="S479" s="57"/>
    </row>
    <row r="480" spans="2:19" x14ac:dyDescent="0.3">
      <c r="B480" s="41"/>
      <c r="C480" s="57"/>
      <c r="D480" s="57"/>
      <c r="E480" s="57"/>
      <c r="F480" s="57"/>
      <c r="G480" s="57"/>
      <c r="H480" s="57"/>
      <c r="I480" s="57"/>
      <c r="J480" s="57"/>
      <c r="K480" s="57"/>
      <c r="L480" s="57"/>
      <c r="M480" s="57"/>
      <c r="N480" s="57"/>
      <c r="O480" s="57"/>
      <c r="P480" s="57"/>
      <c r="Q480" s="57"/>
      <c r="R480" s="57"/>
      <c r="S480" s="57"/>
    </row>
    <row r="481" spans="2:19" x14ac:dyDescent="0.3">
      <c r="B481" s="41"/>
      <c r="C481" s="57"/>
      <c r="D481" s="57"/>
      <c r="E481" s="57"/>
      <c r="F481" s="57"/>
      <c r="G481" s="57"/>
      <c r="H481" s="57"/>
      <c r="I481" s="57"/>
      <c r="J481" s="57"/>
      <c r="K481" s="57"/>
      <c r="L481" s="57"/>
      <c r="M481" s="57"/>
      <c r="N481" s="57"/>
      <c r="O481" s="57"/>
      <c r="P481" s="57"/>
      <c r="Q481" s="57"/>
      <c r="R481" s="57"/>
      <c r="S481" s="57"/>
    </row>
    <row r="482" spans="2:19" x14ac:dyDescent="0.3">
      <c r="B482" s="41"/>
      <c r="C482" s="57"/>
      <c r="D482" s="57"/>
      <c r="E482" s="57"/>
      <c r="F482" s="57"/>
      <c r="G482" s="57"/>
      <c r="H482" s="57"/>
      <c r="I482" s="57"/>
      <c r="J482" s="57"/>
      <c r="K482" s="57"/>
      <c r="L482" s="57"/>
      <c r="M482" s="57"/>
      <c r="N482" s="57"/>
      <c r="O482" s="57"/>
      <c r="P482" s="57"/>
      <c r="Q482" s="57"/>
      <c r="R482" s="57"/>
      <c r="S482" s="57"/>
    </row>
    <row r="483" spans="2:19" x14ac:dyDescent="0.3">
      <c r="B483" s="41"/>
      <c r="C483" s="57"/>
      <c r="D483" s="57"/>
      <c r="E483" s="57"/>
      <c r="F483" s="57"/>
      <c r="G483" s="57"/>
      <c r="H483" s="57"/>
      <c r="I483" s="57"/>
      <c r="J483" s="57"/>
      <c r="K483" s="57"/>
      <c r="L483" s="57"/>
      <c r="M483" s="57"/>
      <c r="N483" s="57"/>
      <c r="O483" s="57"/>
      <c r="P483" s="57"/>
      <c r="Q483" s="57"/>
      <c r="R483" s="57"/>
      <c r="S483" s="57"/>
    </row>
    <row r="484" spans="2:19" x14ac:dyDescent="0.3">
      <c r="B484" s="41"/>
      <c r="C484" s="57"/>
      <c r="D484" s="57"/>
      <c r="E484" s="57"/>
      <c r="F484" s="57"/>
      <c r="G484" s="57"/>
      <c r="H484" s="57"/>
      <c r="I484" s="57"/>
      <c r="J484" s="57"/>
      <c r="K484" s="57"/>
      <c r="L484" s="57"/>
      <c r="M484" s="57"/>
      <c r="N484" s="57"/>
      <c r="O484" s="57"/>
      <c r="P484" s="57"/>
      <c r="Q484" s="57"/>
      <c r="R484" s="57"/>
      <c r="S484" s="57"/>
    </row>
    <row r="485" spans="2:19" x14ac:dyDescent="0.3">
      <c r="B485" s="41"/>
      <c r="C485" s="57"/>
      <c r="D485" s="57"/>
      <c r="E485" s="57"/>
      <c r="F485" s="57"/>
      <c r="G485" s="57"/>
      <c r="H485" s="57"/>
      <c r="I485" s="57"/>
      <c r="J485" s="57"/>
      <c r="K485" s="57"/>
      <c r="L485" s="57"/>
      <c r="M485" s="57"/>
      <c r="N485" s="57"/>
      <c r="O485" s="57"/>
      <c r="P485" s="57"/>
      <c r="Q485" s="57"/>
      <c r="R485" s="57"/>
      <c r="S485" s="57"/>
    </row>
    <row r="486" spans="2:19" x14ac:dyDescent="0.3">
      <c r="B486" s="41"/>
      <c r="C486" s="57"/>
      <c r="D486" s="57"/>
      <c r="E486" s="57"/>
      <c r="F486" s="57"/>
      <c r="G486" s="57"/>
      <c r="H486" s="57"/>
      <c r="I486" s="57"/>
      <c r="J486" s="57"/>
      <c r="K486" s="57"/>
      <c r="L486" s="57"/>
      <c r="M486" s="57"/>
      <c r="N486" s="57"/>
      <c r="O486" s="57"/>
      <c r="P486" s="57"/>
      <c r="Q486" s="57"/>
      <c r="R486" s="57"/>
      <c r="S486" s="57"/>
    </row>
    <row r="487" spans="2:19" x14ac:dyDescent="0.3">
      <c r="B487" s="41"/>
      <c r="C487" s="57"/>
      <c r="D487" s="57"/>
      <c r="E487" s="57"/>
      <c r="F487" s="57"/>
      <c r="G487" s="57"/>
      <c r="H487" s="57"/>
      <c r="I487" s="57"/>
      <c r="J487" s="57"/>
      <c r="K487" s="57"/>
      <c r="L487" s="57"/>
      <c r="M487" s="57"/>
      <c r="N487" s="57"/>
      <c r="O487" s="57"/>
      <c r="P487" s="57"/>
      <c r="Q487" s="57"/>
      <c r="R487" s="57"/>
      <c r="S487" s="57"/>
    </row>
    <row r="488" spans="2:19" x14ac:dyDescent="0.3">
      <c r="B488" s="41"/>
      <c r="C488" s="57"/>
      <c r="D488" s="57"/>
      <c r="E488" s="57"/>
      <c r="F488" s="57"/>
      <c r="G488" s="57"/>
      <c r="H488" s="57"/>
      <c r="I488" s="57"/>
      <c r="J488" s="57"/>
      <c r="K488" s="57"/>
      <c r="L488" s="57"/>
      <c r="M488" s="57"/>
      <c r="N488" s="57"/>
      <c r="O488" s="57"/>
      <c r="P488" s="57"/>
      <c r="Q488" s="57"/>
      <c r="R488" s="57"/>
      <c r="S488" s="57"/>
    </row>
    <row r="489" spans="2:19" x14ac:dyDescent="0.3">
      <c r="B489" s="41"/>
      <c r="C489" s="57"/>
      <c r="D489" s="57"/>
      <c r="E489" s="57"/>
      <c r="F489" s="57"/>
      <c r="G489" s="57"/>
      <c r="H489" s="57"/>
      <c r="I489" s="57"/>
      <c r="J489" s="57"/>
      <c r="K489" s="57"/>
      <c r="L489" s="57"/>
      <c r="M489" s="57"/>
      <c r="N489" s="57"/>
      <c r="O489" s="57"/>
      <c r="P489" s="57"/>
      <c r="Q489" s="57"/>
      <c r="R489" s="57"/>
      <c r="S489" s="57"/>
    </row>
    <row r="490" spans="2:19" x14ac:dyDescent="0.3">
      <c r="B490" s="41"/>
      <c r="C490" s="57"/>
      <c r="D490" s="57"/>
      <c r="E490" s="57"/>
      <c r="F490" s="57"/>
      <c r="G490" s="57"/>
      <c r="H490" s="57"/>
      <c r="I490" s="57"/>
      <c r="J490" s="57"/>
      <c r="K490" s="57"/>
      <c r="L490" s="57"/>
      <c r="M490" s="57"/>
      <c r="N490" s="57"/>
      <c r="O490" s="57"/>
      <c r="P490" s="57"/>
      <c r="Q490" s="57"/>
      <c r="R490" s="57"/>
      <c r="S490" s="57"/>
    </row>
    <row r="491" spans="2:19" x14ac:dyDescent="0.3">
      <c r="B491" s="41"/>
      <c r="C491" s="57"/>
      <c r="D491" s="57"/>
      <c r="E491" s="57"/>
      <c r="F491" s="57"/>
      <c r="G491" s="57"/>
      <c r="H491" s="57"/>
      <c r="I491" s="57"/>
      <c r="J491" s="57"/>
      <c r="K491" s="57"/>
      <c r="L491" s="57"/>
      <c r="M491" s="57"/>
      <c r="N491" s="57"/>
      <c r="O491" s="57"/>
      <c r="P491" s="57"/>
      <c r="Q491" s="57"/>
      <c r="R491" s="57"/>
      <c r="S491" s="57"/>
    </row>
    <row r="492" spans="2:19" x14ac:dyDescent="0.3">
      <c r="B492" s="41"/>
      <c r="C492" s="57"/>
      <c r="D492" s="57"/>
      <c r="E492" s="57"/>
      <c r="F492" s="57"/>
      <c r="G492" s="57"/>
      <c r="H492" s="57"/>
      <c r="I492" s="57"/>
      <c r="J492" s="57"/>
      <c r="K492" s="57"/>
      <c r="L492" s="57"/>
      <c r="M492" s="57"/>
      <c r="N492" s="57"/>
      <c r="O492" s="57"/>
      <c r="P492" s="57"/>
      <c r="Q492" s="57"/>
      <c r="R492" s="57"/>
      <c r="S492" s="57"/>
    </row>
    <row r="493" spans="2:19" x14ac:dyDescent="0.3">
      <c r="B493" s="41"/>
      <c r="C493" s="57"/>
      <c r="D493" s="57"/>
      <c r="E493" s="57"/>
      <c r="F493" s="57"/>
      <c r="G493" s="57"/>
      <c r="H493" s="57"/>
      <c r="I493" s="57"/>
      <c r="J493" s="57"/>
      <c r="K493" s="57"/>
      <c r="L493" s="57"/>
      <c r="M493" s="57"/>
      <c r="N493" s="57"/>
      <c r="O493" s="57"/>
      <c r="P493" s="57"/>
      <c r="Q493" s="57"/>
      <c r="R493" s="57"/>
      <c r="S493" s="57"/>
    </row>
    <row r="494" spans="2:19" x14ac:dyDescent="0.3">
      <c r="B494" s="41"/>
      <c r="C494" s="57"/>
      <c r="D494" s="57"/>
      <c r="E494" s="57"/>
      <c r="F494" s="57"/>
      <c r="G494" s="57"/>
      <c r="H494" s="57"/>
      <c r="I494" s="57"/>
      <c r="J494" s="57"/>
      <c r="K494" s="57"/>
      <c r="L494" s="57"/>
      <c r="M494" s="57"/>
      <c r="N494" s="57"/>
      <c r="O494" s="57"/>
      <c r="P494" s="57"/>
      <c r="Q494" s="57"/>
      <c r="R494" s="57"/>
      <c r="S494" s="57"/>
    </row>
    <row r="495" spans="2:19" x14ac:dyDescent="0.3">
      <c r="B495" s="41"/>
      <c r="C495" s="57"/>
      <c r="D495" s="57"/>
      <c r="E495" s="57"/>
      <c r="F495" s="57"/>
      <c r="G495" s="57"/>
      <c r="H495" s="57"/>
      <c r="I495" s="57"/>
      <c r="J495" s="57"/>
      <c r="K495" s="57"/>
      <c r="L495" s="57"/>
      <c r="M495" s="57"/>
      <c r="N495" s="57"/>
      <c r="O495" s="57"/>
      <c r="P495" s="57"/>
      <c r="Q495" s="57"/>
      <c r="R495" s="57"/>
      <c r="S495" s="57"/>
    </row>
    <row r="496" spans="2:19" x14ac:dyDescent="0.3">
      <c r="B496" s="41"/>
      <c r="C496" s="57"/>
      <c r="D496" s="57"/>
      <c r="E496" s="57"/>
      <c r="F496" s="57"/>
      <c r="G496" s="57"/>
      <c r="H496" s="57"/>
      <c r="I496" s="57"/>
      <c r="J496" s="57"/>
      <c r="K496" s="57"/>
      <c r="L496" s="57"/>
      <c r="M496" s="57"/>
      <c r="N496" s="57"/>
      <c r="O496" s="57"/>
      <c r="P496" s="57"/>
      <c r="Q496" s="57"/>
      <c r="R496" s="57"/>
      <c r="S496" s="57"/>
    </row>
    <row r="497" spans="2:19" x14ac:dyDescent="0.3">
      <c r="B497" s="41"/>
      <c r="C497" s="57"/>
      <c r="D497" s="57"/>
      <c r="E497" s="57"/>
      <c r="F497" s="57"/>
      <c r="G497" s="57"/>
      <c r="H497" s="57"/>
      <c r="I497" s="57"/>
      <c r="J497" s="57"/>
      <c r="K497" s="57"/>
      <c r="L497" s="57"/>
      <c r="M497" s="57"/>
      <c r="N497" s="57"/>
      <c r="O497" s="57"/>
      <c r="P497" s="57"/>
      <c r="Q497" s="57"/>
      <c r="R497" s="57"/>
      <c r="S497" s="57"/>
    </row>
    <row r="498" spans="2:19" x14ac:dyDescent="0.3">
      <c r="B498" s="41"/>
      <c r="C498" s="57"/>
      <c r="D498" s="57"/>
      <c r="E498" s="57"/>
      <c r="F498" s="57"/>
      <c r="G498" s="57"/>
      <c r="H498" s="57"/>
      <c r="I498" s="57"/>
      <c r="J498" s="57"/>
      <c r="K498" s="57"/>
      <c r="L498" s="57"/>
      <c r="M498" s="57"/>
      <c r="N498" s="57"/>
      <c r="O498" s="57"/>
      <c r="P498" s="57"/>
      <c r="Q498" s="57"/>
      <c r="R498" s="57"/>
      <c r="S498" s="57"/>
    </row>
    <row r="499" spans="2:19" x14ac:dyDescent="0.3">
      <c r="B499" s="41"/>
      <c r="C499" s="57"/>
      <c r="D499" s="57"/>
      <c r="E499" s="57"/>
      <c r="F499" s="57"/>
      <c r="G499" s="57"/>
      <c r="H499" s="57"/>
      <c r="I499" s="57"/>
      <c r="J499" s="57"/>
      <c r="K499" s="57"/>
      <c r="L499" s="57"/>
      <c r="M499" s="57"/>
      <c r="N499" s="57"/>
      <c r="O499" s="57"/>
      <c r="P499" s="57"/>
      <c r="Q499" s="57"/>
      <c r="R499" s="57"/>
      <c r="S499" s="57"/>
    </row>
    <row r="500" spans="2:19" x14ac:dyDescent="0.3">
      <c r="B500" s="41"/>
      <c r="C500" s="57"/>
      <c r="D500" s="57"/>
      <c r="E500" s="57"/>
      <c r="F500" s="57"/>
      <c r="G500" s="57"/>
      <c r="H500" s="57"/>
      <c r="I500" s="57"/>
      <c r="J500" s="57"/>
      <c r="K500" s="57"/>
      <c r="L500" s="57"/>
      <c r="M500" s="57"/>
      <c r="N500" s="57"/>
      <c r="O500" s="57"/>
      <c r="P500" s="57"/>
      <c r="Q500" s="57"/>
      <c r="R500" s="57"/>
      <c r="S500" s="57"/>
    </row>
    <row r="501" spans="2:19" x14ac:dyDescent="0.3">
      <c r="B501" s="41"/>
      <c r="C501" s="57"/>
      <c r="D501" s="57"/>
      <c r="E501" s="57"/>
      <c r="F501" s="57"/>
      <c r="G501" s="57"/>
      <c r="H501" s="57"/>
      <c r="I501" s="57"/>
      <c r="J501" s="57"/>
      <c r="K501" s="57"/>
      <c r="L501" s="57"/>
      <c r="M501" s="57"/>
      <c r="N501" s="57"/>
      <c r="O501" s="57"/>
      <c r="P501" s="57"/>
      <c r="Q501" s="57"/>
      <c r="R501" s="57"/>
      <c r="S501" s="57"/>
    </row>
    <row r="502" spans="2:19" x14ac:dyDescent="0.3">
      <c r="B502" s="41"/>
      <c r="C502" s="57"/>
      <c r="D502" s="57"/>
      <c r="E502" s="57"/>
      <c r="F502" s="57"/>
      <c r="G502" s="57"/>
      <c r="H502" s="57"/>
      <c r="I502" s="57"/>
      <c r="J502" s="57"/>
      <c r="K502" s="57"/>
      <c r="L502" s="57"/>
      <c r="M502" s="57"/>
      <c r="N502" s="57"/>
      <c r="O502" s="57"/>
      <c r="P502" s="57"/>
      <c r="Q502" s="57"/>
      <c r="R502" s="57"/>
      <c r="S502" s="57"/>
    </row>
    <row r="503" spans="2:19" x14ac:dyDescent="0.3">
      <c r="B503" s="41"/>
      <c r="C503" s="57"/>
      <c r="D503" s="57"/>
      <c r="E503" s="57"/>
      <c r="F503" s="57"/>
      <c r="G503" s="57"/>
      <c r="H503" s="57"/>
      <c r="I503" s="57"/>
      <c r="J503" s="57"/>
      <c r="K503" s="57"/>
      <c r="L503" s="57"/>
      <c r="M503" s="57"/>
      <c r="N503" s="57"/>
      <c r="O503" s="57"/>
      <c r="P503" s="57"/>
      <c r="Q503" s="57"/>
      <c r="R503" s="57"/>
      <c r="S503" s="57"/>
    </row>
    <row r="504" spans="2:19" x14ac:dyDescent="0.3">
      <c r="B504" s="41"/>
      <c r="C504" s="57"/>
      <c r="D504" s="57"/>
      <c r="E504" s="57"/>
      <c r="F504" s="57"/>
      <c r="G504" s="57"/>
      <c r="H504" s="57"/>
      <c r="I504" s="57"/>
      <c r="J504" s="57"/>
      <c r="K504" s="57"/>
      <c r="L504" s="57"/>
      <c r="M504" s="57"/>
      <c r="N504" s="57"/>
      <c r="O504" s="57"/>
      <c r="P504" s="57"/>
      <c r="Q504" s="57"/>
      <c r="R504" s="57"/>
      <c r="S504" s="57"/>
    </row>
    <row r="505" spans="2:19" x14ac:dyDescent="0.3">
      <c r="B505" s="41"/>
      <c r="C505" s="57"/>
      <c r="D505" s="57"/>
      <c r="E505" s="57"/>
      <c r="F505" s="57"/>
      <c r="G505" s="57"/>
      <c r="H505" s="57"/>
      <c r="I505" s="57"/>
      <c r="J505" s="57"/>
      <c r="K505" s="57"/>
      <c r="L505" s="57"/>
      <c r="M505" s="57"/>
      <c r="N505" s="57"/>
      <c r="O505" s="57"/>
      <c r="P505" s="57"/>
      <c r="Q505" s="57"/>
      <c r="R505" s="57"/>
      <c r="S505" s="57"/>
    </row>
    <row r="506" spans="2:19" x14ac:dyDescent="0.3">
      <c r="B506" s="41"/>
      <c r="C506" s="57"/>
      <c r="D506" s="57"/>
      <c r="E506" s="57"/>
      <c r="F506" s="57"/>
      <c r="G506" s="57"/>
      <c r="H506" s="57"/>
      <c r="I506" s="57"/>
      <c r="J506" s="57"/>
      <c r="K506" s="57"/>
      <c r="L506" s="57"/>
      <c r="M506" s="57"/>
      <c r="N506" s="57"/>
      <c r="O506" s="57"/>
      <c r="P506" s="57"/>
      <c r="Q506" s="57"/>
      <c r="R506" s="57"/>
      <c r="S506" s="57"/>
    </row>
    <row r="507" spans="2:19" x14ac:dyDescent="0.3">
      <c r="B507" s="41"/>
      <c r="C507" s="57"/>
      <c r="D507" s="57"/>
      <c r="E507" s="57"/>
      <c r="F507" s="57"/>
      <c r="G507" s="57"/>
      <c r="H507" s="57"/>
      <c r="I507" s="57"/>
      <c r="J507" s="57"/>
      <c r="K507" s="57"/>
      <c r="L507" s="57"/>
      <c r="M507" s="57"/>
      <c r="N507" s="57"/>
      <c r="O507" s="57"/>
      <c r="P507" s="57"/>
      <c r="Q507" s="57"/>
      <c r="R507" s="57"/>
      <c r="S507" s="57"/>
    </row>
    <row r="508" spans="2:19" x14ac:dyDescent="0.3">
      <c r="B508" s="41"/>
      <c r="C508" s="57"/>
      <c r="D508" s="57"/>
      <c r="E508" s="57"/>
      <c r="F508" s="57"/>
      <c r="G508" s="57"/>
      <c r="H508" s="57"/>
      <c r="I508" s="57"/>
      <c r="J508" s="57"/>
      <c r="K508" s="57"/>
      <c r="L508" s="57"/>
      <c r="M508" s="57"/>
      <c r="N508" s="57"/>
      <c r="O508" s="57"/>
      <c r="P508" s="57"/>
      <c r="Q508" s="57"/>
      <c r="R508" s="57"/>
      <c r="S508" s="57"/>
    </row>
    <row r="509" spans="2:19" x14ac:dyDescent="0.3">
      <c r="B509" s="41"/>
      <c r="C509" s="57"/>
      <c r="D509" s="57"/>
      <c r="E509" s="57"/>
      <c r="F509" s="57"/>
      <c r="G509" s="57"/>
      <c r="H509" s="57"/>
      <c r="I509" s="57"/>
      <c r="J509" s="57"/>
      <c r="K509" s="57"/>
      <c r="L509" s="57"/>
      <c r="M509" s="57"/>
      <c r="N509" s="57"/>
      <c r="O509" s="57"/>
      <c r="P509" s="57"/>
      <c r="Q509" s="57"/>
      <c r="R509" s="57"/>
      <c r="S509" s="57"/>
    </row>
    <row r="510" spans="2:19" x14ac:dyDescent="0.3">
      <c r="B510" s="41"/>
      <c r="C510" s="57"/>
      <c r="D510" s="57"/>
      <c r="E510" s="57"/>
      <c r="F510" s="57"/>
      <c r="G510" s="57"/>
      <c r="H510" s="57"/>
      <c r="I510" s="57"/>
      <c r="J510" s="57"/>
      <c r="K510" s="57"/>
      <c r="L510" s="57"/>
      <c r="M510" s="57"/>
      <c r="N510" s="57"/>
      <c r="O510" s="57"/>
      <c r="P510" s="57"/>
      <c r="Q510" s="57"/>
      <c r="R510" s="57"/>
      <c r="S510" s="57"/>
    </row>
    <row r="511" spans="2:19" x14ac:dyDescent="0.3">
      <c r="B511" s="41"/>
      <c r="C511" s="57"/>
      <c r="D511" s="57"/>
      <c r="E511" s="57"/>
      <c r="F511" s="57"/>
      <c r="G511" s="57"/>
      <c r="H511" s="57"/>
      <c r="I511" s="57"/>
      <c r="J511" s="57"/>
      <c r="K511" s="57"/>
      <c r="L511" s="57"/>
      <c r="M511" s="57"/>
      <c r="N511" s="57"/>
      <c r="O511" s="57"/>
      <c r="P511" s="57"/>
      <c r="Q511" s="57"/>
      <c r="R511" s="57"/>
      <c r="S511" s="57"/>
    </row>
    <row r="512" spans="2:19" x14ac:dyDescent="0.3">
      <c r="B512" s="41"/>
      <c r="C512" s="57"/>
      <c r="D512" s="57"/>
      <c r="E512" s="57"/>
      <c r="F512" s="57"/>
      <c r="G512" s="57"/>
      <c r="H512" s="57"/>
      <c r="I512" s="57"/>
      <c r="J512" s="57"/>
      <c r="K512" s="57"/>
      <c r="L512" s="57"/>
      <c r="M512" s="57"/>
      <c r="N512" s="57"/>
      <c r="O512" s="57"/>
      <c r="P512" s="57"/>
      <c r="Q512" s="57"/>
      <c r="R512" s="57"/>
      <c r="S512" s="57"/>
    </row>
    <row r="513" spans="2:19" x14ac:dyDescent="0.3">
      <c r="B513" s="41"/>
      <c r="C513" s="57"/>
      <c r="D513" s="57"/>
      <c r="E513" s="57"/>
      <c r="F513" s="57"/>
      <c r="G513" s="57"/>
      <c r="H513" s="57"/>
      <c r="I513" s="57"/>
      <c r="J513" s="57"/>
      <c r="K513" s="57"/>
      <c r="L513" s="57"/>
      <c r="M513" s="57"/>
      <c r="N513" s="57"/>
      <c r="O513" s="57"/>
      <c r="P513" s="57"/>
      <c r="Q513" s="57"/>
      <c r="R513" s="57"/>
      <c r="S513" s="57"/>
    </row>
    <row r="514" spans="2:19" x14ac:dyDescent="0.3">
      <c r="B514" s="41"/>
      <c r="C514" s="57"/>
      <c r="D514" s="57"/>
      <c r="E514" s="57"/>
      <c r="F514" s="57"/>
      <c r="G514" s="57"/>
      <c r="H514" s="57"/>
      <c r="I514" s="57"/>
      <c r="J514" s="57"/>
      <c r="K514" s="57"/>
      <c r="L514" s="57"/>
      <c r="M514" s="57"/>
      <c r="N514" s="57"/>
      <c r="O514" s="57"/>
      <c r="P514" s="57"/>
      <c r="Q514" s="57"/>
      <c r="R514" s="57"/>
      <c r="S514" s="57"/>
    </row>
    <row r="515" spans="2:19" x14ac:dyDescent="0.3">
      <c r="B515" s="41"/>
      <c r="C515" s="57"/>
      <c r="D515" s="57"/>
      <c r="E515" s="57"/>
      <c r="F515" s="57"/>
      <c r="G515" s="57"/>
      <c r="H515" s="57"/>
      <c r="I515" s="57"/>
      <c r="J515" s="57"/>
      <c r="K515" s="57"/>
      <c r="L515" s="57"/>
      <c r="M515" s="57"/>
      <c r="N515" s="57"/>
      <c r="O515" s="57"/>
      <c r="P515" s="57"/>
      <c r="Q515" s="57"/>
      <c r="R515" s="57"/>
      <c r="S515" s="57"/>
    </row>
    <row r="516" spans="2:19" x14ac:dyDescent="0.3">
      <c r="B516" s="41"/>
      <c r="C516" s="57"/>
      <c r="D516" s="57"/>
      <c r="E516" s="57"/>
      <c r="F516" s="57"/>
      <c r="G516" s="57"/>
      <c r="H516" s="57"/>
      <c r="I516" s="57"/>
      <c r="J516" s="57"/>
      <c r="K516" s="57"/>
      <c r="L516" s="57"/>
      <c r="M516" s="57"/>
      <c r="N516" s="57"/>
      <c r="O516" s="57"/>
      <c r="P516" s="57"/>
      <c r="Q516" s="57"/>
      <c r="R516" s="57"/>
      <c r="S516" s="57"/>
    </row>
    <row r="517" spans="2:19" x14ac:dyDescent="0.3">
      <c r="B517" s="41"/>
      <c r="C517" s="57"/>
      <c r="D517" s="57"/>
      <c r="E517" s="57"/>
      <c r="F517" s="57"/>
      <c r="G517" s="57"/>
      <c r="H517" s="57"/>
      <c r="I517" s="57"/>
      <c r="J517" s="57"/>
      <c r="K517" s="57"/>
      <c r="L517" s="57"/>
      <c r="M517" s="57"/>
      <c r="N517" s="57"/>
      <c r="O517" s="57"/>
      <c r="P517" s="57"/>
      <c r="Q517" s="57"/>
      <c r="R517" s="57"/>
      <c r="S517" s="57"/>
    </row>
    <row r="518" spans="2:19" x14ac:dyDescent="0.3">
      <c r="B518" s="41"/>
      <c r="C518" s="57"/>
      <c r="D518" s="57"/>
      <c r="E518" s="57"/>
      <c r="F518" s="57"/>
      <c r="G518" s="57"/>
      <c r="H518" s="57"/>
      <c r="I518" s="57"/>
      <c r="J518" s="57"/>
      <c r="K518" s="57"/>
      <c r="L518" s="57"/>
      <c r="M518" s="57"/>
      <c r="N518" s="57"/>
      <c r="O518" s="57"/>
      <c r="P518" s="57"/>
      <c r="Q518" s="57"/>
      <c r="R518" s="57"/>
      <c r="S518" s="57"/>
    </row>
    <row r="519" spans="2:19" x14ac:dyDescent="0.3">
      <c r="B519" s="41"/>
      <c r="C519" s="57"/>
      <c r="D519" s="57"/>
      <c r="E519" s="57"/>
      <c r="F519" s="57"/>
      <c r="G519" s="57"/>
      <c r="H519" s="57"/>
      <c r="I519" s="57"/>
      <c r="J519" s="57"/>
      <c r="K519" s="57"/>
      <c r="L519" s="57"/>
      <c r="M519" s="57"/>
      <c r="N519" s="57"/>
      <c r="O519" s="57"/>
      <c r="P519" s="57"/>
      <c r="Q519" s="57"/>
      <c r="R519" s="57"/>
      <c r="S519" s="57"/>
    </row>
    <row r="520" spans="2:19" x14ac:dyDescent="0.3">
      <c r="B520" s="41"/>
      <c r="C520" s="57"/>
      <c r="D520" s="57"/>
      <c r="E520" s="57"/>
      <c r="F520" s="57"/>
      <c r="G520" s="57"/>
      <c r="H520" s="57"/>
      <c r="I520" s="57"/>
      <c r="J520" s="57"/>
      <c r="K520" s="57"/>
      <c r="L520" s="57"/>
      <c r="M520" s="57"/>
      <c r="N520" s="57"/>
      <c r="O520" s="57"/>
      <c r="P520" s="57"/>
      <c r="Q520" s="57"/>
      <c r="R520" s="57"/>
      <c r="S520" s="57"/>
    </row>
    <row r="521" spans="2:19" x14ac:dyDescent="0.3">
      <c r="B521" s="41"/>
      <c r="C521" s="57"/>
      <c r="D521" s="57"/>
      <c r="E521" s="57"/>
      <c r="F521" s="57"/>
      <c r="G521" s="57"/>
      <c r="H521" s="57"/>
      <c r="I521" s="57"/>
      <c r="J521" s="57"/>
      <c r="K521" s="57"/>
      <c r="L521" s="57"/>
      <c r="M521" s="57"/>
      <c r="N521" s="57"/>
      <c r="O521" s="57"/>
      <c r="P521" s="57"/>
      <c r="Q521" s="57"/>
      <c r="R521" s="57"/>
      <c r="S521" s="57"/>
    </row>
    <row r="522" spans="2:19" x14ac:dyDescent="0.3">
      <c r="B522" s="41"/>
      <c r="C522" s="57"/>
      <c r="D522" s="57"/>
      <c r="E522" s="57"/>
      <c r="F522" s="57"/>
      <c r="G522" s="57"/>
      <c r="H522" s="57"/>
      <c r="I522" s="57"/>
      <c r="J522" s="57"/>
      <c r="K522" s="57"/>
      <c r="L522" s="57"/>
      <c r="M522" s="57"/>
      <c r="N522" s="57"/>
      <c r="O522" s="57"/>
      <c r="P522" s="57"/>
      <c r="Q522" s="57"/>
      <c r="R522" s="57"/>
      <c r="S522" s="57"/>
    </row>
    <row r="523" spans="2:19" x14ac:dyDescent="0.3">
      <c r="B523" s="41"/>
      <c r="C523" s="57"/>
      <c r="D523" s="57"/>
      <c r="E523" s="57"/>
      <c r="F523" s="57"/>
      <c r="G523" s="57"/>
      <c r="H523" s="57"/>
      <c r="I523" s="57"/>
      <c r="J523" s="57"/>
      <c r="K523" s="57"/>
      <c r="L523" s="57"/>
      <c r="M523" s="57"/>
      <c r="N523" s="57"/>
      <c r="O523" s="57"/>
      <c r="P523" s="57"/>
      <c r="Q523" s="57"/>
      <c r="R523" s="57"/>
      <c r="S523" s="57"/>
    </row>
    <row r="524" spans="2:19" x14ac:dyDescent="0.3">
      <c r="B524" s="41"/>
      <c r="C524" s="57"/>
      <c r="D524" s="57"/>
      <c r="E524" s="57"/>
      <c r="F524" s="57"/>
      <c r="G524" s="57"/>
      <c r="H524" s="57"/>
      <c r="I524" s="57"/>
      <c r="J524" s="57"/>
      <c r="K524" s="57"/>
      <c r="L524" s="57"/>
      <c r="M524" s="57"/>
      <c r="N524" s="57"/>
      <c r="O524" s="57"/>
      <c r="P524" s="57"/>
      <c r="Q524" s="57"/>
      <c r="R524" s="57"/>
      <c r="S524" s="57"/>
    </row>
    <row r="525" spans="2:19" x14ac:dyDescent="0.3">
      <c r="B525" s="41"/>
      <c r="C525" s="57"/>
      <c r="D525" s="57"/>
      <c r="E525" s="57"/>
      <c r="F525" s="57"/>
      <c r="G525" s="57"/>
      <c r="H525" s="57"/>
      <c r="I525" s="57"/>
      <c r="J525" s="57"/>
      <c r="K525" s="57"/>
      <c r="L525" s="57"/>
      <c r="M525" s="57"/>
      <c r="N525" s="57"/>
      <c r="O525" s="57"/>
      <c r="P525" s="57"/>
      <c r="Q525" s="57"/>
      <c r="R525" s="57"/>
      <c r="S525" s="57"/>
    </row>
    <row r="526" spans="2:19" x14ac:dyDescent="0.3">
      <c r="B526" s="41"/>
      <c r="C526" s="57"/>
      <c r="D526" s="57"/>
      <c r="E526" s="57"/>
      <c r="F526" s="57"/>
      <c r="G526" s="57"/>
      <c r="H526" s="57"/>
      <c r="I526" s="57"/>
      <c r="J526" s="57"/>
      <c r="K526" s="57"/>
      <c r="L526" s="57"/>
      <c r="M526" s="57"/>
      <c r="N526" s="57"/>
      <c r="O526" s="57"/>
      <c r="P526" s="57"/>
      <c r="Q526" s="57"/>
      <c r="R526" s="57"/>
      <c r="S526" s="57"/>
    </row>
    <row r="527" spans="2:19" x14ac:dyDescent="0.3">
      <c r="B527" s="41"/>
      <c r="C527" s="57"/>
      <c r="D527" s="57"/>
      <c r="E527" s="57"/>
      <c r="F527" s="57"/>
      <c r="G527" s="57"/>
      <c r="H527" s="57"/>
      <c r="I527" s="57"/>
      <c r="J527" s="57"/>
      <c r="K527" s="57"/>
      <c r="L527" s="57"/>
      <c r="M527" s="57"/>
      <c r="N527" s="57"/>
      <c r="O527" s="57"/>
      <c r="P527" s="57"/>
      <c r="Q527" s="57"/>
      <c r="R527" s="57"/>
      <c r="S527" s="57"/>
    </row>
    <row r="528" spans="2:19" x14ac:dyDescent="0.3">
      <c r="B528" s="41"/>
      <c r="C528" s="57"/>
      <c r="D528" s="57"/>
      <c r="E528" s="57"/>
      <c r="F528" s="57"/>
      <c r="G528" s="57"/>
      <c r="H528" s="57"/>
      <c r="I528" s="57"/>
      <c r="J528" s="57"/>
      <c r="K528" s="57"/>
      <c r="L528" s="57"/>
      <c r="M528" s="57"/>
      <c r="N528" s="57"/>
      <c r="O528" s="57"/>
      <c r="P528" s="57"/>
      <c r="Q528" s="57"/>
      <c r="R528" s="57"/>
      <c r="S528" s="57"/>
    </row>
    <row r="529" spans="2:19" x14ac:dyDescent="0.3">
      <c r="B529" s="41"/>
      <c r="C529" s="57"/>
      <c r="D529" s="57"/>
      <c r="E529" s="57"/>
      <c r="F529" s="57"/>
      <c r="G529" s="57"/>
      <c r="H529" s="57"/>
      <c r="I529" s="57"/>
      <c r="J529" s="57"/>
      <c r="K529" s="57"/>
      <c r="L529" s="57"/>
      <c r="M529" s="57"/>
      <c r="N529" s="57"/>
      <c r="O529" s="57"/>
      <c r="P529" s="57"/>
      <c r="Q529" s="57"/>
      <c r="R529" s="57"/>
      <c r="S529" s="57"/>
    </row>
    <row r="530" spans="2:19" x14ac:dyDescent="0.3">
      <c r="B530" s="41"/>
      <c r="C530" s="57"/>
      <c r="D530" s="57"/>
      <c r="E530" s="57"/>
      <c r="F530" s="57"/>
      <c r="G530" s="57"/>
      <c r="H530" s="57"/>
      <c r="I530" s="57"/>
      <c r="J530" s="57"/>
      <c r="K530" s="57"/>
      <c r="L530" s="57"/>
      <c r="M530" s="57"/>
      <c r="N530" s="57"/>
      <c r="O530" s="57"/>
      <c r="P530" s="57"/>
      <c r="Q530" s="57"/>
      <c r="R530" s="57"/>
      <c r="S530" s="57"/>
    </row>
    <row r="531" spans="2:19" x14ac:dyDescent="0.3">
      <c r="B531" s="41"/>
      <c r="C531" s="57"/>
      <c r="D531" s="57"/>
      <c r="E531" s="57"/>
      <c r="F531" s="57"/>
      <c r="G531" s="57"/>
      <c r="H531" s="57"/>
      <c r="I531" s="57"/>
      <c r="J531" s="57"/>
      <c r="K531" s="57"/>
      <c r="L531" s="57"/>
      <c r="M531" s="57"/>
      <c r="N531" s="57"/>
      <c r="O531" s="57"/>
      <c r="P531" s="57"/>
      <c r="Q531" s="57"/>
      <c r="R531" s="57"/>
      <c r="S531" s="57"/>
    </row>
    <row r="532" spans="2:19" x14ac:dyDescent="0.3">
      <c r="B532" s="41"/>
      <c r="C532" s="57"/>
      <c r="D532" s="57"/>
      <c r="E532" s="57"/>
      <c r="F532" s="57"/>
      <c r="G532" s="57"/>
      <c r="H532" s="57"/>
      <c r="I532" s="57"/>
      <c r="J532" s="57"/>
      <c r="K532" s="57"/>
      <c r="L532" s="57"/>
      <c r="M532" s="57"/>
      <c r="N532" s="57"/>
      <c r="O532" s="57"/>
      <c r="P532" s="57"/>
      <c r="Q532" s="57"/>
      <c r="R532" s="57"/>
      <c r="S532" s="57"/>
    </row>
    <row r="533" spans="2:19" x14ac:dyDescent="0.3">
      <c r="B533" s="41"/>
      <c r="C533" s="57"/>
      <c r="D533" s="57"/>
      <c r="E533" s="57"/>
      <c r="F533" s="57"/>
      <c r="G533" s="57"/>
      <c r="H533" s="57"/>
      <c r="I533" s="57"/>
      <c r="J533" s="57"/>
      <c r="K533" s="57"/>
      <c r="L533" s="57"/>
      <c r="M533" s="57"/>
      <c r="N533" s="57"/>
      <c r="O533" s="57"/>
      <c r="P533" s="57"/>
      <c r="Q533" s="57"/>
      <c r="R533" s="57"/>
      <c r="S533" s="57"/>
    </row>
    <row r="534" spans="2:19" x14ac:dyDescent="0.3">
      <c r="B534" s="41"/>
      <c r="C534" s="57"/>
      <c r="D534" s="57"/>
      <c r="E534" s="57"/>
      <c r="F534" s="57"/>
      <c r="G534" s="57"/>
      <c r="H534" s="57"/>
      <c r="I534" s="57"/>
      <c r="J534" s="57"/>
      <c r="K534" s="57"/>
      <c r="L534" s="57"/>
      <c r="M534" s="57"/>
      <c r="N534" s="57"/>
      <c r="O534" s="57"/>
      <c r="P534" s="57"/>
      <c r="Q534" s="57"/>
      <c r="R534" s="57"/>
      <c r="S534" s="57"/>
    </row>
    <row r="535" spans="2:19" x14ac:dyDescent="0.3">
      <c r="B535" s="41"/>
      <c r="C535" s="57"/>
      <c r="D535" s="57"/>
      <c r="E535" s="57"/>
      <c r="F535" s="57"/>
      <c r="G535" s="57"/>
      <c r="H535" s="57"/>
      <c r="I535" s="57"/>
      <c r="J535" s="57"/>
      <c r="K535" s="57"/>
      <c r="L535" s="57"/>
      <c r="M535" s="57"/>
      <c r="N535" s="57"/>
      <c r="O535" s="57"/>
      <c r="P535" s="57"/>
      <c r="Q535" s="57"/>
      <c r="R535" s="57"/>
      <c r="S535" s="57"/>
    </row>
    <row r="536" spans="2:19" x14ac:dyDescent="0.3">
      <c r="B536" s="41"/>
      <c r="C536" s="57"/>
      <c r="D536" s="57"/>
      <c r="E536" s="57"/>
      <c r="F536" s="57"/>
      <c r="G536" s="57"/>
      <c r="H536" s="57"/>
      <c r="I536" s="57"/>
      <c r="J536" s="57"/>
      <c r="K536" s="57"/>
      <c r="L536" s="57"/>
      <c r="M536" s="57"/>
      <c r="N536" s="57"/>
      <c r="O536" s="57"/>
      <c r="P536" s="57"/>
      <c r="Q536" s="57"/>
      <c r="R536" s="57"/>
      <c r="S536" s="57"/>
    </row>
    <row r="537" spans="2:19" x14ac:dyDescent="0.3">
      <c r="B537" s="41"/>
      <c r="C537" s="57"/>
      <c r="D537" s="57"/>
      <c r="E537" s="57"/>
      <c r="F537" s="57"/>
      <c r="G537" s="57"/>
      <c r="H537" s="57"/>
      <c r="I537" s="57"/>
      <c r="J537" s="57"/>
      <c r="K537" s="57"/>
      <c r="L537" s="57"/>
      <c r="M537" s="57"/>
      <c r="N537" s="57"/>
      <c r="O537" s="57"/>
      <c r="P537" s="57"/>
      <c r="Q537" s="57"/>
      <c r="R537" s="57"/>
      <c r="S537" s="57"/>
    </row>
    <row r="538" spans="2:19" x14ac:dyDescent="0.3">
      <c r="B538" s="41"/>
      <c r="C538" s="57"/>
      <c r="D538" s="57"/>
      <c r="E538" s="57"/>
      <c r="F538" s="57"/>
      <c r="G538" s="57"/>
      <c r="H538" s="57"/>
      <c r="I538" s="57"/>
      <c r="J538" s="57"/>
      <c r="K538" s="57"/>
      <c r="L538" s="57"/>
      <c r="M538" s="57"/>
      <c r="N538" s="57"/>
      <c r="O538" s="57"/>
      <c r="P538" s="57"/>
      <c r="Q538" s="57"/>
      <c r="R538" s="57"/>
      <c r="S538" s="57"/>
    </row>
    <row r="539" spans="2:19" x14ac:dyDescent="0.3">
      <c r="B539" s="41"/>
      <c r="C539" s="57"/>
      <c r="D539" s="57"/>
      <c r="E539" s="57"/>
      <c r="F539" s="57"/>
      <c r="G539" s="57"/>
      <c r="H539" s="57"/>
      <c r="I539" s="57"/>
      <c r="J539" s="57"/>
      <c r="K539" s="57"/>
      <c r="L539" s="57"/>
      <c r="M539" s="57"/>
      <c r="N539" s="57"/>
      <c r="O539" s="57"/>
      <c r="P539" s="57"/>
      <c r="Q539" s="57"/>
      <c r="R539" s="57"/>
      <c r="S539" s="57"/>
    </row>
    <row r="540" spans="2:19" x14ac:dyDescent="0.3">
      <c r="B540" s="41"/>
      <c r="C540" s="57"/>
      <c r="D540" s="57"/>
      <c r="E540" s="57"/>
      <c r="F540" s="57"/>
      <c r="G540" s="57"/>
      <c r="H540" s="57"/>
      <c r="I540" s="57"/>
      <c r="J540" s="57"/>
      <c r="K540" s="57"/>
      <c r="L540" s="57"/>
      <c r="M540" s="57"/>
      <c r="N540" s="57"/>
      <c r="O540" s="57"/>
      <c r="P540" s="57"/>
      <c r="Q540" s="57"/>
      <c r="R540" s="57"/>
      <c r="S540" s="57"/>
    </row>
    <row r="541" spans="2:19" x14ac:dyDescent="0.3">
      <c r="B541" s="41"/>
      <c r="C541" s="57"/>
      <c r="D541" s="57"/>
      <c r="E541" s="57"/>
      <c r="F541" s="57"/>
      <c r="G541" s="57"/>
      <c r="H541" s="57"/>
      <c r="I541" s="57"/>
      <c r="J541" s="57"/>
      <c r="K541" s="57"/>
      <c r="L541" s="57"/>
      <c r="M541" s="57"/>
      <c r="N541" s="57"/>
      <c r="O541" s="57"/>
      <c r="P541" s="57"/>
      <c r="Q541" s="57"/>
      <c r="R541" s="57"/>
      <c r="S541" s="57"/>
    </row>
    <row r="542" spans="2:19" x14ac:dyDescent="0.3">
      <c r="B542" s="41"/>
      <c r="C542" s="57"/>
      <c r="D542" s="57"/>
      <c r="E542" s="57"/>
      <c r="F542" s="57"/>
      <c r="G542" s="57"/>
      <c r="H542" s="57"/>
      <c r="I542" s="57"/>
      <c r="J542" s="57"/>
      <c r="K542" s="57"/>
      <c r="L542" s="57"/>
      <c r="M542" s="57"/>
      <c r="N542" s="57"/>
      <c r="O542" s="57"/>
      <c r="P542" s="57"/>
      <c r="Q542" s="57"/>
      <c r="R542" s="57"/>
      <c r="S542" s="57"/>
    </row>
    <row r="543" spans="2:19" x14ac:dyDescent="0.3">
      <c r="B543" s="41"/>
      <c r="C543" s="57"/>
      <c r="D543" s="57"/>
      <c r="E543" s="57"/>
      <c r="F543" s="57"/>
      <c r="G543" s="57"/>
      <c r="H543" s="57"/>
      <c r="I543" s="57"/>
      <c r="J543" s="57"/>
      <c r="K543" s="57"/>
      <c r="L543" s="57"/>
      <c r="M543" s="57"/>
      <c r="N543" s="57"/>
      <c r="O543" s="57"/>
      <c r="P543" s="57"/>
      <c r="Q543" s="57"/>
      <c r="R543" s="57"/>
      <c r="S543" s="57"/>
    </row>
    <row r="544" spans="2:19" x14ac:dyDescent="0.3">
      <c r="B544" s="41"/>
      <c r="C544" s="57"/>
      <c r="D544" s="57"/>
      <c r="E544" s="57"/>
      <c r="F544" s="57"/>
      <c r="G544" s="57"/>
      <c r="H544" s="57"/>
      <c r="I544" s="57"/>
      <c r="J544" s="57"/>
      <c r="K544" s="57"/>
      <c r="L544" s="57"/>
      <c r="M544" s="57"/>
      <c r="N544" s="57"/>
      <c r="O544" s="57"/>
      <c r="P544" s="57"/>
      <c r="Q544" s="57"/>
      <c r="R544" s="57"/>
      <c r="S544" s="57"/>
    </row>
    <row r="545" spans="2:19" x14ac:dyDescent="0.3">
      <c r="B545" s="41"/>
      <c r="C545" s="57"/>
      <c r="D545" s="57"/>
      <c r="E545" s="57"/>
      <c r="F545" s="57"/>
      <c r="G545" s="57"/>
      <c r="H545" s="57"/>
      <c r="I545" s="57"/>
      <c r="J545" s="57"/>
      <c r="K545" s="57"/>
      <c r="L545" s="57"/>
      <c r="M545" s="57"/>
      <c r="N545" s="57"/>
      <c r="O545" s="57"/>
      <c r="P545" s="57"/>
      <c r="Q545" s="57"/>
      <c r="R545" s="57"/>
      <c r="S545" s="57"/>
    </row>
    <row r="546" spans="2:19" x14ac:dyDescent="0.3">
      <c r="B546" s="41"/>
      <c r="C546" s="57"/>
      <c r="D546" s="57"/>
      <c r="E546" s="57"/>
      <c r="F546" s="57"/>
      <c r="G546" s="57"/>
      <c r="H546" s="57"/>
      <c r="I546" s="57"/>
      <c r="J546" s="57"/>
      <c r="K546" s="57"/>
      <c r="L546" s="57"/>
      <c r="M546" s="57"/>
      <c r="N546" s="57"/>
      <c r="O546" s="57"/>
      <c r="P546" s="57"/>
      <c r="Q546" s="57"/>
      <c r="R546" s="57"/>
      <c r="S546" s="57"/>
    </row>
    <row r="547" spans="2:19" x14ac:dyDescent="0.3">
      <c r="B547" s="41"/>
      <c r="C547" s="57"/>
      <c r="D547" s="57"/>
      <c r="E547" s="57"/>
      <c r="F547" s="57"/>
      <c r="G547" s="57"/>
      <c r="H547" s="57"/>
      <c r="I547" s="57"/>
      <c r="J547" s="57"/>
      <c r="K547" s="57"/>
      <c r="L547" s="57"/>
      <c r="M547" s="57"/>
      <c r="N547" s="57"/>
      <c r="O547" s="57"/>
      <c r="P547" s="57"/>
      <c r="Q547" s="57"/>
      <c r="R547" s="57"/>
      <c r="S547" s="57"/>
    </row>
    <row r="548" spans="2:19" x14ac:dyDescent="0.3">
      <c r="B548" s="41"/>
      <c r="C548" s="57"/>
      <c r="D548" s="57"/>
      <c r="E548" s="57"/>
      <c r="F548" s="57"/>
      <c r="G548" s="57"/>
      <c r="H548" s="57"/>
      <c r="I548" s="57"/>
      <c r="J548" s="57"/>
      <c r="K548" s="57"/>
      <c r="L548" s="57"/>
      <c r="M548" s="57"/>
      <c r="N548" s="57"/>
      <c r="O548" s="57"/>
      <c r="P548" s="57"/>
      <c r="Q548" s="57"/>
      <c r="R548" s="57"/>
      <c r="S548" s="57"/>
    </row>
    <row r="549" spans="2:19" x14ac:dyDescent="0.3">
      <c r="B549" s="41"/>
      <c r="C549" s="57"/>
      <c r="D549" s="57"/>
      <c r="E549" s="57"/>
      <c r="F549" s="57"/>
      <c r="G549" s="57"/>
      <c r="H549" s="57"/>
      <c r="I549" s="57"/>
      <c r="J549" s="57"/>
      <c r="K549" s="57"/>
      <c r="L549" s="57"/>
      <c r="M549" s="57"/>
      <c r="N549" s="57"/>
      <c r="O549" s="57"/>
      <c r="P549" s="57"/>
      <c r="Q549" s="57"/>
      <c r="R549" s="57"/>
      <c r="S549" s="57"/>
    </row>
    <row r="550" spans="2:19" x14ac:dyDescent="0.3">
      <c r="B550" s="41"/>
      <c r="C550" s="57"/>
      <c r="D550" s="57"/>
      <c r="E550" s="57"/>
      <c r="F550" s="57"/>
      <c r="G550" s="57"/>
      <c r="H550" s="57"/>
      <c r="I550" s="57"/>
      <c r="J550" s="57"/>
      <c r="K550" s="57"/>
      <c r="L550" s="57"/>
      <c r="M550" s="57"/>
      <c r="N550" s="57"/>
      <c r="O550" s="57"/>
      <c r="P550" s="57"/>
      <c r="Q550" s="57"/>
      <c r="R550" s="57"/>
      <c r="S550" s="57"/>
    </row>
    <row r="551" spans="2:19" x14ac:dyDescent="0.3">
      <c r="B551" s="41"/>
      <c r="C551" s="57"/>
      <c r="D551" s="57"/>
      <c r="E551" s="57"/>
      <c r="F551" s="57"/>
      <c r="G551" s="57"/>
      <c r="H551" s="57"/>
      <c r="I551" s="57"/>
      <c r="J551" s="57"/>
      <c r="K551" s="57"/>
      <c r="L551" s="57"/>
      <c r="M551" s="57"/>
      <c r="N551" s="57"/>
      <c r="O551" s="57"/>
      <c r="P551" s="57"/>
      <c r="Q551" s="57"/>
      <c r="R551" s="57"/>
      <c r="S551" s="57"/>
    </row>
    <row r="552" spans="2:19" x14ac:dyDescent="0.3">
      <c r="B552" s="41"/>
      <c r="C552" s="57"/>
      <c r="D552" s="57"/>
      <c r="E552" s="57"/>
      <c r="F552" s="57"/>
      <c r="G552" s="57"/>
      <c r="H552" s="57"/>
      <c r="I552" s="57"/>
      <c r="J552" s="57"/>
      <c r="K552" s="57"/>
      <c r="L552" s="57"/>
      <c r="M552" s="57"/>
      <c r="N552" s="57"/>
      <c r="O552" s="57"/>
      <c r="P552" s="57"/>
      <c r="Q552" s="57"/>
      <c r="R552" s="57"/>
      <c r="S552" s="57"/>
    </row>
    <row r="553" spans="2:19" x14ac:dyDescent="0.3">
      <c r="B553" s="41"/>
      <c r="C553" s="57"/>
      <c r="D553" s="57"/>
      <c r="E553" s="57"/>
      <c r="F553" s="57"/>
      <c r="G553" s="57"/>
      <c r="H553" s="57"/>
      <c r="I553" s="57"/>
      <c r="J553" s="57"/>
      <c r="K553" s="57"/>
      <c r="L553" s="57"/>
      <c r="M553" s="57"/>
      <c r="N553" s="57"/>
      <c r="O553" s="57"/>
      <c r="P553" s="57"/>
      <c r="Q553" s="57"/>
      <c r="R553" s="57"/>
      <c r="S553" s="57"/>
    </row>
    <row r="554" spans="2:19" x14ac:dyDescent="0.3">
      <c r="B554" s="41"/>
      <c r="C554" s="57"/>
      <c r="D554" s="57"/>
      <c r="E554" s="57"/>
      <c r="F554" s="57"/>
      <c r="G554" s="57"/>
      <c r="H554" s="57"/>
      <c r="I554" s="57"/>
      <c r="J554" s="57"/>
      <c r="K554" s="57"/>
      <c r="L554" s="57"/>
      <c r="M554" s="57"/>
      <c r="N554" s="57"/>
      <c r="O554" s="57"/>
      <c r="P554" s="57"/>
      <c r="Q554" s="57"/>
      <c r="R554" s="57"/>
      <c r="S554" s="57"/>
    </row>
    <row r="555" spans="2:19" x14ac:dyDescent="0.3">
      <c r="B555" s="41"/>
      <c r="C555" s="57"/>
      <c r="D555" s="57"/>
      <c r="E555" s="57"/>
      <c r="F555" s="57"/>
      <c r="G555" s="57"/>
      <c r="H555" s="57"/>
      <c r="I555" s="57"/>
      <c r="J555" s="57"/>
      <c r="K555" s="57"/>
      <c r="L555" s="57"/>
      <c r="M555" s="57"/>
      <c r="N555" s="57"/>
      <c r="O555" s="57"/>
      <c r="P555" s="57"/>
      <c r="Q555" s="57"/>
      <c r="R555" s="57"/>
      <c r="S555" s="57"/>
    </row>
    <row r="556" spans="2:19" x14ac:dyDescent="0.3">
      <c r="B556" s="41"/>
      <c r="C556" s="57"/>
      <c r="D556" s="57"/>
      <c r="E556" s="57"/>
      <c r="F556" s="57"/>
      <c r="G556" s="57"/>
      <c r="H556" s="57"/>
      <c r="I556" s="57"/>
      <c r="J556" s="57"/>
      <c r="K556" s="57"/>
      <c r="L556" s="57"/>
      <c r="M556" s="57"/>
      <c r="N556" s="57"/>
      <c r="O556" s="57"/>
      <c r="P556" s="57"/>
      <c r="Q556" s="57"/>
      <c r="R556" s="57"/>
      <c r="S556" s="57"/>
    </row>
    <row r="557" spans="2:19" x14ac:dyDescent="0.3">
      <c r="B557" s="41"/>
      <c r="C557" s="57"/>
      <c r="D557" s="57"/>
      <c r="E557" s="57"/>
      <c r="F557" s="57"/>
      <c r="G557" s="57"/>
      <c r="H557" s="57"/>
      <c r="I557" s="57"/>
      <c r="J557" s="57"/>
      <c r="K557" s="57"/>
      <c r="L557" s="57"/>
      <c r="M557" s="57"/>
      <c r="N557" s="57"/>
      <c r="O557" s="57"/>
      <c r="P557" s="57"/>
      <c r="Q557" s="57"/>
      <c r="R557" s="57"/>
      <c r="S557" s="57"/>
    </row>
    <row r="558" spans="2:19" x14ac:dyDescent="0.3">
      <c r="B558" s="41"/>
      <c r="C558" s="57"/>
      <c r="D558" s="57"/>
      <c r="E558" s="57"/>
      <c r="F558" s="57"/>
      <c r="G558" s="57"/>
      <c r="H558" s="57"/>
      <c r="I558" s="57"/>
      <c r="J558" s="57"/>
      <c r="K558" s="57"/>
      <c r="L558" s="57"/>
      <c r="M558" s="57"/>
      <c r="N558" s="57"/>
      <c r="O558" s="57"/>
      <c r="P558" s="57"/>
      <c r="Q558" s="57"/>
      <c r="R558" s="57"/>
      <c r="S558" s="57"/>
    </row>
    <row r="559" spans="2:19" x14ac:dyDescent="0.3">
      <c r="B559" s="41"/>
      <c r="C559" s="57"/>
      <c r="D559" s="57"/>
      <c r="E559" s="57"/>
      <c r="F559" s="57"/>
      <c r="G559" s="57"/>
      <c r="H559" s="57"/>
      <c r="I559" s="57"/>
      <c r="J559" s="57"/>
      <c r="K559" s="57"/>
      <c r="L559" s="57"/>
      <c r="M559" s="57"/>
      <c r="N559" s="57"/>
      <c r="O559" s="57"/>
      <c r="P559" s="57"/>
      <c r="Q559" s="57"/>
      <c r="R559" s="57"/>
      <c r="S559" s="57"/>
    </row>
    <row r="560" spans="2:19" x14ac:dyDescent="0.3">
      <c r="B560" s="41"/>
      <c r="C560" s="57"/>
      <c r="D560" s="57"/>
      <c r="E560" s="57"/>
      <c r="F560" s="57"/>
      <c r="G560" s="57"/>
      <c r="H560" s="57"/>
      <c r="I560" s="57"/>
      <c r="J560" s="57"/>
      <c r="K560" s="57"/>
      <c r="L560" s="57"/>
      <c r="M560" s="57"/>
      <c r="N560" s="57"/>
      <c r="O560" s="57"/>
      <c r="P560" s="57"/>
      <c r="Q560" s="57"/>
      <c r="R560" s="57"/>
      <c r="S560" s="57"/>
    </row>
    <row r="561" spans="2:19" x14ac:dyDescent="0.3">
      <c r="B561" s="41"/>
      <c r="C561" s="57"/>
      <c r="D561" s="57"/>
      <c r="E561" s="57"/>
      <c r="F561" s="57"/>
      <c r="G561" s="57"/>
      <c r="H561" s="57"/>
      <c r="I561" s="57"/>
      <c r="J561" s="57"/>
      <c r="K561" s="57"/>
      <c r="L561" s="57"/>
      <c r="M561" s="57"/>
      <c r="N561" s="57"/>
      <c r="O561" s="57"/>
      <c r="P561" s="57"/>
      <c r="Q561" s="57"/>
      <c r="R561" s="57"/>
      <c r="S561" s="57"/>
    </row>
    <row r="562" spans="2:19" x14ac:dyDescent="0.3">
      <c r="B562" s="41"/>
      <c r="C562" s="57"/>
      <c r="D562" s="57"/>
      <c r="E562" s="57"/>
      <c r="F562" s="57"/>
      <c r="G562" s="57"/>
      <c r="H562" s="57"/>
      <c r="I562" s="57"/>
      <c r="J562" s="57"/>
      <c r="K562" s="57"/>
      <c r="L562" s="57"/>
      <c r="M562" s="57"/>
      <c r="N562" s="57"/>
      <c r="O562" s="57"/>
      <c r="P562" s="57"/>
      <c r="Q562" s="57"/>
      <c r="R562" s="57"/>
      <c r="S562" s="57"/>
    </row>
    <row r="563" spans="2:19" x14ac:dyDescent="0.3">
      <c r="B563" s="41"/>
      <c r="C563" s="57"/>
      <c r="D563" s="57"/>
      <c r="E563" s="57"/>
      <c r="F563" s="57"/>
      <c r="G563" s="57"/>
      <c r="H563" s="57"/>
      <c r="I563" s="57"/>
      <c r="J563" s="57"/>
      <c r="K563" s="57"/>
      <c r="L563" s="57"/>
      <c r="M563" s="57"/>
      <c r="N563" s="57"/>
      <c r="O563" s="57"/>
      <c r="P563" s="57"/>
      <c r="Q563" s="57"/>
      <c r="R563" s="57"/>
      <c r="S563" s="57"/>
    </row>
    <row r="564" spans="2:19" x14ac:dyDescent="0.3">
      <c r="B564" s="41"/>
      <c r="C564" s="57"/>
      <c r="D564" s="57"/>
      <c r="E564" s="57"/>
      <c r="F564" s="57"/>
      <c r="G564" s="57"/>
      <c r="H564" s="57"/>
      <c r="I564" s="57"/>
      <c r="J564" s="57"/>
      <c r="K564" s="57"/>
      <c r="L564" s="57"/>
      <c r="M564" s="57"/>
      <c r="N564" s="57"/>
      <c r="O564" s="57"/>
      <c r="P564" s="57"/>
      <c r="Q564" s="57"/>
      <c r="R564" s="57"/>
      <c r="S564" s="57"/>
    </row>
    <row r="565" spans="2:19" x14ac:dyDescent="0.3">
      <c r="B565" s="41"/>
      <c r="C565" s="57"/>
      <c r="D565" s="57"/>
      <c r="E565" s="57"/>
      <c r="F565" s="57"/>
      <c r="G565" s="57"/>
      <c r="H565" s="57"/>
      <c r="I565" s="57"/>
      <c r="J565" s="57"/>
      <c r="K565" s="57"/>
      <c r="L565" s="57"/>
      <c r="M565" s="57"/>
      <c r="N565" s="57"/>
      <c r="O565" s="57"/>
      <c r="P565" s="57"/>
      <c r="Q565" s="57"/>
      <c r="R565" s="57"/>
      <c r="S565" s="57"/>
    </row>
    <row r="566" spans="2:19" x14ac:dyDescent="0.3">
      <c r="B566" s="41"/>
      <c r="C566" s="57"/>
      <c r="D566" s="57"/>
      <c r="E566" s="57"/>
      <c r="F566" s="57"/>
      <c r="G566" s="57"/>
      <c r="H566" s="57"/>
      <c r="I566" s="57"/>
      <c r="J566" s="57"/>
      <c r="K566" s="57"/>
      <c r="L566" s="57"/>
      <c r="M566" s="57"/>
      <c r="N566" s="57"/>
      <c r="O566" s="57"/>
      <c r="P566" s="57"/>
      <c r="Q566" s="57"/>
      <c r="R566" s="57"/>
      <c r="S566" s="57"/>
    </row>
    <row r="567" spans="2:19" x14ac:dyDescent="0.3">
      <c r="B567" s="41"/>
      <c r="C567" s="57"/>
      <c r="D567" s="57"/>
      <c r="E567" s="57"/>
      <c r="F567" s="57"/>
      <c r="G567" s="57"/>
      <c r="H567" s="57"/>
      <c r="I567" s="57"/>
      <c r="J567" s="57"/>
      <c r="K567" s="57"/>
      <c r="L567" s="57"/>
      <c r="M567" s="57"/>
      <c r="N567" s="57"/>
      <c r="O567" s="57"/>
      <c r="P567" s="57"/>
      <c r="Q567" s="57"/>
      <c r="R567" s="57"/>
      <c r="S567" s="57"/>
    </row>
    <row r="568" spans="2:19" x14ac:dyDescent="0.3">
      <c r="B568" s="41"/>
      <c r="C568" s="57"/>
      <c r="D568" s="57"/>
      <c r="E568" s="57"/>
      <c r="F568" s="57"/>
      <c r="G568" s="57"/>
      <c r="H568" s="57"/>
      <c r="I568" s="57"/>
      <c r="J568" s="57"/>
      <c r="K568" s="57"/>
      <c r="L568" s="57"/>
      <c r="M568" s="57"/>
      <c r="N568" s="57"/>
      <c r="O568" s="57"/>
      <c r="P568" s="57"/>
      <c r="Q568" s="57"/>
      <c r="R568" s="57"/>
      <c r="S568" s="57"/>
    </row>
    <row r="569" spans="2:19" x14ac:dyDescent="0.3">
      <c r="B569" s="41"/>
      <c r="C569" s="57"/>
      <c r="D569" s="57"/>
      <c r="E569" s="57"/>
      <c r="F569" s="57"/>
      <c r="G569" s="57"/>
      <c r="H569" s="57"/>
      <c r="I569" s="57"/>
      <c r="J569" s="57"/>
      <c r="K569" s="57"/>
      <c r="L569" s="57"/>
      <c r="M569" s="57"/>
      <c r="N569" s="57"/>
      <c r="O569" s="57"/>
      <c r="P569" s="57"/>
      <c r="Q569" s="57"/>
      <c r="R569" s="57"/>
      <c r="S569" s="57"/>
    </row>
    <row r="570" spans="2:19" x14ac:dyDescent="0.3">
      <c r="B570" s="41"/>
      <c r="C570" s="57"/>
      <c r="D570" s="57"/>
      <c r="E570" s="57"/>
      <c r="F570" s="57"/>
      <c r="G570" s="57"/>
      <c r="H570" s="57"/>
      <c r="I570" s="57"/>
      <c r="J570" s="57"/>
      <c r="K570" s="57"/>
      <c r="L570" s="57"/>
      <c r="M570" s="57"/>
      <c r="N570" s="57"/>
      <c r="O570" s="57"/>
      <c r="P570" s="57"/>
      <c r="Q570" s="57"/>
      <c r="R570" s="57"/>
      <c r="S570" s="57"/>
    </row>
    <row r="571" spans="2:19" x14ac:dyDescent="0.3">
      <c r="B571" s="41"/>
      <c r="C571" s="57"/>
      <c r="D571" s="57"/>
      <c r="E571" s="57"/>
      <c r="F571" s="57"/>
      <c r="G571" s="57"/>
      <c r="H571" s="57"/>
      <c r="I571" s="57"/>
      <c r="J571" s="57"/>
      <c r="K571" s="57"/>
      <c r="L571" s="57"/>
      <c r="M571" s="57"/>
      <c r="N571" s="57"/>
      <c r="O571" s="57"/>
      <c r="P571" s="57"/>
      <c r="Q571" s="57"/>
      <c r="R571" s="57"/>
      <c r="S571" s="57"/>
    </row>
    <row r="572" spans="2:19" x14ac:dyDescent="0.3">
      <c r="B572" s="41"/>
      <c r="C572" s="57"/>
      <c r="D572" s="57"/>
      <c r="E572" s="57"/>
      <c r="F572" s="57"/>
      <c r="G572" s="57"/>
      <c r="H572" s="57"/>
      <c r="I572" s="57"/>
      <c r="J572" s="57"/>
      <c r="K572" s="57"/>
      <c r="L572" s="57"/>
      <c r="M572" s="57"/>
      <c r="N572" s="57"/>
      <c r="O572" s="57"/>
      <c r="P572" s="57"/>
      <c r="Q572" s="57"/>
      <c r="R572" s="57"/>
      <c r="S572" s="57"/>
    </row>
    <row r="573" spans="2:19" x14ac:dyDescent="0.3">
      <c r="B573" s="41"/>
      <c r="C573" s="57"/>
      <c r="D573" s="57"/>
      <c r="E573" s="57"/>
      <c r="F573" s="57"/>
      <c r="G573" s="57"/>
      <c r="H573" s="57"/>
      <c r="I573" s="57"/>
      <c r="J573" s="57"/>
      <c r="K573" s="57"/>
      <c r="L573" s="57"/>
      <c r="M573" s="57"/>
      <c r="N573" s="57"/>
      <c r="O573" s="57"/>
      <c r="P573" s="57"/>
      <c r="Q573" s="57"/>
      <c r="R573" s="57"/>
      <c r="S573" s="57"/>
    </row>
    <row r="574" spans="2:19" x14ac:dyDescent="0.3">
      <c r="B574" s="41"/>
      <c r="C574" s="57"/>
      <c r="D574" s="57"/>
      <c r="E574" s="57"/>
      <c r="F574" s="57"/>
      <c r="G574" s="57"/>
      <c r="H574" s="57"/>
      <c r="I574" s="57"/>
      <c r="J574" s="57"/>
      <c r="K574" s="57"/>
      <c r="L574" s="57"/>
      <c r="M574" s="57"/>
      <c r="N574" s="57"/>
      <c r="O574" s="57"/>
      <c r="P574" s="57"/>
      <c r="Q574" s="57"/>
      <c r="R574" s="57"/>
      <c r="S574" s="57"/>
    </row>
    <row r="575" spans="2:19" x14ac:dyDescent="0.3">
      <c r="B575" s="41"/>
      <c r="C575" s="57"/>
      <c r="D575" s="57"/>
      <c r="E575" s="57"/>
      <c r="F575" s="57"/>
      <c r="G575" s="57"/>
      <c r="H575" s="57"/>
      <c r="I575" s="57"/>
      <c r="J575" s="57"/>
      <c r="K575" s="57"/>
      <c r="L575" s="57"/>
      <c r="M575" s="57"/>
      <c r="N575" s="57"/>
      <c r="O575" s="57"/>
      <c r="P575" s="57"/>
      <c r="Q575" s="57"/>
      <c r="R575" s="57"/>
      <c r="S575" s="57"/>
    </row>
    <row r="576" spans="2:19" x14ac:dyDescent="0.3">
      <c r="B576" s="41"/>
      <c r="C576" s="57"/>
      <c r="D576" s="57"/>
      <c r="E576" s="57"/>
      <c r="F576" s="57"/>
      <c r="G576" s="57"/>
      <c r="H576" s="57"/>
      <c r="I576" s="57"/>
      <c r="J576" s="57"/>
      <c r="K576" s="57"/>
      <c r="L576" s="57"/>
      <c r="M576" s="57"/>
      <c r="N576" s="57"/>
      <c r="O576" s="57"/>
      <c r="P576" s="57"/>
      <c r="Q576" s="57"/>
      <c r="R576" s="57"/>
      <c r="S576" s="57"/>
    </row>
    <row r="577" spans="2:19" x14ac:dyDescent="0.3">
      <c r="B577" s="41"/>
      <c r="C577" s="57"/>
      <c r="D577" s="57"/>
      <c r="E577" s="57"/>
      <c r="F577" s="57"/>
      <c r="G577" s="57"/>
      <c r="H577" s="57"/>
      <c r="I577" s="57"/>
      <c r="J577" s="57"/>
      <c r="K577" s="57"/>
      <c r="L577" s="57"/>
      <c r="M577" s="57"/>
      <c r="N577" s="57"/>
      <c r="O577" s="57"/>
      <c r="P577" s="57"/>
      <c r="Q577" s="57"/>
      <c r="R577" s="57"/>
      <c r="S577" s="57"/>
    </row>
    <row r="578" spans="2:19" x14ac:dyDescent="0.3">
      <c r="B578" s="41"/>
      <c r="C578" s="57"/>
      <c r="D578" s="57"/>
      <c r="E578" s="57"/>
      <c r="F578" s="57"/>
      <c r="G578" s="57"/>
      <c r="H578" s="57"/>
      <c r="I578" s="57"/>
      <c r="J578" s="57"/>
      <c r="K578" s="57"/>
      <c r="L578" s="57"/>
      <c r="M578" s="57"/>
      <c r="N578" s="57"/>
      <c r="O578" s="57"/>
      <c r="P578" s="57"/>
      <c r="Q578" s="57"/>
      <c r="R578" s="57"/>
      <c r="S578" s="57"/>
    </row>
    <row r="579" spans="2:19" x14ac:dyDescent="0.3">
      <c r="B579" s="41"/>
      <c r="C579" s="57"/>
      <c r="D579" s="57"/>
      <c r="E579" s="57"/>
      <c r="F579" s="57"/>
      <c r="G579" s="57"/>
      <c r="H579" s="57"/>
      <c r="I579" s="57"/>
      <c r="J579" s="57"/>
      <c r="K579" s="57"/>
      <c r="L579" s="57"/>
      <c r="M579" s="57"/>
      <c r="N579" s="57"/>
      <c r="O579" s="57"/>
      <c r="P579" s="57"/>
      <c r="Q579" s="57"/>
      <c r="R579" s="57"/>
      <c r="S579" s="57"/>
    </row>
    <row r="580" spans="2:19" x14ac:dyDescent="0.3">
      <c r="B580" s="41"/>
      <c r="C580" s="57"/>
      <c r="D580" s="57"/>
      <c r="E580" s="57"/>
      <c r="F580" s="57"/>
      <c r="G580" s="57"/>
      <c r="H580" s="57"/>
      <c r="I580" s="57"/>
      <c r="J580" s="57"/>
      <c r="K580" s="57"/>
      <c r="L580" s="57"/>
      <c r="M580" s="57"/>
      <c r="N580" s="57"/>
      <c r="O580" s="57"/>
      <c r="P580" s="57"/>
      <c r="Q580" s="57"/>
      <c r="R580" s="57"/>
      <c r="S580" s="57"/>
    </row>
    <row r="581" spans="2:19" x14ac:dyDescent="0.3">
      <c r="B581" s="41"/>
      <c r="C581" s="57"/>
      <c r="D581" s="57"/>
      <c r="E581" s="57"/>
      <c r="F581" s="57"/>
      <c r="G581" s="57"/>
      <c r="H581" s="57"/>
      <c r="I581" s="57"/>
      <c r="J581" s="57"/>
      <c r="K581" s="57"/>
      <c r="L581" s="57"/>
      <c r="M581" s="57"/>
      <c r="N581" s="57"/>
      <c r="O581" s="57"/>
      <c r="P581" s="57"/>
      <c r="Q581" s="57"/>
      <c r="R581" s="57"/>
      <c r="S581" s="57"/>
    </row>
    <row r="582" spans="2:19" x14ac:dyDescent="0.3">
      <c r="B582" s="41"/>
      <c r="C582" s="57"/>
      <c r="D582" s="57"/>
      <c r="E582" s="57"/>
      <c r="F582" s="57"/>
      <c r="G582" s="57"/>
      <c r="H582" s="57"/>
      <c r="I582" s="57"/>
      <c r="J582" s="57"/>
      <c r="K582" s="57"/>
      <c r="L582" s="57"/>
      <c r="M582" s="57"/>
      <c r="N582" s="57"/>
      <c r="O582" s="57"/>
      <c r="P582" s="57"/>
      <c r="Q582" s="57"/>
      <c r="R582" s="57"/>
      <c r="S582" s="57"/>
    </row>
    <row r="583" spans="2:19" x14ac:dyDescent="0.3">
      <c r="B583" s="41"/>
      <c r="C583" s="57"/>
      <c r="D583" s="57"/>
      <c r="E583" s="57"/>
      <c r="F583" s="57"/>
      <c r="G583" s="57"/>
      <c r="H583" s="57"/>
      <c r="I583" s="57"/>
      <c r="J583" s="57"/>
      <c r="K583" s="57"/>
      <c r="L583" s="57"/>
      <c r="M583" s="57"/>
      <c r="N583" s="57"/>
      <c r="O583" s="57"/>
      <c r="P583" s="57"/>
      <c r="Q583" s="57"/>
      <c r="R583" s="57"/>
      <c r="S583" s="57"/>
    </row>
    <row r="584" spans="2:19" x14ac:dyDescent="0.3">
      <c r="B584" s="41"/>
      <c r="C584" s="57"/>
      <c r="D584" s="57"/>
      <c r="E584" s="57"/>
      <c r="F584" s="57"/>
      <c r="G584" s="57"/>
      <c r="H584" s="57"/>
      <c r="I584" s="57"/>
      <c r="J584" s="57"/>
      <c r="K584" s="57"/>
      <c r="L584" s="57"/>
      <c r="M584" s="57"/>
      <c r="N584" s="57"/>
      <c r="O584" s="57"/>
      <c r="P584" s="57"/>
      <c r="Q584" s="57"/>
      <c r="R584" s="57"/>
      <c r="S584" s="57"/>
    </row>
    <row r="585" spans="2:19" x14ac:dyDescent="0.3">
      <c r="B585" s="41"/>
      <c r="C585" s="57"/>
      <c r="D585" s="57"/>
      <c r="E585" s="57"/>
      <c r="F585" s="57"/>
      <c r="G585" s="57"/>
      <c r="H585" s="57"/>
      <c r="I585" s="57"/>
      <c r="J585" s="57"/>
      <c r="K585" s="57"/>
      <c r="L585" s="57"/>
      <c r="M585" s="57"/>
      <c r="N585" s="57"/>
      <c r="O585" s="57"/>
      <c r="P585" s="57"/>
      <c r="Q585" s="57"/>
      <c r="R585" s="57"/>
      <c r="S585" s="57"/>
    </row>
    <row r="586" spans="2:19" x14ac:dyDescent="0.3">
      <c r="B586" s="41"/>
      <c r="C586" s="57"/>
      <c r="D586" s="57"/>
      <c r="E586" s="57"/>
      <c r="F586" s="57"/>
      <c r="G586" s="57"/>
      <c r="H586" s="57"/>
      <c r="I586" s="57"/>
      <c r="J586" s="57"/>
      <c r="K586" s="57"/>
      <c r="L586" s="57"/>
      <c r="M586" s="57"/>
      <c r="N586" s="57"/>
      <c r="O586" s="57"/>
      <c r="P586" s="57"/>
      <c r="Q586" s="57"/>
      <c r="R586" s="57"/>
      <c r="S586" s="57"/>
    </row>
    <row r="587" spans="2:19" x14ac:dyDescent="0.3">
      <c r="B587" s="41"/>
      <c r="C587" s="57"/>
      <c r="D587" s="57"/>
      <c r="E587" s="57"/>
      <c r="F587" s="57"/>
      <c r="G587" s="57"/>
      <c r="H587" s="57"/>
      <c r="I587" s="57"/>
      <c r="J587" s="57"/>
      <c r="K587" s="57"/>
      <c r="L587" s="57"/>
      <c r="M587" s="57"/>
      <c r="N587" s="57"/>
      <c r="O587" s="57"/>
      <c r="P587" s="57"/>
      <c r="Q587" s="57"/>
      <c r="R587" s="57"/>
      <c r="S587" s="57"/>
    </row>
    <row r="588" spans="2:19" x14ac:dyDescent="0.3">
      <c r="B588" s="41"/>
      <c r="C588" s="57"/>
      <c r="D588" s="57"/>
      <c r="E588" s="57"/>
      <c r="F588" s="57"/>
      <c r="G588" s="57"/>
      <c r="H588" s="57"/>
      <c r="I588" s="57"/>
      <c r="J588" s="57"/>
      <c r="K588" s="57"/>
      <c r="L588" s="57"/>
      <c r="M588" s="57"/>
      <c r="N588" s="57"/>
      <c r="O588" s="57"/>
      <c r="P588" s="57"/>
      <c r="Q588" s="57"/>
      <c r="R588" s="57"/>
      <c r="S588" s="57"/>
    </row>
    <row r="589" spans="2:19" x14ac:dyDescent="0.3">
      <c r="B589" s="41"/>
      <c r="C589" s="57"/>
      <c r="D589" s="57"/>
      <c r="E589" s="57"/>
      <c r="F589" s="57"/>
      <c r="G589" s="57"/>
      <c r="H589" s="57"/>
      <c r="I589" s="57"/>
      <c r="J589" s="57"/>
      <c r="K589" s="57"/>
      <c r="L589" s="57"/>
      <c r="M589" s="57"/>
      <c r="N589" s="57"/>
      <c r="O589" s="57"/>
      <c r="P589" s="57"/>
      <c r="Q589" s="57"/>
      <c r="R589" s="57"/>
      <c r="S589" s="57"/>
    </row>
    <row r="590" spans="2:19" x14ac:dyDescent="0.3">
      <c r="B590" s="41"/>
      <c r="C590" s="57"/>
      <c r="D590" s="57"/>
      <c r="E590" s="57"/>
      <c r="F590" s="57"/>
      <c r="G590" s="57"/>
      <c r="H590" s="57"/>
      <c r="I590" s="57"/>
      <c r="J590" s="57"/>
      <c r="K590" s="57"/>
      <c r="L590" s="57"/>
      <c r="M590" s="57"/>
      <c r="N590" s="57"/>
      <c r="O590" s="57"/>
      <c r="P590" s="57"/>
      <c r="Q590" s="57"/>
      <c r="R590" s="57"/>
      <c r="S590" s="57"/>
    </row>
    <row r="591" spans="2:19" x14ac:dyDescent="0.3">
      <c r="B591" s="41"/>
      <c r="C591" s="57"/>
      <c r="D591" s="57"/>
      <c r="E591" s="57"/>
      <c r="F591" s="57"/>
      <c r="G591" s="57"/>
      <c r="H591" s="57"/>
      <c r="I591" s="57"/>
      <c r="J591" s="57"/>
      <c r="K591" s="57"/>
      <c r="L591" s="57"/>
      <c r="M591" s="57"/>
      <c r="N591" s="57"/>
      <c r="O591" s="57"/>
      <c r="P591" s="57"/>
      <c r="Q591" s="57"/>
      <c r="R591" s="57"/>
      <c r="S591" s="57"/>
    </row>
    <row r="592" spans="2:19" x14ac:dyDescent="0.3">
      <c r="B592" s="41"/>
      <c r="C592" s="57"/>
      <c r="D592" s="57"/>
      <c r="E592" s="57"/>
      <c r="F592" s="57"/>
      <c r="G592" s="57"/>
      <c r="H592" s="57"/>
      <c r="I592" s="57"/>
      <c r="J592" s="57"/>
      <c r="K592" s="57"/>
      <c r="L592" s="57"/>
      <c r="M592" s="57"/>
      <c r="N592" s="57"/>
      <c r="O592" s="57"/>
      <c r="P592" s="57"/>
      <c r="Q592" s="57"/>
      <c r="R592" s="57"/>
      <c r="S592" s="57"/>
    </row>
    <row r="593" spans="2:19" x14ac:dyDescent="0.3">
      <c r="B593" s="41"/>
      <c r="C593" s="57"/>
      <c r="D593" s="57"/>
      <c r="E593" s="57"/>
      <c r="F593" s="57"/>
      <c r="G593" s="57"/>
      <c r="H593" s="57"/>
      <c r="I593" s="57"/>
      <c r="J593" s="57"/>
      <c r="K593" s="57"/>
      <c r="L593" s="57"/>
      <c r="M593" s="57"/>
      <c r="N593" s="57"/>
      <c r="O593" s="57"/>
      <c r="P593" s="57"/>
      <c r="Q593" s="57"/>
      <c r="R593" s="57"/>
      <c r="S593" s="57"/>
    </row>
    <row r="594" spans="2:19" x14ac:dyDescent="0.3">
      <c r="B594" s="41"/>
      <c r="C594" s="57"/>
      <c r="D594" s="57"/>
      <c r="E594" s="57"/>
      <c r="F594" s="57"/>
      <c r="G594" s="57"/>
      <c r="H594" s="57"/>
      <c r="I594" s="57"/>
      <c r="J594" s="57"/>
      <c r="K594" s="57"/>
      <c r="L594" s="57"/>
      <c r="M594" s="57"/>
      <c r="N594" s="57"/>
      <c r="O594" s="57"/>
      <c r="P594" s="57"/>
      <c r="Q594" s="57"/>
      <c r="R594" s="57"/>
      <c r="S594" s="57"/>
    </row>
    <row r="595" spans="2:19" x14ac:dyDescent="0.3">
      <c r="B595" s="41"/>
      <c r="C595" s="57"/>
      <c r="D595" s="57"/>
      <c r="E595" s="57"/>
      <c r="F595" s="57"/>
      <c r="G595" s="57"/>
      <c r="H595" s="57"/>
      <c r="I595" s="57"/>
      <c r="J595" s="57"/>
      <c r="K595" s="57"/>
      <c r="L595" s="57"/>
      <c r="M595" s="57"/>
      <c r="N595" s="57"/>
      <c r="O595" s="57"/>
      <c r="P595" s="57"/>
      <c r="Q595" s="57"/>
      <c r="R595" s="57"/>
      <c r="S595" s="57"/>
    </row>
    <row r="596" spans="2:19" x14ac:dyDescent="0.3">
      <c r="B596" s="41"/>
      <c r="C596" s="57"/>
      <c r="D596" s="57"/>
      <c r="E596" s="57"/>
      <c r="F596" s="57"/>
      <c r="G596" s="57"/>
      <c r="H596" s="57"/>
      <c r="I596" s="57"/>
      <c r="J596" s="57"/>
      <c r="K596" s="57"/>
      <c r="L596" s="57"/>
      <c r="M596" s="57"/>
      <c r="N596" s="57"/>
      <c r="O596" s="57"/>
      <c r="P596" s="57"/>
      <c r="Q596" s="57"/>
      <c r="R596" s="57"/>
      <c r="S596" s="57"/>
    </row>
    <row r="597" spans="2:19" x14ac:dyDescent="0.3">
      <c r="B597" s="41"/>
      <c r="C597" s="57"/>
      <c r="D597" s="57"/>
      <c r="E597" s="57"/>
      <c r="F597" s="57"/>
      <c r="G597" s="57"/>
      <c r="H597" s="57"/>
      <c r="I597" s="57"/>
      <c r="J597" s="57"/>
      <c r="K597" s="57"/>
      <c r="L597" s="57"/>
      <c r="M597" s="57"/>
      <c r="N597" s="57"/>
      <c r="O597" s="57"/>
      <c r="P597" s="57"/>
      <c r="Q597" s="57"/>
      <c r="R597" s="57"/>
      <c r="S597" s="57"/>
    </row>
  </sheetData>
  <mergeCells count="10">
    <mergeCell ref="A156:A191"/>
    <mergeCell ref="M5:P5"/>
    <mergeCell ref="Q5:S5"/>
    <mergeCell ref="A8:A43"/>
    <mergeCell ref="A45:A80"/>
    <mergeCell ref="A82:A117"/>
    <mergeCell ref="A119:A154"/>
    <mergeCell ref="C5:E5"/>
    <mergeCell ref="J5:L5"/>
    <mergeCell ref="F5:I5"/>
  </mergeCells>
  <conditionalFormatting sqref="F179:P190">
    <cfRule type="containsText" dxfId="1103" priority="2" operator="containsText" text="ntitulé">
      <formula>NOT(ISERROR(SEARCH("ntitulé",F179)))</formula>
    </cfRule>
    <cfRule type="containsBlanks" dxfId="1102" priority="3">
      <formula>LEN(TRIM(F179))=0</formula>
    </cfRule>
  </conditionalFormatting>
  <conditionalFormatting sqref="F179:P190">
    <cfRule type="containsText" dxfId="1101" priority="1" operator="containsText" text="libre">
      <formula>NOT(ISERROR(SEARCH("libre",F179)))</formula>
    </cfRule>
  </conditionalFormatting>
  <conditionalFormatting sqref="F45:P65">
    <cfRule type="containsText" dxfId="1100" priority="26" operator="containsText" text="ntitulé">
      <formula>NOT(ISERROR(SEARCH("ntitulé",F45)))</formula>
    </cfRule>
    <cfRule type="containsBlanks" dxfId="1099" priority="27">
      <formula>LEN(TRIM(F45))=0</formula>
    </cfRule>
  </conditionalFormatting>
  <conditionalFormatting sqref="F45:P65">
    <cfRule type="containsText" dxfId="1098" priority="25" operator="containsText" text="libre">
      <formula>NOT(ISERROR(SEARCH("libre",F45)))</formula>
    </cfRule>
  </conditionalFormatting>
  <conditionalFormatting sqref="F68:P68">
    <cfRule type="containsText" dxfId="1097" priority="23" operator="containsText" text="ntitulé">
      <formula>NOT(ISERROR(SEARCH("ntitulé",F68)))</formula>
    </cfRule>
    <cfRule type="containsBlanks" dxfId="1096" priority="24">
      <formula>LEN(TRIM(F68))=0</formula>
    </cfRule>
  </conditionalFormatting>
  <conditionalFormatting sqref="F68:P68">
    <cfRule type="containsText" dxfId="1095" priority="22" operator="containsText" text="libre">
      <formula>NOT(ISERROR(SEARCH("libre",F68)))</formula>
    </cfRule>
  </conditionalFormatting>
  <conditionalFormatting sqref="F69:P79">
    <cfRule type="containsText" dxfId="1094" priority="20" operator="containsText" text="ntitulé">
      <formula>NOT(ISERROR(SEARCH("ntitulé",F69)))</formula>
    </cfRule>
    <cfRule type="containsBlanks" dxfId="1093" priority="21">
      <formula>LEN(TRIM(F69))=0</formula>
    </cfRule>
  </conditionalFormatting>
  <conditionalFormatting sqref="F69:P79">
    <cfRule type="containsText" dxfId="1092" priority="19" operator="containsText" text="libre">
      <formula>NOT(ISERROR(SEARCH("libre",F69)))</formula>
    </cfRule>
  </conditionalFormatting>
  <conditionalFormatting sqref="F82:P102">
    <cfRule type="containsText" dxfId="1091" priority="17" operator="containsText" text="ntitulé">
      <formula>NOT(ISERROR(SEARCH("ntitulé",F82)))</formula>
    </cfRule>
    <cfRule type="containsBlanks" dxfId="1090" priority="18">
      <formula>LEN(TRIM(F82))=0</formula>
    </cfRule>
  </conditionalFormatting>
  <conditionalFormatting sqref="F82:P102">
    <cfRule type="containsText" dxfId="1089" priority="16" operator="containsText" text="libre">
      <formula>NOT(ISERROR(SEARCH("libre",F82)))</formula>
    </cfRule>
  </conditionalFormatting>
  <conditionalFormatting sqref="F105:P116">
    <cfRule type="containsText" dxfId="1088" priority="14" operator="containsText" text="ntitulé">
      <formula>NOT(ISERROR(SEARCH("ntitulé",F105)))</formula>
    </cfRule>
    <cfRule type="containsBlanks" dxfId="1087" priority="15">
      <formula>LEN(TRIM(F105))=0</formula>
    </cfRule>
  </conditionalFormatting>
  <conditionalFormatting sqref="F105:P116">
    <cfRule type="containsText" dxfId="1086" priority="13" operator="containsText" text="libre">
      <formula>NOT(ISERROR(SEARCH("libre",F105)))</formula>
    </cfRule>
  </conditionalFormatting>
  <conditionalFormatting sqref="F119:P139">
    <cfRule type="containsText" dxfId="1085" priority="11" operator="containsText" text="ntitulé">
      <formula>NOT(ISERROR(SEARCH("ntitulé",F119)))</formula>
    </cfRule>
    <cfRule type="containsBlanks" dxfId="1084" priority="12">
      <formula>LEN(TRIM(F119))=0</formula>
    </cfRule>
  </conditionalFormatting>
  <conditionalFormatting sqref="F119:P139">
    <cfRule type="containsText" dxfId="1083" priority="10" operator="containsText" text="libre">
      <formula>NOT(ISERROR(SEARCH("libre",F119)))</formula>
    </cfRule>
  </conditionalFormatting>
  <conditionalFormatting sqref="F142:P153">
    <cfRule type="containsText" dxfId="1082" priority="8" operator="containsText" text="ntitulé">
      <formula>NOT(ISERROR(SEARCH("ntitulé",F142)))</formula>
    </cfRule>
    <cfRule type="containsBlanks" dxfId="1081" priority="9">
      <formula>LEN(TRIM(F142))=0</formula>
    </cfRule>
  </conditionalFormatting>
  <conditionalFormatting sqref="F142:P153">
    <cfRule type="containsText" dxfId="1080" priority="7" operator="containsText" text="libre">
      <formula>NOT(ISERROR(SEARCH("libre",F142)))</formula>
    </cfRule>
  </conditionalFormatting>
  <conditionalFormatting sqref="F156:P176">
    <cfRule type="containsText" dxfId="1079" priority="5" operator="containsText" text="ntitulé">
      <formula>NOT(ISERROR(SEARCH("ntitulé",F156)))</formula>
    </cfRule>
    <cfRule type="containsBlanks" dxfId="1078" priority="6">
      <formula>LEN(TRIM(F156))=0</formula>
    </cfRule>
  </conditionalFormatting>
  <conditionalFormatting sqref="F156:P176">
    <cfRule type="containsText" dxfId="1077" priority="4" operator="containsText" text="libre">
      <formula>NOT(ISERROR(SEARCH("libre",F156)))</formula>
    </cfRule>
  </conditionalFormatting>
  <hyperlinks>
    <hyperlink ref="A1" location="TAB00!A1" display="Retour page de garde"/>
    <hyperlink ref="A2" location="'TAB6'!A1" display="Retour TAB6"/>
  </hyperlinks>
  <pageMargins left="0.7" right="0.7" top="0.75" bottom="0.75" header="0.3" footer="0.3"/>
  <pageSetup paperSize="8" scale="75" orientation="landscape" verticalDpi="300" r:id="rId1"/>
  <rowBreaks count="2" manualBreakCount="2">
    <brk id="81" max="18" man="1"/>
    <brk id="155" max="18" man="1"/>
  </rowBreaks>
  <colBreaks count="1" manualBreakCount="1">
    <brk id="19" max="596"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activeCell="B24" sqref="B24:Q24"/>
    </sheetView>
  </sheetViews>
  <sheetFormatPr baseColWidth="10" defaultColWidth="9.1640625" defaultRowHeight="13.5" x14ac:dyDescent="0.3"/>
  <cols>
    <col min="1" max="1" width="48.5" style="73" customWidth="1"/>
    <col min="2" max="6" width="16.6640625" style="77" customWidth="1"/>
    <col min="7" max="7" width="21.5" style="73" customWidth="1"/>
    <col min="8" max="16384" width="9.1640625" style="73"/>
  </cols>
  <sheetData>
    <row r="1" spans="1:7" ht="15" x14ac:dyDescent="0.3">
      <c r="A1" s="72" t="s">
        <v>152</v>
      </c>
    </row>
    <row r="2" spans="1:7" ht="15" x14ac:dyDescent="0.3">
      <c r="A2" s="72" t="s">
        <v>509</v>
      </c>
    </row>
    <row r="3" spans="1:7" ht="21" x14ac:dyDescent="0.3">
      <c r="A3" s="749" t="str">
        <f>TAB00!B83&amp;" : "&amp;TAB00!C83</f>
        <v>TAB6.3 : Interventions de tiers dans le financement des actifs régulés</v>
      </c>
      <c r="B3" s="749"/>
      <c r="C3" s="749"/>
      <c r="D3" s="749"/>
      <c r="E3" s="749"/>
      <c r="F3" s="749"/>
      <c r="G3" s="749"/>
    </row>
    <row r="4" spans="1:7" ht="16.5" x14ac:dyDescent="0.3">
      <c r="A4" s="76"/>
      <c r="B4" s="373"/>
      <c r="C4" s="373"/>
      <c r="D4" s="373"/>
      <c r="E4" s="373"/>
      <c r="F4" s="373"/>
      <c r="G4" s="76"/>
    </row>
    <row r="5" spans="1:7" s="184" customFormat="1" ht="27" x14ac:dyDescent="0.3">
      <c r="A5" s="374" t="s">
        <v>2</v>
      </c>
      <c r="B5" s="157" t="s">
        <v>110</v>
      </c>
      <c r="C5" s="157" t="s">
        <v>132</v>
      </c>
      <c r="D5" s="157" t="s">
        <v>299</v>
      </c>
      <c r="E5" s="157" t="s">
        <v>319</v>
      </c>
      <c r="F5" s="157" t="s">
        <v>298</v>
      </c>
      <c r="G5" s="375"/>
    </row>
    <row r="6" spans="1:7" x14ac:dyDescent="0.3">
      <c r="A6" s="376" t="s">
        <v>690</v>
      </c>
      <c r="B6" s="165">
        <f>SUM(B7:B11)</f>
        <v>0</v>
      </c>
      <c r="C6" s="165">
        <f t="shared" ref="C6:F6" si="0">SUM(C7:C11)</f>
        <v>0</v>
      </c>
      <c r="D6" s="165">
        <f t="shared" si="0"/>
        <v>0</v>
      </c>
      <c r="E6" s="165">
        <f t="shared" si="0"/>
        <v>0</v>
      </c>
      <c r="F6" s="165">
        <f t="shared" si="0"/>
        <v>0</v>
      </c>
    </row>
    <row r="7" spans="1:7" x14ac:dyDescent="0.3">
      <c r="A7" s="377" t="s">
        <v>459</v>
      </c>
      <c r="B7" s="270"/>
      <c r="C7" s="270"/>
      <c r="D7" s="270"/>
      <c r="E7" s="270"/>
      <c r="F7" s="270"/>
    </row>
    <row r="8" spans="1:7" x14ac:dyDescent="0.3">
      <c r="A8" s="377" t="s">
        <v>459</v>
      </c>
      <c r="B8" s="270"/>
      <c r="C8" s="270"/>
      <c r="D8" s="270"/>
      <c r="E8" s="270"/>
      <c r="F8" s="270"/>
    </row>
    <row r="9" spans="1:7" x14ac:dyDescent="0.3">
      <c r="A9" s="377" t="s">
        <v>459</v>
      </c>
      <c r="B9" s="270"/>
      <c r="C9" s="270"/>
      <c r="D9" s="270"/>
      <c r="E9" s="270"/>
      <c r="F9" s="270"/>
    </row>
    <row r="10" spans="1:7" x14ac:dyDescent="0.3">
      <c r="A10" s="377" t="s">
        <v>459</v>
      </c>
      <c r="B10" s="270"/>
      <c r="C10" s="270"/>
      <c r="D10" s="270"/>
      <c r="E10" s="270"/>
      <c r="F10" s="270"/>
    </row>
    <row r="11" spans="1:7" x14ac:dyDescent="0.3">
      <c r="A11" s="377" t="s">
        <v>459</v>
      </c>
      <c r="B11" s="270"/>
      <c r="C11" s="270"/>
      <c r="D11" s="270"/>
      <c r="E11" s="270"/>
      <c r="F11" s="270"/>
    </row>
    <row r="12" spans="1:7" x14ac:dyDescent="0.3">
      <c r="A12" s="376" t="s">
        <v>691</v>
      </c>
      <c r="B12" s="165">
        <f>SUM(B13:B17)</f>
        <v>0</v>
      </c>
      <c r="C12" s="165">
        <f t="shared" ref="C12:F12" si="1">SUM(C13:C17)</f>
        <v>0</v>
      </c>
      <c r="D12" s="165">
        <f t="shared" si="1"/>
        <v>0</v>
      </c>
      <c r="E12" s="165">
        <f t="shared" si="1"/>
        <v>0</v>
      </c>
      <c r="F12" s="165">
        <f t="shared" si="1"/>
        <v>0</v>
      </c>
    </row>
    <row r="13" spans="1:7" x14ac:dyDescent="0.3">
      <c r="A13" s="377" t="s">
        <v>459</v>
      </c>
      <c r="B13" s="270"/>
      <c r="C13" s="270"/>
      <c r="D13" s="270"/>
      <c r="E13" s="270"/>
      <c r="F13" s="270"/>
    </row>
    <row r="14" spans="1:7" x14ac:dyDescent="0.3">
      <c r="A14" s="377" t="s">
        <v>459</v>
      </c>
      <c r="B14" s="270"/>
      <c r="C14" s="270"/>
      <c r="D14" s="270"/>
      <c r="E14" s="270"/>
      <c r="F14" s="270"/>
    </row>
    <row r="15" spans="1:7" x14ac:dyDescent="0.3">
      <c r="A15" s="377" t="s">
        <v>459</v>
      </c>
      <c r="B15" s="270"/>
      <c r="C15" s="270"/>
      <c r="D15" s="270"/>
      <c r="E15" s="270"/>
      <c r="F15" s="270"/>
    </row>
    <row r="16" spans="1:7" x14ac:dyDescent="0.3">
      <c r="A16" s="377" t="s">
        <v>459</v>
      </c>
      <c r="B16" s="270"/>
      <c r="C16" s="270"/>
      <c r="D16" s="270"/>
      <c r="E16" s="270"/>
      <c r="F16" s="270"/>
    </row>
    <row r="17" spans="1:6" x14ac:dyDescent="0.3">
      <c r="A17" s="377" t="s">
        <v>459</v>
      </c>
      <c r="B17" s="270"/>
      <c r="C17" s="270"/>
      <c r="D17" s="270"/>
      <c r="E17" s="270"/>
      <c r="F17" s="270"/>
    </row>
    <row r="18" spans="1:6" x14ac:dyDescent="0.3">
      <c r="A18" s="376" t="s">
        <v>692</v>
      </c>
      <c r="B18" s="165">
        <f>SUM(B19:B23)</f>
        <v>0</v>
      </c>
      <c r="C18" s="165">
        <f t="shared" ref="C18:F18" si="2">SUM(C19:C23)</f>
        <v>0</v>
      </c>
      <c r="D18" s="165">
        <f t="shared" si="2"/>
        <v>0</v>
      </c>
      <c r="E18" s="165">
        <f t="shared" si="2"/>
        <v>0</v>
      </c>
      <c r="F18" s="165">
        <f t="shared" si="2"/>
        <v>0</v>
      </c>
    </row>
    <row r="19" spans="1:6" x14ac:dyDescent="0.3">
      <c r="A19" s="377" t="s">
        <v>459</v>
      </c>
      <c r="B19" s="270"/>
      <c r="C19" s="270"/>
      <c r="D19" s="270"/>
      <c r="E19" s="270"/>
      <c r="F19" s="270"/>
    </row>
    <row r="20" spans="1:6" x14ac:dyDescent="0.3">
      <c r="A20" s="377" t="s">
        <v>459</v>
      </c>
      <c r="B20" s="270"/>
      <c r="C20" s="270"/>
      <c r="D20" s="270"/>
      <c r="E20" s="270"/>
      <c r="F20" s="270"/>
    </row>
    <row r="21" spans="1:6" x14ac:dyDescent="0.3">
      <c r="A21" s="377" t="s">
        <v>459</v>
      </c>
      <c r="B21" s="270"/>
      <c r="C21" s="270"/>
      <c r="D21" s="270"/>
      <c r="E21" s="270"/>
      <c r="F21" s="270"/>
    </row>
    <row r="22" spans="1:6" x14ac:dyDescent="0.3">
      <c r="A22" s="377" t="s">
        <v>459</v>
      </c>
      <c r="B22" s="270"/>
      <c r="C22" s="270"/>
      <c r="D22" s="270"/>
      <c r="E22" s="270"/>
      <c r="F22" s="270"/>
    </row>
    <row r="23" spans="1:6" x14ac:dyDescent="0.3">
      <c r="A23" s="377" t="s">
        <v>459</v>
      </c>
      <c r="B23" s="270"/>
      <c r="C23" s="270"/>
      <c r="D23" s="270"/>
      <c r="E23" s="270"/>
      <c r="F23" s="270"/>
    </row>
    <row r="24" spans="1:6" x14ac:dyDescent="0.3">
      <c r="A24" s="376" t="s">
        <v>349</v>
      </c>
      <c r="B24" s="165">
        <f>SUM(B25:B29)</f>
        <v>0</v>
      </c>
      <c r="C24" s="165">
        <f t="shared" ref="C24:F24" si="3">SUM(C25:C29)</f>
        <v>0</v>
      </c>
      <c r="D24" s="165">
        <f t="shared" si="3"/>
        <v>0</v>
      </c>
      <c r="E24" s="165">
        <f t="shared" si="3"/>
        <v>0</v>
      </c>
      <c r="F24" s="165">
        <f t="shared" si="3"/>
        <v>0</v>
      </c>
    </row>
    <row r="25" spans="1:6" x14ac:dyDescent="0.3">
      <c r="A25" s="377" t="s">
        <v>459</v>
      </c>
      <c r="B25" s="270"/>
      <c r="C25" s="270"/>
      <c r="D25" s="270"/>
      <c r="E25" s="270"/>
      <c r="F25" s="270"/>
    </row>
    <row r="26" spans="1:6" x14ac:dyDescent="0.3">
      <c r="A26" s="377" t="s">
        <v>459</v>
      </c>
      <c r="B26" s="270"/>
      <c r="C26" s="270"/>
      <c r="D26" s="270"/>
      <c r="E26" s="270"/>
      <c r="F26" s="270"/>
    </row>
    <row r="27" spans="1:6" x14ac:dyDescent="0.3">
      <c r="A27" s="377" t="s">
        <v>459</v>
      </c>
      <c r="B27" s="270"/>
      <c r="C27" s="270"/>
      <c r="D27" s="270"/>
      <c r="E27" s="270"/>
      <c r="F27" s="270"/>
    </row>
    <row r="28" spans="1:6" x14ac:dyDescent="0.3">
      <c r="A28" s="377" t="s">
        <v>459</v>
      </c>
      <c r="B28" s="270"/>
      <c r="C28" s="270"/>
      <c r="D28" s="270"/>
      <c r="E28" s="270"/>
      <c r="F28" s="270"/>
    </row>
    <row r="29" spans="1:6" x14ac:dyDescent="0.3">
      <c r="A29" s="377" t="s">
        <v>459</v>
      </c>
      <c r="B29" s="270"/>
      <c r="C29" s="270"/>
      <c r="D29" s="270"/>
      <c r="E29" s="270"/>
      <c r="F29" s="270"/>
    </row>
    <row r="30" spans="1:6" x14ac:dyDescent="0.3">
      <c r="A30" s="376" t="s">
        <v>689</v>
      </c>
      <c r="B30" s="165">
        <f>SUM(B31:B35)</f>
        <v>0</v>
      </c>
      <c r="C30" s="165">
        <f t="shared" ref="C30:F30" si="4">SUM(C31:C35)</f>
        <v>0</v>
      </c>
      <c r="D30" s="165">
        <f t="shared" si="4"/>
        <v>0</v>
      </c>
      <c r="E30" s="165">
        <f t="shared" si="4"/>
        <v>0</v>
      </c>
      <c r="F30" s="165">
        <f t="shared" si="4"/>
        <v>0</v>
      </c>
    </row>
    <row r="31" spans="1:6" x14ac:dyDescent="0.3">
      <c r="A31" s="377" t="s">
        <v>459</v>
      </c>
      <c r="B31" s="270"/>
      <c r="C31" s="270"/>
      <c r="D31" s="270"/>
      <c r="E31" s="270"/>
      <c r="F31" s="270"/>
    </row>
    <row r="32" spans="1:6" x14ac:dyDescent="0.3">
      <c r="A32" s="377" t="s">
        <v>459</v>
      </c>
      <c r="B32" s="270"/>
      <c r="C32" s="270"/>
      <c r="D32" s="270"/>
      <c r="E32" s="270"/>
      <c r="F32" s="270"/>
    </row>
    <row r="33" spans="1:6" x14ac:dyDescent="0.3">
      <c r="A33" s="377" t="s">
        <v>459</v>
      </c>
      <c r="B33" s="270"/>
      <c r="C33" s="270"/>
      <c r="D33" s="270"/>
      <c r="E33" s="270"/>
      <c r="F33" s="270"/>
    </row>
    <row r="34" spans="1:6" x14ac:dyDescent="0.3">
      <c r="A34" s="377" t="s">
        <v>459</v>
      </c>
      <c r="B34" s="270"/>
      <c r="C34" s="270"/>
      <c r="D34" s="270"/>
      <c r="E34" s="270"/>
      <c r="F34" s="270"/>
    </row>
    <row r="35" spans="1:6" x14ac:dyDescent="0.3">
      <c r="A35" s="377" t="s">
        <v>459</v>
      </c>
      <c r="B35" s="270"/>
      <c r="C35" s="270"/>
      <c r="D35" s="270"/>
      <c r="E35" s="270"/>
      <c r="F35" s="270"/>
    </row>
    <row r="36" spans="1:6" x14ac:dyDescent="0.3">
      <c r="B36" s="73"/>
      <c r="C36" s="73"/>
      <c r="D36" s="73"/>
      <c r="E36" s="73"/>
      <c r="F36" s="73"/>
    </row>
    <row r="37" spans="1:6" x14ac:dyDescent="0.3">
      <c r="A37" s="378" t="s">
        <v>54</v>
      </c>
      <c r="B37" s="89">
        <f>SUM(B6,B12,B18,B24,B30)</f>
        <v>0</v>
      </c>
      <c r="C37" s="89">
        <f t="shared" ref="C37:F37" si="5">SUM(C6,C12,C18,C24,C30)</f>
        <v>0</v>
      </c>
      <c r="D37" s="89">
        <f t="shared" si="5"/>
        <v>0</v>
      </c>
      <c r="E37" s="89">
        <f t="shared" si="5"/>
        <v>0</v>
      </c>
      <c r="F37" s="89">
        <f t="shared" si="5"/>
        <v>0</v>
      </c>
    </row>
    <row r="38" spans="1:6" s="184" customFormat="1" ht="27" x14ac:dyDescent="0.3">
      <c r="A38" s="395" t="s">
        <v>699</v>
      </c>
      <c r="B38" s="379">
        <f>SUM(TAB6.1!H29,TAB6.1!H43)</f>
        <v>0</v>
      </c>
      <c r="C38" s="379">
        <f>SUM(TAB6.1!H66,TAB6.1!H80)</f>
        <v>0</v>
      </c>
      <c r="D38" s="379">
        <f>SUM(TAB6.1!H103,TAB6.1!H117)</f>
        <v>0</v>
      </c>
      <c r="E38" s="379">
        <f>SUM(TAB6.1!H140,TAB6.1!H154)</f>
        <v>0</v>
      </c>
      <c r="F38" s="379">
        <f>SUM(TAB6.1!H177,TAB6.1!H191)</f>
        <v>0</v>
      </c>
    </row>
    <row r="39" spans="1:6" ht="27" x14ac:dyDescent="0.3">
      <c r="A39" s="385" t="s">
        <v>700</v>
      </c>
      <c r="B39" s="379">
        <f>B37-B38</f>
        <v>0</v>
      </c>
      <c r="C39" s="379">
        <f t="shared" ref="C39:F39" si="6">C37-C38</f>
        <v>0</v>
      </c>
      <c r="D39" s="379">
        <f t="shared" si="6"/>
        <v>0</v>
      </c>
      <c r="E39" s="379">
        <f t="shared" si="6"/>
        <v>0</v>
      </c>
      <c r="F39" s="379">
        <f t="shared" si="6"/>
        <v>0</v>
      </c>
    </row>
  </sheetData>
  <mergeCells count="1">
    <mergeCell ref="A3:G3"/>
  </mergeCells>
  <conditionalFormatting sqref="A19:A23">
    <cfRule type="containsText" dxfId="1076" priority="23" operator="containsText" text="ntitulé">
      <formula>NOT(ISERROR(SEARCH("ntitulé",A19)))</formula>
    </cfRule>
    <cfRule type="containsBlanks" dxfId="1075" priority="24">
      <formula>LEN(TRIM(A19))=0</formula>
    </cfRule>
  </conditionalFormatting>
  <conditionalFormatting sqref="A19:A23">
    <cfRule type="containsText" dxfId="1074" priority="22" operator="containsText" text="libre">
      <formula>NOT(ISERROR(SEARCH("libre",A19)))</formula>
    </cfRule>
  </conditionalFormatting>
  <conditionalFormatting sqref="A19:A23">
    <cfRule type="containsText" dxfId="1073" priority="20" operator="containsText" text="ntitulé">
      <formula>NOT(ISERROR(SEARCH("ntitulé",A19)))</formula>
    </cfRule>
    <cfRule type="containsBlanks" dxfId="1072" priority="21">
      <formula>LEN(TRIM(A19))=0</formula>
    </cfRule>
  </conditionalFormatting>
  <conditionalFormatting sqref="A19:A23">
    <cfRule type="containsText" dxfId="1071" priority="19" operator="containsText" text="libre">
      <formula>NOT(ISERROR(SEARCH("libre",A19)))</formula>
    </cfRule>
  </conditionalFormatting>
  <conditionalFormatting sqref="B25:F29">
    <cfRule type="containsText" dxfId="1070" priority="17" operator="containsText" text="ntitulé">
      <formula>NOT(ISERROR(SEARCH("ntitulé",B25)))</formula>
    </cfRule>
    <cfRule type="containsBlanks" dxfId="1069" priority="18">
      <formula>LEN(TRIM(B25))=0</formula>
    </cfRule>
  </conditionalFormatting>
  <conditionalFormatting sqref="B25:F29">
    <cfRule type="containsText" dxfId="1068" priority="16" operator="containsText" text="libre">
      <formula>NOT(ISERROR(SEARCH("libre",B25)))</formula>
    </cfRule>
  </conditionalFormatting>
  <conditionalFormatting sqref="A25:A29">
    <cfRule type="containsText" dxfId="1067" priority="14" operator="containsText" text="ntitulé">
      <formula>NOT(ISERROR(SEARCH("ntitulé",A25)))</formula>
    </cfRule>
    <cfRule type="containsBlanks" dxfId="1066" priority="15">
      <formula>LEN(TRIM(A25))=0</formula>
    </cfRule>
  </conditionalFormatting>
  <conditionalFormatting sqref="A25:A29">
    <cfRule type="containsText" dxfId="1065" priority="13" operator="containsText" text="libre">
      <formula>NOT(ISERROR(SEARCH("libre",A25)))</formula>
    </cfRule>
  </conditionalFormatting>
  <conditionalFormatting sqref="A25:A29">
    <cfRule type="containsText" dxfId="1064" priority="11" operator="containsText" text="ntitulé">
      <formula>NOT(ISERROR(SEARCH("ntitulé",A25)))</formula>
    </cfRule>
    <cfRule type="containsBlanks" dxfId="1063" priority="12">
      <formula>LEN(TRIM(A25))=0</formula>
    </cfRule>
  </conditionalFormatting>
  <conditionalFormatting sqref="A25:A29">
    <cfRule type="containsText" dxfId="1062" priority="10" operator="containsText" text="libre">
      <formula>NOT(ISERROR(SEARCH("libre",A25)))</formula>
    </cfRule>
  </conditionalFormatting>
  <conditionalFormatting sqref="B31:F35">
    <cfRule type="containsText" dxfId="1061" priority="8" operator="containsText" text="ntitulé">
      <formula>NOT(ISERROR(SEARCH("ntitulé",B31)))</formula>
    </cfRule>
    <cfRule type="containsBlanks" dxfId="1060" priority="9">
      <formula>LEN(TRIM(B31))=0</formula>
    </cfRule>
  </conditionalFormatting>
  <conditionalFormatting sqref="B31:F35">
    <cfRule type="containsText" dxfId="1059" priority="7" operator="containsText" text="libre">
      <formula>NOT(ISERROR(SEARCH("libre",B31)))</formula>
    </cfRule>
  </conditionalFormatting>
  <conditionalFormatting sqref="A31:A35">
    <cfRule type="containsText" dxfId="1058" priority="5" operator="containsText" text="ntitulé">
      <formula>NOT(ISERROR(SEARCH("ntitulé",A31)))</formula>
    </cfRule>
    <cfRule type="containsBlanks" dxfId="1057" priority="6">
      <formula>LEN(TRIM(A31))=0</formula>
    </cfRule>
  </conditionalFormatting>
  <conditionalFormatting sqref="A31:A35">
    <cfRule type="containsText" dxfId="1056" priority="4" operator="containsText" text="libre">
      <formula>NOT(ISERROR(SEARCH("libre",A31)))</formula>
    </cfRule>
  </conditionalFormatting>
  <conditionalFormatting sqref="A31:A35">
    <cfRule type="containsText" dxfId="1055" priority="2" operator="containsText" text="ntitulé">
      <formula>NOT(ISERROR(SEARCH("ntitulé",A31)))</formula>
    </cfRule>
    <cfRule type="containsBlanks" dxfId="1054" priority="3">
      <formula>LEN(TRIM(A31))=0</formula>
    </cfRule>
  </conditionalFormatting>
  <conditionalFormatting sqref="A31:A35">
    <cfRule type="containsText" dxfId="1053" priority="1" operator="containsText" text="libre">
      <formula>NOT(ISERROR(SEARCH("libre",A31)))</formula>
    </cfRule>
  </conditionalFormatting>
  <conditionalFormatting sqref="B19:F23">
    <cfRule type="containsText" dxfId="1052" priority="26" operator="containsText" text="ntitulé">
      <formula>NOT(ISERROR(SEARCH("ntitulé",B19)))</formula>
    </cfRule>
    <cfRule type="containsBlanks" dxfId="1051" priority="27">
      <formula>LEN(TRIM(B19))=0</formula>
    </cfRule>
  </conditionalFormatting>
  <conditionalFormatting sqref="B19:F23">
    <cfRule type="containsText" dxfId="1050" priority="25" operator="containsText" text="libre">
      <formula>NOT(ISERROR(SEARCH("libre",B19)))</formula>
    </cfRule>
  </conditionalFormatting>
  <conditionalFormatting sqref="B7:F11">
    <cfRule type="containsText" dxfId="1049" priority="44" operator="containsText" text="ntitulé">
      <formula>NOT(ISERROR(SEARCH("ntitulé",B7)))</formula>
    </cfRule>
    <cfRule type="containsBlanks" dxfId="1048" priority="45">
      <formula>LEN(TRIM(B7))=0</formula>
    </cfRule>
  </conditionalFormatting>
  <conditionalFormatting sqref="B7:F11">
    <cfRule type="containsText" dxfId="1047" priority="43" operator="containsText" text="libre">
      <formula>NOT(ISERROR(SEARCH("libre",B7)))</formula>
    </cfRule>
  </conditionalFormatting>
  <conditionalFormatting sqref="A7:A11">
    <cfRule type="containsText" dxfId="1046" priority="41" operator="containsText" text="ntitulé">
      <formula>NOT(ISERROR(SEARCH("ntitulé",A7)))</formula>
    </cfRule>
    <cfRule type="containsBlanks" dxfId="1045" priority="42">
      <formula>LEN(TRIM(A7))=0</formula>
    </cfRule>
  </conditionalFormatting>
  <conditionalFormatting sqref="A7:A11">
    <cfRule type="containsText" dxfId="1044" priority="40" operator="containsText" text="libre">
      <formula>NOT(ISERROR(SEARCH("libre",A7)))</formula>
    </cfRule>
  </conditionalFormatting>
  <conditionalFormatting sqref="A7:A11">
    <cfRule type="containsText" dxfId="1043" priority="38" operator="containsText" text="ntitulé">
      <formula>NOT(ISERROR(SEARCH("ntitulé",A7)))</formula>
    </cfRule>
    <cfRule type="containsBlanks" dxfId="1042" priority="39">
      <formula>LEN(TRIM(A7))=0</formula>
    </cfRule>
  </conditionalFormatting>
  <conditionalFormatting sqref="A7:A11">
    <cfRule type="containsText" dxfId="1041" priority="37" operator="containsText" text="libre">
      <formula>NOT(ISERROR(SEARCH("libre",A7)))</formula>
    </cfRule>
  </conditionalFormatting>
  <conditionalFormatting sqref="B13:F17">
    <cfRule type="containsText" dxfId="1040" priority="35" operator="containsText" text="ntitulé">
      <formula>NOT(ISERROR(SEARCH("ntitulé",B13)))</formula>
    </cfRule>
    <cfRule type="containsBlanks" dxfId="1039" priority="36">
      <formula>LEN(TRIM(B13))=0</formula>
    </cfRule>
  </conditionalFormatting>
  <conditionalFormatting sqref="B13:F17">
    <cfRule type="containsText" dxfId="1038" priority="34" operator="containsText" text="libre">
      <formula>NOT(ISERROR(SEARCH("libre",B13)))</formula>
    </cfRule>
  </conditionalFormatting>
  <conditionalFormatting sqref="A13:A17">
    <cfRule type="containsText" dxfId="1037" priority="32" operator="containsText" text="ntitulé">
      <formula>NOT(ISERROR(SEARCH("ntitulé",A13)))</formula>
    </cfRule>
    <cfRule type="containsBlanks" dxfId="1036" priority="33">
      <formula>LEN(TRIM(A13))=0</formula>
    </cfRule>
  </conditionalFormatting>
  <conditionalFormatting sqref="A13:A17">
    <cfRule type="containsText" dxfId="1035" priority="31" operator="containsText" text="libre">
      <formula>NOT(ISERROR(SEARCH("libre",A13)))</formula>
    </cfRule>
  </conditionalFormatting>
  <conditionalFormatting sqref="A13:A17">
    <cfRule type="containsText" dxfId="1034" priority="29" operator="containsText" text="ntitulé">
      <formula>NOT(ISERROR(SEARCH("ntitulé",A13)))</formula>
    </cfRule>
    <cfRule type="containsBlanks" dxfId="1033" priority="30">
      <formula>LEN(TRIM(A13))=0</formula>
    </cfRule>
  </conditionalFormatting>
  <conditionalFormatting sqref="A13:A17">
    <cfRule type="containsText" dxfId="1032" priority="28" operator="containsText" text="libre">
      <formula>NOT(ISERROR(SEARCH("libre",A13)))</formula>
    </cfRule>
  </conditionalFormatting>
  <hyperlinks>
    <hyperlink ref="A1" location="TAB00!A1" display="TAB00!A1"/>
    <hyperlink ref="A2" location="'TAB2'!A1" display="Retour TAB2"/>
  </hyperlinks>
  <pageMargins left="0.7" right="0.7" top="0.75" bottom="0.75" header="0.3" footer="0.3"/>
  <pageSetup paperSize="9" scale="88" orientation="portrait"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
  <sheetViews>
    <sheetView zoomScaleNormal="100" workbookViewId="0">
      <selection activeCell="B24" sqref="B24:Q24"/>
    </sheetView>
  </sheetViews>
  <sheetFormatPr baseColWidth="10" defaultColWidth="14.6640625" defaultRowHeight="13.5" x14ac:dyDescent="0.3"/>
  <cols>
    <col min="1" max="1" width="35.83203125" style="1" customWidth="1"/>
    <col min="2" max="7" width="19.83203125" style="1" customWidth="1"/>
    <col min="8" max="9" width="19.1640625" style="1" customWidth="1"/>
    <col min="10" max="10" width="25.33203125" style="1" bestFit="1" customWidth="1"/>
    <col min="11" max="11" width="16.83203125" style="1" bestFit="1" customWidth="1"/>
    <col min="12" max="12" width="27" style="1" customWidth="1"/>
    <col min="13" max="16384" width="14.6640625" style="1"/>
  </cols>
  <sheetData>
    <row r="1" spans="1:36" ht="15" x14ac:dyDescent="0.3">
      <c r="A1" s="52" t="s">
        <v>152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3" spans="1:36" s="51" customFormat="1" ht="22.15" customHeight="1" x14ac:dyDescent="0.35">
      <c r="A3" s="161" t="str">
        <f>TAB00!B84&amp;" : "&amp;TAB00!C84</f>
        <v>TAB7 : Charges nettes relatives aux projets spécifiques</v>
      </c>
      <c r="B3" s="394"/>
      <c r="C3" s="394"/>
      <c r="D3" s="394"/>
      <c r="E3" s="394"/>
      <c r="F3" s="394"/>
      <c r="G3" s="394"/>
      <c r="H3" s="394"/>
      <c r="I3" s="394"/>
      <c r="J3" s="394"/>
      <c r="K3" s="394"/>
    </row>
    <row r="4" spans="1:36" s="51" customFormat="1" x14ac:dyDescent="0.3"/>
    <row r="5" spans="1:36" s="51" customFormat="1" x14ac:dyDescent="0.3"/>
    <row r="6" spans="1:36" x14ac:dyDescent="0.3">
      <c r="A6" s="795" t="s">
        <v>394</v>
      </c>
      <c r="B6" s="795"/>
      <c r="C6" s="795"/>
      <c r="D6" s="795"/>
      <c r="E6" s="795"/>
      <c r="F6" s="795"/>
    </row>
    <row r="7" spans="1:36" x14ac:dyDescent="0.3">
      <c r="A7" s="73"/>
      <c r="B7" s="534">
        <v>2019</v>
      </c>
      <c r="C7" s="534">
        <v>2020</v>
      </c>
      <c r="D7" s="534">
        <v>2021</v>
      </c>
      <c r="E7" s="534">
        <v>2022</v>
      </c>
      <c r="F7" s="534">
        <v>2023</v>
      </c>
    </row>
    <row r="8" spans="1:36" x14ac:dyDescent="0.3">
      <c r="A8" s="73" t="s">
        <v>821</v>
      </c>
      <c r="B8" s="270"/>
      <c r="C8" s="270"/>
      <c r="D8" s="270"/>
      <c r="E8" s="270"/>
      <c r="F8" s="270"/>
    </row>
    <row r="9" spans="1:36" x14ac:dyDescent="0.3">
      <c r="A9" s="73" t="s">
        <v>60</v>
      </c>
      <c r="B9" s="270"/>
      <c r="C9" s="270"/>
      <c r="D9" s="270"/>
      <c r="E9" s="270"/>
      <c r="F9" s="270"/>
    </row>
    <row r="10" spans="1:36" x14ac:dyDescent="0.3">
      <c r="A10" s="535" t="s">
        <v>709</v>
      </c>
      <c r="B10" s="300">
        <f>B8*B9</f>
        <v>0</v>
      </c>
      <c r="C10" s="300">
        <f>C8*C9</f>
        <v>0</v>
      </c>
      <c r="D10" s="300">
        <f>D8*D9</f>
        <v>0</v>
      </c>
      <c r="E10" s="300">
        <f>E8*E9</f>
        <v>0</v>
      </c>
      <c r="F10" s="300">
        <f>F8*F9</f>
        <v>0</v>
      </c>
    </row>
    <row r="11" spans="1:36" x14ac:dyDescent="0.3">
      <c r="A11" s="73" t="s">
        <v>708</v>
      </c>
      <c r="B11" s="270"/>
      <c r="C11" s="270"/>
      <c r="D11" s="270"/>
      <c r="E11" s="270"/>
      <c r="F11" s="270"/>
    </row>
    <row r="12" spans="1:36" x14ac:dyDescent="0.3">
      <c r="A12" s="536" t="s">
        <v>312</v>
      </c>
      <c r="B12" s="536">
        <f>B10+B11</f>
        <v>0</v>
      </c>
      <c r="C12" s="536">
        <f>C10+C11</f>
        <v>0</v>
      </c>
      <c r="D12" s="536">
        <f>D10+D11</f>
        <v>0</v>
      </c>
      <c r="E12" s="536">
        <f>E10+E11</f>
        <v>0</v>
      </c>
      <c r="F12" s="536">
        <f>F10+F11</f>
        <v>0</v>
      </c>
    </row>
  </sheetData>
  <mergeCells count="1">
    <mergeCell ref="A6:F6"/>
  </mergeCells>
  <conditionalFormatting sqref="B8:F9">
    <cfRule type="containsText" dxfId="1031" priority="5" operator="containsText" text="ntitulé">
      <formula>NOT(ISERROR(SEARCH("ntitulé",B8)))</formula>
    </cfRule>
    <cfRule type="containsBlanks" dxfId="1030" priority="6">
      <formula>LEN(TRIM(B8))=0</formula>
    </cfRule>
  </conditionalFormatting>
  <conditionalFormatting sqref="B8:F9">
    <cfRule type="containsText" dxfId="1029" priority="4" operator="containsText" text="libre">
      <formula>NOT(ISERROR(SEARCH("libre",B8)))</formula>
    </cfRule>
  </conditionalFormatting>
  <conditionalFormatting sqref="B11:F11">
    <cfRule type="containsText" dxfId="1028" priority="2" operator="containsText" text="ntitulé">
      <formula>NOT(ISERROR(SEARCH("ntitulé",B11)))</formula>
    </cfRule>
    <cfRule type="containsBlanks" dxfId="1027" priority="3">
      <formula>LEN(TRIM(B11))=0</formula>
    </cfRule>
  </conditionalFormatting>
  <conditionalFormatting sqref="B11:F11">
    <cfRule type="containsText" dxfId="1026" priority="1" operator="containsText" text="libre">
      <formula>NOT(ISERROR(SEARCH("libre",B11)))</formula>
    </cfRule>
  </conditionalFormatting>
  <hyperlinks>
    <hyperlink ref="A1" location="TAB00!A1" display="Retour page de garde"/>
  </hyperlinks>
  <pageMargins left="0.7" right="0.7" top="0.75" bottom="0.75" header="0.3" footer="0.3"/>
  <pageSetup paperSize="9" orientation="landscape" verticalDpi="300" r:id="rId1"/>
  <colBreaks count="1" manualBreakCount="1">
    <brk id="7"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6"/>
  <sheetViews>
    <sheetView topLeftCell="A25" zoomScaleNormal="100" workbookViewId="0">
      <selection activeCell="B24" sqref="B24:Q24"/>
    </sheetView>
  </sheetViews>
  <sheetFormatPr baseColWidth="10" defaultColWidth="14.6640625" defaultRowHeight="13.5" x14ac:dyDescent="0.3"/>
  <cols>
    <col min="1" max="1" width="35.83203125" style="148" customWidth="1"/>
    <col min="2" max="12" width="15" style="148" customWidth="1"/>
    <col min="13" max="16384" width="14.6640625" style="148"/>
  </cols>
  <sheetData>
    <row r="1" spans="1:36" x14ac:dyDescent="0.3">
      <c r="A1" s="396" t="s">
        <v>152</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row>
    <row r="3" spans="1:36" s="398" customFormat="1" ht="22.15" customHeight="1" x14ac:dyDescent="0.35">
      <c r="A3" s="160" t="str">
        <f>TAB00!B85&amp;" : "&amp;TAB00!C85</f>
        <v>TAB8 : Soldes régulatoires</v>
      </c>
      <c r="B3" s="397"/>
      <c r="C3" s="397"/>
      <c r="D3" s="397"/>
      <c r="E3" s="397"/>
      <c r="F3" s="397"/>
      <c r="G3" s="397"/>
      <c r="H3" s="397"/>
      <c r="I3" s="397"/>
      <c r="J3" s="397"/>
      <c r="K3" s="397"/>
    </row>
    <row r="4" spans="1:36" s="398" customFormat="1" x14ac:dyDescent="0.3"/>
    <row r="5" spans="1:36" s="398" customFormat="1" x14ac:dyDescent="0.3"/>
    <row r="6" spans="1:36" s="398" customFormat="1" x14ac:dyDescent="0.3">
      <c r="A6" s="796" t="s">
        <v>316</v>
      </c>
      <c r="B6" s="796"/>
      <c r="C6" s="796"/>
      <c r="D6" s="796"/>
      <c r="E6" s="796"/>
      <c r="F6" s="796"/>
      <c r="G6" s="796"/>
      <c r="H6" s="796"/>
      <c r="I6" s="796"/>
      <c r="J6" s="796"/>
      <c r="K6" s="796"/>
    </row>
    <row r="7" spans="1:36" s="398" customFormat="1" x14ac:dyDescent="0.3"/>
    <row r="8" spans="1:36" s="399" customFormat="1" x14ac:dyDescent="0.3">
      <c r="B8" s="400">
        <v>2008</v>
      </c>
      <c r="C8" s="400">
        <v>2009</v>
      </c>
      <c r="D8" s="400">
        <v>2010</v>
      </c>
      <c r="E8" s="400">
        <v>2011</v>
      </c>
      <c r="F8" s="400">
        <v>2012</v>
      </c>
      <c r="G8" s="400">
        <v>2013</v>
      </c>
      <c r="H8" s="400">
        <v>2014</v>
      </c>
      <c r="I8" s="400">
        <v>2015</v>
      </c>
      <c r="J8" s="400">
        <v>2016</v>
      </c>
    </row>
    <row r="9" spans="1:36" s="399" customFormat="1" x14ac:dyDescent="0.3">
      <c r="A9" s="401" t="s">
        <v>359</v>
      </c>
      <c r="B9" s="402"/>
      <c r="C9" s="402"/>
      <c r="D9" s="402"/>
      <c r="E9" s="402"/>
      <c r="F9" s="402"/>
      <c r="G9" s="402"/>
      <c r="H9" s="402"/>
      <c r="I9" s="402"/>
      <c r="J9" s="402"/>
    </row>
    <row r="10" spans="1:36" s="399" customFormat="1" x14ac:dyDescent="0.3">
      <c r="A10" s="401" t="s">
        <v>539</v>
      </c>
      <c r="B10" s="402"/>
      <c r="C10" s="402"/>
      <c r="D10" s="402"/>
      <c r="E10" s="402"/>
      <c r="F10" s="402"/>
      <c r="G10" s="402"/>
      <c r="H10" s="402"/>
      <c r="I10" s="402"/>
      <c r="J10" s="402"/>
    </row>
    <row r="11" spans="1:36" s="399" customFormat="1" x14ac:dyDescent="0.3">
      <c r="A11" s="401" t="s">
        <v>540</v>
      </c>
      <c r="B11" s="402"/>
      <c r="C11" s="402"/>
      <c r="D11" s="402"/>
      <c r="E11" s="402"/>
      <c r="F11" s="402"/>
      <c r="G11" s="402"/>
      <c r="H11" s="402"/>
      <c r="I11" s="402"/>
      <c r="J11" s="402"/>
    </row>
    <row r="12" spans="1:36" s="399" customFormat="1" ht="27" customHeight="1" x14ac:dyDescent="0.3">
      <c r="A12" s="403" t="s">
        <v>149</v>
      </c>
      <c r="B12" s="404">
        <f t="shared" ref="B12:J12" si="0">SUM(B9:B11)</f>
        <v>0</v>
      </c>
      <c r="C12" s="404">
        <f t="shared" si="0"/>
        <v>0</v>
      </c>
      <c r="D12" s="404">
        <f t="shared" si="0"/>
        <v>0</v>
      </c>
      <c r="E12" s="404">
        <f t="shared" si="0"/>
        <v>0</v>
      </c>
      <c r="F12" s="404">
        <f t="shared" si="0"/>
        <v>0</v>
      </c>
      <c r="G12" s="404">
        <f t="shared" si="0"/>
        <v>0</v>
      </c>
      <c r="H12" s="404">
        <f t="shared" si="0"/>
        <v>0</v>
      </c>
      <c r="I12" s="404">
        <f t="shared" si="0"/>
        <v>0</v>
      </c>
      <c r="J12" s="404">
        <f t="shared" si="0"/>
        <v>0</v>
      </c>
    </row>
    <row r="13" spans="1:36" s="399" customFormat="1" ht="35.25" customHeight="1" x14ac:dyDescent="0.3">
      <c r="A13" s="405" t="s">
        <v>309</v>
      </c>
      <c r="B13" s="402"/>
      <c r="C13" s="402"/>
      <c r="D13" s="402"/>
      <c r="E13" s="402"/>
      <c r="F13" s="402"/>
      <c r="G13" s="402"/>
      <c r="H13" s="402"/>
      <c r="I13" s="402"/>
      <c r="J13" s="402"/>
    </row>
    <row r="14" spans="1:36" s="398" customFormat="1" ht="15" customHeight="1" x14ac:dyDescent="0.3">
      <c r="A14" s="797" t="s">
        <v>701</v>
      </c>
      <c r="B14" s="797"/>
      <c r="C14" s="797"/>
      <c r="D14" s="797"/>
      <c r="E14" s="797"/>
      <c r="F14" s="797"/>
      <c r="G14" s="797"/>
      <c r="H14" s="797"/>
      <c r="I14" s="406"/>
      <c r="J14" s="407"/>
    </row>
    <row r="15" spans="1:36" s="398" customFormat="1" ht="14.25" thickBot="1" x14ac:dyDescent="0.35">
      <c r="A15" s="408"/>
      <c r="B15" s="409"/>
      <c r="C15" s="409"/>
      <c r="D15" s="409"/>
      <c r="E15" s="409"/>
      <c r="F15" s="409"/>
      <c r="G15" s="406"/>
      <c r="H15" s="406"/>
      <c r="I15" s="409"/>
      <c r="J15" s="407"/>
    </row>
    <row r="16" spans="1:36" s="398" customFormat="1" ht="14.25" thickBot="1" x14ac:dyDescent="0.35">
      <c r="A16" s="798" t="s">
        <v>393</v>
      </c>
      <c r="B16" s="799"/>
      <c r="C16" s="409"/>
      <c r="D16" s="409"/>
      <c r="E16" s="409"/>
      <c r="F16" s="409"/>
      <c r="G16" s="406"/>
      <c r="H16" s="406"/>
      <c r="I16" s="409"/>
      <c r="J16" s="407"/>
    </row>
    <row r="17" spans="1:12" s="398" customFormat="1" x14ac:dyDescent="0.3">
      <c r="A17" s="410" t="s">
        <v>381</v>
      </c>
      <c r="B17" s="411">
        <f>SUM(B12:H12)</f>
        <v>0</v>
      </c>
      <c r="C17" s="409"/>
      <c r="D17" s="409"/>
      <c r="E17" s="409"/>
      <c r="F17" s="409"/>
      <c r="G17" s="406"/>
      <c r="H17" s="406"/>
      <c r="I17" s="409"/>
      <c r="J17" s="407"/>
    </row>
    <row r="18" spans="1:12" s="398" customFormat="1" x14ac:dyDescent="0.3">
      <c r="A18" s="412" t="s">
        <v>382</v>
      </c>
      <c r="B18" s="579"/>
      <c r="C18" s="409"/>
      <c r="D18" s="409"/>
      <c r="E18" s="409"/>
      <c r="F18" s="409"/>
      <c r="G18" s="406"/>
      <c r="H18" s="406"/>
      <c r="I18" s="409"/>
      <c r="J18" s="407"/>
    </row>
    <row r="19" spans="1:12" s="398" customFormat="1" x14ac:dyDescent="0.3">
      <c r="A19" s="412" t="s">
        <v>383</v>
      </c>
      <c r="B19" s="579"/>
      <c r="C19" s="409"/>
      <c r="D19" s="409"/>
      <c r="E19" s="409"/>
      <c r="F19" s="409"/>
      <c r="G19" s="406"/>
      <c r="H19" s="406"/>
      <c r="I19" s="409"/>
      <c r="J19" s="407"/>
    </row>
    <row r="20" spans="1:12" s="398" customFormat="1" x14ac:dyDescent="0.3">
      <c r="A20" s="412" t="s">
        <v>384</v>
      </c>
      <c r="B20" s="579"/>
      <c r="C20" s="409"/>
      <c r="D20" s="409"/>
      <c r="E20" s="409"/>
      <c r="F20" s="409"/>
      <c r="G20" s="406"/>
      <c r="H20" s="406"/>
      <c r="I20" s="409"/>
      <c r="J20" s="407"/>
    </row>
    <row r="21" spans="1:12" s="398" customFormat="1" x14ac:dyDescent="0.3">
      <c r="A21" s="412" t="s">
        <v>385</v>
      </c>
      <c r="B21" s="579"/>
      <c r="C21" s="409"/>
      <c r="D21" s="409"/>
      <c r="E21" s="409"/>
      <c r="F21" s="409"/>
      <c r="G21" s="406"/>
      <c r="H21" s="406"/>
      <c r="I21" s="409"/>
      <c r="J21" s="407"/>
    </row>
    <row r="22" spans="1:12" s="398" customFormat="1" x14ac:dyDescent="0.3">
      <c r="A22" s="412" t="s">
        <v>386</v>
      </c>
      <c r="B22" s="413">
        <f>B17-B18-B19-B20-B21</f>
        <v>0</v>
      </c>
      <c r="C22" s="409"/>
      <c r="D22" s="409"/>
      <c r="E22" s="409"/>
      <c r="F22" s="409"/>
      <c r="G22" s="406"/>
      <c r="H22" s="406"/>
      <c r="I22" s="409"/>
      <c r="J22" s="407"/>
    </row>
    <row r="23" spans="1:12" s="398" customFormat="1" ht="14.25" thickBot="1" x14ac:dyDescent="0.35">
      <c r="A23" s="414" t="s">
        <v>387</v>
      </c>
      <c r="B23" s="415">
        <f>B22*0.25</f>
        <v>0</v>
      </c>
      <c r="C23" s="409"/>
      <c r="D23" s="409"/>
      <c r="E23" s="409"/>
      <c r="F23" s="409"/>
      <c r="G23" s="406"/>
      <c r="H23" s="406"/>
      <c r="I23" s="409"/>
      <c r="J23" s="407"/>
    </row>
    <row r="24" spans="1:12" s="398" customFormat="1" ht="14.25" thickBot="1" x14ac:dyDescent="0.35">
      <c r="A24" s="408"/>
      <c r="B24" s="409"/>
      <c r="C24" s="409"/>
      <c r="D24" s="409"/>
      <c r="E24" s="409"/>
      <c r="F24" s="409"/>
      <c r="G24" s="406"/>
      <c r="H24" s="406"/>
      <c r="I24" s="409"/>
      <c r="J24" s="407"/>
    </row>
    <row r="25" spans="1:12" s="398" customFormat="1" ht="14.25" thickBot="1" x14ac:dyDescent="0.35">
      <c r="A25" s="416"/>
      <c r="B25" s="417" t="s">
        <v>392</v>
      </c>
      <c r="C25" s="800" t="s">
        <v>388</v>
      </c>
      <c r="D25" s="801"/>
      <c r="E25" s="801"/>
      <c r="F25" s="801"/>
      <c r="G25" s="801"/>
      <c r="H25" s="801"/>
      <c r="I25" s="801"/>
      <c r="J25" s="801"/>
      <c r="K25" s="802"/>
      <c r="L25" s="418" t="s">
        <v>391</v>
      </c>
    </row>
    <row r="26" spans="1:12" s="398" customFormat="1" x14ac:dyDescent="0.3">
      <c r="A26" s="419"/>
      <c r="B26" s="420"/>
      <c r="C26" s="421">
        <v>2015</v>
      </c>
      <c r="D26" s="422">
        <v>2016</v>
      </c>
      <c r="E26" s="422">
        <v>2017</v>
      </c>
      <c r="F26" s="422">
        <v>2018</v>
      </c>
      <c r="G26" s="422">
        <v>2019</v>
      </c>
      <c r="H26" s="422">
        <v>2020</v>
      </c>
      <c r="I26" s="422">
        <v>2021</v>
      </c>
      <c r="J26" s="422">
        <v>2022</v>
      </c>
      <c r="K26" s="423">
        <v>2023</v>
      </c>
      <c r="L26" s="424"/>
    </row>
    <row r="27" spans="1:12" s="398" customFormat="1" x14ac:dyDescent="0.3">
      <c r="A27" s="412" t="s">
        <v>381</v>
      </c>
      <c r="B27" s="425">
        <f>B17</f>
        <v>0</v>
      </c>
      <c r="C27" s="426">
        <f>B18</f>
        <v>0</v>
      </c>
      <c r="D27" s="409">
        <f>B19</f>
        <v>0</v>
      </c>
      <c r="E27" s="409">
        <f>B20</f>
        <v>0</v>
      </c>
      <c r="F27" s="409">
        <f>B21</f>
        <v>0</v>
      </c>
      <c r="G27" s="409">
        <f>$B$23</f>
        <v>0</v>
      </c>
      <c r="H27" s="409">
        <f>$B$23</f>
        <v>0</v>
      </c>
      <c r="I27" s="409">
        <f>$B$23</f>
        <v>0</v>
      </c>
      <c r="J27" s="409">
        <f>$B$23</f>
        <v>0</v>
      </c>
      <c r="K27" s="427"/>
      <c r="L27" s="428">
        <f>B27-C27-D27-E27-F27-G27-H27-I27-J27-K27</f>
        <v>0</v>
      </c>
    </row>
    <row r="28" spans="1:12" s="398" customFormat="1" x14ac:dyDescent="0.3">
      <c r="A28" s="412" t="s">
        <v>389</v>
      </c>
      <c r="B28" s="425">
        <f>I12</f>
        <v>0</v>
      </c>
      <c r="C28" s="429"/>
      <c r="D28" s="430"/>
      <c r="E28" s="409"/>
      <c r="F28" s="409"/>
      <c r="G28" s="406"/>
      <c r="H28" s="406"/>
      <c r="I28" s="409"/>
      <c r="J28" s="431"/>
      <c r="K28" s="424"/>
      <c r="L28" s="428">
        <f>B28-C28-D28-E28-F28-G28-H28-I28-J28-K28</f>
        <v>0</v>
      </c>
    </row>
    <row r="29" spans="1:12" s="398" customFormat="1" ht="14.25" thickBot="1" x14ac:dyDescent="0.35">
      <c r="A29" s="414" t="s">
        <v>390</v>
      </c>
      <c r="B29" s="432">
        <f>J12</f>
        <v>0</v>
      </c>
      <c r="C29" s="433"/>
      <c r="D29" s="434"/>
      <c r="E29" s="434"/>
      <c r="F29" s="434"/>
      <c r="G29" s="435"/>
      <c r="H29" s="435"/>
      <c r="I29" s="436"/>
      <c r="J29" s="437"/>
      <c r="K29" s="438"/>
      <c r="L29" s="439">
        <f>B29-C29-D29-E29-F29-G29-H29-I29-J29-K29</f>
        <v>0</v>
      </c>
    </row>
    <row r="30" spans="1:12" s="398" customFormat="1" x14ac:dyDescent="0.3">
      <c r="A30" s="440" t="s">
        <v>312</v>
      </c>
      <c r="B30" s="441">
        <f t="shared" ref="B30:L30" si="1">SUM(B27:B29)</f>
        <v>0</v>
      </c>
      <c r="C30" s="441">
        <f t="shared" si="1"/>
        <v>0</v>
      </c>
      <c r="D30" s="441">
        <f t="shared" si="1"/>
        <v>0</v>
      </c>
      <c r="E30" s="441">
        <f t="shared" si="1"/>
        <v>0</v>
      </c>
      <c r="F30" s="441">
        <f t="shared" si="1"/>
        <v>0</v>
      </c>
      <c r="G30" s="441">
        <f t="shared" si="1"/>
        <v>0</v>
      </c>
      <c r="H30" s="441">
        <f t="shared" si="1"/>
        <v>0</v>
      </c>
      <c r="I30" s="441">
        <f t="shared" si="1"/>
        <v>0</v>
      </c>
      <c r="J30" s="441">
        <f t="shared" si="1"/>
        <v>0</v>
      </c>
      <c r="K30" s="441">
        <f t="shared" si="1"/>
        <v>0</v>
      </c>
      <c r="L30" s="441">
        <f t="shared" si="1"/>
        <v>0</v>
      </c>
    </row>
    <row r="31" spans="1:12" s="399" customFormat="1" x14ac:dyDescent="0.3">
      <c r="A31" s="431"/>
      <c r="B31" s="409"/>
      <c r="C31" s="442"/>
      <c r="D31" s="409"/>
      <c r="E31" s="442"/>
      <c r="F31" s="443"/>
      <c r="G31" s="409"/>
      <c r="H31" s="409"/>
      <c r="I31" s="444"/>
      <c r="J31" s="431"/>
      <c r="K31" s="445"/>
    </row>
    <row r="32" spans="1:12" s="399" customFormat="1" x14ac:dyDescent="0.3">
      <c r="A32" s="431"/>
      <c r="B32" s="409"/>
      <c r="C32" s="442"/>
      <c r="D32" s="409"/>
      <c r="E32" s="442"/>
      <c r="F32" s="443"/>
      <c r="G32" s="409"/>
      <c r="H32" s="409"/>
      <c r="I32" s="444"/>
      <c r="J32" s="431"/>
      <c r="K32" s="445"/>
    </row>
    <row r="33" spans="1:11" s="398" customFormat="1" x14ac:dyDescent="0.3">
      <c r="A33" s="796" t="s">
        <v>310</v>
      </c>
      <c r="B33" s="796"/>
      <c r="C33" s="796"/>
      <c r="D33" s="796"/>
      <c r="E33" s="796"/>
      <c r="F33" s="796"/>
      <c r="G33" s="796"/>
      <c r="H33" s="796"/>
      <c r="I33" s="796"/>
      <c r="J33" s="796"/>
      <c r="K33" s="796"/>
    </row>
    <row r="34" spans="1:11" s="398" customFormat="1" x14ac:dyDescent="0.3">
      <c r="A34" s="446"/>
      <c r="B34" s="446"/>
      <c r="C34" s="446"/>
      <c r="D34" s="446"/>
      <c r="E34" s="446"/>
      <c r="F34" s="446"/>
      <c r="G34" s="446"/>
      <c r="H34" s="446"/>
      <c r="I34" s="446"/>
      <c r="J34" s="446"/>
    </row>
    <row r="35" spans="1:11" s="398" customFormat="1" x14ac:dyDescent="0.3">
      <c r="A35" s="796" t="s">
        <v>311</v>
      </c>
      <c r="B35" s="796"/>
      <c r="C35" s="796"/>
      <c r="D35" s="796"/>
      <c r="E35" s="796"/>
      <c r="F35" s="796"/>
      <c r="G35" s="796"/>
      <c r="H35" s="796"/>
      <c r="I35" s="796"/>
      <c r="J35" s="796"/>
      <c r="K35" s="796"/>
    </row>
    <row r="36" spans="1:11" s="448" customFormat="1" x14ac:dyDescent="0.3">
      <c r="A36" s="447"/>
      <c r="B36" s="422">
        <v>2008</v>
      </c>
      <c r="C36" s="422">
        <v>2009</v>
      </c>
      <c r="D36" s="422">
        <v>2010</v>
      </c>
      <c r="E36" s="422">
        <v>2011</v>
      </c>
      <c r="F36" s="422">
        <v>2012</v>
      </c>
      <c r="G36" s="422">
        <v>2013</v>
      </c>
      <c r="H36" s="422">
        <v>2014</v>
      </c>
      <c r="I36" s="422">
        <v>2015</v>
      </c>
      <c r="J36" s="422">
        <v>2016</v>
      </c>
      <c r="K36" s="422" t="s">
        <v>54</v>
      </c>
    </row>
    <row r="37" spans="1:11" s="398" customFormat="1" ht="12.75" customHeight="1" x14ac:dyDescent="0.3">
      <c r="A37" s="449">
        <v>2008</v>
      </c>
      <c r="B37" s="402"/>
      <c r="C37" s="450"/>
      <c r="D37" s="450"/>
      <c r="E37" s="450"/>
      <c r="F37" s="450"/>
      <c r="G37" s="450"/>
      <c r="H37" s="450"/>
      <c r="I37" s="450"/>
      <c r="J37" s="450"/>
      <c r="K37" s="451">
        <f>SUM(B37:J37)</f>
        <v>0</v>
      </c>
    </row>
    <row r="38" spans="1:11" s="398" customFormat="1" x14ac:dyDescent="0.3">
      <c r="A38" s="449">
        <v>2009</v>
      </c>
      <c r="B38" s="402"/>
      <c r="C38" s="402"/>
      <c r="D38" s="450"/>
      <c r="E38" s="450"/>
      <c r="F38" s="450"/>
      <c r="G38" s="450"/>
      <c r="H38" s="450"/>
      <c r="I38" s="450"/>
      <c r="J38" s="450"/>
      <c r="K38" s="451">
        <f t="shared" ref="K38:K52" si="2">SUM(B38:J38)</f>
        <v>0</v>
      </c>
    </row>
    <row r="39" spans="1:11" s="398" customFormat="1" x14ac:dyDescent="0.3">
      <c r="A39" s="449">
        <v>2010</v>
      </c>
      <c r="B39" s="402"/>
      <c r="C39" s="402"/>
      <c r="D39" s="402"/>
      <c r="E39" s="450"/>
      <c r="F39" s="450"/>
      <c r="G39" s="450"/>
      <c r="H39" s="450"/>
      <c r="I39" s="450"/>
      <c r="J39" s="450"/>
      <c r="K39" s="451">
        <f t="shared" si="2"/>
        <v>0</v>
      </c>
    </row>
    <row r="40" spans="1:11" s="398" customFormat="1" x14ac:dyDescent="0.3">
      <c r="A40" s="449">
        <v>2011</v>
      </c>
      <c r="B40" s="402"/>
      <c r="C40" s="402"/>
      <c r="D40" s="402"/>
      <c r="E40" s="402"/>
      <c r="F40" s="450"/>
      <c r="G40" s="450"/>
      <c r="H40" s="450"/>
      <c r="I40" s="450"/>
      <c r="J40" s="450"/>
      <c r="K40" s="451">
        <f t="shared" si="2"/>
        <v>0</v>
      </c>
    </row>
    <row r="41" spans="1:11" s="398" customFormat="1" x14ac:dyDescent="0.3">
      <c r="A41" s="449">
        <v>2012</v>
      </c>
      <c r="B41" s="402"/>
      <c r="C41" s="402"/>
      <c r="D41" s="402"/>
      <c r="E41" s="402"/>
      <c r="F41" s="402"/>
      <c r="G41" s="450"/>
      <c r="H41" s="450"/>
      <c r="I41" s="450"/>
      <c r="J41" s="450"/>
      <c r="K41" s="451">
        <f t="shared" si="2"/>
        <v>0</v>
      </c>
    </row>
    <row r="42" spans="1:11" s="398" customFormat="1" x14ac:dyDescent="0.3">
      <c r="A42" s="449">
        <v>2013</v>
      </c>
      <c r="B42" s="402"/>
      <c r="C42" s="402"/>
      <c r="D42" s="402"/>
      <c r="E42" s="402"/>
      <c r="F42" s="402"/>
      <c r="G42" s="402"/>
      <c r="H42" s="450"/>
      <c r="I42" s="450"/>
      <c r="J42" s="450"/>
      <c r="K42" s="451">
        <f t="shared" si="2"/>
        <v>0</v>
      </c>
    </row>
    <row r="43" spans="1:11" s="398" customFormat="1" x14ac:dyDescent="0.3">
      <c r="A43" s="449">
        <v>2014</v>
      </c>
      <c r="B43" s="402"/>
      <c r="C43" s="402"/>
      <c r="D43" s="402"/>
      <c r="E43" s="402"/>
      <c r="F43" s="402"/>
      <c r="G43" s="402"/>
      <c r="H43" s="402"/>
      <c r="I43" s="450"/>
      <c r="J43" s="450"/>
      <c r="K43" s="451">
        <f t="shared" si="2"/>
        <v>0</v>
      </c>
    </row>
    <row r="44" spans="1:11" s="398" customFormat="1" x14ac:dyDescent="0.3">
      <c r="A44" s="449">
        <v>2015</v>
      </c>
      <c r="B44" s="402"/>
      <c r="C44" s="402"/>
      <c r="D44" s="402"/>
      <c r="E44" s="402"/>
      <c r="F44" s="402"/>
      <c r="G44" s="402"/>
      <c r="H44" s="402"/>
      <c r="I44" s="402"/>
      <c r="J44" s="450"/>
      <c r="K44" s="451">
        <f t="shared" si="2"/>
        <v>0</v>
      </c>
    </row>
    <row r="45" spans="1:11" s="398" customFormat="1" x14ac:dyDescent="0.3">
      <c r="A45" s="449">
        <v>2016</v>
      </c>
      <c r="B45" s="402"/>
      <c r="C45" s="402"/>
      <c r="D45" s="402"/>
      <c r="E45" s="402"/>
      <c r="F45" s="402"/>
      <c r="G45" s="402"/>
      <c r="H45" s="402"/>
      <c r="I45" s="402"/>
      <c r="J45" s="402"/>
      <c r="K45" s="451">
        <f t="shared" si="2"/>
        <v>0</v>
      </c>
    </row>
    <row r="46" spans="1:11" s="398" customFormat="1" x14ac:dyDescent="0.3">
      <c r="A46" s="449">
        <v>2017</v>
      </c>
      <c r="B46" s="402"/>
      <c r="C46" s="402"/>
      <c r="D46" s="402"/>
      <c r="E46" s="402"/>
      <c r="F46" s="402"/>
      <c r="G46" s="402"/>
      <c r="H46" s="402"/>
      <c r="I46" s="402"/>
      <c r="J46" s="402"/>
      <c r="K46" s="451">
        <f t="shared" si="2"/>
        <v>0</v>
      </c>
    </row>
    <row r="47" spans="1:11" s="398" customFormat="1" x14ac:dyDescent="0.3">
      <c r="A47" s="449">
        <v>2018</v>
      </c>
      <c r="B47" s="402"/>
      <c r="C47" s="402"/>
      <c r="D47" s="402"/>
      <c r="E47" s="402"/>
      <c r="F47" s="402"/>
      <c r="G47" s="402"/>
      <c r="H47" s="402"/>
      <c r="I47" s="402"/>
      <c r="J47" s="402"/>
      <c r="K47" s="451">
        <f t="shared" si="2"/>
        <v>0</v>
      </c>
    </row>
    <row r="48" spans="1:11" s="398" customFormat="1" x14ac:dyDescent="0.3">
      <c r="A48" s="449">
        <v>2019</v>
      </c>
      <c r="B48" s="402"/>
      <c r="C48" s="402"/>
      <c r="D48" s="402"/>
      <c r="E48" s="402"/>
      <c r="F48" s="402"/>
      <c r="G48" s="402"/>
      <c r="H48" s="402"/>
      <c r="I48" s="402"/>
      <c r="J48" s="402"/>
      <c r="K48" s="451">
        <f t="shared" si="2"/>
        <v>0</v>
      </c>
    </row>
    <row r="49" spans="1:11" s="398" customFormat="1" x14ac:dyDescent="0.3">
      <c r="A49" s="449">
        <v>2020</v>
      </c>
      <c r="B49" s="402"/>
      <c r="C49" s="402"/>
      <c r="D49" s="402"/>
      <c r="E49" s="402"/>
      <c r="F49" s="402"/>
      <c r="G49" s="402"/>
      <c r="H49" s="402"/>
      <c r="I49" s="402"/>
      <c r="J49" s="402"/>
      <c r="K49" s="451">
        <f t="shared" si="2"/>
        <v>0</v>
      </c>
    </row>
    <row r="50" spans="1:11" s="398" customFormat="1" x14ac:dyDescent="0.3">
      <c r="A50" s="449">
        <v>2021</v>
      </c>
      <c r="B50" s="402"/>
      <c r="C50" s="402"/>
      <c r="D50" s="402"/>
      <c r="E50" s="402"/>
      <c r="F50" s="402"/>
      <c r="G50" s="402"/>
      <c r="H50" s="402"/>
      <c r="I50" s="402"/>
      <c r="J50" s="402"/>
      <c r="K50" s="451">
        <f t="shared" si="2"/>
        <v>0</v>
      </c>
    </row>
    <row r="51" spans="1:11" s="398" customFormat="1" x14ac:dyDescent="0.3">
      <c r="A51" s="449">
        <v>2022</v>
      </c>
      <c r="B51" s="402"/>
      <c r="C51" s="402"/>
      <c r="D51" s="402"/>
      <c r="E51" s="402"/>
      <c r="F51" s="402"/>
      <c r="G51" s="402"/>
      <c r="H51" s="402"/>
      <c r="I51" s="402"/>
      <c r="J51" s="402"/>
      <c r="K51" s="451">
        <f t="shared" si="2"/>
        <v>0</v>
      </c>
    </row>
    <row r="52" spans="1:11" s="398" customFormat="1" x14ac:dyDescent="0.3">
      <c r="A52" s="449">
        <v>2023</v>
      </c>
      <c r="B52" s="402"/>
      <c r="C52" s="402"/>
      <c r="D52" s="402"/>
      <c r="E52" s="402"/>
      <c r="F52" s="402"/>
      <c r="G52" s="402"/>
      <c r="H52" s="402"/>
      <c r="I52" s="402"/>
      <c r="J52" s="402"/>
      <c r="K52" s="451">
        <f t="shared" si="2"/>
        <v>0</v>
      </c>
    </row>
    <row r="53" spans="1:11" s="398" customFormat="1" x14ac:dyDescent="0.3">
      <c r="A53" s="398" t="s">
        <v>312</v>
      </c>
      <c r="B53" s="451">
        <f t="shared" ref="B53:J53" si="3">SUM(B37:B52)</f>
        <v>0</v>
      </c>
      <c r="C53" s="451">
        <f t="shared" si="3"/>
        <v>0</v>
      </c>
      <c r="D53" s="451">
        <f t="shared" si="3"/>
        <v>0</v>
      </c>
      <c r="E53" s="451">
        <f t="shared" si="3"/>
        <v>0</v>
      </c>
      <c r="F53" s="451">
        <f t="shared" si="3"/>
        <v>0</v>
      </c>
      <c r="G53" s="451">
        <f t="shared" si="3"/>
        <v>0</v>
      </c>
      <c r="H53" s="451">
        <f t="shared" si="3"/>
        <v>0</v>
      </c>
      <c r="I53" s="451">
        <f t="shared" si="3"/>
        <v>0</v>
      </c>
      <c r="J53" s="451">
        <f t="shared" si="3"/>
        <v>0</v>
      </c>
      <c r="K53" s="451">
        <f>SUM(K37:K52)</f>
        <v>0</v>
      </c>
    </row>
    <row r="54" spans="1:11" s="398" customFormat="1" x14ac:dyDescent="0.3">
      <c r="B54" s="452">
        <f>+B53-B12</f>
        <v>0</v>
      </c>
      <c r="C54" s="452">
        <f t="shared" ref="C54:J54" si="4">+C53-C12</f>
        <v>0</v>
      </c>
      <c r="D54" s="452">
        <f t="shared" si="4"/>
        <v>0</v>
      </c>
      <c r="E54" s="452">
        <f t="shared" si="4"/>
        <v>0</v>
      </c>
      <c r="F54" s="452">
        <f t="shared" si="4"/>
        <v>0</v>
      </c>
      <c r="G54" s="452">
        <f>+G53-G12</f>
        <v>0</v>
      </c>
      <c r="H54" s="452">
        <f t="shared" si="4"/>
        <v>0</v>
      </c>
      <c r="I54" s="452">
        <f t="shared" si="4"/>
        <v>0</v>
      </c>
      <c r="J54" s="452">
        <f t="shared" si="4"/>
        <v>0</v>
      </c>
      <c r="K54" s="452"/>
    </row>
    <row r="55" spans="1:11" s="398" customFormat="1" x14ac:dyDescent="0.3">
      <c r="A55" s="453" t="s">
        <v>313</v>
      </c>
      <c r="B55" s="407"/>
      <c r="C55" s="454"/>
      <c r="D55" s="454"/>
      <c r="E55" s="454"/>
      <c r="F55" s="454"/>
      <c r="G55" s="454"/>
      <c r="H55" s="454"/>
      <c r="I55" s="454"/>
      <c r="J55" s="454"/>
      <c r="K55" s="407"/>
    </row>
    <row r="56" spans="1:11" s="398" customFormat="1" x14ac:dyDescent="0.3">
      <c r="A56" s="453" t="s">
        <v>314</v>
      </c>
      <c r="B56" s="407"/>
      <c r="C56" s="454"/>
      <c r="D56" s="454"/>
      <c r="E56" s="454"/>
      <c r="F56" s="454"/>
      <c r="G56" s="454"/>
      <c r="H56" s="454"/>
      <c r="I56" s="454"/>
      <c r="J56" s="454"/>
      <c r="K56" s="407"/>
    </row>
    <row r="57" spans="1:11" s="398" customFormat="1" x14ac:dyDescent="0.3">
      <c r="A57" s="803"/>
      <c r="B57" s="803"/>
      <c r="C57" s="803"/>
      <c r="D57" s="803"/>
      <c r="E57" s="803"/>
      <c r="F57" s="803"/>
      <c r="G57" s="803"/>
      <c r="H57" s="803"/>
      <c r="I57" s="803"/>
      <c r="J57" s="803"/>
    </row>
    <row r="58" spans="1:11" s="398" customFormat="1" x14ac:dyDescent="0.3">
      <c r="A58" s="796" t="s">
        <v>315</v>
      </c>
      <c r="B58" s="796"/>
      <c r="C58" s="796"/>
      <c r="D58" s="796"/>
      <c r="E58" s="796"/>
      <c r="F58" s="796"/>
      <c r="G58" s="796"/>
      <c r="H58" s="796"/>
      <c r="I58" s="796"/>
      <c r="J58" s="796"/>
      <c r="K58" s="796"/>
    </row>
    <row r="59" spans="1:11" s="448" customFormat="1" x14ac:dyDescent="0.3">
      <c r="A59" s="447"/>
      <c r="B59" s="422">
        <v>2008</v>
      </c>
      <c r="C59" s="422">
        <v>2009</v>
      </c>
      <c r="D59" s="422">
        <v>2010</v>
      </c>
      <c r="E59" s="422">
        <v>2011</v>
      </c>
      <c r="F59" s="422">
        <v>2012</v>
      </c>
      <c r="G59" s="422">
        <v>2013</v>
      </c>
      <c r="H59" s="422">
        <v>2014</v>
      </c>
      <c r="I59" s="422">
        <v>2015</v>
      </c>
      <c r="J59" s="422">
        <v>2016</v>
      </c>
      <c r="K59" s="422" t="s">
        <v>54</v>
      </c>
    </row>
    <row r="60" spans="1:11" s="398" customFormat="1" ht="12.75" customHeight="1" x14ac:dyDescent="0.3">
      <c r="A60" s="449">
        <v>2008</v>
      </c>
      <c r="B60" s="402"/>
      <c r="C60" s="450"/>
      <c r="D60" s="450"/>
      <c r="E60" s="450"/>
      <c r="F60" s="450"/>
      <c r="G60" s="450"/>
      <c r="H60" s="450"/>
      <c r="I60" s="450"/>
      <c r="J60" s="450"/>
      <c r="K60" s="451">
        <f>SUM(B60:J60)</f>
        <v>0</v>
      </c>
    </row>
    <row r="61" spans="1:11" s="398" customFormat="1" x14ac:dyDescent="0.3">
      <c r="A61" s="449">
        <v>2009</v>
      </c>
      <c r="B61" s="402"/>
      <c r="C61" s="402"/>
      <c r="D61" s="450"/>
      <c r="E61" s="450"/>
      <c r="F61" s="450"/>
      <c r="G61" s="450"/>
      <c r="H61" s="450"/>
      <c r="I61" s="450"/>
      <c r="J61" s="450"/>
      <c r="K61" s="451">
        <f t="shared" ref="K61:K75" si="5">SUM(B61:J61)</f>
        <v>0</v>
      </c>
    </row>
    <row r="62" spans="1:11" s="398" customFormat="1" x14ac:dyDescent="0.3">
      <c r="A62" s="449">
        <v>2010</v>
      </c>
      <c r="B62" s="402"/>
      <c r="C62" s="402"/>
      <c r="D62" s="402"/>
      <c r="E62" s="450"/>
      <c r="F62" s="450"/>
      <c r="G62" s="450"/>
      <c r="H62" s="450"/>
      <c r="I62" s="450"/>
      <c r="J62" s="450"/>
      <c r="K62" s="451">
        <f t="shared" si="5"/>
        <v>0</v>
      </c>
    </row>
    <row r="63" spans="1:11" s="398" customFormat="1" x14ac:dyDescent="0.3">
      <c r="A63" s="449">
        <v>2011</v>
      </c>
      <c r="B63" s="402"/>
      <c r="C63" s="402"/>
      <c r="D63" s="402"/>
      <c r="E63" s="402"/>
      <c r="F63" s="450"/>
      <c r="G63" s="450"/>
      <c r="H63" s="450"/>
      <c r="I63" s="450"/>
      <c r="J63" s="450"/>
      <c r="K63" s="451">
        <f t="shared" si="5"/>
        <v>0</v>
      </c>
    </row>
    <row r="64" spans="1:11" s="398" customFormat="1" x14ac:dyDescent="0.3">
      <c r="A64" s="449">
        <v>2012</v>
      </c>
      <c r="B64" s="402"/>
      <c r="C64" s="402"/>
      <c r="D64" s="402"/>
      <c r="E64" s="402"/>
      <c r="F64" s="402"/>
      <c r="G64" s="450"/>
      <c r="H64" s="450"/>
      <c r="I64" s="450"/>
      <c r="J64" s="450"/>
      <c r="K64" s="451">
        <f t="shared" si="5"/>
        <v>0</v>
      </c>
    </row>
    <row r="65" spans="1:11" s="398" customFormat="1" x14ac:dyDescent="0.3">
      <c r="A65" s="449">
        <v>2013</v>
      </c>
      <c r="B65" s="402"/>
      <c r="C65" s="402"/>
      <c r="D65" s="402"/>
      <c r="E65" s="402"/>
      <c r="F65" s="402"/>
      <c r="G65" s="402"/>
      <c r="H65" s="450"/>
      <c r="I65" s="450"/>
      <c r="J65" s="450"/>
      <c r="K65" s="451">
        <f t="shared" si="5"/>
        <v>0</v>
      </c>
    </row>
    <row r="66" spans="1:11" s="398" customFormat="1" x14ac:dyDescent="0.3">
      <c r="A66" s="449">
        <v>2014</v>
      </c>
      <c r="B66" s="402"/>
      <c r="C66" s="402"/>
      <c r="D66" s="402"/>
      <c r="E66" s="402"/>
      <c r="F66" s="402"/>
      <c r="G66" s="402"/>
      <c r="H66" s="402"/>
      <c r="I66" s="450"/>
      <c r="J66" s="450"/>
      <c r="K66" s="451">
        <f t="shared" si="5"/>
        <v>0</v>
      </c>
    </row>
    <row r="67" spans="1:11" s="398" customFormat="1" x14ac:dyDescent="0.3">
      <c r="A67" s="449">
        <v>2015</v>
      </c>
      <c r="B67" s="402"/>
      <c r="C67" s="402"/>
      <c r="D67" s="402"/>
      <c r="E67" s="402"/>
      <c r="F67" s="402"/>
      <c r="G67" s="402"/>
      <c r="H67" s="402"/>
      <c r="I67" s="402"/>
      <c r="J67" s="450"/>
      <c r="K67" s="451">
        <f t="shared" si="5"/>
        <v>0</v>
      </c>
    </row>
    <row r="68" spans="1:11" s="398" customFormat="1" x14ac:dyDescent="0.3">
      <c r="A68" s="449">
        <v>2016</v>
      </c>
      <c r="B68" s="402"/>
      <c r="C68" s="402"/>
      <c r="D68" s="402"/>
      <c r="E68" s="402"/>
      <c r="F68" s="402"/>
      <c r="G68" s="402"/>
      <c r="H68" s="402"/>
      <c r="I68" s="402"/>
      <c r="J68" s="402"/>
      <c r="K68" s="451">
        <f t="shared" si="5"/>
        <v>0</v>
      </c>
    </row>
    <row r="69" spans="1:11" s="398" customFormat="1" x14ac:dyDescent="0.3">
      <c r="A69" s="449">
        <v>2017</v>
      </c>
      <c r="B69" s="402"/>
      <c r="C69" s="402"/>
      <c r="D69" s="402"/>
      <c r="E69" s="402"/>
      <c r="F69" s="402"/>
      <c r="G69" s="402"/>
      <c r="H69" s="402"/>
      <c r="I69" s="402"/>
      <c r="J69" s="402"/>
      <c r="K69" s="451">
        <f t="shared" si="5"/>
        <v>0</v>
      </c>
    </row>
    <row r="70" spans="1:11" s="398" customFormat="1" x14ac:dyDescent="0.3">
      <c r="A70" s="449">
        <v>2018</v>
      </c>
      <c r="B70" s="402"/>
      <c r="C70" s="402"/>
      <c r="D70" s="402"/>
      <c r="E70" s="402"/>
      <c r="F70" s="402"/>
      <c r="G70" s="402"/>
      <c r="H70" s="402"/>
      <c r="I70" s="402"/>
      <c r="J70" s="402"/>
      <c r="K70" s="451">
        <f t="shared" si="5"/>
        <v>0</v>
      </c>
    </row>
    <row r="71" spans="1:11" s="398" customFormat="1" x14ac:dyDescent="0.3">
      <c r="A71" s="449">
        <v>2019</v>
      </c>
      <c r="B71" s="402"/>
      <c r="C71" s="402"/>
      <c r="D71" s="402"/>
      <c r="E71" s="402"/>
      <c r="F71" s="402"/>
      <c r="G71" s="402"/>
      <c r="H71" s="402"/>
      <c r="I71" s="402"/>
      <c r="J71" s="402"/>
      <c r="K71" s="451">
        <f t="shared" si="5"/>
        <v>0</v>
      </c>
    </row>
    <row r="72" spans="1:11" s="398" customFormat="1" x14ac:dyDescent="0.3">
      <c r="A72" s="449">
        <v>2020</v>
      </c>
      <c r="B72" s="402"/>
      <c r="C72" s="402"/>
      <c r="D72" s="402"/>
      <c r="E72" s="402"/>
      <c r="F72" s="402"/>
      <c r="G72" s="402"/>
      <c r="H72" s="402"/>
      <c r="I72" s="402"/>
      <c r="J72" s="402"/>
      <c r="K72" s="451">
        <f t="shared" si="5"/>
        <v>0</v>
      </c>
    </row>
    <row r="73" spans="1:11" s="398" customFormat="1" x14ac:dyDescent="0.3">
      <c r="A73" s="449">
        <v>2021</v>
      </c>
      <c r="B73" s="402"/>
      <c r="C73" s="402"/>
      <c r="D73" s="402"/>
      <c r="E73" s="402"/>
      <c r="F73" s="402"/>
      <c r="G73" s="402"/>
      <c r="H73" s="402"/>
      <c r="I73" s="402"/>
      <c r="J73" s="402"/>
      <c r="K73" s="451">
        <f t="shared" si="5"/>
        <v>0</v>
      </c>
    </row>
    <row r="74" spans="1:11" s="398" customFormat="1" x14ac:dyDescent="0.3">
      <c r="A74" s="449">
        <v>2022</v>
      </c>
      <c r="B74" s="402"/>
      <c r="C74" s="402"/>
      <c r="D74" s="402"/>
      <c r="E74" s="402"/>
      <c r="F74" s="402"/>
      <c r="G74" s="402"/>
      <c r="H74" s="402"/>
      <c r="I74" s="402"/>
      <c r="J74" s="402"/>
      <c r="K74" s="451">
        <f t="shared" si="5"/>
        <v>0</v>
      </c>
    </row>
    <row r="75" spans="1:11" s="398" customFormat="1" x14ac:dyDescent="0.3">
      <c r="A75" s="449">
        <v>2023</v>
      </c>
      <c r="B75" s="402"/>
      <c r="C75" s="402"/>
      <c r="D75" s="402"/>
      <c r="E75" s="402"/>
      <c r="F75" s="402"/>
      <c r="G75" s="402"/>
      <c r="H75" s="402"/>
      <c r="I75" s="402"/>
      <c r="J75" s="402"/>
      <c r="K75" s="451">
        <f t="shared" si="5"/>
        <v>0</v>
      </c>
    </row>
    <row r="76" spans="1:11" s="398" customFormat="1" x14ac:dyDescent="0.3">
      <c r="A76" s="398" t="s">
        <v>312</v>
      </c>
      <c r="B76" s="451">
        <f t="shared" ref="B76:J76" si="6">SUM(B60:B75)</f>
        <v>0</v>
      </c>
      <c r="C76" s="451">
        <f t="shared" si="6"/>
        <v>0</v>
      </c>
      <c r="D76" s="451">
        <f t="shared" si="6"/>
        <v>0</v>
      </c>
      <c r="E76" s="451">
        <f t="shared" si="6"/>
        <v>0</v>
      </c>
      <c r="F76" s="451">
        <f t="shared" si="6"/>
        <v>0</v>
      </c>
      <c r="G76" s="451">
        <f t="shared" si="6"/>
        <v>0</v>
      </c>
      <c r="H76" s="451">
        <f t="shared" si="6"/>
        <v>0</v>
      </c>
      <c r="I76" s="451">
        <f t="shared" si="6"/>
        <v>0</v>
      </c>
      <c r="J76" s="451">
        <f t="shared" si="6"/>
        <v>0</v>
      </c>
      <c r="K76" s="451">
        <f>SUM(K60:K75)</f>
        <v>0</v>
      </c>
    </row>
    <row r="77" spans="1:11" s="398" customFormat="1" x14ac:dyDescent="0.3"/>
    <row r="78" spans="1:11" s="398" customFormat="1" x14ac:dyDescent="0.3">
      <c r="A78" s="453" t="s">
        <v>317</v>
      </c>
    </row>
    <row r="79" spans="1:11" s="398" customFormat="1" x14ac:dyDescent="0.3">
      <c r="A79" s="453" t="s">
        <v>318</v>
      </c>
    </row>
    <row r="80" spans="1:11" s="398" customFormat="1" x14ac:dyDescent="0.3"/>
    <row r="81" spans="1:3" s="398" customFormat="1" x14ac:dyDescent="0.3">
      <c r="A81" s="407"/>
      <c r="B81" s="407"/>
      <c r="C81" s="407"/>
    </row>
    <row r="82" spans="1:3" s="398" customFormat="1" x14ac:dyDescent="0.3">
      <c r="A82" s="407"/>
      <c r="B82" s="407"/>
      <c r="C82" s="407"/>
    </row>
    <row r="83" spans="1:3" s="398" customFormat="1" x14ac:dyDescent="0.3">
      <c r="A83" s="407"/>
      <c r="B83" s="407"/>
      <c r="C83" s="407"/>
    </row>
    <row r="84" spans="1:3" s="398" customFormat="1" x14ac:dyDescent="0.3">
      <c r="A84" s="407"/>
      <c r="B84" s="407"/>
      <c r="C84" s="407"/>
    </row>
    <row r="85" spans="1:3" s="398" customFormat="1" x14ac:dyDescent="0.3">
      <c r="A85" s="407"/>
      <c r="B85" s="407"/>
      <c r="C85" s="407"/>
    </row>
    <row r="86" spans="1:3" s="398" customFormat="1" x14ac:dyDescent="0.3"/>
    <row r="87" spans="1:3" s="398" customFormat="1" x14ac:dyDescent="0.3"/>
    <row r="88" spans="1:3" s="398" customFormat="1" x14ac:dyDescent="0.3"/>
    <row r="89" spans="1:3" s="398" customFormat="1" x14ac:dyDescent="0.3"/>
    <row r="90" spans="1:3" s="398" customFormat="1" x14ac:dyDescent="0.3"/>
    <row r="91" spans="1:3" s="398" customFormat="1" x14ac:dyDescent="0.3"/>
    <row r="92" spans="1:3" s="398" customFormat="1" x14ac:dyDescent="0.3"/>
    <row r="93" spans="1:3" s="398" customFormat="1" x14ac:dyDescent="0.3"/>
    <row r="94" spans="1:3" s="398" customFormat="1" x14ac:dyDescent="0.3"/>
    <row r="95" spans="1:3" s="398" customFormat="1" x14ac:dyDescent="0.3"/>
    <row r="96" spans="1:3" s="398" customFormat="1" x14ac:dyDescent="0.3"/>
  </sheetData>
  <mergeCells count="8">
    <mergeCell ref="A58:K58"/>
    <mergeCell ref="A6:K6"/>
    <mergeCell ref="A14:H14"/>
    <mergeCell ref="A16:B16"/>
    <mergeCell ref="C25:K25"/>
    <mergeCell ref="A33:K33"/>
    <mergeCell ref="A35:K35"/>
    <mergeCell ref="A57:J57"/>
  </mergeCells>
  <conditionalFormatting sqref="B9:J11">
    <cfRule type="containsText" dxfId="1025" priority="14" operator="containsText" text="ntitulé">
      <formula>NOT(ISERROR(SEARCH("ntitulé",B9)))</formula>
    </cfRule>
    <cfRule type="containsBlanks" dxfId="1024" priority="15">
      <formula>LEN(TRIM(B9))=0</formula>
    </cfRule>
  </conditionalFormatting>
  <conditionalFormatting sqref="B9:J11">
    <cfRule type="containsText" dxfId="1023" priority="13" operator="containsText" text="libre">
      <formula>NOT(ISERROR(SEARCH("libre",B9)))</formula>
    </cfRule>
  </conditionalFormatting>
  <conditionalFormatting sqref="B13:J13">
    <cfRule type="containsText" dxfId="1022" priority="11" operator="containsText" text="ntitulé">
      <formula>NOT(ISERROR(SEARCH("ntitulé",B13)))</formula>
    </cfRule>
    <cfRule type="containsBlanks" dxfId="1021" priority="12">
      <formula>LEN(TRIM(B13))=0</formula>
    </cfRule>
  </conditionalFormatting>
  <conditionalFormatting sqref="B13:J13">
    <cfRule type="containsText" dxfId="1020" priority="10" operator="containsText" text="libre">
      <formula>NOT(ISERROR(SEARCH("libre",B13)))</formula>
    </cfRule>
  </conditionalFormatting>
  <conditionalFormatting sqref="B18:B21">
    <cfRule type="containsText" dxfId="1019" priority="8" operator="containsText" text="ntitulé">
      <formula>NOT(ISERROR(SEARCH("ntitulé",B18)))</formula>
    </cfRule>
    <cfRule type="containsBlanks" dxfId="1018" priority="9">
      <formula>LEN(TRIM(B18))=0</formula>
    </cfRule>
  </conditionalFormatting>
  <conditionalFormatting sqref="B18:B21">
    <cfRule type="containsText" dxfId="1017" priority="7" operator="containsText" text="libre">
      <formula>NOT(ISERROR(SEARCH("libre",B18)))</formula>
    </cfRule>
  </conditionalFormatting>
  <conditionalFormatting sqref="G42 F41:F42 E40:E42 D39:D42 C38:C42 C43:H43 C45:J52 B37:B52 C44:I44">
    <cfRule type="containsText" dxfId="1016" priority="5" operator="containsText" text="ntitulé">
      <formula>NOT(ISERROR(SEARCH("ntitulé",B37)))</formula>
    </cfRule>
    <cfRule type="containsBlanks" dxfId="1015" priority="6">
      <formula>LEN(TRIM(B37))=0</formula>
    </cfRule>
  </conditionalFormatting>
  <conditionalFormatting sqref="G42 F41:F42 E40:E42 D39:D42 C38:C42 C43:H43 C45:J52 B37:B52 C44:I44">
    <cfRule type="containsText" dxfId="1014" priority="4" operator="containsText" text="libre">
      <formula>NOT(ISERROR(SEARCH("libre",B37)))</formula>
    </cfRule>
  </conditionalFormatting>
  <conditionalFormatting sqref="G65 F64:F65 E63:E65 D62:D65 C61:C65 C66:H66 C68:J75 B60:B75 C67:I67">
    <cfRule type="containsText" dxfId="1013" priority="2" operator="containsText" text="ntitulé">
      <formula>NOT(ISERROR(SEARCH("ntitulé",B60)))</formula>
    </cfRule>
    <cfRule type="containsBlanks" dxfId="1012" priority="3">
      <formula>LEN(TRIM(B60))=0</formula>
    </cfRule>
  </conditionalFormatting>
  <conditionalFormatting sqref="G65 F64:F65 E63:E65 D62:D65 C61:C65 C66:H66 C68:J75 B60:B75 C67:I67">
    <cfRule type="containsText" dxfId="1011" priority="1" operator="containsText" text="libre">
      <formula>NOT(ISERROR(SEARCH("libre",B60)))</formula>
    </cfRule>
  </conditionalFormatting>
  <hyperlinks>
    <hyperlink ref="A1" location="TAB00!A1" display="Retour page de garde"/>
  </hyperlinks>
  <pageMargins left="0.7" right="0.7" top="0.75" bottom="0.75" header="0.3" footer="0.3"/>
  <pageSetup paperSize="9" scale="87" fitToHeight="0" orientation="landscape" r:id="rId1"/>
  <rowBreaks count="2" manualBreakCount="2">
    <brk id="32" max="11" man="1"/>
    <brk id="7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7"/>
  <sheetViews>
    <sheetView zoomScaleNormal="100" workbookViewId="0">
      <selection activeCell="B24" sqref="B24:Q24"/>
    </sheetView>
  </sheetViews>
  <sheetFormatPr baseColWidth="10" defaultColWidth="9.1640625" defaultRowHeight="18" x14ac:dyDescent="0.3"/>
  <cols>
    <col min="1" max="1" width="9.1640625" style="380"/>
    <col min="2" max="2" width="82.83203125" style="92" customWidth="1"/>
    <col min="3" max="3" width="9.83203125" style="381" customWidth="1"/>
    <col min="4" max="4" width="14.5" style="382" bestFit="1" customWidth="1"/>
    <col min="5" max="16384" width="9.1640625" style="73"/>
  </cols>
  <sheetData>
    <row r="1" spans="1:4" ht="15" x14ac:dyDescent="0.3">
      <c r="A1" s="139" t="s">
        <v>152</v>
      </c>
      <c r="B1" s="73"/>
      <c r="C1" s="73"/>
      <c r="D1" s="77"/>
    </row>
    <row r="2" spans="1:4" ht="15" x14ac:dyDescent="0.3">
      <c r="A2" s="264"/>
      <c r="B2" s="73"/>
      <c r="C2" s="73"/>
      <c r="D2" s="77"/>
    </row>
    <row r="3" spans="1:4" ht="21.75" thickBot="1" x14ac:dyDescent="0.4">
      <c r="A3" s="109" t="str">
        <f>TAB00!B48&amp;" : "&amp;TAB00!C48</f>
        <v>TAB C : Liste des contrôles à satisfaire</v>
      </c>
      <c r="B3" s="590"/>
      <c r="C3" s="590"/>
      <c r="D3" s="590"/>
    </row>
    <row r="4" spans="1:4" ht="15.75" thickBot="1" x14ac:dyDescent="0.35">
      <c r="A4" s="680" t="str">
        <f>IF(COUNT(A7:A212)=COUNTIF(C7:C212,"P"),"Vous avez satisfait à tous les contrôles","Vous avez encore "&amp;COUNT(A7:A212)-COUNTIF(C7:C212,"P")&amp;" contrôles à satisfaire avant de soumettre le fichier à la CWaPE")</f>
        <v>Vous avez encore 7 contrôles à satisfaire avant de soumettre le fichier à la CWaPE</v>
      </c>
      <c r="B4" s="681"/>
      <c r="C4" s="681"/>
      <c r="D4" s="682"/>
    </row>
    <row r="6" spans="1:4" ht="32.450000000000003" customHeight="1" x14ac:dyDescent="0.3">
      <c r="A6" s="265" t="s">
        <v>542</v>
      </c>
      <c r="B6" s="383" t="s">
        <v>543</v>
      </c>
      <c r="C6" s="265" t="s">
        <v>108</v>
      </c>
      <c r="D6" s="265" t="s">
        <v>544</v>
      </c>
    </row>
    <row r="7" spans="1:4" ht="32.450000000000003" customHeight="1" x14ac:dyDescent="0.3">
      <c r="A7" s="67">
        <v>1</v>
      </c>
      <c r="B7" s="92" t="s">
        <v>545</v>
      </c>
      <c r="C7" s="93" t="str">
        <f>IF(ABS('TAB1'!H37)&lt;100,"P","O")</f>
        <v>P</v>
      </c>
      <c r="D7" s="372" t="s">
        <v>601</v>
      </c>
    </row>
    <row r="8" spans="1:4" ht="32.450000000000003" customHeight="1" x14ac:dyDescent="0.3">
      <c r="A8" s="67">
        <f>IF(ISBLANK(B8),"",A7+1)</f>
        <v>2</v>
      </c>
      <c r="B8" s="92" t="s">
        <v>553</v>
      </c>
      <c r="C8" s="93" t="str">
        <f>IF('TAB1'!H39="Je confirme l'exhaustivité des frais non-récurrents déduits","P","O")</f>
        <v>O</v>
      </c>
      <c r="D8" s="372" t="s">
        <v>601</v>
      </c>
    </row>
    <row r="9" spans="1:4" ht="36" customHeight="1" x14ac:dyDescent="0.3">
      <c r="A9" s="67">
        <f>IF(ISBLANK(B9),"",A8+1)</f>
        <v>3</v>
      </c>
      <c r="B9" s="92" t="s">
        <v>546</v>
      </c>
      <c r="C9" s="93" t="str">
        <f>IF(ABS(SUM(TAB2.1!C36:L36))&lt;100,"P","O")</f>
        <v>P</v>
      </c>
      <c r="D9" s="94" t="s">
        <v>470</v>
      </c>
    </row>
    <row r="10" spans="1:4" ht="32.450000000000003" customHeight="1" x14ac:dyDescent="0.3">
      <c r="A10" s="67">
        <f t="shared" ref="A10:A28" si="0">IF(ISBLANK(B10),"",A9+1)</f>
        <v>4</v>
      </c>
      <c r="B10" s="92" t="s">
        <v>649</v>
      </c>
      <c r="C10" s="93" t="str">
        <f>IF(ABS(SUM(TAB2.1!C50:L50))&lt;100,"P","O")</f>
        <v>P</v>
      </c>
      <c r="D10" s="94" t="s">
        <v>470</v>
      </c>
    </row>
    <row r="11" spans="1:4" ht="32.450000000000003" customHeight="1" x14ac:dyDescent="0.3">
      <c r="A11" s="67">
        <f t="shared" si="0"/>
        <v>5</v>
      </c>
      <c r="B11" s="92" t="str">
        <f>TAB2.3!A39</f>
        <v>C.2.3.a. Concordance entre le détail des produits  issus des tarifs non périodiques avec le tableau de synthèse (TAB2)</v>
      </c>
      <c r="C11" s="93" t="str">
        <f>IF(ABS(SUM(TAB2.3!B39:F39))&lt;100,"P","O")</f>
        <v>P</v>
      </c>
      <c r="D11" s="94" t="s">
        <v>678</v>
      </c>
    </row>
    <row r="12" spans="1:4" ht="32.450000000000003" customHeight="1" x14ac:dyDescent="0.3">
      <c r="A12" s="67">
        <f t="shared" si="0"/>
        <v>6</v>
      </c>
      <c r="B12" s="92" t="s">
        <v>580</v>
      </c>
      <c r="C12" s="93" t="str">
        <f>IF(ABS('TAB3'!H31)&lt;100,"P","O")</f>
        <v>P</v>
      </c>
      <c r="D12" s="372" t="s">
        <v>369</v>
      </c>
    </row>
    <row r="13" spans="1:4" ht="32.450000000000003" customHeight="1" x14ac:dyDescent="0.3">
      <c r="A13" s="67">
        <f t="shared" si="0"/>
        <v>7</v>
      </c>
      <c r="B13" s="92" t="s">
        <v>590</v>
      </c>
      <c r="C13" s="93" t="str">
        <f>IF(TAB4.1!$A$44=B13,"O","P")</f>
        <v>O</v>
      </c>
      <c r="D13" s="94" t="s">
        <v>300</v>
      </c>
    </row>
    <row r="14" spans="1:4" ht="32.450000000000003" customHeight="1" x14ac:dyDescent="0.3">
      <c r="A14" s="67">
        <f t="shared" si="0"/>
        <v>8</v>
      </c>
      <c r="B14" s="92" t="s">
        <v>684</v>
      </c>
      <c r="C14" s="93" t="str">
        <f>IF(TAB4.1!$A$45='TAB C'!B14,"O","P")</f>
        <v>P</v>
      </c>
      <c r="D14" s="94" t="s">
        <v>300</v>
      </c>
    </row>
    <row r="15" spans="1:4" ht="32.450000000000003" customHeight="1" x14ac:dyDescent="0.3">
      <c r="A15" s="67">
        <f t="shared" si="0"/>
        <v>9</v>
      </c>
      <c r="B15" s="92" t="s">
        <v>591</v>
      </c>
      <c r="C15" s="93" t="str">
        <f>IF(TAB4.2!$A$45=B15,"O","P")</f>
        <v>O</v>
      </c>
      <c r="D15" s="94" t="s">
        <v>301</v>
      </c>
    </row>
    <row r="16" spans="1:4" ht="32.450000000000003" customHeight="1" x14ac:dyDescent="0.3">
      <c r="A16" s="67">
        <f t="shared" si="0"/>
        <v>10</v>
      </c>
      <c r="B16" s="92" t="s">
        <v>685</v>
      </c>
      <c r="C16" s="93" t="str">
        <f>IF(TAB4.2!$A$46='TAB C'!B16,"O","P")</f>
        <v>P</v>
      </c>
      <c r="D16" s="94" t="s">
        <v>301</v>
      </c>
    </row>
    <row r="17" spans="1:4" ht="32.450000000000003" customHeight="1" x14ac:dyDescent="0.3">
      <c r="A17" s="67">
        <f t="shared" si="0"/>
        <v>11</v>
      </c>
      <c r="B17" s="92" t="s">
        <v>592</v>
      </c>
      <c r="C17" s="93" t="str">
        <f>IF(TAB4.3!$A$45=B17,"O","P")</f>
        <v>O</v>
      </c>
      <c r="D17" s="94" t="s">
        <v>302</v>
      </c>
    </row>
    <row r="18" spans="1:4" ht="32.450000000000003" customHeight="1" x14ac:dyDescent="0.3">
      <c r="A18" s="67">
        <f t="shared" si="0"/>
        <v>12</v>
      </c>
      <c r="B18" s="92" t="s">
        <v>686</v>
      </c>
      <c r="C18" s="93" t="str">
        <f>IF(TAB4.3!$A$46='TAB C'!B18,"O","P")</f>
        <v>P</v>
      </c>
      <c r="D18" s="94" t="s">
        <v>302</v>
      </c>
    </row>
    <row r="19" spans="1:4" ht="32.450000000000003" customHeight="1" x14ac:dyDescent="0.3">
      <c r="A19" s="67">
        <f t="shared" si="0"/>
        <v>13</v>
      </c>
      <c r="B19" s="92" t="s">
        <v>593</v>
      </c>
      <c r="C19" s="93" t="str">
        <f>IF(TAB4.4!$A$45=B19,"O","P")</f>
        <v>O</v>
      </c>
      <c r="D19" s="94" t="s">
        <v>303</v>
      </c>
    </row>
    <row r="20" spans="1:4" ht="32.450000000000003" customHeight="1" x14ac:dyDescent="0.3">
      <c r="A20" s="67">
        <f t="shared" si="0"/>
        <v>14</v>
      </c>
      <c r="B20" s="92" t="s">
        <v>687</v>
      </c>
      <c r="C20" s="93" t="str">
        <f>IF(TAB4.4!$A$46='TAB C'!B20,"O","P")</f>
        <v>P</v>
      </c>
      <c r="D20" s="94" t="s">
        <v>303</v>
      </c>
    </row>
    <row r="21" spans="1:4" ht="32.450000000000003" customHeight="1" x14ac:dyDescent="0.3">
      <c r="A21" s="67">
        <f t="shared" si="0"/>
        <v>15</v>
      </c>
      <c r="B21" s="92" t="s">
        <v>694</v>
      </c>
      <c r="C21" s="93" t="str">
        <f>IF(TAB4.5!$A$43=B21,"O","P")</f>
        <v>O</v>
      </c>
      <c r="D21" s="94" t="s">
        <v>304</v>
      </c>
    </row>
    <row r="22" spans="1:4" ht="32.450000000000003" customHeight="1" x14ac:dyDescent="0.3">
      <c r="A22" s="67">
        <f t="shared" si="0"/>
        <v>16</v>
      </c>
      <c r="B22" s="92" t="s">
        <v>695</v>
      </c>
      <c r="C22" s="93" t="str">
        <f>IF(TAB4.5!$A$44='TAB C'!B22,"O","P")</f>
        <v>P</v>
      </c>
      <c r="D22" s="94" t="s">
        <v>304</v>
      </c>
    </row>
    <row r="23" spans="1:4" ht="27" x14ac:dyDescent="0.3">
      <c r="A23" s="67">
        <f t="shared" si="0"/>
        <v>17</v>
      </c>
      <c r="B23" s="92" t="s">
        <v>908</v>
      </c>
      <c r="C23" s="93" t="str">
        <f>IF(TAB4.6!$A$27='TAB C'!B23,"O","P")</f>
        <v>O</v>
      </c>
      <c r="D23" s="94" t="s">
        <v>305</v>
      </c>
    </row>
    <row r="24" spans="1:4" ht="27" x14ac:dyDescent="0.3">
      <c r="A24" s="67">
        <f t="shared" si="0"/>
        <v>18</v>
      </c>
      <c r="B24" s="92" t="s">
        <v>909</v>
      </c>
      <c r="C24" s="93" t="str">
        <f>IF(TAB5.9!$A$23='TAB C'!B24,"O","P")</f>
        <v>P</v>
      </c>
      <c r="D24" s="94" t="s">
        <v>305</v>
      </c>
    </row>
    <row r="25" spans="1:4" ht="54" x14ac:dyDescent="0.3">
      <c r="A25" s="67">
        <f t="shared" si="0"/>
        <v>19</v>
      </c>
      <c r="B25" s="92" t="s">
        <v>688</v>
      </c>
      <c r="C25" s="93" t="str">
        <f>IF(TAB5.9!$A$23='TAB C'!B25,"O","P")</f>
        <v>P</v>
      </c>
      <c r="D25" s="94" t="s">
        <v>612</v>
      </c>
    </row>
    <row r="26" spans="1:4" ht="40.5" x14ac:dyDescent="0.3">
      <c r="A26" s="67">
        <f t="shared" si="0"/>
        <v>20</v>
      </c>
      <c r="B26" s="92" t="s">
        <v>911</v>
      </c>
      <c r="C26" s="93" t="str">
        <f>IF(TAB5.10!$A$23='TAB C'!B26,"O","P")</f>
        <v>P</v>
      </c>
      <c r="D26" s="94" t="s">
        <v>613</v>
      </c>
    </row>
    <row r="27" spans="1:4" ht="32.450000000000003" customHeight="1" x14ac:dyDescent="0.3">
      <c r="A27" s="67">
        <f t="shared" si="0"/>
        <v>21</v>
      </c>
      <c r="B27" s="92" t="s">
        <v>910</v>
      </c>
      <c r="C27" s="93" t="str">
        <f>IF(TAB5.11!$A$23='TAB C'!B27,"O","P")</f>
        <v>P</v>
      </c>
      <c r="D27" s="94" t="s">
        <v>614</v>
      </c>
    </row>
    <row r="28" spans="1:4" ht="32.450000000000003" customHeight="1" x14ac:dyDescent="0.3">
      <c r="A28" s="67">
        <f t="shared" si="0"/>
        <v>22</v>
      </c>
      <c r="B28" s="92" t="s">
        <v>912</v>
      </c>
      <c r="C28" s="93" t="str">
        <f>IF(TAB5.12!$A$26='TAB C'!B28,"O","P")</f>
        <v>P</v>
      </c>
      <c r="D28" s="94" t="s">
        <v>615</v>
      </c>
    </row>
    <row r="29" spans="1:4" ht="32.450000000000003" customHeight="1" x14ac:dyDescent="0.3">
      <c r="A29" s="67">
        <f t="shared" ref="A29:A52" si="1">IF(ISBLANK(B29),"",A28+1)</f>
        <v>23</v>
      </c>
      <c r="B29" s="92" t="s">
        <v>913</v>
      </c>
      <c r="C29" s="93" t="str">
        <f>IF(TAB5.13!$A$15='TAB C'!B29,"O","P")</f>
        <v>P</v>
      </c>
      <c r="D29" s="94" t="s">
        <v>616</v>
      </c>
    </row>
    <row r="30" spans="1:4" ht="32.450000000000003" customHeight="1" x14ac:dyDescent="0.3">
      <c r="A30" s="67">
        <f t="shared" si="1"/>
        <v>24</v>
      </c>
      <c r="B30" s="92" t="s">
        <v>914</v>
      </c>
      <c r="C30" s="93" t="str">
        <f>IF(TAB5.14!$A$12='TAB C'!B30,"O","P")</f>
        <v>P</v>
      </c>
      <c r="D30" s="94" t="s">
        <v>617</v>
      </c>
    </row>
    <row r="31" spans="1:4" ht="32.450000000000003" customHeight="1" x14ac:dyDescent="0.3">
      <c r="A31" s="67">
        <f t="shared" si="1"/>
        <v>25</v>
      </c>
      <c r="B31" s="92" t="s">
        <v>693</v>
      </c>
      <c r="C31" s="93" t="str">
        <f>IF(ABS(SUM('TAB6'!C11:P11))&lt;100,"P","O")</f>
        <v>P</v>
      </c>
      <c r="D31" s="372" t="s">
        <v>620</v>
      </c>
    </row>
    <row r="32" spans="1:4" ht="32.450000000000003" customHeight="1" x14ac:dyDescent="0.3">
      <c r="A32" s="67">
        <f t="shared" si="1"/>
        <v>26</v>
      </c>
      <c r="B32" s="92" t="str">
        <f>TAB6.3!A39</f>
        <v>C.6.3.a. Concordance entre le détail des interventions URD avec le tableau des actifs régulés (TAB6.1)</v>
      </c>
      <c r="C32" s="93" t="str">
        <f>IF(ABS(SUM(TAB6.3!B39:F39))&lt;100,"P","O")</f>
        <v>P</v>
      </c>
      <c r="D32" s="94" t="s">
        <v>679</v>
      </c>
    </row>
    <row r="33" spans="1:4" ht="32.450000000000003" customHeight="1" x14ac:dyDescent="0.3">
      <c r="A33" s="67">
        <f t="shared" si="1"/>
        <v>27</v>
      </c>
      <c r="B33" s="92" t="s">
        <v>547</v>
      </c>
      <c r="C33" s="93" t="str">
        <f>IF(ABS(SUM(TAB9.1!B23:S23))&lt;100,"P","O")</f>
        <v>P</v>
      </c>
      <c r="D33" s="94" t="s">
        <v>208</v>
      </c>
    </row>
    <row r="34" spans="1:4" ht="32.450000000000003" customHeight="1" x14ac:dyDescent="0.3">
      <c r="A34" s="67">
        <f t="shared" si="1"/>
        <v>28</v>
      </c>
      <c r="B34" s="92" t="s">
        <v>901</v>
      </c>
      <c r="C34" s="93" t="str">
        <f>IF(ABS(SUM(TAB9.2!B44:S44))&lt;100,"P","O")</f>
        <v>P</v>
      </c>
      <c r="D34" s="94" t="s">
        <v>237</v>
      </c>
    </row>
    <row r="35" spans="1:4" ht="32.450000000000003" customHeight="1" x14ac:dyDescent="0.3">
      <c r="A35" s="67">
        <f t="shared" si="1"/>
        <v>29</v>
      </c>
      <c r="B35" s="92" t="s">
        <v>903</v>
      </c>
      <c r="C35" s="93" t="str">
        <f>IF(ABS(SUM(TAB9.2!B47:S47))&lt;100,"P","O")</f>
        <v>P</v>
      </c>
      <c r="D35" s="94" t="s">
        <v>237</v>
      </c>
    </row>
    <row r="36" spans="1:4" ht="32.450000000000003" customHeight="1" x14ac:dyDescent="0.3">
      <c r="A36" s="67">
        <f t="shared" si="1"/>
        <v>30</v>
      </c>
      <c r="B36" s="92" t="s">
        <v>905</v>
      </c>
      <c r="C36" s="93" t="str">
        <f>IF(ABS(SUM(TAB9.3!B30:Q30,TAB9.3!B60:Q60))&lt;100,"P","O")</f>
        <v>P</v>
      </c>
      <c r="D36" s="94" t="s">
        <v>238</v>
      </c>
    </row>
    <row r="37" spans="1:4" ht="32.450000000000003" customHeight="1" x14ac:dyDescent="0.3">
      <c r="A37" s="67">
        <f t="shared" si="1"/>
        <v>31</v>
      </c>
      <c r="B37" s="92" t="s">
        <v>906</v>
      </c>
      <c r="C37" s="93" t="str">
        <f>IF(ABS(SUM(TAB9.3!B33:Q33))&lt;100,"P","O")</f>
        <v>P</v>
      </c>
      <c r="D37" s="94" t="s">
        <v>238</v>
      </c>
    </row>
    <row r="38" spans="1:4" ht="40.9" customHeight="1" x14ac:dyDescent="0.3">
      <c r="A38" s="67">
        <f t="shared" si="1"/>
        <v>32</v>
      </c>
      <c r="B38" s="92" t="s">
        <v>915</v>
      </c>
      <c r="C38" s="93" t="str">
        <f>IF('TAB10'!A19='TAB C'!B38,"O","P")</f>
        <v>P</v>
      </c>
      <c r="D38" s="372" t="s">
        <v>632</v>
      </c>
    </row>
    <row r="39" spans="1:4" ht="32.450000000000003" customHeight="1" x14ac:dyDescent="0.3">
      <c r="A39" s="67" t="str">
        <f>IF(ISBLANK(B39),"",#REF!+1)</f>
        <v/>
      </c>
      <c r="C39" s="93"/>
      <c r="D39" s="94"/>
    </row>
    <row r="40" spans="1:4" ht="32.450000000000003" customHeight="1" x14ac:dyDescent="0.3">
      <c r="A40" s="67" t="str">
        <f t="shared" si="1"/>
        <v/>
      </c>
      <c r="C40" s="93"/>
      <c r="D40" s="94"/>
    </row>
    <row r="41" spans="1:4" ht="32.450000000000003" customHeight="1" x14ac:dyDescent="0.3">
      <c r="A41" s="67" t="str">
        <f t="shared" si="1"/>
        <v/>
      </c>
      <c r="C41" s="93"/>
      <c r="D41" s="94"/>
    </row>
    <row r="42" spans="1:4" ht="32.450000000000003" customHeight="1" x14ac:dyDescent="0.3">
      <c r="A42" s="67" t="str">
        <f t="shared" si="1"/>
        <v/>
      </c>
      <c r="C42" s="93"/>
      <c r="D42" s="94"/>
    </row>
    <row r="43" spans="1:4" ht="32.450000000000003" customHeight="1" x14ac:dyDescent="0.3">
      <c r="A43" s="67" t="str">
        <f t="shared" si="1"/>
        <v/>
      </c>
      <c r="C43" s="93"/>
      <c r="D43" s="94"/>
    </row>
    <row r="44" spans="1:4" ht="32.450000000000003" customHeight="1" x14ac:dyDescent="0.3">
      <c r="A44" s="67" t="str">
        <f t="shared" si="1"/>
        <v/>
      </c>
      <c r="C44" s="93"/>
      <c r="D44" s="384"/>
    </row>
    <row r="45" spans="1:4" ht="32.450000000000003" customHeight="1" x14ac:dyDescent="0.3">
      <c r="A45" s="67" t="str">
        <f t="shared" si="1"/>
        <v/>
      </c>
      <c r="C45" s="93"/>
      <c r="D45" s="372"/>
    </row>
    <row r="46" spans="1:4" ht="32.450000000000003" customHeight="1" x14ac:dyDescent="0.3">
      <c r="A46" s="67" t="str">
        <f t="shared" si="1"/>
        <v/>
      </c>
      <c r="C46" s="93"/>
      <c r="D46" s="372"/>
    </row>
    <row r="47" spans="1:4" ht="32.450000000000003" customHeight="1" x14ac:dyDescent="0.3">
      <c r="A47" s="67" t="str">
        <f t="shared" si="1"/>
        <v/>
      </c>
      <c r="C47" s="93"/>
      <c r="D47" s="372"/>
    </row>
    <row r="48" spans="1:4" ht="32.450000000000003" customHeight="1" x14ac:dyDescent="0.3">
      <c r="A48" s="67" t="str">
        <f t="shared" si="1"/>
        <v/>
      </c>
      <c r="C48" s="93"/>
      <c r="D48" s="94"/>
    </row>
    <row r="49" spans="1:4" ht="32.450000000000003" customHeight="1" x14ac:dyDescent="0.3">
      <c r="A49" s="67" t="str">
        <f t="shared" si="1"/>
        <v/>
      </c>
      <c r="C49" s="93"/>
      <c r="D49" s="94"/>
    </row>
    <row r="50" spans="1:4" ht="32.450000000000003" customHeight="1" x14ac:dyDescent="0.3">
      <c r="A50" s="67" t="str">
        <f t="shared" si="1"/>
        <v/>
      </c>
      <c r="C50" s="93"/>
      <c r="D50" s="94"/>
    </row>
    <row r="51" spans="1:4" ht="32.450000000000003" customHeight="1" x14ac:dyDescent="0.3">
      <c r="A51" s="67" t="str">
        <f t="shared" si="1"/>
        <v/>
      </c>
      <c r="C51" s="93"/>
      <c r="D51" s="94"/>
    </row>
    <row r="52" spans="1:4" ht="32.450000000000003" customHeight="1" x14ac:dyDescent="0.3">
      <c r="A52" s="67" t="str">
        <f t="shared" si="1"/>
        <v/>
      </c>
      <c r="C52" s="93"/>
      <c r="D52" s="94"/>
    </row>
    <row r="53" spans="1:4" ht="32.450000000000003" customHeight="1" x14ac:dyDescent="0.3">
      <c r="C53" s="93"/>
      <c r="D53" s="94"/>
    </row>
    <row r="54" spans="1:4" ht="32.450000000000003" customHeight="1" x14ac:dyDescent="0.3">
      <c r="C54" s="93"/>
    </row>
    <row r="55" spans="1:4" ht="32.450000000000003" customHeight="1" x14ac:dyDescent="0.3">
      <c r="C55" s="93"/>
    </row>
    <row r="56" spans="1:4" ht="32.450000000000003" customHeight="1" x14ac:dyDescent="0.3">
      <c r="C56" s="93"/>
    </row>
    <row r="57" spans="1:4" ht="32.450000000000003" customHeight="1" x14ac:dyDescent="0.3">
      <c r="C57" s="93"/>
    </row>
    <row r="58" spans="1:4" ht="32.450000000000003" customHeight="1" x14ac:dyDescent="0.3">
      <c r="C58" s="93"/>
    </row>
    <row r="59" spans="1:4" ht="32.450000000000003" customHeight="1" x14ac:dyDescent="0.3">
      <c r="C59" s="93"/>
    </row>
    <row r="60" spans="1:4" ht="32.450000000000003" customHeight="1" x14ac:dyDescent="0.3">
      <c r="C60" s="93"/>
    </row>
    <row r="61" spans="1:4" ht="32.450000000000003" customHeight="1" x14ac:dyDescent="0.3">
      <c r="C61" s="93"/>
    </row>
    <row r="62" spans="1:4" ht="32.450000000000003" customHeight="1" x14ac:dyDescent="0.3">
      <c r="C62" s="93"/>
    </row>
    <row r="63" spans="1:4" ht="32.450000000000003" customHeight="1" x14ac:dyDescent="0.3">
      <c r="C63" s="93"/>
    </row>
    <row r="64" spans="1:4" ht="32.450000000000003" customHeight="1" x14ac:dyDescent="0.3">
      <c r="C64" s="93"/>
    </row>
    <row r="65" spans="3:3" ht="32.450000000000003" customHeight="1" x14ac:dyDescent="0.3">
      <c r="C65" s="93"/>
    </row>
    <row r="66" spans="3:3" ht="32.450000000000003" customHeight="1" x14ac:dyDescent="0.3">
      <c r="C66" s="93"/>
    </row>
    <row r="67" spans="3:3" ht="32.450000000000003" customHeight="1" x14ac:dyDescent="0.3">
      <c r="C67" s="93"/>
    </row>
    <row r="68" spans="3:3" ht="32.450000000000003" customHeight="1" x14ac:dyDescent="0.3">
      <c r="C68" s="93"/>
    </row>
    <row r="69" spans="3:3" ht="32.450000000000003" customHeight="1" x14ac:dyDescent="0.3">
      <c r="C69" s="93"/>
    </row>
    <row r="70" spans="3:3" ht="32.450000000000003" customHeight="1" x14ac:dyDescent="0.3">
      <c r="C70" s="93"/>
    </row>
    <row r="71" spans="3:3" ht="32.450000000000003" customHeight="1" x14ac:dyDescent="0.3">
      <c r="C71" s="93"/>
    </row>
    <row r="72" spans="3:3" ht="32.450000000000003" customHeight="1" x14ac:dyDescent="0.3">
      <c r="C72" s="93"/>
    </row>
    <row r="73" spans="3:3" ht="32.450000000000003" customHeight="1" x14ac:dyDescent="0.3">
      <c r="C73" s="93"/>
    </row>
    <row r="74" spans="3:3" ht="32.450000000000003" customHeight="1" x14ac:dyDescent="0.3">
      <c r="C74" s="93"/>
    </row>
    <row r="75" spans="3:3" ht="32.450000000000003" customHeight="1" x14ac:dyDescent="0.3">
      <c r="C75" s="93"/>
    </row>
    <row r="76" spans="3:3" ht="32.450000000000003" customHeight="1" x14ac:dyDescent="0.3">
      <c r="C76" s="93"/>
    </row>
    <row r="77" spans="3:3" ht="32.450000000000003" customHeight="1" x14ac:dyDescent="0.3">
      <c r="C77" s="93"/>
    </row>
    <row r="78" spans="3:3" ht="32.450000000000003" customHeight="1" x14ac:dyDescent="0.3">
      <c r="C78" s="93"/>
    </row>
    <row r="79" spans="3:3" ht="32.450000000000003" customHeight="1" x14ac:dyDescent="0.3">
      <c r="C79" s="93"/>
    </row>
    <row r="80" spans="3:3" ht="32.450000000000003" customHeight="1" x14ac:dyDescent="0.3">
      <c r="C80" s="93"/>
    </row>
    <row r="81" spans="3:3" ht="32.450000000000003" customHeight="1" x14ac:dyDescent="0.3">
      <c r="C81" s="93"/>
    </row>
    <row r="82" spans="3:3" ht="32.450000000000003" customHeight="1" x14ac:dyDescent="0.3">
      <c r="C82" s="93"/>
    </row>
    <row r="83" spans="3:3" ht="32.450000000000003" customHeight="1" x14ac:dyDescent="0.3">
      <c r="C83" s="93"/>
    </row>
    <row r="84" spans="3:3" ht="32.450000000000003" customHeight="1" x14ac:dyDescent="0.3">
      <c r="C84" s="93"/>
    </row>
    <row r="85" spans="3:3" ht="32.450000000000003" customHeight="1" x14ac:dyDescent="0.3">
      <c r="C85" s="93"/>
    </row>
    <row r="86" spans="3:3" ht="32.450000000000003" customHeight="1" x14ac:dyDescent="0.3">
      <c r="C86" s="93"/>
    </row>
    <row r="87" spans="3:3" ht="32.450000000000003" customHeight="1" x14ac:dyDescent="0.3">
      <c r="C87" s="93"/>
    </row>
    <row r="88" spans="3:3" ht="32.450000000000003" customHeight="1" x14ac:dyDescent="0.3">
      <c r="C88" s="93"/>
    </row>
    <row r="89" spans="3:3" ht="32.450000000000003" customHeight="1" x14ac:dyDescent="0.3">
      <c r="C89" s="93"/>
    </row>
    <row r="90" spans="3:3" ht="32.450000000000003" customHeight="1" x14ac:dyDescent="0.3">
      <c r="C90" s="93"/>
    </row>
    <row r="91" spans="3:3" ht="32.450000000000003" customHeight="1" x14ac:dyDescent="0.3">
      <c r="C91" s="93"/>
    </row>
    <row r="92" spans="3:3" ht="32.450000000000003" customHeight="1" x14ac:dyDescent="0.3">
      <c r="C92" s="93"/>
    </row>
    <row r="93" spans="3:3" ht="32.450000000000003" customHeight="1" x14ac:dyDescent="0.3">
      <c r="C93" s="93"/>
    </row>
    <row r="94" spans="3:3" ht="32.450000000000003" customHeight="1" x14ac:dyDescent="0.3">
      <c r="C94" s="93"/>
    </row>
    <row r="95" spans="3:3" ht="32.450000000000003" customHeight="1" x14ac:dyDescent="0.3">
      <c r="C95" s="93"/>
    </row>
    <row r="96" spans="3:3" ht="32.450000000000003" customHeight="1" x14ac:dyDescent="0.3">
      <c r="C96" s="93"/>
    </row>
    <row r="97" spans="3:3" ht="32.450000000000003" customHeight="1" x14ac:dyDescent="0.3">
      <c r="C97" s="93"/>
    </row>
    <row r="98" spans="3:3" ht="32.450000000000003" customHeight="1" x14ac:dyDescent="0.3">
      <c r="C98" s="93"/>
    </row>
    <row r="99" spans="3:3" ht="32.450000000000003" customHeight="1" x14ac:dyDescent="0.3">
      <c r="C99" s="93"/>
    </row>
    <row r="100" spans="3:3" ht="32.450000000000003" customHeight="1" x14ac:dyDescent="0.3">
      <c r="C100" s="93"/>
    </row>
    <row r="101" spans="3:3" ht="32.450000000000003" customHeight="1" x14ac:dyDescent="0.3">
      <c r="C101" s="93"/>
    </row>
    <row r="102" spans="3:3" ht="32.450000000000003" customHeight="1" x14ac:dyDescent="0.3">
      <c r="C102" s="93"/>
    </row>
    <row r="103" spans="3:3" ht="32.450000000000003" customHeight="1" x14ac:dyDescent="0.3">
      <c r="C103" s="93"/>
    </row>
    <row r="104" spans="3:3" ht="32.450000000000003" customHeight="1" x14ac:dyDescent="0.3">
      <c r="C104" s="93"/>
    </row>
    <row r="105" spans="3:3" ht="32.450000000000003" customHeight="1" x14ac:dyDescent="0.3">
      <c r="C105" s="93"/>
    </row>
    <row r="106" spans="3:3" ht="32.450000000000003" customHeight="1" x14ac:dyDescent="0.3">
      <c r="C106" s="93"/>
    </row>
    <row r="107" spans="3:3" ht="32.450000000000003" customHeight="1" x14ac:dyDescent="0.3">
      <c r="C107" s="93"/>
    </row>
    <row r="108" spans="3:3" ht="32.450000000000003" customHeight="1" x14ac:dyDescent="0.3">
      <c r="C108" s="93"/>
    </row>
    <row r="109" spans="3:3" ht="32.450000000000003" customHeight="1" x14ac:dyDescent="0.3">
      <c r="C109" s="93"/>
    </row>
    <row r="110" spans="3:3" ht="32.450000000000003" customHeight="1" x14ac:dyDescent="0.3">
      <c r="C110" s="93"/>
    </row>
    <row r="111" spans="3:3" ht="32.450000000000003" customHeight="1" x14ac:dyDescent="0.3">
      <c r="C111" s="93"/>
    </row>
    <row r="112" spans="3:3" ht="32.450000000000003" customHeight="1" x14ac:dyDescent="0.3">
      <c r="C112" s="93"/>
    </row>
    <row r="113" spans="3:3" ht="32.450000000000003" customHeight="1" x14ac:dyDescent="0.3">
      <c r="C113" s="93"/>
    </row>
    <row r="114" spans="3:3" ht="32.450000000000003" customHeight="1" x14ac:dyDescent="0.3">
      <c r="C114" s="93"/>
    </row>
    <row r="115" spans="3:3" ht="32.450000000000003" customHeight="1" x14ac:dyDescent="0.3">
      <c r="C115" s="93"/>
    </row>
    <row r="116" spans="3:3" ht="32.450000000000003" customHeight="1" x14ac:dyDescent="0.3">
      <c r="C116" s="93"/>
    </row>
    <row r="117" spans="3:3" ht="32.450000000000003" customHeight="1" x14ac:dyDescent="0.3">
      <c r="C117" s="93"/>
    </row>
    <row r="118" spans="3:3" ht="32.450000000000003" customHeight="1" x14ac:dyDescent="0.3">
      <c r="C118" s="93"/>
    </row>
    <row r="119" spans="3:3" ht="32.450000000000003" customHeight="1" x14ac:dyDescent="0.3">
      <c r="C119" s="93"/>
    </row>
    <row r="120" spans="3:3" ht="32.450000000000003" customHeight="1" x14ac:dyDescent="0.3">
      <c r="C120" s="93"/>
    </row>
    <row r="121" spans="3:3" ht="32.450000000000003" customHeight="1" x14ac:dyDescent="0.3">
      <c r="C121" s="93"/>
    </row>
    <row r="122" spans="3:3" ht="32.450000000000003" customHeight="1" x14ac:dyDescent="0.3">
      <c r="C122" s="93"/>
    </row>
    <row r="123" spans="3:3" ht="32.450000000000003" customHeight="1" x14ac:dyDescent="0.3">
      <c r="C123" s="93"/>
    </row>
    <row r="124" spans="3:3" ht="32.450000000000003" customHeight="1" x14ac:dyDescent="0.3">
      <c r="C124" s="93"/>
    </row>
    <row r="125" spans="3:3" ht="32.450000000000003" customHeight="1" x14ac:dyDescent="0.3">
      <c r="C125" s="93"/>
    </row>
    <row r="126" spans="3:3" ht="32.450000000000003" customHeight="1" x14ac:dyDescent="0.3">
      <c r="C126" s="93"/>
    </row>
    <row r="127" spans="3:3" ht="32.450000000000003" customHeight="1" x14ac:dyDescent="0.3">
      <c r="C127" s="93"/>
    </row>
    <row r="128" spans="3:3" ht="32.450000000000003" customHeight="1" x14ac:dyDescent="0.3">
      <c r="C128" s="93"/>
    </row>
    <row r="129" spans="3:3" ht="32.450000000000003" customHeight="1" x14ac:dyDescent="0.3">
      <c r="C129" s="93"/>
    </row>
    <row r="130" spans="3:3" ht="32.450000000000003" customHeight="1" x14ac:dyDescent="0.3">
      <c r="C130" s="93"/>
    </row>
    <row r="131" spans="3:3" ht="32.450000000000003" customHeight="1" x14ac:dyDescent="0.3">
      <c r="C131" s="93"/>
    </row>
    <row r="132" spans="3:3" ht="32.450000000000003" customHeight="1" x14ac:dyDescent="0.3">
      <c r="C132" s="93"/>
    </row>
    <row r="133" spans="3:3" ht="32.450000000000003" customHeight="1" x14ac:dyDescent="0.3">
      <c r="C133" s="93"/>
    </row>
    <row r="134" spans="3:3" ht="32.450000000000003" customHeight="1" x14ac:dyDescent="0.3">
      <c r="C134" s="93"/>
    </row>
    <row r="135" spans="3:3" ht="32.450000000000003" customHeight="1" x14ac:dyDescent="0.3">
      <c r="C135" s="93"/>
    </row>
    <row r="136" spans="3:3" ht="32.450000000000003" customHeight="1" x14ac:dyDescent="0.3">
      <c r="C136" s="93"/>
    </row>
    <row r="137" spans="3:3" ht="32.450000000000003" customHeight="1" x14ac:dyDescent="0.3">
      <c r="C137" s="93"/>
    </row>
    <row r="138" spans="3:3" ht="32.450000000000003" customHeight="1" x14ac:dyDescent="0.3">
      <c r="C138" s="93"/>
    </row>
    <row r="139" spans="3:3" ht="32.450000000000003" customHeight="1" x14ac:dyDescent="0.3">
      <c r="C139" s="93"/>
    </row>
    <row r="140" spans="3:3" ht="32.450000000000003" customHeight="1" x14ac:dyDescent="0.3">
      <c r="C140" s="93"/>
    </row>
    <row r="141" spans="3:3" ht="32.450000000000003" customHeight="1" x14ac:dyDescent="0.3">
      <c r="C141" s="93"/>
    </row>
    <row r="142" spans="3:3" ht="32.450000000000003" customHeight="1" x14ac:dyDescent="0.3">
      <c r="C142" s="93"/>
    </row>
    <row r="143" spans="3:3" ht="32.450000000000003" customHeight="1" x14ac:dyDescent="0.3">
      <c r="C143" s="93"/>
    </row>
    <row r="144" spans="3:3" ht="32.450000000000003" customHeight="1" x14ac:dyDescent="0.3">
      <c r="C144" s="93"/>
    </row>
    <row r="145" spans="3:3" ht="32.450000000000003" customHeight="1" x14ac:dyDescent="0.3">
      <c r="C145" s="93"/>
    </row>
    <row r="146" spans="3:3" ht="32.450000000000003" customHeight="1" x14ac:dyDescent="0.3">
      <c r="C146" s="93"/>
    </row>
    <row r="147" spans="3:3" ht="32.450000000000003" customHeight="1" x14ac:dyDescent="0.3">
      <c r="C147" s="93"/>
    </row>
    <row r="148" spans="3:3" ht="32.450000000000003" customHeight="1" x14ac:dyDescent="0.3">
      <c r="C148" s="93"/>
    </row>
    <row r="149" spans="3:3" ht="32.450000000000003" customHeight="1" x14ac:dyDescent="0.3">
      <c r="C149" s="93"/>
    </row>
    <row r="150" spans="3:3" ht="32.450000000000003" customHeight="1" x14ac:dyDescent="0.3">
      <c r="C150" s="93"/>
    </row>
    <row r="151" spans="3:3" ht="32.450000000000003" customHeight="1" x14ac:dyDescent="0.3">
      <c r="C151" s="93"/>
    </row>
    <row r="152" spans="3:3" ht="32.450000000000003" customHeight="1" x14ac:dyDescent="0.3">
      <c r="C152" s="93"/>
    </row>
    <row r="153" spans="3:3" ht="32.450000000000003" customHeight="1" x14ac:dyDescent="0.3">
      <c r="C153" s="93"/>
    </row>
    <row r="154" spans="3:3" ht="32.450000000000003" customHeight="1" x14ac:dyDescent="0.3">
      <c r="C154" s="93"/>
    </row>
    <row r="155" spans="3:3" ht="32.450000000000003" customHeight="1" x14ac:dyDescent="0.3">
      <c r="C155" s="93"/>
    </row>
    <row r="156" spans="3:3" ht="32.450000000000003" customHeight="1" x14ac:dyDescent="0.3">
      <c r="C156" s="93"/>
    </row>
    <row r="157" spans="3:3" ht="32.450000000000003" customHeight="1" x14ac:dyDescent="0.3">
      <c r="C157" s="93"/>
    </row>
    <row r="158" spans="3:3" ht="32.450000000000003" customHeight="1" x14ac:dyDescent="0.3">
      <c r="C158" s="93"/>
    </row>
    <row r="159" spans="3:3" ht="32.450000000000003" customHeight="1" x14ac:dyDescent="0.3">
      <c r="C159" s="93"/>
    </row>
    <row r="160" spans="3:3" ht="32.450000000000003" customHeight="1" x14ac:dyDescent="0.3">
      <c r="C160" s="93"/>
    </row>
    <row r="161" spans="3:3" ht="32.450000000000003" customHeight="1" x14ac:dyDescent="0.3">
      <c r="C161" s="93"/>
    </row>
    <row r="162" spans="3:3" ht="32.450000000000003" customHeight="1" x14ac:dyDescent="0.3">
      <c r="C162" s="93"/>
    </row>
    <row r="163" spans="3:3" ht="32.450000000000003" customHeight="1" x14ac:dyDescent="0.3">
      <c r="C163" s="93"/>
    </row>
    <row r="164" spans="3:3" ht="32.450000000000003" customHeight="1" x14ac:dyDescent="0.3">
      <c r="C164" s="93"/>
    </row>
    <row r="165" spans="3:3" ht="32.450000000000003" customHeight="1" x14ac:dyDescent="0.3">
      <c r="C165" s="93"/>
    </row>
    <row r="166" spans="3:3" ht="32.450000000000003" customHeight="1" x14ac:dyDescent="0.3">
      <c r="C166" s="93"/>
    </row>
    <row r="167" spans="3:3" ht="32.450000000000003" customHeight="1" x14ac:dyDescent="0.3">
      <c r="C167" s="93"/>
    </row>
    <row r="168" spans="3:3" ht="32.450000000000003" customHeight="1" x14ac:dyDescent="0.3">
      <c r="C168" s="93"/>
    </row>
    <row r="169" spans="3:3" ht="32.450000000000003" customHeight="1" x14ac:dyDescent="0.3">
      <c r="C169" s="93"/>
    </row>
    <row r="170" spans="3:3" ht="32.450000000000003" customHeight="1" x14ac:dyDescent="0.3">
      <c r="C170" s="93"/>
    </row>
    <row r="171" spans="3:3" ht="32.450000000000003" customHeight="1" x14ac:dyDescent="0.3">
      <c r="C171" s="93"/>
    </row>
    <row r="172" spans="3:3" ht="32.450000000000003" customHeight="1" x14ac:dyDescent="0.3">
      <c r="C172" s="93"/>
    </row>
    <row r="173" spans="3:3" ht="32.450000000000003" customHeight="1" x14ac:dyDescent="0.3">
      <c r="C173" s="93"/>
    </row>
    <row r="174" spans="3:3" ht="32.450000000000003" customHeight="1" x14ac:dyDescent="0.3">
      <c r="C174" s="93"/>
    </row>
    <row r="175" spans="3:3" ht="32.450000000000003" customHeight="1" x14ac:dyDescent="0.3">
      <c r="C175" s="93"/>
    </row>
    <row r="176" spans="3:3" ht="32.450000000000003" customHeight="1" x14ac:dyDescent="0.3">
      <c r="C176" s="93"/>
    </row>
    <row r="177" spans="3:3" ht="32.450000000000003" customHeight="1" x14ac:dyDescent="0.3">
      <c r="C177" s="93"/>
    </row>
    <row r="178" spans="3:3" ht="32.450000000000003" customHeight="1" x14ac:dyDescent="0.3">
      <c r="C178" s="93"/>
    </row>
    <row r="179" spans="3:3" ht="32.450000000000003" customHeight="1" x14ac:dyDescent="0.3">
      <c r="C179" s="93"/>
    </row>
    <row r="180" spans="3:3" ht="32.450000000000003" customHeight="1" x14ac:dyDescent="0.3">
      <c r="C180" s="93"/>
    </row>
    <row r="181" spans="3:3" ht="32.450000000000003" customHeight="1" x14ac:dyDescent="0.3">
      <c r="C181" s="93"/>
    </row>
    <row r="182" spans="3:3" ht="32.450000000000003" customHeight="1" x14ac:dyDescent="0.3">
      <c r="C182" s="93"/>
    </row>
    <row r="183" spans="3:3" ht="32.450000000000003" customHeight="1" x14ac:dyDescent="0.3">
      <c r="C183" s="93"/>
    </row>
    <row r="184" spans="3:3" ht="32.450000000000003" customHeight="1" x14ac:dyDescent="0.3">
      <c r="C184" s="93"/>
    </row>
    <row r="185" spans="3:3" ht="32.450000000000003" customHeight="1" x14ac:dyDescent="0.3">
      <c r="C185" s="93"/>
    </row>
    <row r="186" spans="3:3" ht="32.450000000000003" customHeight="1" x14ac:dyDescent="0.3">
      <c r="C186" s="93"/>
    </row>
    <row r="187" spans="3:3" ht="32.450000000000003" customHeight="1" x14ac:dyDescent="0.3">
      <c r="C187" s="93"/>
    </row>
    <row r="188" spans="3:3" ht="32.450000000000003" customHeight="1" x14ac:dyDescent="0.3">
      <c r="C188" s="93"/>
    </row>
    <row r="189" spans="3:3" ht="32.450000000000003" customHeight="1" x14ac:dyDescent="0.3">
      <c r="C189" s="93"/>
    </row>
    <row r="190" spans="3:3" ht="32.450000000000003" customHeight="1" x14ac:dyDescent="0.3">
      <c r="C190" s="93"/>
    </row>
    <row r="191" spans="3:3" ht="32.450000000000003" customHeight="1" x14ac:dyDescent="0.3">
      <c r="C191" s="93"/>
    </row>
    <row r="192" spans="3:3" ht="32.450000000000003" customHeight="1" x14ac:dyDescent="0.3">
      <c r="C192" s="93"/>
    </row>
    <row r="193" spans="3:3" ht="32.450000000000003" customHeight="1" x14ac:dyDescent="0.3">
      <c r="C193" s="93"/>
    </row>
    <row r="194" spans="3:3" ht="32.450000000000003" customHeight="1" x14ac:dyDescent="0.3">
      <c r="C194" s="93"/>
    </row>
    <row r="195" spans="3:3" ht="32.450000000000003" customHeight="1" x14ac:dyDescent="0.3">
      <c r="C195" s="93"/>
    </row>
    <row r="196" spans="3:3" ht="32.450000000000003" customHeight="1" x14ac:dyDescent="0.3">
      <c r="C196" s="93"/>
    </row>
    <row r="197" spans="3:3" ht="32.450000000000003" customHeight="1" x14ac:dyDescent="0.3">
      <c r="C197" s="93"/>
    </row>
    <row r="198" spans="3:3" ht="32.450000000000003" customHeight="1" x14ac:dyDescent="0.3">
      <c r="C198" s="93"/>
    </row>
    <row r="199" spans="3:3" ht="32.450000000000003" customHeight="1" x14ac:dyDescent="0.3">
      <c r="C199" s="93"/>
    </row>
    <row r="200" spans="3:3" ht="32.450000000000003" customHeight="1" x14ac:dyDescent="0.3">
      <c r="C200" s="93"/>
    </row>
    <row r="201" spans="3:3" ht="32.450000000000003" customHeight="1" x14ac:dyDescent="0.3">
      <c r="C201" s="93"/>
    </row>
    <row r="202" spans="3:3" ht="32.450000000000003" customHeight="1" x14ac:dyDescent="0.3">
      <c r="C202" s="93"/>
    </row>
    <row r="203" spans="3:3" ht="32.450000000000003" customHeight="1" x14ac:dyDescent="0.3">
      <c r="C203" s="93"/>
    </row>
    <row r="204" spans="3:3" ht="32.450000000000003" customHeight="1" x14ac:dyDescent="0.3">
      <c r="C204" s="93"/>
    </row>
    <row r="205" spans="3:3" ht="32.450000000000003" customHeight="1" x14ac:dyDescent="0.3">
      <c r="C205" s="93"/>
    </row>
    <row r="206" spans="3:3" ht="32.450000000000003" customHeight="1" x14ac:dyDescent="0.3">
      <c r="C206" s="93"/>
    </row>
    <row r="207" spans="3:3" ht="32.450000000000003" customHeight="1" x14ac:dyDescent="0.3">
      <c r="C207" s="93"/>
    </row>
    <row r="208" spans="3:3" ht="32.450000000000003" customHeight="1" x14ac:dyDescent="0.3">
      <c r="C208" s="93"/>
    </row>
    <row r="209" spans="3:3" ht="32.450000000000003" customHeight="1" x14ac:dyDescent="0.3">
      <c r="C209" s="93"/>
    </row>
    <row r="210" spans="3:3" ht="32.450000000000003" customHeight="1" x14ac:dyDescent="0.3">
      <c r="C210" s="93"/>
    </row>
    <row r="211" spans="3:3" ht="32.450000000000003" customHeight="1" x14ac:dyDescent="0.3">
      <c r="C211" s="93"/>
    </row>
    <row r="212" spans="3:3" ht="32.450000000000003" customHeight="1" x14ac:dyDescent="0.3">
      <c r="C212" s="93"/>
    </row>
    <row r="213" spans="3:3" ht="32.450000000000003" customHeight="1" x14ac:dyDescent="0.3">
      <c r="C213" s="93"/>
    </row>
    <row r="214" spans="3:3" ht="32.450000000000003" customHeight="1" x14ac:dyDescent="0.3">
      <c r="C214" s="93"/>
    </row>
    <row r="215" spans="3:3" ht="32.450000000000003" customHeight="1" x14ac:dyDescent="0.3">
      <c r="C215" s="93"/>
    </row>
    <row r="216" spans="3:3" ht="32.450000000000003" customHeight="1" x14ac:dyDescent="0.3">
      <c r="C216" s="93"/>
    </row>
    <row r="217" spans="3:3" ht="32.450000000000003" customHeight="1" x14ac:dyDescent="0.3">
      <c r="C217" s="93"/>
    </row>
    <row r="218" spans="3:3" ht="32.450000000000003" customHeight="1" x14ac:dyDescent="0.3">
      <c r="C218" s="93"/>
    </row>
    <row r="219" spans="3:3" ht="32.450000000000003" customHeight="1" x14ac:dyDescent="0.3">
      <c r="C219" s="93"/>
    </row>
    <row r="220" spans="3:3" ht="32.450000000000003" customHeight="1" x14ac:dyDescent="0.3">
      <c r="C220" s="93"/>
    </row>
    <row r="221" spans="3:3" ht="32.450000000000003" customHeight="1" x14ac:dyDescent="0.3">
      <c r="C221" s="93"/>
    </row>
    <row r="222" spans="3:3" ht="32.450000000000003" customHeight="1" x14ac:dyDescent="0.3">
      <c r="C222" s="93"/>
    </row>
    <row r="223" spans="3:3" ht="32.450000000000003" customHeight="1" x14ac:dyDescent="0.3">
      <c r="C223" s="93"/>
    </row>
    <row r="224" spans="3:3" ht="32.450000000000003" customHeight="1" x14ac:dyDescent="0.3">
      <c r="C224" s="93"/>
    </row>
    <row r="225" spans="3:3" ht="32.450000000000003" customHeight="1" x14ac:dyDescent="0.3">
      <c r="C225" s="93"/>
    </row>
    <row r="226" spans="3:3" ht="32.450000000000003" customHeight="1" x14ac:dyDescent="0.3">
      <c r="C226" s="93"/>
    </row>
    <row r="227" spans="3:3" ht="32.450000000000003" customHeight="1" x14ac:dyDescent="0.3">
      <c r="C227" s="93"/>
    </row>
    <row r="228" spans="3:3" ht="32.450000000000003" customHeight="1" x14ac:dyDescent="0.3">
      <c r="C228" s="93"/>
    </row>
    <row r="229" spans="3:3" ht="32.450000000000003" customHeight="1" x14ac:dyDescent="0.3">
      <c r="C229" s="93"/>
    </row>
    <row r="230" spans="3:3" ht="32.450000000000003" customHeight="1" x14ac:dyDescent="0.3">
      <c r="C230" s="93"/>
    </row>
    <row r="231" spans="3:3" ht="32.450000000000003" customHeight="1" x14ac:dyDescent="0.3">
      <c r="C231" s="93"/>
    </row>
    <row r="232" spans="3:3" ht="32.450000000000003" customHeight="1" x14ac:dyDescent="0.3">
      <c r="C232" s="93"/>
    </row>
    <row r="233" spans="3:3" ht="32.450000000000003" customHeight="1" x14ac:dyDescent="0.3">
      <c r="C233" s="93"/>
    </row>
    <row r="234" spans="3:3" ht="32.450000000000003" customHeight="1" x14ac:dyDescent="0.3">
      <c r="C234" s="93"/>
    </row>
    <row r="235" spans="3:3" ht="32.450000000000003" customHeight="1" x14ac:dyDescent="0.3">
      <c r="C235" s="93"/>
    </row>
    <row r="236" spans="3:3" ht="32.450000000000003" customHeight="1" x14ac:dyDescent="0.3">
      <c r="C236" s="93"/>
    </row>
    <row r="237" spans="3:3" ht="32.450000000000003" customHeight="1" x14ac:dyDescent="0.3">
      <c r="C237" s="93"/>
    </row>
    <row r="238" spans="3:3" ht="32.450000000000003" customHeight="1" x14ac:dyDescent="0.3">
      <c r="C238" s="93"/>
    </row>
    <row r="239" spans="3:3" ht="32.450000000000003" customHeight="1" x14ac:dyDescent="0.3">
      <c r="C239" s="93"/>
    </row>
    <row r="240" spans="3:3" ht="32.450000000000003" customHeight="1" x14ac:dyDescent="0.3">
      <c r="C240" s="93"/>
    </row>
    <row r="241" spans="3:3" ht="32.450000000000003" customHeight="1" x14ac:dyDescent="0.3">
      <c r="C241" s="93"/>
    </row>
    <row r="242" spans="3:3" ht="32.450000000000003" customHeight="1" x14ac:dyDescent="0.3">
      <c r="C242" s="93"/>
    </row>
    <row r="243" spans="3:3" ht="32.450000000000003" customHeight="1" x14ac:dyDescent="0.3">
      <c r="C243" s="93"/>
    </row>
    <row r="244" spans="3:3" ht="32.450000000000003" customHeight="1" x14ac:dyDescent="0.3">
      <c r="C244" s="93"/>
    </row>
    <row r="245" spans="3:3" ht="32.450000000000003" customHeight="1" x14ac:dyDescent="0.3">
      <c r="C245" s="93"/>
    </row>
    <row r="246" spans="3:3" ht="32.450000000000003" customHeight="1" x14ac:dyDescent="0.3">
      <c r="C246" s="93"/>
    </row>
    <row r="247" spans="3:3" ht="32.450000000000003" customHeight="1" x14ac:dyDescent="0.3">
      <c r="C247" s="93"/>
    </row>
    <row r="248" spans="3:3" ht="32.450000000000003" customHeight="1" x14ac:dyDescent="0.3">
      <c r="C248" s="93"/>
    </row>
    <row r="249" spans="3:3" ht="32.450000000000003" customHeight="1" x14ac:dyDescent="0.3">
      <c r="C249" s="93"/>
    </row>
    <row r="250" spans="3:3" ht="32.450000000000003" customHeight="1" x14ac:dyDescent="0.3">
      <c r="C250" s="93"/>
    </row>
    <row r="251" spans="3:3" ht="32.450000000000003" customHeight="1" x14ac:dyDescent="0.3">
      <c r="C251" s="93"/>
    </row>
    <row r="252" spans="3:3" ht="32.450000000000003" customHeight="1" x14ac:dyDescent="0.3">
      <c r="C252" s="93"/>
    </row>
    <row r="253" spans="3:3" ht="32.450000000000003" customHeight="1" x14ac:dyDescent="0.3">
      <c r="C253" s="93"/>
    </row>
    <row r="254" spans="3:3" ht="32.450000000000003" customHeight="1" x14ac:dyDescent="0.3">
      <c r="C254" s="93"/>
    </row>
    <row r="255" spans="3:3" ht="32.450000000000003" customHeight="1" x14ac:dyDescent="0.3">
      <c r="C255" s="93"/>
    </row>
    <row r="256" spans="3:3" ht="32.450000000000003" customHeight="1" x14ac:dyDescent="0.3">
      <c r="C256" s="93"/>
    </row>
    <row r="257" spans="3:3" ht="32.450000000000003" customHeight="1" x14ac:dyDescent="0.3">
      <c r="C257" s="93"/>
    </row>
    <row r="258" spans="3:3" ht="32.450000000000003" customHeight="1" x14ac:dyDescent="0.3">
      <c r="C258" s="93"/>
    </row>
    <row r="259" spans="3:3" ht="32.450000000000003" customHeight="1" x14ac:dyDescent="0.3">
      <c r="C259" s="93"/>
    </row>
    <row r="260" spans="3:3" ht="32.450000000000003" customHeight="1" x14ac:dyDescent="0.3">
      <c r="C260" s="93"/>
    </row>
    <row r="261" spans="3:3" ht="32.450000000000003" customHeight="1" x14ac:dyDescent="0.3">
      <c r="C261" s="93"/>
    </row>
    <row r="262" spans="3:3" ht="32.450000000000003" customHeight="1" x14ac:dyDescent="0.3">
      <c r="C262" s="93"/>
    </row>
    <row r="263" spans="3:3" ht="32.450000000000003" customHeight="1" x14ac:dyDescent="0.3">
      <c r="C263" s="93"/>
    </row>
    <row r="264" spans="3:3" ht="32.450000000000003" customHeight="1" x14ac:dyDescent="0.3">
      <c r="C264" s="93"/>
    </row>
    <row r="265" spans="3:3" ht="32.450000000000003" customHeight="1" x14ac:dyDescent="0.3">
      <c r="C265" s="93"/>
    </row>
    <row r="266" spans="3:3" ht="32.450000000000003" customHeight="1" x14ac:dyDescent="0.3">
      <c r="C266" s="93"/>
    </row>
    <row r="267" spans="3:3" ht="32.450000000000003" customHeight="1" x14ac:dyDescent="0.3">
      <c r="C267" s="93"/>
    </row>
    <row r="268" spans="3:3" ht="32.450000000000003" customHeight="1" x14ac:dyDescent="0.3">
      <c r="C268" s="93"/>
    </row>
    <row r="269" spans="3:3" ht="32.450000000000003" customHeight="1" x14ac:dyDescent="0.3">
      <c r="C269" s="93"/>
    </row>
    <row r="270" spans="3:3" ht="32.450000000000003" customHeight="1" x14ac:dyDescent="0.3">
      <c r="C270" s="93"/>
    </row>
    <row r="271" spans="3:3" ht="32.450000000000003" customHeight="1" x14ac:dyDescent="0.3">
      <c r="C271" s="93"/>
    </row>
    <row r="272" spans="3:3" ht="32.450000000000003" customHeight="1" x14ac:dyDescent="0.3">
      <c r="C272" s="93"/>
    </row>
    <row r="273" spans="3:3" ht="32.450000000000003" customHeight="1" x14ac:dyDescent="0.3">
      <c r="C273" s="93"/>
    </row>
    <row r="274" spans="3:3" ht="32.450000000000003" customHeight="1" x14ac:dyDescent="0.3">
      <c r="C274" s="93"/>
    </row>
    <row r="275" spans="3:3" ht="32.450000000000003" customHeight="1" x14ac:dyDescent="0.3">
      <c r="C275" s="93"/>
    </row>
    <row r="276" spans="3:3" ht="32.450000000000003" customHeight="1" x14ac:dyDescent="0.3">
      <c r="C276" s="93"/>
    </row>
    <row r="277" spans="3:3" ht="32.450000000000003" customHeight="1" x14ac:dyDescent="0.3">
      <c r="C277" s="93"/>
    </row>
    <row r="278" spans="3:3" ht="32.450000000000003" customHeight="1" x14ac:dyDescent="0.3">
      <c r="C278" s="93"/>
    </row>
    <row r="279" spans="3:3" ht="32.450000000000003" customHeight="1" x14ac:dyDescent="0.3">
      <c r="C279" s="93"/>
    </row>
    <row r="280" spans="3:3" ht="32.450000000000003" customHeight="1" x14ac:dyDescent="0.3">
      <c r="C280" s="93"/>
    </row>
    <row r="281" spans="3:3" ht="32.450000000000003" customHeight="1" x14ac:dyDescent="0.3">
      <c r="C281" s="93"/>
    </row>
    <row r="282" spans="3:3" ht="32.450000000000003" customHeight="1" x14ac:dyDescent="0.3">
      <c r="C282" s="93"/>
    </row>
    <row r="283" spans="3:3" ht="32.450000000000003" customHeight="1" x14ac:dyDescent="0.3">
      <c r="C283" s="93"/>
    </row>
    <row r="284" spans="3:3" ht="32.450000000000003" customHeight="1" x14ac:dyDescent="0.3">
      <c r="C284" s="93"/>
    </row>
    <row r="285" spans="3:3" ht="32.450000000000003" customHeight="1" x14ac:dyDescent="0.3">
      <c r="C285" s="93"/>
    </row>
    <row r="286" spans="3:3" ht="32.450000000000003" customHeight="1" x14ac:dyDescent="0.3">
      <c r="C286" s="93"/>
    </row>
    <row r="287" spans="3:3" ht="32.450000000000003" customHeight="1" x14ac:dyDescent="0.3">
      <c r="C287" s="93"/>
    </row>
    <row r="288" spans="3:3" ht="32.450000000000003" customHeight="1" x14ac:dyDescent="0.3">
      <c r="C288" s="93"/>
    </row>
    <row r="289" spans="3:3" ht="32.450000000000003" customHeight="1" x14ac:dyDescent="0.3">
      <c r="C289" s="93"/>
    </row>
    <row r="290" spans="3:3" ht="32.450000000000003" customHeight="1" x14ac:dyDescent="0.3">
      <c r="C290" s="93"/>
    </row>
    <row r="291" spans="3:3" ht="32.450000000000003" customHeight="1" x14ac:dyDescent="0.3">
      <c r="C291" s="93"/>
    </row>
    <row r="292" spans="3:3" ht="32.450000000000003" customHeight="1" x14ac:dyDescent="0.3">
      <c r="C292" s="93"/>
    </row>
    <row r="293" spans="3:3" ht="32.450000000000003" customHeight="1" x14ac:dyDescent="0.3">
      <c r="C293" s="93"/>
    </row>
    <row r="294" spans="3:3" ht="32.450000000000003" customHeight="1" x14ac:dyDescent="0.3">
      <c r="C294" s="93"/>
    </row>
    <row r="295" spans="3:3" ht="32.450000000000003" customHeight="1" x14ac:dyDescent="0.3">
      <c r="C295" s="93"/>
    </row>
    <row r="296" spans="3:3" ht="32.450000000000003" customHeight="1" x14ac:dyDescent="0.3">
      <c r="C296" s="93"/>
    </row>
    <row r="297" spans="3:3" ht="32.450000000000003" customHeight="1" x14ac:dyDescent="0.3">
      <c r="C297" s="93"/>
    </row>
  </sheetData>
  <mergeCells count="1">
    <mergeCell ref="A4:D4"/>
  </mergeCells>
  <conditionalFormatting sqref="C12">
    <cfRule type="cellIs" dxfId="2700" priority="75" operator="equal">
      <formula>"O"</formula>
    </cfRule>
    <cfRule type="cellIs" dxfId="2699" priority="76" operator="equal">
      <formula>"P"</formula>
    </cfRule>
  </conditionalFormatting>
  <conditionalFormatting sqref="C44">
    <cfRule type="cellIs" dxfId="2698" priority="59" operator="equal">
      <formula>"O"</formula>
    </cfRule>
    <cfRule type="cellIs" dxfId="2697" priority="60" operator="equal">
      <formula>"P"</formula>
    </cfRule>
  </conditionalFormatting>
  <conditionalFormatting sqref="C31 C33:C35">
    <cfRule type="cellIs" dxfId="2696" priority="71" operator="equal">
      <formula>"O"</formula>
    </cfRule>
    <cfRule type="cellIs" dxfId="2695" priority="72" operator="equal">
      <formula>"P"</formula>
    </cfRule>
  </conditionalFormatting>
  <conditionalFormatting sqref="C36:C37">
    <cfRule type="cellIs" dxfId="2694" priority="69" operator="equal">
      <formula>"O"</formula>
    </cfRule>
    <cfRule type="cellIs" dxfId="2693" priority="70" operator="equal">
      <formula>"P"</formula>
    </cfRule>
  </conditionalFormatting>
  <conditionalFormatting sqref="C38">
    <cfRule type="cellIs" dxfId="2692" priority="67" operator="equal">
      <formula>"O"</formula>
    </cfRule>
    <cfRule type="cellIs" dxfId="2691" priority="68" operator="equal">
      <formula>"P"</formula>
    </cfRule>
  </conditionalFormatting>
  <conditionalFormatting sqref="C41">
    <cfRule type="cellIs" dxfId="2690" priority="65" operator="equal">
      <formula>"O"</formula>
    </cfRule>
    <cfRule type="cellIs" dxfId="2689" priority="66" operator="equal">
      <formula>"P"</formula>
    </cfRule>
  </conditionalFormatting>
  <conditionalFormatting sqref="C42">
    <cfRule type="cellIs" dxfId="2688" priority="63" operator="equal">
      <formula>"O"</formula>
    </cfRule>
    <cfRule type="cellIs" dxfId="2687" priority="64" operator="equal">
      <formula>"P"</formula>
    </cfRule>
  </conditionalFormatting>
  <conditionalFormatting sqref="C43">
    <cfRule type="cellIs" dxfId="2686" priority="61" operator="equal">
      <formula>"O"</formula>
    </cfRule>
    <cfRule type="cellIs" dxfId="2685" priority="62" operator="equal">
      <formula>"P"</formula>
    </cfRule>
  </conditionalFormatting>
  <conditionalFormatting sqref="C46">
    <cfRule type="cellIs" dxfId="2684" priority="55" operator="equal">
      <formula>"O"</formula>
    </cfRule>
    <cfRule type="cellIs" dxfId="2683" priority="56" operator="equal">
      <formula>"P"</formula>
    </cfRule>
  </conditionalFormatting>
  <conditionalFormatting sqref="C49">
    <cfRule type="cellIs" dxfId="2682" priority="53" operator="equal">
      <formula>"O"</formula>
    </cfRule>
    <cfRule type="cellIs" dxfId="2681" priority="54" operator="equal">
      <formula>"P"</formula>
    </cfRule>
  </conditionalFormatting>
  <conditionalFormatting sqref="C48">
    <cfRule type="cellIs" dxfId="2680" priority="49" operator="equal">
      <formula>"O"</formula>
    </cfRule>
    <cfRule type="cellIs" dxfId="2679" priority="50" operator="equal">
      <formula>"P"</formula>
    </cfRule>
  </conditionalFormatting>
  <conditionalFormatting sqref="C50">
    <cfRule type="cellIs" dxfId="2678" priority="51" operator="equal">
      <formula>"O"</formula>
    </cfRule>
    <cfRule type="cellIs" dxfId="2677" priority="52" operator="equal">
      <formula>"P"</formula>
    </cfRule>
  </conditionalFormatting>
  <conditionalFormatting sqref="C51">
    <cfRule type="cellIs" dxfId="2676" priority="47" operator="equal">
      <formula>"O"</formula>
    </cfRule>
    <cfRule type="cellIs" dxfId="2675" priority="48" operator="equal">
      <formula>"P"</formula>
    </cfRule>
  </conditionalFormatting>
  <conditionalFormatting sqref="C52">
    <cfRule type="cellIs" dxfId="2674" priority="45" operator="equal">
      <formula>"O"</formula>
    </cfRule>
    <cfRule type="cellIs" dxfId="2673" priority="46" operator="equal">
      <formula>"P"</formula>
    </cfRule>
  </conditionalFormatting>
  <conditionalFormatting sqref="C28">
    <cfRule type="cellIs" dxfId="2672" priority="29" operator="equal">
      <formula>"O"</formula>
    </cfRule>
    <cfRule type="cellIs" dxfId="2671" priority="30" operator="equal">
      <formula>"P"</formula>
    </cfRule>
  </conditionalFormatting>
  <conditionalFormatting sqref="C32">
    <cfRule type="cellIs" dxfId="2670" priority="27" operator="equal">
      <formula>"O"</formula>
    </cfRule>
    <cfRule type="cellIs" dxfId="2669" priority="28" operator="equal">
      <formula>"P"</formula>
    </cfRule>
  </conditionalFormatting>
  <conditionalFormatting sqref="C14">
    <cfRule type="cellIs" dxfId="2668" priority="39" operator="equal">
      <formula>"O"</formula>
    </cfRule>
    <cfRule type="cellIs" dxfId="2667" priority="40" operator="equal">
      <formula>"P"</formula>
    </cfRule>
  </conditionalFormatting>
  <conditionalFormatting sqref="C15 C17 C19">
    <cfRule type="cellIs" dxfId="2666" priority="37" operator="equal">
      <formula>"O"</formula>
    </cfRule>
    <cfRule type="cellIs" dxfId="2665" priority="38" operator="equal">
      <formula>"P"</formula>
    </cfRule>
  </conditionalFormatting>
  <conditionalFormatting sqref="C16 C18 C20">
    <cfRule type="cellIs" dxfId="2664" priority="35" operator="equal">
      <formula>"O"</formula>
    </cfRule>
    <cfRule type="cellIs" dxfId="2663" priority="36" operator="equal">
      <formula>"P"</formula>
    </cfRule>
  </conditionalFormatting>
  <conditionalFormatting sqref="C25">
    <cfRule type="cellIs" dxfId="2662" priority="33" operator="equal">
      <formula>"O"</formula>
    </cfRule>
    <cfRule type="cellIs" dxfId="2661" priority="34" operator="equal">
      <formula>"P"</formula>
    </cfRule>
  </conditionalFormatting>
  <conditionalFormatting sqref="C27">
    <cfRule type="cellIs" dxfId="2660" priority="15" operator="equal">
      <formula>"O"</formula>
    </cfRule>
    <cfRule type="cellIs" dxfId="2659" priority="16" operator="equal">
      <formula>"P"</formula>
    </cfRule>
  </conditionalFormatting>
  <conditionalFormatting sqref="C5 C13 C47 C54:C1048576 C45 C9:C11">
    <cfRule type="cellIs" dxfId="2658" priority="77" operator="equal">
      <formula>"O"</formula>
    </cfRule>
    <cfRule type="cellIs" dxfId="2657" priority="78" operator="equal">
      <formula>"P"</formula>
    </cfRule>
  </conditionalFormatting>
  <conditionalFormatting sqref="C39:C40">
    <cfRule type="cellIs" dxfId="2656" priority="73" operator="equal">
      <formula>"O"</formula>
    </cfRule>
    <cfRule type="cellIs" dxfId="2655" priority="74" operator="equal">
      <formula>"P"</formula>
    </cfRule>
  </conditionalFormatting>
  <conditionalFormatting sqref="A4:C4">
    <cfRule type="containsText" dxfId="2654" priority="57" operator="containsText" text="à satisfaire">
      <formula>NOT(ISERROR(SEARCH("à satisfaire",A4)))</formula>
    </cfRule>
    <cfRule type="cellIs" dxfId="2653" priority="58" operator="equal">
      <formula>"Vous avez satisfait à tous les contrôles"</formula>
    </cfRule>
  </conditionalFormatting>
  <conditionalFormatting sqref="C53">
    <cfRule type="cellIs" dxfId="2652" priority="43" operator="equal">
      <formula>"O"</formula>
    </cfRule>
    <cfRule type="cellIs" dxfId="2651" priority="44" operator="equal">
      <formula>"P"</formula>
    </cfRule>
  </conditionalFormatting>
  <conditionalFormatting sqref="C7">
    <cfRule type="cellIs" dxfId="2650" priority="41" operator="equal">
      <formula>"O"</formula>
    </cfRule>
    <cfRule type="cellIs" dxfId="2649" priority="42" operator="equal">
      <formula>"P"</formula>
    </cfRule>
  </conditionalFormatting>
  <conditionalFormatting sqref="C8">
    <cfRule type="cellIs" dxfId="2648" priority="25" operator="equal">
      <formula>"O"</formula>
    </cfRule>
    <cfRule type="cellIs" dxfId="2647" priority="26" operator="equal">
      <formula>"P"</formula>
    </cfRule>
  </conditionalFormatting>
  <conditionalFormatting sqref="C21">
    <cfRule type="cellIs" dxfId="2646" priority="23" operator="equal">
      <formula>"O"</formula>
    </cfRule>
    <cfRule type="cellIs" dxfId="2645" priority="24" operator="equal">
      <formula>"P"</formula>
    </cfRule>
  </conditionalFormatting>
  <conditionalFormatting sqref="C22">
    <cfRule type="cellIs" dxfId="2644" priority="21" operator="equal">
      <formula>"O"</formula>
    </cfRule>
    <cfRule type="cellIs" dxfId="2643" priority="22" operator="equal">
      <formula>"P"</formula>
    </cfRule>
  </conditionalFormatting>
  <conditionalFormatting sqref="C23:C24">
    <cfRule type="cellIs" dxfId="2642" priority="19" operator="equal">
      <formula>"O"</formula>
    </cfRule>
    <cfRule type="cellIs" dxfId="2641" priority="20" operator="equal">
      <formula>"P"</formula>
    </cfRule>
  </conditionalFormatting>
  <conditionalFormatting sqref="C26">
    <cfRule type="cellIs" dxfId="2640" priority="17" operator="equal">
      <formula>"O"</formula>
    </cfRule>
    <cfRule type="cellIs" dxfId="2639" priority="18" operator="equal">
      <formula>"P"</formula>
    </cfRule>
  </conditionalFormatting>
  <conditionalFormatting sqref="C29">
    <cfRule type="cellIs" dxfId="2638" priority="13" operator="equal">
      <formula>"O"</formula>
    </cfRule>
    <cfRule type="cellIs" dxfId="2637" priority="14" operator="equal">
      <formula>"P"</formula>
    </cfRule>
  </conditionalFormatting>
  <conditionalFormatting sqref="C30">
    <cfRule type="cellIs" dxfId="2636" priority="11" operator="equal">
      <formula>"O"</formula>
    </cfRule>
    <cfRule type="cellIs" dxfId="2635" priority="12" operator="equal">
      <formula>"P"</formula>
    </cfRule>
  </conditionalFormatting>
  <hyperlinks>
    <hyperlink ref="A1" location="TAB00!A1" display="Retour page de garde"/>
    <hyperlink ref="D7" location="'TAB1'!A1" display="'TAB1'"/>
    <hyperlink ref="D8" location="'TAB1'!A1" display="'TAB1'"/>
    <hyperlink ref="D9" location="TAB2.1!A1" display="TAB2.1"/>
    <hyperlink ref="D10" location="TAB2.1!A1" display="TAB2.1"/>
    <hyperlink ref="D12" location="'TAB3'!A1" display="'TAB3"/>
    <hyperlink ref="D13" location="TAB4.1!A1" display="TAB4.1"/>
    <hyperlink ref="D14" location="TAB4.1!A1" display="TAB4.1"/>
    <hyperlink ref="D15" location="TAB4.2!A1" display="TAB4.2"/>
    <hyperlink ref="D16" location="TAB4.2!A1" display="TAB4.2"/>
    <hyperlink ref="D17" location="TAB4.3!A1" display="TAB4.3"/>
    <hyperlink ref="D18" location="TAB4.3!A1" display="TAB4.3"/>
    <hyperlink ref="D19" location="TAB4.4!A1" display="TAB4.47"/>
    <hyperlink ref="D20" location="TAB4.4!A1" display="TAB4.47"/>
    <hyperlink ref="D25" location="TAB5.9!A1" display="TAB5.9"/>
    <hyperlink ref="D26" location="TAB5.10!A1" display="TAB5.10"/>
    <hyperlink ref="D28" location="TAB5.12!A1" display="TAB5.12"/>
    <hyperlink ref="D31" location="'TAB6'!A1" display="'TAB6"/>
    <hyperlink ref="D33" location="TAB9.1!A1" display="TAB9.1"/>
    <hyperlink ref="D34" location="TAB9.2!A1" display="TAB9.2"/>
    <hyperlink ref="D35" location="TAB9.2!A1" display="TAB9.2"/>
    <hyperlink ref="D36" location="TAB9.3!A1" display="TAB9.3"/>
    <hyperlink ref="D37" location="TAB9.3!A1" display="TAB9.3"/>
    <hyperlink ref="D11" location="TAB2.3!A1" display="TAB2.3"/>
    <hyperlink ref="D32" location="TAB6.3!A1" display="TAB6.3"/>
    <hyperlink ref="D38" location="'TAB10'!A1" display="'TAB10"/>
    <hyperlink ref="D21" location="TAB4.5!A1" display="TAB4.5!A1"/>
    <hyperlink ref="D22" location="TAB4.5!A1" display="TAB4.5!A1"/>
    <hyperlink ref="D23" location="TAB4.6!A1" display="TAB4.6!A1"/>
    <hyperlink ref="D24" location="TAB4.6!A1" display="TAB4.6!A1"/>
    <hyperlink ref="D27" location="TAB5.11!A1" display="TAB5.11!A1"/>
    <hyperlink ref="D29" location="TAB5.13!A1" display="TAB5.13!A1"/>
    <hyperlink ref="D30" location="TAB5.14!A1" display="TAB5.14!A1"/>
  </hyperlinks>
  <pageMargins left="0.7" right="0.7" top="0.75" bottom="0.75" header="0.3" footer="0.3"/>
  <pageSetup paperSize="9" orientation="portrait"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8"/>
  <sheetViews>
    <sheetView topLeftCell="A187" zoomScale="90" zoomScaleNormal="90" workbookViewId="0">
      <selection activeCell="B24" sqref="B24:Q24"/>
    </sheetView>
  </sheetViews>
  <sheetFormatPr baseColWidth="10" defaultColWidth="9.1640625" defaultRowHeight="13.5" x14ac:dyDescent="0.3"/>
  <cols>
    <col min="1" max="1" width="45.5" style="77" customWidth="1"/>
    <col min="2" max="2" width="6.5" style="73" bestFit="1" customWidth="1"/>
    <col min="3" max="4" width="15.1640625" style="77" customWidth="1"/>
    <col min="5" max="11" width="15.1640625" style="73" customWidth="1"/>
    <col min="12" max="12" width="0.6640625" style="73" customWidth="1"/>
    <col min="13" max="13" width="10.5" style="73" customWidth="1"/>
    <col min="14" max="14" width="1" style="73" customWidth="1"/>
    <col min="15" max="15" width="8" style="77" customWidth="1"/>
    <col min="16" max="22" width="8" style="73" customWidth="1"/>
    <col min="23" max="16384" width="9.1640625" style="73"/>
  </cols>
  <sheetData>
    <row r="1" spans="1:24" ht="15" x14ac:dyDescent="0.3">
      <c r="A1" s="139" t="s">
        <v>152</v>
      </c>
      <c r="C1" s="212"/>
      <c r="D1" s="212"/>
      <c r="E1" s="212"/>
      <c r="F1" s="212"/>
      <c r="G1" s="212"/>
      <c r="H1" s="212"/>
      <c r="I1" s="212"/>
      <c r="J1" s="212"/>
      <c r="K1" s="212"/>
      <c r="L1" s="212"/>
      <c r="M1" s="212"/>
      <c r="N1" s="212"/>
      <c r="O1" s="212"/>
      <c r="P1" s="212"/>
      <c r="Q1" s="212"/>
      <c r="R1" s="212"/>
      <c r="S1" s="212"/>
      <c r="T1" s="212"/>
      <c r="U1" s="212"/>
      <c r="V1" s="212"/>
      <c r="W1" s="212"/>
      <c r="X1" s="212"/>
    </row>
    <row r="3" spans="1:24" ht="22.15" customHeight="1" x14ac:dyDescent="0.35">
      <c r="A3" s="161" t="str">
        <f>TAB00!B86&amp;" : "&amp;TAB00!C86</f>
        <v>TAB9 : Evolution bilancielles</v>
      </c>
      <c r="B3" s="161"/>
      <c r="C3" s="161"/>
      <c r="D3" s="161"/>
      <c r="E3" s="161"/>
      <c r="F3" s="161"/>
      <c r="G3" s="161"/>
      <c r="H3" s="161"/>
      <c r="I3" s="161"/>
      <c r="J3" s="161"/>
      <c r="K3" s="161"/>
      <c r="L3" s="161"/>
      <c r="M3" s="161"/>
      <c r="N3" s="161"/>
      <c r="O3" s="161"/>
      <c r="P3" s="161"/>
      <c r="Q3" s="161"/>
      <c r="R3" s="161"/>
      <c r="S3" s="161"/>
      <c r="T3" s="161"/>
      <c r="U3" s="161"/>
      <c r="V3" s="161"/>
    </row>
    <row r="5" spans="1:24" x14ac:dyDescent="0.3">
      <c r="A5" s="537" t="s">
        <v>824</v>
      </c>
      <c r="B5" s="538"/>
      <c r="C5" s="539"/>
      <c r="D5" s="539"/>
      <c r="E5" s="538"/>
      <c r="F5" s="538"/>
      <c r="G5" s="538"/>
      <c r="H5" s="538"/>
      <c r="I5" s="538"/>
      <c r="J5" s="538"/>
      <c r="K5" s="538"/>
      <c r="L5" s="538"/>
      <c r="M5" s="538"/>
      <c r="N5" s="538"/>
      <c r="O5" s="539"/>
      <c r="P5" s="538"/>
      <c r="Q5" s="538"/>
      <c r="R5" s="538"/>
      <c r="S5" s="538"/>
      <c r="T5" s="538"/>
      <c r="U5" s="538"/>
      <c r="V5" s="538"/>
    </row>
    <row r="7" spans="1:24" ht="14.25" thickBot="1" x14ac:dyDescent="0.35">
      <c r="O7" s="758" t="s">
        <v>954</v>
      </c>
      <c r="P7" s="765"/>
      <c r="Q7" s="765"/>
      <c r="R7" s="765"/>
      <c r="S7" s="765"/>
      <c r="T7" s="765"/>
      <c r="U7" s="765"/>
      <c r="V7" s="766"/>
    </row>
    <row r="8" spans="1:24" ht="27" x14ac:dyDescent="0.3">
      <c r="A8" s="512" t="s">
        <v>154</v>
      </c>
      <c r="B8" s="512" t="s">
        <v>176</v>
      </c>
      <c r="C8" s="513" t="s">
        <v>110</v>
      </c>
      <c r="D8" s="512" t="s">
        <v>132</v>
      </c>
      <c r="E8" s="512" t="s">
        <v>299</v>
      </c>
      <c r="F8" s="512" t="s">
        <v>319</v>
      </c>
      <c r="G8" s="512" t="s">
        <v>298</v>
      </c>
      <c r="H8" s="512" t="s">
        <v>294</v>
      </c>
      <c r="I8" s="512" t="s">
        <v>295</v>
      </c>
      <c r="J8" s="512" t="s">
        <v>296</v>
      </c>
      <c r="K8" s="512" t="s">
        <v>297</v>
      </c>
      <c r="M8" s="455" t="s">
        <v>896</v>
      </c>
      <c r="O8" s="596" t="s">
        <v>950</v>
      </c>
      <c r="P8" s="596" t="s">
        <v>951</v>
      </c>
      <c r="Q8" s="596" t="s">
        <v>952</v>
      </c>
      <c r="R8" s="596" t="s">
        <v>953</v>
      </c>
      <c r="S8" s="596" t="s">
        <v>955</v>
      </c>
      <c r="T8" s="596" t="s">
        <v>956</v>
      </c>
      <c r="U8" s="596" t="s">
        <v>957</v>
      </c>
      <c r="V8" s="596" t="s">
        <v>958</v>
      </c>
    </row>
    <row r="9" spans="1:24" x14ac:dyDescent="0.3">
      <c r="A9" s="456" t="s">
        <v>155</v>
      </c>
      <c r="B9" s="457" t="s">
        <v>156</v>
      </c>
      <c r="C9" s="171">
        <f>SUM(C10:C13)</f>
        <v>0</v>
      </c>
      <c r="D9" s="171">
        <f>SUM(D10:D13)</f>
        <v>0</v>
      </c>
      <c r="E9" s="171">
        <f>SUM(E10:E13)</f>
        <v>0</v>
      </c>
      <c r="F9" s="458">
        <f>SUM(F10:F13)</f>
        <v>0</v>
      </c>
      <c r="G9" s="458">
        <f>SUM(G10:G13)</f>
        <v>0</v>
      </c>
      <c r="H9" s="458">
        <f t="shared" ref="H9:K9" si="0">SUM(H10:H13)</f>
        <v>0</v>
      </c>
      <c r="I9" s="458">
        <f t="shared" si="0"/>
        <v>0</v>
      </c>
      <c r="J9" s="458">
        <f t="shared" si="0"/>
        <v>0</v>
      </c>
      <c r="K9" s="458">
        <f t="shared" si="0"/>
        <v>0</v>
      </c>
      <c r="M9" s="460"/>
      <c r="O9" s="204">
        <f t="shared" ref="O9:O21" si="1">IFERROR(IF(AND(ROUND(SUM(C9:C9),0)=0,ROUND(SUM(D9:D9),0)&gt;ROUND(SUM(C9:C9),0)),"INF",(ROUND(SUM(D9:D9),0)-ROUND(SUM(C9:C9),0))/ROUND(SUM(C9:C9),0)),0)</f>
        <v>0</v>
      </c>
      <c r="P9" s="204">
        <f t="shared" ref="P9:P21" si="2">IFERROR(IF(AND(ROUND(SUM(D9),0)=0,ROUND(SUM(E9:E9),0)&gt;ROUND(SUM(D9),0)),"INF",(ROUND(SUM(E9:E9),0)-ROUND(SUM(D9),0))/ROUND(SUM(D9),0)),0)</f>
        <v>0</v>
      </c>
      <c r="Q9" s="204">
        <f t="shared" ref="Q9:Q21" si="3">IFERROR(IF(AND(ROUND(SUM(E9),0)=0,ROUND(SUM(F9:F9),0)&gt;ROUND(SUM(E9),0)),"INF",(ROUND(SUM(F9:F9),0)-ROUND(SUM(E9),0))/ROUND(SUM(E9),0)),0)</f>
        <v>0</v>
      </c>
      <c r="R9" s="204">
        <f t="shared" ref="R9:R21" si="4">IFERROR(IF(AND(ROUND(SUM(F9),0)=0,ROUND(SUM(G9:G9),0)&gt;ROUND(SUM(F9),0)),"INF",(ROUND(SUM(G9:G9),0)-ROUND(SUM(F9),0))/ROUND(SUM(F9),0)),0)</f>
        <v>0</v>
      </c>
      <c r="S9" s="204">
        <f t="shared" ref="S9:S21" si="5">IFERROR(IF(AND(ROUND(SUM(G9),0)=0,ROUND(SUM(H9:H9),0)&gt;ROUND(SUM(G9),0)),"INF",(ROUND(SUM(H9:H9),0)-ROUND(SUM(G9),0))/ROUND(SUM(G9),0)),0)</f>
        <v>0</v>
      </c>
      <c r="T9" s="204">
        <f t="shared" ref="T9:T21" si="6">IFERROR(IF(AND(ROUND(SUM(H9),0)=0,ROUND(SUM(I9:I9),0)&gt;ROUND(SUM(H9),0)),"INF",(ROUND(SUM(I9:I9),0)-ROUND(SUM(H9),0))/ROUND(SUM(H9),0)),0)</f>
        <v>0</v>
      </c>
      <c r="U9" s="204">
        <f t="shared" ref="U9:U21" si="7">IFERROR(IF(AND(ROUND(SUM(I9),0)=0,ROUND(SUM(J9:J9),0)&gt;ROUND(SUM(I9),0)),"INF",(ROUND(SUM(J9:J9),0)-ROUND(SUM(I9),0))/ROUND(SUM(I9),0)),0)</f>
        <v>0</v>
      </c>
      <c r="V9" s="459">
        <f t="shared" ref="V9:V21" si="8">IFERROR(IF(AND(ROUND(SUM(J9),0)=0,ROUND(SUM(K9:K9),0)&gt;ROUND(SUM(J9),0)),"INF",(ROUND(SUM(K9:K9),0)-ROUND(SUM(J9),0))/ROUND(SUM(J9),0)),0)</f>
        <v>0</v>
      </c>
    </row>
    <row r="10" spans="1:24" x14ac:dyDescent="0.3">
      <c r="A10" s="169" t="s">
        <v>157</v>
      </c>
      <c r="B10" s="461">
        <v>20</v>
      </c>
      <c r="C10" s="270"/>
      <c r="D10" s="270"/>
      <c r="E10" s="270"/>
      <c r="F10" s="270"/>
      <c r="G10" s="270"/>
      <c r="H10" s="270"/>
      <c r="I10" s="270"/>
      <c r="J10" s="270"/>
      <c r="K10" s="270"/>
      <c r="M10" s="462"/>
      <c r="O10" s="204">
        <f t="shared" si="1"/>
        <v>0</v>
      </c>
      <c r="P10" s="204">
        <f t="shared" si="2"/>
        <v>0</v>
      </c>
      <c r="Q10" s="204">
        <f t="shared" si="3"/>
        <v>0</v>
      </c>
      <c r="R10" s="204">
        <f t="shared" si="4"/>
        <v>0</v>
      </c>
      <c r="S10" s="204">
        <f t="shared" si="5"/>
        <v>0</v>
      </c>
      <c r="T10" s="204">
        <f t="shared" si="6"/>
        <v>0</v>
      </c>
      <c r="U10" s="204">
        <f t="shared" si="7"/>
        <v>0</v>
      </c>
      <c r="V10" s="459">
        <f t="shared" si="8"/>
        <v>0</v>
      </c>
    </row>
    <row r="11" spans="1:24" ht="13.15" customHeight="1" x14ac:dyDescent="0.3">
      <c r="A11" s="169" t="s">
        <v>158</v>
      </c>
      <c r="B11" s="461">
        <v>21</v>
      </c>
      <c r="C11" s="270"/>
      <c r="D11" s="270"/>
      <c r="E11" s="270"/>
      <c r="F11" s="270"/>
      <c r="G11" s="270"/>
      <c r="H11" s="270"/>
      <c r="I11" s="270"/>
      <c r="J11" s="270"/>
      <c r="K11" s="270"/>
      <c r="M11" s="804" t="s">
        <v>620</v>
      </c>
      <c r="O11" s="204">
        <f t="shared" si="1"/>
        <v>0</v>
      </c>
      <c r="P11" s="204">
        <f t="shared" si="2"/>
        <v>0</v>
      </c>
      <c r="Q11" s="204">
        <f t="shared" si="3"/>
        <v>0</v>
      </c>
      <c r="R11" s="204">
        <f t="shared" si="4"/>
        <v>0</v>
      </c>
      <c r="S11" s="204">
        <f t="shared" si="5"/>
        <v>0</v>
      </c>
      <c r="T11" s="204">
        <f t="shared" si="6"/>
        <v>0</v>
      </c>
      <c r="U11" s="204">
        <f t="shared" si="7"/>
        <v>0</v>
      </c>
      <c r="V11" s="459">
        <f t="shared" si="8"/>
        <v>0</v>
      </c>
    </row>
    <row r="12" spans="1:24" ht="13.15" customHeight="1" x14ac:dyDescent="0.3">
      <c r="A12" s="169" t="s">
        <v>159</v>
      </c>
      <c r="B12" s="461" t="s">
        <v>160</v>
      </c>
      <c r="C12" s="270"/>
      <c r="D12" s="270"/>
      <c r="E12" s="270"/>
      <c r="F12" s="270"/>
      <c r="G12" s="270"/>
      <c r="H12" s="270"/>
      <c r="I12" s="270"/>
      <c r="J12" s="270"/>
      <c r="K12" s="270"/>
      <c r="M12" s="805"/>
      <c r="O12" s="204">
        <f t="shared" si="1"/>
        <v>0</v>
      </c>
      <c r="P12" s="204">
        <f t="shared" si="2"/>
        <v>0</v>
      </c>
      <c r="Q12" s="204">
        <f t="shared" si="3"/>
        <v>0</v>
      </c>
      <c r="R12" s="204">
        <f t="shared" si="4"/>
        <v>0</v>
      </c>
      <c r="S12" s="204">
        <f t="shared" si="5"/>
        <v>0</v>
      </c>
      <c r="T12" s="204">
        <f t="shared" si="6"/>
        <v>0</v>
      </c>
      <c r="U12" s="204">
        <f t="shared" si="7"/>
        <v>0</v>
      </c>
      <c r="V12" s="459">
        <f t="shared" si="8"/>
        <v>0</v>
      </c>
    </row>
    <row r="13" spans="1:24" x14ac:dyDescent="0.3">
      <c r="A13" s="169" t="s">
        <v>161</v>
      </c>
      <c r="B13" s="461">
        <v>28</v>
      </c>
      <c r="C13" s="270"/>
      <c r="D13" s="270"/>
      <c r="E13" s="270"/>
      <c r="F13" s="270"/>
      <c r="G13" s="270"/>
      <c r="H13" s="270"/>
      <c r="I13" s="270"/>
      <c r="J13" s="270"/>
      <c r="K13" s="270"/>
      <c r="M13" s="462"/>
      <c r="O13" s="204">
        <f t="shared" si="1"/>
        <v>0</v>
      </c>
      <c r="P13" s="204">
        <f t="shared" si="2"/>
        <v>0</v>
      </c>
      <c r="Q13" s="204">
        <f t="shared" si="3"/>
        <v>0</v>
      </c>
      <c r="R13" s="204">
        <f t="shared" si="4"/>
        <v>0</v>
      </c>
      <c r="S13" s="204">
        <f t="shared" si="5"/>
        <v>0</v>
      </c>
      <c r="T13" s="204">
        <f t="shared" si="6"/>
        <v>0</v>
      </c>
      <c r="U13" s="204">
        <f t="shared" si="7"/>
        <v>0</v>
      </c>
      <c r="V13" s="459">
        <f t="shared" si="8"/>
        <v>0</v>
      </c>
    </row>
    <row r="14" spans="1:24" x14ac:dyDescent="0.3">
      <c r="A14" s="456" t="s">
        <v>162</v>
      </c>
      <c r="B14" s="457" t="s">
        <v>163</v>
      </c>
      <c r="C14" s="171">
        <f t="shared" ref="C14:F14" si="9">SUM(C15:C20)</f>
        <v>0</v>
      </c>
      <c r="D14" s="171">
        <f t="shared" si="9"/>
        <v>0</v>
      </c>
      <c r="E14" s="171">
        <f t="shared" si="9"/>
        <v>0</v>
      </c>
      <c r="F14" s="171">
        <f t="shared" si="9"/>
        <v>0</v>
      </c>
      <c r="G14" s="171">
        <f t="shared" ref="G14:K14" si="10">SUM(G15:G20)</f>
        <v>0</v>
      </c>
      <c r="H14" s="171">
        <f t="shared" si="10"/>
        <v>0</v>
      </c>
      <c r="I14" s="171">
        <f t="shared" si="10"/>
        <v>0</v>
      </c>
      <c r="J14" s="171">
        <f t="shared" si="10"/>
        <v>0</v>
      </c>
      <c r="K14" s="171">
        <f t="shared" si="10"/>
        <v>0</v>
      </c>
      <c r="M14" s="460"/>
      <c r="O14" s="204">
        <f t="shared" si="1"/>
        <v>0</v>
      </c>
      <c r="P14" s="204">
        <f t="shared" si="2"/>
        <v>0</v>
      </c>
      <c r="Q14" s="204">
        <f t="shared" si="3"/>
        <v>0</v>
      </c>
      <c r="R14" s="204">
        <f t="shared" si="4"/>
        <v>0</v>
      </c>
      <c r="S14" s="204">
        <f t="shared" si="5"/>
        <v>0</v>
      </c>
      <c r="T14" s="204">
        <f t="shared" si="6"/>
        <v>0</v>
      </c>
      <c r="U14" s="204">
        <f t="shared" si="7"/>
        <v>0</v>
      </c>
      <c r="V14" s="459">
        <f t="shared" si="8"/>
        <v>0</v>
      </c>
    </row>
    <row r="15" spans="1:24" x14ac:dyDescent="0.3">
      <c r="A15" s="169" t="s">
        <v>164</v>
      </c>
      <c r="B15" s="461">
        <v>29</v>
      </c>
      <c r="C15" s="270"/>
      <c r="D15" s="270"/>
      <c r="E15" s="270"/>
      <c r="F15" s="270"/>
      <c r="G15" s="270"/>
      <c r="H15" s="270"/>
      <c r="I15" s="270"/>
      <c r="J15" s="270"/>
      <c r="K15" s="270"/>
      <c r="M15" s="462"/>
      <c r="O15" s="204">
        <f t="shared" si="1"/>
        <v>0</v>
      </c>
      <c r="P15" s="204">
        <f t="shared" si="2"/>
        <v>0</v>
      </c>
      <c r="Q15" s="204">
        <f t="shared" si="3"/>
        <v>0</v>
      </c>
      <c r="R15" s="204">
        <f t="shared" si="4"/>
        <v>0</v>
      </c>
      <c r="S15" s="204">
        <f t="shared" si="5"/>
        <v>0</v>
      </c>
      <c r="T15" s="204">
        <f t="shared" si="6"/>
        <v>0</v>
      </c>
      <c r="U15" s="204">
        <f t="shared" si="7"/>
        <v>0</v>
      </c>
      <c r="V15" s="459">
        <f t="shared" si="8"/>
        <v>0</v>
      </c>
    </row>
    <row r="16" spans="1:24" x14ac:dyDescent="0.3">
      <c r="A16" s="169" t="s">
        <v>165</v>
      </c>
      <c r="B16" s="461">
        <v>3</v>
      </c>
      <c r="C16" s="270"/>
      <c r="D16" s="270"/>
      <c r="E16" s="270"/>
      <c r="F16" s="270"/>
      <c r="G16" s="270"/>
      <c r="H16" s="270"/>
      <c r="I16" s="270"/>
      <c r="J16" s="270"/>
      <c r="K16" s="270"/>
      <c r="M16" s="462"/>
      <c r="O16" s="204">
        <f t="shared" si="1"/>
        <v>0</v>
      </c>
      <c r="P16" s="204">
        <f t="shared" si="2"/>
        <v>0</v>
      </c>
      <c r="Q16" s="204">
        <f t="shared" si="3"/>
        <v>0</v>
      </c>
      <c r="R16" s="204">
        <f t="shared" si="4"/>
        <v>0</v>
      </c>
      <c r="S16" s="204">
        <f t="shared" si="5"/>
        <v>0</v>
      </c>
      <c r="T16" s="204">
        <f t="shared" si="6"/>
        <v>0</v>
      </c>
      <c r="U16" s="204">
        <f t="shared" si="7"/>
        <v>0</v>
      </c>
      <c r="V16" s="459">
        <f t="shared" si="8"/>
        <v>0</v>
      </c>
    </row>
    <row r="17" spans="1:22" ht="15" x14ac:dyDescent="0.3">
      <c r="A17" s="169" t="s">
        <v>166</v>
      </c>
      <c r="B17" s="461" t="s">
        <v>167</v>
      </c>
      <c r="C17" s="270"/>
      <c r="D17" s="270"/>
      <c r="E17" s="270"/>
      <c r="F17" s="270"/>
      <c r="G17" s="270"/>
      <c r="H17" s="270"/>
      <c r="I17" s="270"/>
      <c r="J17" s="270"/>
      <c r="K17" s="270"/>
      <c r="M17" s="463" t="s">
        <v>208</v>
      </c>
      <c r="O17" s="204">
        <f t="shared" si="1"/>
        <v>0</v>
      </c>
      <c r="P17" s="204">
        <f t="shared" si="2"/>
        <v>0</v>
      </c>
      <c r="Q17" s="204">
        <f t="shared" si="3"/>
        <v>0</v>
      </c>
      <c r="R17" s="204">
        <f t="shared" si="4"/>
        <v>0</v>
      </c>
      <c r="S17" s="204">
        <f t="shared" si="5"/>
        <v>0</v>
      </c>
      <c r="T17" s="204">
        <f t="shared" si="6"/>
        <v>0</v>
      </c>
      <c r="U17" s="204">
        <f t="shared" si="7"/>
        <v>0</v>
      </c>
      <c r="V17" s="459">
        <f t="shared" si="8"/>
        <v>0</v>
      </c>
    </row>
    <row r="18" spans="1:22" x14ac:dyDescent="0.3">
      <c r="A18" s="169" t="s">
        <v>894</v>
      </c>
      <c r="B18" s="461" t="s">
        <v>168</v>
      </c>
      <c r="C18" s="270"/>
      <c r="D18" s="270"/>
      <c r="E18" s="270"/>
      <c r="F18" s="270"/>
      <c r="G18" s="270"/>
      <c r="H18" s="270"/>
      <c r="I18" s="270"/>
      <c r="J18" s="270"/>
      <c r="K18" s="270"/>
      <c r="M18" s="462"/>
      <c r="O18" s="204">
        <f t="shared" si="1"/>
        <v>0</v>
      </c>
      <c r="P18" s="204">
        <f t="shared" si="2"/>
        <v>0</v>
      </c>
      <c r="Q18" s="204">
        <f t="shared" si="3"/>
        <v>0</v>
      </c>
      <c r="R18" s="204">
        <f t="shared" si="4"/>
        <v>0</v>
      </c>
      <c r="S18" s="204">
        <f t="shared" si="5"/>
        <v>0</v>
      </c>
      <c r="T18" s="204">
        <f t="shared" si="6"/>
        <v>0</v>
      </c>
      <c r="U18" s="204">
        <f t="shared" si="7"/>
        <v>0</v>
      </c>
      <c r="V18" s="459">
        <f t="shared" si="8"/>
        <v>0</v>
      </c>
    </row>
    <row r="19" spans="1:22" x14ac:dyDescent="0.3">
      <c r="A19" s="169" t="s">
        <v>169</v>
      </c>
      <c r="B19" s="461" t="s">
        <v>170</v>
      </c>
      <c r="C19" s="270"/>
      <c r="D19" s="270"/>
      <c r="E19" s="270"/>
      <c r="F19" s="270"/>
      <c r="G19" s="270"/>
      <c r="H19" s="270"/>
      <c r="I19" s="270"/>
      <c r="J19" s="270"/>
      <c r="K19" s="270"/>
      <c r="M19" s="462"/>
      <c r="O19" s="204">
        <f t="shared" si="1"/>
        <v>0</v>
      </c>
      <c r="P19" s="204">
        <f t="shared" si="2"/>
        <v>0</v>
      </c>
      <c r="Q19" s="204">
        <f t="shared" si="3"/>
        <v>0</v>
      </c>
      <c r="R19" s="204">
        <f t="shared" si="4"/>
        <v>0</v>
      </c>
      <c r="S19" s="204">
        <f t="shared" si="5"/>
        <v>0</v>
      </c>
      <c r="T19" s="204">
        <f t="shared" si="6"/>
        <v>0</v>
      </c>
      <c r="U19" s="204">
        <f t="shared" si="7"/>
        <v>0</v>
      </c>
      <c r="V19" s="459">
        <f t="shared" si="8"/>
        <v>0</v>
      </c>
    </row>
    <row r="20" spans="1:22" ht="15" x14ac:dyDescent="0.3">
      <c r="A20" s="169" t="s">
        <v>171</v>
      </c>
      <c r="B20" s="461" t="s">
        <v>172</v>
      </c>
      <c r="C20" s="270"/>
      <c r="D20" s="270"/>
      <c r="E20" s="270"/>
      <c r="F20" s="270"/>
      <c r="G20" s="270"/>
      <c r="H20" s="270"/>
      <c r="I20" s="270"/>
      <c r="J20" s="270"/>
      <c r="K20" s="270"/>
      <c r="M20" s="463" t="s">
        <v>237</v>
      </c>
      <c r="O20" s="204">
        <f t="shared" si="1"/>
        <v>0</v>
      </c>
      <c r="P20" s="204">
        <f t="shared" si="2"/>
        <v>0</v>
      </c>
      <c r="Q20" s="204">
        <f t="shared" si="3"/>
        <v>0</v>
      </c>
      <c r="R20" s="204">
        <f t="shared" si="4"/>
        <v>0</v>
      </c>
      <c r="S20" s="204">
        <f t="shared" si="5"/>
        <v>0</v>
      </c>
      <c r="T20" s="204">
        <f t="shared" si="6"/>
        <v>0</v>
      </c>
      <c r="U20" s="204">
        <f t="shared" si="7"/>
        <v>0</v>
      </c>
      <c r="V20" s="459">
        <f t="shared" si="8"/>
        <v>0</v>
      </c>
    </row>
    <row r="21" spans="1:22" ht="14.25" thickBot="1" x14ac:dyDescent="0.35">
      <c r="A21" s="464" t="s">
        <v>173</v>
      </c>
      <c r="B21" s="465" t="s">
        <v>174</v>
      </c>
      <c r="C21" s="466">
        <f t="shared" ref="C21:F21" si="11">SUM(C9,C14)</f>
        <v>0</v>
      </c>
      <c r="D21" s="466">
        <f t="shared" si="11"/>
        <v>0</v>
      </c>
      <c r="E21" s="466">
        <f t="shared" si="11"/>
        <v>0</v>
      </c>
      <c r="F21" s="466">
        <f t="shared" si="11"/>
        <v>0</v>
      </c>
      <c r="G21" s="466">
        <f t="shared" ref="G21:K21" si="12">SUM(G9,G14)</f>
        <v>0</v>
      </c>
      <c r="H21" s="466">
        <f t="shared" si="12"/>
        <v>0</v>
      </c>
      <c r="I21" s="466">
        <f t="shared" si="12"/>
        <v>0</v>
      </c>
      <c r="J21" s="466">
        <f t="shared" si="12"/>
        <v>0</v>
      </c>
      <c r="K21" s="466">
        <f t="shared" si="12"/>
        <v>0</v>
      </c>
      <c r="M21" s="469"/>
      <c r="O21" s="467">
        <f t="shared" si="1"/>
        <v>0</v>
      </c>
      <c r="P21" s="467">
        <f t="shared" si="2"/>
        <v>0</v>
      </c>
      <c r="Q21" s="467">
        <f t="shared" si="3"/>
        <v>0</v>
      </c>
      <c r="R21" s="467">
        <f t="shared" si="4"/>
        <v>0</v>
      </c>
      <c r="S21" s="467">
        <f t="shared" si="5"/>
        <v>0</v>
      </c>
      <c r="T21" s="467">
        <f t="shared" si="6"/>
        <v>0</v>
      </c>
      <c r="U21" s="467">
        <f t="shared" si="7"/>
        <v>0</v>
      </c>
      <c r="V21" s="468">
        <f t="shared" si="8"/>
        <v>0</v>
      </c>
    </row>
    <row r="22" spans="1:22" x14ac:dyDescent="0.3">
      <c r="A22" s="169"/>
      <c r="B22" s="169"/>
      <c r="C22" s="212"/>
      <c r="D22" s="212"/>
      <c r="E22" s="212"/>
      <c r="F22" s="212"/>
      <c r="G22" s="212"/>
      <c r="H22" s="212"/>
      <c r="I22" s="212"/>
      <c r="J22" s="212"/>
      <c r="K22" s="212"/>
      <c r="M22" s="212"/>
      <c r="O22" s="212"/>
      <c r="P22" s="212"/>
      <c r="Q22" s="212"/>
      <c r="R22" s="212"/>
      <c r="S22" s="212"/>
      <c r="T22" s="212"/>
      <c r="U22" s="212"/>
      <c r="V22" s="129"/>
    </row>
    <row r="23" spans="1:22" x14ac:dyDescent="0.3">
      <c r="A23" s="169"/>
      <c r="B23" s="169"/>
      <c r="C23" s="212"/>
      <c r="D23" s="212"/>
      <c r="E23" s="212"/>
      <c r="F23" s="212"/>
      <c r="G23" s="212"/>
      <c r="H23" s="212"/>
      <c r="I23" s="212"/>
      <c r="J23" s="212"/>
      <c r="K23" s="212"/>
      <c r="M23" s="212"/>
      <c r="O23" s="758" t="s">
        <v>954</v>
      </c>
      <c r="P23" s="765"/>
      <c r="Q23" s="765"/>
      <c r="R23" s="765"/>
      <c r="S23" s="765"/>
      <c r="T23" s="765"/>
      <c r="U23" s="765"/>
      <c r="V23" s="766"/>
    </row>
    <row r="24" spans="1:22" ht="27" x14ac:dyDescent="0.3">
      <c r="A24" s="512" t="s">
        <v>175</v>
      </c>
      <c r="B24" s="512" t="s">
        <v>176</v>
      </c>
      <c r="C24" s="514" t="str">
        <f t="shared" ref="C24:F24" si="13">C8</f>
        <v>Réalité 2015</v>
      </c>
      <c r="D24" s="514" t="str">
        <f t="shared" si="13"/>
        <v>Meilleure estimation 2016</v>
      </c>
      <c r="E24" s="514" t="str">
        <f t="shared" si="13"/>
        <v>Budget 2017</v>
      </c>
      <c r="F24" s="514" t="str">
        <f t="shared" si="13"/>
        <v>Budget 2018</v>
      </c>
      <c r="G24" s="514" t="str">
        <f t="shared" ref="G24:K24" si="14">G8</f>
        <v>Budget 2019</v>
      </c>
      <c r="H24" s="514" t="str">
        <f t="shared" si="14"/>
        <v>Budget 2020</v>
      </c>
      <c r="I24" s="514" t="str">
        <f t="shared" si="14"/>
        <v>Budget 2021</v>
      </c>
      <c r="J24" s="514" t="str">
        <f t="shared" si="14"/>
        <v>Budget 2022</v>
      </c>
      <c r="K24" s="514" t="str">
        <f t="shared" si="14"/>
        <v>Budget 2023</v>
      </c>
      <c r="M24" s="470" t="str">
        <f>M8</f>
        <v>Tableau de détail</v>
      </c>
      <c r="O24" s="596" t="s">
        <v>950</v>
      </c>
      <c r="P24" s="596" t="s">
        <v>951</v>
      </c>
      <c r="Q24" s="596" t="s">
        <v>952</v>
      </c>
      <c r="R24" s="596" t="s">
        <v>953</v>
      </c>
      <c r="S24" s="596" t="s">
        <v>955</v>
      </c>
      <c r="T24" s="596" t="s">
        <v>956</v>
      </c>
      <c r="U24" s="596" t="s">
        <v>957</v>
      </c>
      <c r="V24" s="596" t="s">
        <v>958</v>
      </c>
    </row>
    <row r="25" spans="1:22" ht="15" x14ac:dyDescent="0.3">
      <c r="A25" s="456" t="s">
        <v>177</v>
      </c>
      <c r="B25" s="457" t="s">
        <v>178</v>
      </c>
      <c r="C25" s="171">
        <f t="shared" ref="C25:F25" si="15">SUM(C26:C31)</f>
        <v>0</v>
      </c>
      <c r="D25" s="171">
        <f t="shared" si="15"/>
        <v>0</v>
      </c>
      <c r="E25" s="171">
        <f t="shared" si="15"/>
        <v>0</v>
      </c>
      <c r="F25" s="171">
        <f t="shared" si="15"/>
        <v>0</v>
      </c>
      <c r="G25" s="171">
        <f t="shared" ref="G25:K25" si="16">SUM(G26:G31)</f>
        <v>0</v>
      </c>
      <c r="H25" s="171">
        <f t="shared" si="16"/>
        <v>0</v>
      </c>
      <c r="I25" s="171">
        <f t="shared" si="16"/>
        <v>0</v>
      </c>
      <c r="J25" s="171">
        <f t="shared" si="16"/>
        <v>0</v>
      </c>
      <c r="K25" s="171">
        <f t="shared" si="16"/>
        <v>0</v>
      </c>
      <c r="M25" s="471"/>
      <c r="O25" s="204">
        <f t="shared" ref="O25:O48" si="17">IFERROR(IF(AND(ROUND(SUM(C25:C25),0)=0,ROUND(SUM(D25:D25),0)&gt;ROUND(SUM(C25:C25),0)),"INF",(ROUND(SUM(D25:D25),0)-ROUND(SUM(C25:C25),0))/ROUND(SUM(C25:C25),0)),0)</f>
        <v>0</v>
      </c>
      <c r="P25" s="204">
        <f t="shared" ref="P25:P48" si="18">IFERROR(IF(AND(ROUND(SUM(D25),0)=0,ROUND(SUM(E25:E25),0)&gt;ROUND(SUM(D25),0)),"INF",(ROUND(SUM(E25:E25),0)-ROUND(SUM(D25),0))/ROUND(SUM(D25),0)),0)</f>
        <v>0</v>
      </c>
      <c r="Q25" s="204">
        <f t="shared" ref="Q25:Q48" si="19">IFERROR(IF(AND(ROUND(SUM(E25),0)=0,ROUND(SUM(F25:F25),0)&gt;ROUND(SUM(E25),0)),"INF",(ROUND(SUM(F25:F25),0)-ROUND(SUM(E25),0))/ROUND(SUM(E25),0)),0)</f>
        <v>0</v>
      </c>
      <c r="R25" s="204">
        <f t="shared" ref="R25:R48" si="20">IFERROR(IF(AND(ROUND(SUM(F25),0)=0,ROUND(SUM(G25:G25),0)&gt;ROUND(SUM(F25),0)),"INF",(ROUND(SUM(G25:G25),0)-ROUND(SUM(F25),0))/ROUND(SUM(F25),0)),0)</f>
        <v>0</v>
      </c>
      <c r="S25" s="204">
        <f t="shared" ref="S25:S48" si="21">IFERROR(IF(AND(ROUND(SUM(G25),0)=0,ROUND(SUM(H25:H25),0)&gt;ROUND(SUM(G25),0)),"INF",(ROUND(SUM(H25:H25),0)-ROUND(SUM(G25),0))/ROUND(SUM(G25),0)),0)</f>
        <v>0</v>
      </c>
      <c r="T25" s="204">
        <f t="shared" ref="T25:T48" si="22">IFERROR(IF(AND(ROUND(SUM(H25),0)=0,ROUND(SUM(I25:I25),0)&gt;ROUND(SUM(H25),0)),"INF",(ROUND(SUM(I25:I25),0)-ROUND(SUM(H25),0))/ROUND(SUM(H25),0)),0)</f>
        <v>0</v>
      </c>
      <c r="U25" s="204">
        <f t="shared" ref="U25:U48" si="23">IFERROR(IF(AND(ROUND(SUM(I25),0)=0,ROUND(SUM(J25:J25),0)&gt;ROUND(SUM(I25),0)),"INF",(ROUND(SUM(J25:J25),0)-ROUND(SUM(I25),0))/ROUND(SUM(I25),0)),0)</f>
        <v>0</v>
      </c>
      <c r="V25" s="459">
        <f t="shared" ref="V25:V48" si="24">IFERROR(IF(AND(ROUND(SUM(J25),0)=0,ROUND(SUM(K25:K25),0)&gt;ROUND(SUM(J25),0)),"INF",(ROUND(SUM(K25:K25),0)-ROUND(SUM(J25),0))/ROUND(SUM(J25),0)),0)</f>
        <v>0</v>
      </c>
    </row>
    <row r="26" spans="1:22" x14ac:dyDescent="0.3">
      <c r="A26" s="169" t="s">
        <v>179</v>
      </c>
      <c r="B26" s="461">
        <v>10</v>
      </c>
      <c r="C26" s="270"/>
      <c r="D26" s="270"/>
      <c r="E26" s="270"/>
      <c r="F26" s="270"/>
      <c r="G26" s="270"/>
      <c r="H26" s="270"/>
      <c r="I26" s="270"/>
      <c r="J26" s="270"/>
      <c r="K26" s="270"/>
      <c r="M26" s="462"/>
      <c r="O26" s="204">
        <f t="shared" si="17"/>
        <v>0</v>
      </c>
      <c r="P26" s="204">
        <f t="shared" si="18"/>
        <v>0</v>
      </c>
      <c r="Q26" s="204">
        <f t="shared" si="19"/>
        <v>0</v>
      </c>
      <c r="R26" s="204">
        <f t="shared" si="20"/>
        <v>0</v>
      </c>
      <c r="S26" s="204">
        <f t="shared" si="21"/>
        <v>0</v>
      </c>
      <c r="T26" s="204">
        <f t="shared" si="22"/>
        <v>0</v>
      </c>
      <c r="U26" s="204">
        <f t="shared" si="23"/>
        <v>0</v>
      </c>
      <c r="V26" s="459">
        <f t="shared" si="24"/>
        <v>0</v>
      </c>
    </row>
    <row r="27" spans="1:22" x14ac:dyDescent="0.3">
      <c r="A27" s="169" t="s">
        <v>180</v>
      </c>
      <c r="B27" s="461">
        <v>11</v>
      </c>
      <c r="C27" s="270"/>
      <c r="D27" s="270"/>
      <c r="E27" s="270"/>
      <c r="F27" s="270"/>
      <c r="G27" s="270"/>
      <c r="H27" s="270"/>
      <c r="I27" s="270"/>
      <c r="J27" s="270"/>
      <c r="K27" s="270"/>
      <c r="M27" s="462"/>
      <c r="O27" s="204">
        <f t="shared" si="17"/>
        <v>0</v>
      </c>
      <c r="P27" s="204">
        <f t="shared" si="18"/>
        <v>0</v>
      </c>
      <c r="Q27" s="204">
        <f t="shared" si="19"/>
        <v>0</v>
      </c>
      <c r="R27" s="204">
        <f t="shared" si="20"/>
        <v>0</v>
      </c>
      <c r="S27" s="204">
        <f t="shared" si="21"/>
        <v>0</v>
      </c>
      <c r="T27" s="204">
        <f t="shared" si="22"/>
        <v>0</v>
      </c>
      <c r="U27" s="204">
        <f t="shared" si="23"/>
        <v>0</v>
      </c>
      <c r="V27" s="459">
        <f t="shared" si="24"/>
        <v>0</v>
      </c>
    </row>
    <row r="28" spans="1:22" x14ac:dyDescent="0.3">
      <c r="A28" s="169" t="s">
        <v>181</v>
      </c>
      <c r="B28" s="461">
        <v>12</v>
      </c>
      <c r="C28" s="270"/>
      <c r="D28" s="270"/>
      <c r="E28" s="270"/>
      <c r="F28" s="270"/>
      <c r="G28" s="270"/>
      <c r="H28" s="270"/>
      <c r="I28" s="270"/>
      <c r="J28" s="270"/>
      <c r="K28" s="270"/>
      <c r="M28" s="462"/>
      <c r="O28" s="204">
        <f t="shared" si="17"/>
        <v>0</v>
      </c>
      <c r="P28" s="204">
        <f t="shared" si="18"/>
        <v>0</v>
      </c>
      <c r="Q28" s="204">
        <f t="shared" si="19"/>
        <v>0</v>
      </c>
      <c r="R28" s="204">
        <f t="shared" si="20"/>
        <v>0</v>
      </c>
      <c r="S28" s="204">
        <f t="shared" si="21"/>
        <v>0</v>
      </c>
      <c r="T28" s="204">
        <f t="shared" si="22"/>
        <v>0</v>
      </c>
      <c r="U28" s="204">
        <f t="shared" si="23"/>
        <v>0</v>
      </c>
      <c r="V28" s="459">
        <f t="shared" si="24"/>
        <v>0</v>
      </c>
    </row>
    <row r="29" spans="1:22" x14ac:dyDescent="0.3">
      <c r="A29" s="169" t="s">
        <v>182</v>
      </c>
      <c r="B29" s="461">
        <v>13</v>
      </c>
      <c r="C29" s="270"/>
      <c r="D29" s="270"/>
      <c r="E29" s="270"/>
      <c r="F29" s="270"/>
      <c r="G29" s="270"/>
      <c r="H29" s="270"/>
      <c r="I29" s="270"/>
      <c r="J29" s="270"/>
      <c r="K29" s="270"/>
      <c r="M29" s="462"/>
      <c r="O29" s="204">
        <f t="shared" si="17"/>
        <v>0</v>
      </c>
      <c r="P29" s="204">
        <f t="shared" si="18"/>
        <v>0</v>
      </c>
      <c r="Q29" s="204">
        <f t="shared" si="19"/>
        <v>0</v>
      </c>
      <c r="R29" s="204">
        <f t="shared" si="20"/>
        <v>0</v>
      </c>
      <c r="S29" s="204">
        <f t="shared" si="21"/>
        <v>0</v>
      </c>
      <c r="T29" s="204">
        <f t="shared" si="22"/>
        <v>0</v>
      </c>
      <c r="U29" s="204">
        <f t="shared" si="23"/>
        <v>0</v>
      </c>
      <c r="V29" s="459">
        <f t="shared" si="24"/>
        <v>0</v>
      </c>
    </row>
    <row r="30" spans="1:22" x14ac:dyDescent="0.3">
      <c r="A30" s="169" t="s">
        <v>183</v>
      </c>
      <c r="B30" s="461">
        <v>14</v>
      </c>
      <c r="C30" s="270"/>
      <c r="D30" s="270"/>
      <c r="E30" s="270"/>
      <c r="F30" s="270"/>
      <c r="G30" s="270"/>
      <c r="H30" s="270"/>
      <c r="I30" s="270"/>
      <c r="J30" s="270"/>
      <c r="K30" s="270"/>
      <c r="M30" s="462"/>
      <c r="O30" s="204">
        <f t="shared" si="17"/>
        <v>0</v>
      </c>
      <c r="P30" s="204">
        <f t="shared" si="18"/>
        <v>0</v>
      </c>
      <c r="Q30" s="204">
        <f t="shared" si="19"/>
        <v>0</v>
      </c>
      <c r="R30" s="204">
        <f t="shared" si="20"/>
        <v>0</v>
      </c>
      <c r="S30" s="204">
        <f t="shared" si="21"/>
        <v>0</v>
      </c>
      <c r="T30" s="204">
        <f t="shared" si="22"/>
        <v>0</v>
      </c>
      <c r="U30" s="204">
        <f t="shared" si="23"/>
        <v>0</v>
      </c>
      <c r="V30" s="459">
        <f t="shared" si="24"/>
        <v>0</v>
      </c>
    </row>
    <row r="31" spans="1:22" x14ac:dyDescent="0.3">
      <c r="A31" s="169" t="s">
        <v>184</v>
      </c>
      <c r="B31" s="461">
        <v>15</v>
      </c>
      <c r="C31" s="270"/>
      <c r="D31" s="270"/>
      <c r="E31" s="270"/>
      <c r="F31" s="270"/>
      <c r="G31" s="270"/>
      <c r="H31" s="270"/>
      <c r="I31" s="270"/>
      <c r="J31" s="270"/>
      <c r="K31" s="270"/>
      <c r="M31" s="462"/>
      <c r="O31" s="204">
        <f t="shared" si="17"/>
        <v>0</v>
      </c>
      <c r="P31" s="204">
        <f t="shared" si="18"/>
        <v>0</v>
      </c>
      <c r="Q31" s="204">
        <f t="shared" si="19"/>
        <v>0</v>
      </c>
      <c r="R31" s="204">
        <f t="shared" si="20"/>
        <v>0</v>
      </c>
      <c r="S31" s="204">
        <f t="shared" si="21"/>
        <v>0</v>
      </c>
      <c r="T31" s="204">
        <f t="shared" si="22"/>
        <v>0</v>
      </c>
      <c r="U31" s="204">
        <f t="shared" si="23"/>
        <v>0</v>
      </c>
      <c r="V31" s="459">
        <f t="shared" si="24"/>
        <v>0</v>
      </c>
    </row>
    <row r="32" spans="1:22" x14ac:dyDescent="0.3">
      <c r="A32" s="456" t="s">
        <v>185</v>
      </c>
      <c r="B32" s="457">
        <v>16</v>
      </c>
      <c r="C32" s="171">
        <f t="shared" ref="C32:K32" si="25">C33</f>
        <v>0</v>
      </c>
      <c r="D32" s="171">
        <f t="shared" si="25"/>
        <v>0</v>
      </c>
      <c r="E32" s="171">
        <f t="shared" si="25"/>
        <v>0</v>
      </c>
      <c r="F32" s="171">
        <f t="shared" si="25"/>
        <v>0</v>
      </c>
      <c r="G32" s="171">
        <f t="shared" si="25"/>
        <v>0</v>
      </c>
      <c r="H32" s="171">
        <f t="shared" si="25"/>
        <v>0</v>
      </c>
      <c r="I32" s="171">
        <f t="shared" si="25"/>
        <v>0</v>
      </c>
      <c r="J32" s="171">
        <f t="shared" si="25"/>
        <v>0</v>
      </c>
      <c r="K32" s="171">
        <f t="shared" si="25"/>
        <v>0</v>
      </c>
      <c r="M32" s="460"/>
      <c r="O32" s="204">
        <f t="shared" si="17"/>
        <v>0</v>
      </c>
      <c r="P32" s="204">
        <f t="shared" si="18"/>
        <v>0</v>
      </c>
      <c r="Q32" s="204">
        <f t="shared" si="19"/>
        <v>0</v>
      </c>
      <c r="R32" s="204">
        <f t="shared" si="20"/>
        <v>0</v>
      </c>
      <c r="S32" s="204">
        <f t="shared" si="21"/>
        <v>0</v>
      </c>
      <c r="T32" s="204">
        <f t="shared" si="22"/>
        <v>0</v>
      </c>
      <c r="U32" s="204">
        <f t="shared" si="23"/>
        <v>0</v>
      </c>
      <c r="V32" s="459">
        <f t="shared" si="24"/>
        <v>0</v>
      </c>
    </row>
    <row r="33" spans="1:22" ht="15" x14ac:dyDescent="0.3">
      <c r="A33" s="169" t="s">
        <v>186</v>
      </c>
      <c r="B33" s="461">
        <v>16</v>
      </c>
      <c r="C33" s="270"/>
      <c r="D33" s="270"/>
      <c r="E33" s="270"/>
      <c r="F33" s="270"/>
      <c r="G33" s="270"/>
      <c r="H33" s="270"/>
      <c r="I33" s="270"/>
      <c r="J33" s="270"/>
      <c r="K33" s="270"/>
      <c r="M33" s="386" t="s">
        <v>238</v>
      </c>
      <c r="O33" s="204">
        <f t="shared" si="17"/>
        <v>0</v>
      </c>
      <c r="P33" s="204">
        <f t="shared" si="18"/>
        <v>0</v>
      </c>
      <c r="Q33" s="204">
        <f t="shared" si="19"/>
        <v>0</v>
      </c>
      <c r="R33" s="204">
        <f t="shared" si="20"/>
        <v>0</v>
      </c>
      <c r="S33" s="204">
        <f t="shared" si="21"/>
        <v>0</v>
      </c>
      <c r="T33" s="204">
        <f t="shared" si="22"/>
        <v>0</v>
      </c>
      <c r="U33" s="204">
        <f t="shared" si="23"/>
        <v>0</v>
      </c>
      <c r="V33" s="459">
        <f t="shared" si="24"/>
        <v>0</v>
      </c>
    </row>
    <row r="34" spans="1:22" x14ac:dyDescent="0.3">
      <c r="A34" s="456" t="s">
        <v>187</v>
      </c>
      <c r="B34" s="457" t="s">
        <v>188</v>
      </c>
      <c r="C34" s="171">
        <f t="shared" ref="C34:F34" si="26">SUM(C35,C40,C47)</f>
        <v>0</v>
      </c>
      <c r="D34" s="171">
        <f t="shared" si="26"/>
        <v>0</v>
      </c>
      <c r="E34" s="171">
        <f t="shared" si="26"/>
        <v>0</v>
      </c>
      <c r="F34" s="171">
        <f t="shared" si="26"/>
        <v>0</v>
      </c>
      <c r="G34" s="171">
        <f t="shared" ref="G34:K34" si="27">SUM(G35,G40,G47)</f>
        <v>0</v>
      </c>
      <c r="H34" s="171">
        <f t="shared" si="27"/>
        <v>0</v>
      </c>
      <c r="I34" s="171">
        <f t="shared" si="27"/>
        <v>0</v>
      </c>
      <c r="J34" s="171">
        <f t="shared" si="27"/>
        <v>0</v>
      </c>
      <c r="K34" s="171">
        <f t="shared" si="27"/>
        <v>0</v>
      </c>
      <c r="M34" s="460"/>
      <c r="O34" s="204">
        <f t="shared" si="17"/>
        <v>0</v>
      </c>
      <c r="P34" s="204">
        <f t="shared" si="18"/>
        <v>0</v>
      </c>
      <c r="Q34" s="204">
        <f t="shared" si="19"/>
        <v>0</v>
      </c>
      <c r="R34" s="204">
        <f t="shared" si="20"/>
        <v>0</v>
      </c>
      <c r="S34" s="204">
        <f t="shared" si="21"/>
        <v>0</v>
      </c>
      <c r="T34" s="204">
        <f t="shared" si="22"/>
        <v>0</v>
      </c>
      <c r="U34" s="204">
        <f t="shared" si="23"/>
        <v>0</v>
      </c>
      <c r="V34" s="459">
        <f t="shared" si="24"/>
        <v>0</v>
      </c>
    </row>
    <row r="35" spans="1:22" ht="15" x14ac:dyDescent="0.3">
      <c r="A35" s="477" t="s">
        <v>895</v>
      </c>
      <c r="B35" s="457">
        <v>17</v>
      </c>
      <c r="C35" s="171">
        <f t="shared" ref="C35:F35" si="28">SUM(C36,C39)</f>
        <v>0</v>
      </c>
      <c r="D35" s="171">
        <f t="shared" si="28"/>
        <v>0</v>
      </c>
      <c r="E35" s="171">
        <f t="shared" si="28"/>
        <v>0</v>
      </c>
      <c r="F35" s="171">
        <f t="shared" si="28"/>
        <v>0</v>
      </c>
      <c r="G35" s="171">
        <f t="shared" ref="G35:K35" si="29">SUM(G36,G39)</f>
        <v>0</v>
      </c>
      <c r="H35" s="171">
        <f t="shared" si="29"/>
        <v>0</v>
      </c>
      <c r="I35" s="171">
        <f t="shared" si="29"/>
        <v>0</v>
      </c>
      <c r="J35" s="171">
        <f t="shared" si="29"/>
        <v>0</v>
      </c>
      <c r="K35" s="171">
        <f t="shared" si="29"/>
        <v>0</v>
      </c>
      <c r="M35" s="471"/>
      <c r="O35" s="204">
        <f t="shared" si="17"/>
        <v>0</v>
      </c>
      <c r="P35" s="204">
        <f t="shared" si="18"/>
        <v>0</v>
      </c>
      <c r="Q35" s="204">
        <f t="shared" si="19"/>
        <v>0</v>
      </c>
      <c r="R35" s="204">
        <f t="shared" si="20"/>
        <v>0</v>
      </c>
      <c r="S35" s="204">
        <f t="shared" si="21"/>
        <v>0</v>
      </c>
      <c r="T35" s="204">
        <f t="shared" si="22"/>
        <v>0</v>
      </c>
      <c r="U35" s="204">
        <f t="shared" si="23"/>
        <v>0</v>
      </c>
      <c r="V35" s="459">
        <f t="shared" si="24"/>
        <v>0</v>
      </c>
    </row>
    <row r="36" spans="1:22" x14ac:dyDescent="0.3">
      <c r="A36" s="456" t="s">
        <v>189</v>
      </c>
      <c r="B36" s="457" t="s">
        <v>190</v>
      </c>
      <c r="C36" s="171">
        <f>SUM(C37:C38)</f>
        <v>0</v>
      </c>
      <c r="D36" s="171">
        <f t="shared" ref="D36" si="30">SUM(D37:D38)</f>
        <v>0</v>
      </c>
      <c r="E36" s="171">
        <f t="shared" ref="E36:K36" si="31">SUM(E37:E38)</f>
        <v>0</v>
      </c>
      <c r="F36" s="171">
        <f t="shared" si="31"/>
        <v>0</v>
      </c>
      <c r="G36" s="171">
        <f t="shared" si="31"/>
        <v>0</v>
      </c>
      <c r="H36" s="171">
        <f t="shared" si="31"/>
        <v>0</v>
      </c>
      <c r="I36" s="171">
        <f t="shared" si="31"/>
        <v>0</v>
      </c>
      <c r="J36" s="171">
        <f t="shared" si="31"/>
        <v>0</v>
      </c>
      <c r="K36" s="171">
        <f t="shared" si="31"/>
        <v>0</v>
      </c>
      <c r="M36" s="460"/>
      <c r="O36" s="204">
        <f t="shared" si="17"/>
        <v>0</v>
      </c>
      <c r="P36" s="204">
        <f t="shared" si="18"/>
        <v>0</v>
      </c>
      <c r="Q36" s="204">
        <f t="shared" si="19"/>
        <v>0</v>
      </c>
      <c r="R36" s="204">
        <f t="shared" si="20"/>
        <v>0</v>
      </c>
      <c r="S36" s="204">
        <f t="shared" si="21"/>
        <v>0</v>
      </c>
      <c r="T36" s="204">
        <f t="shared" si="22"/>
        <v>0</v>
      </c>
      <c r="U36" s="204">
        <f t="shared" si="23"/>
        <v>0</v>
      </c>
      <c r="V36" s="459">
        <f t="shared" si="24"/>
        <v>0</v>
      </c>
    </row>
    <row r="37" spans="1:22" x14ac:dyDescent="0.3">
      <c r="A37" s="472" t="s">
        <v>191</v>
      </c>
      <c r="B37" s="461"/>
      <c r="C37" s="270"/>
      <c r="D37" s="270"/>
      <c r="E37" s="270"/>
      <c r="F37" s="270"/>
      <c r="G37" s="270"/>
      <c r="H37" s="270"/>
      <c r="I37" s="270"/>
      <c r="J37" s="270"/>
      <c r="K37" s="270"/>
      <c r="M37" s="462"/>
      <c r="O37" s="204">
        <f t="shared" si="17"/>
        <v>0</v>
      </c>
      <c r="P37" s="204">
        <f t="shared" si="18"/>
        <v>0</v>
      </c>
      <c r="Q37" s="204">
        <f t="shared" si="19"/>
        <v>0</v>
      </c>
      <c r="R37" s="204">
        <f t="shared" si="20"/>
        <v>0</v>
      </c>
      <c r="S37" s="204">
        <f t="shared" si="21"/>
        <v>0</v>
      </c>
      <c r="T37" s="204">
        <f t="shared" si="22"/>
        <v>0</v>
      </c>
      <c r="U37" s="204">
        <f t="shared" si="23"/>
        <v>0</v>
      </c>
      <c r="V37" s="459">
        <f t="shared" si="24"/>
        <v>0</v>
      </c>
    </row>
    <row r="38" spans="1:22" x14ac:dyDescent="0.3">
      <c r="A38" s="472" t="s">
        <v>192</v>
      </c>
      <c r="B38" s="461"/>
      <c r="C38" s="270"/>
      <c r="D38" s="270"/>
      <c r="E38" s="270"/>
      <c r="F38" s="270"/>
      <c r="G38" s="270"/>
      <c r="H38" s="270"/>
      <c r="I38" s="270"/>
      <c r="J38" s="270"/>
      <c r="K38" s="270"/>
      <c r="M38" s="462"/>
      <c r="O38" s="204">
        <f t="shared" si="17"/>
        <v>0</v>
      </c>
      <c r="P38" s="204">
        <f t="shared" si="18"/>
        <v>0</v>
      </c>
      <c r="Q38" s="204">
        <f t="shared" si="19"/>
        <v>0</v>
      </c>
      <c r="R38" s="204">
        <f t="shared" si="20"/>
        <v>0</v>
      </c>
      <c r="S38" s="204">
        <f t="shared" si="21"/>
        <v>0</v>
      </c>
      <c r="T38" s="204">
        <f t="shared" si="22"/>
        <v>0</v>
      </c>
      <c r="U38" s="204">
        <f t="shared" si="23"/>
        <v>0</v>
      </c>
      <c r="V38" s="459">
        <f t="shared" si="24"/>
        <v>0</v>
      </c>
    </row>
    <row r="39" spans="1:22" x14ac:dyDescent="0.3">
      <c r="A39" s="472" t="s">
        <v>193</v>
      </c>
      <c r="B39" s="461" t="s">
        <v>194</v>
      </c>
      <c r="C39" s="270"/>
      <c r="D39" s="270"/>
      <c r="E39" s="270"/>
      <c r="F39" s="270"/>
      <c r="G39" s="270"/>
      <c r="H39" s="270"/>
      <c r="I39" s="270"/>
      <c r="J39" s="270"/>
      <c r="K39" s="270"/>
      <c r="M39" s="462"/>
      <c r="O39" s="204">
        <f t="shared" si="17"/>
        <v>0</v>
      </c>
      <c r="P39" s="204">
        <f t="shared" si="18"/>
        <v>0</v>
      </c>
      <c r="Q39" s="204">
        <f t="shared" si="19"/>
        <v>0</v>
      </c>
      <c r="R39" s="204">
        <f t="shared" si="20"/>
        <v>0</v>
      </c>
      <c r="S39" s="204">
        <f t="shared" si="21"/>
        <v>0</v>
      </c>
      <c r="T39" s="204">
        <f t="shared" si="22"/>
        <v>0</v>
      </c>
      <c r="U39" s="204">
        <f t="shared" si="23"/>
        <v>0</v>
      </c>
      <c r="V39" s="459">
        <f t="shared" si="24"/>
        <v>0</v>
      </c>
    </row>
    <row r="40" spans="1:22" x14ac:dyDescent="0.3">
      <c r="A40" s="456" t="s">
        <v>195</v>
      </c>
      <c r="B40" s="457" t="s">
        <v>196</v>
      </c>
      <c r="C40" s="171">
        <f t="shared" ref="C40:F40" si="32">SUM(C41:C46)</f>
        <v>0</v>
      </c>
      <c r="D40" s="171">
        <f t="shared" si="32"/>
        <v>0</v>
      </c>
      <c r="E40" s="171">
        <f t="shared" si="32"/>
        <v>0</v>
      </c>
      <c r="F40" s="171">
        <f t="shared" si="32"/>
        <v>0</v>
      </c>
      <c r="G40" s="171">
        <f t="shared" ref="G40:K40" si="33">SUM(G41:G46)</f>
        <v>0</v>
      </c>
      <c r="H40" s="171">
        <f t="shared" si="33"/>
        <v>0</v>
      </c>
      <c r="I40" s="171">
        <f t="shared" si="33"/>
        <v>0</v>
      </c>
      <c r="J40" s="171">
        <f t="shared" si="33"/>
        <v>0</v>
      </c>
      <c r="K40" s="171">
        <f t="shared" si="33"/>
        <v>0</v>
      </c>
      <c r="M40" s="460"/>
      <c r="O40" s="204">
        <f t="shared" si="17"/>
        <v>0</v>
      </c>
      <c r="P40" s="204">
        <f t="shared" si="18"/>
        <v>0</v>
      </c>
      <c r="Q40" s="204">
        <f t="shared" si="19"/>
        <v>0</v>
      </c>
      <c r="R40" s="204">
        <f t="shared" si="20"/>
        <v>0</v>
      </c>
      <c r="S40" s="204">
        <f t="shared" si="21"/>
        <v>0</v>
      </c>
      <c r="T40" s="204">
        <f t="shared" si="22"/>
        <v>0</v>
      </c>
      <c r="U40" s="204">
        <f t="shared" si="23"/>
        <v>0</v>
      </c>
      <c r="V40" s="459">
        <f t="shared" si="24"/>
        <v>0</v>
      </c>
    </row>
    <row r="41" spans="1:22" x14ac:dyDescent="0.3">
      <c r="A41" s="472" t="s">
        <v>197</v>
      </c>
      <c r="B41" s="461">
        <v>42</v>
      </c>
      <c r="C41" s="270"/>
      <c r="D41" s="270"/>
      <c r="E41" s="270"/>
      <c r="F41" s="270"/>
      <c r="G41" s="270"/>
      <c r="H41" s="270"/>
      <c r="I41" s="270"/>
      <c r="J41" s="270"/>
      <c r="K41" s="270"/>
      <c r="M41" s="462"/>
      <c r="O41" s="204">
        <f t="shared" si="17"/>
        <v>0</v>
      </c>
      <c r="P41" s="204">
        <f t="shared" si="18"/>
        <v>0</v>
      </c>
      <c r="Q41" s="204">
        <f t="shared" si="19"/>
        <v>0</v>
      </c>
      <c r="R41" s="204">
        <f t="shared" si="20"/>
        <v>0</v>
      </c>
      <c r="S41" s="204">
        <f t="shared" si="21"/>
        <v>0</v>
      </c>
      <c r="T41" s="204">
        <f t="shared" si="22"/>
        <v>0</v>
      </c>
      <c r="U41" s="204">
        <f t="shared" si="23"/>
        <v>0</v>
      </c>
      <c r="V41" s="459">
        <f t="shared" si="24"/>
        <v>0</v>
      </c>
    </row>
    <row r="42" spans="1:22" x14ac:dyDescent="0.3">
      <c r="A42" s="472" t="s">
        <v>198</v>
      </c>
      <c r="B42" s="461">
        <v>43</v>
      </c>
      <c r="C42" s="270"/>
      <c r="D42" s="270"/>
      <c r="E42" s="270"/>
      <c r="F42" s="270"/>
      <c r="G42" s="270"/>
      <c r="H42" s="270"/>
      <c r="I42" s="270"/>
      <c r="J42" s="270"/>
      <c r="K42" s="270"/>
      <c r="M42" s="462"/>
      <c r="O42" s="204">
        <f t="shared" si="17"/>
        <v>0</v>
      </c>
      <c r="P42" s="204">
        <f t="shared" si="18"/>
        <v>0</v>
      </c>
      <c r="Q42" s="204">
        <f t="shared" si="19"/>
        <v>0</v>
      </c>
      <c r="R42" s="204">
        <f t="shared" si="20"/>
        <v>0</v>
      </c>
      <c r="S42" s="204">
        <f t="shared" si="21"/>
        <v>0</v>
      </c>
      <c r="T42" s="204">
        <f t="shared" si="22"/>
        <v>0</v>
      </c>
      <c r="U42" s="204">
        <f t="shared" si="23"/>
        <v>0</v>
      </c>
      <c r="V42" s="459">
        <f t="shared" si="24"/>
        <v>0</v>
      </c>
    </row>
    <row r="43" spans="1:22" x14ac:dyDescent="0.3">
      <c r="A43" s="472" t="s">
        <v>199</v>
      </c>
      <c r="B43" s="461">
        <v>44</v>
      </c>
      <c r="C43" s="270"/>
      <c r="D43" s="270"/>
      <c r="E43" s="270"/>
      <c r="F43" s="270"/>
      <c r="G43" s="270"/>
      <c r="H43" s="270"/>
      <c r="I43" s="270"/>
      <c r="J43" s="270"/>
      <c r="K43" s="270"/>
      <c r="M43" s="462"/>
      <c r="O43" s="204">
        <f t="shared" si="17"/>
        <v>0</v>
      </c>
      <c r="P43" s="204">
        <f t="shared" si="18"/>
        <v>0</v>
      </c>
      <c r="Q43" s="204">
        <f t="shared" si="19"/>
        <v>0</v>
      </c>
      <c r="R43" s="204">
        <f t="shared" si="20"/>
        <v>0</v>
      </c>
      <c r="S43" s="204">
        <f t="shared" si="21"/>
        <v>0</v>
      </c>
      <c r="T43" s="204">
        <f t="shared" si="22"/>
        <v>0</v>
      </c>
      <c r="U43" s="204">
        <f t="shared" si="23"/>
        <v>0</v>
      </c>
      <c r="V43" s="459">
        <f t="shared" si="24"/>
        <v>0</v>
      </c>
    </row>
    <row r="44" spans="1:22" x14ac:dyDescent="0.3">
      <c r="A44" s="472" t="s">
        <v>200</v>
      </c>
      <c r="B44" s="461">
        <v>46</v>
      </c>
      <c r="C44" s="270"/>
      <c r="D44" s="270"/>
      <c r="E44" s="270"/>
      <c r="F44" s="270"/>
      <c r="G44" s="270"/>
      <c r="H44" s="270"/>
      <c r="I44" s="270"/>
      <c r="J44" s="270"/>
      <c r="K44" s="270"/>
      <c r="M44" s="462"/>
      <c r="O44" s="204">
        <f t="shared" si="17"/>
        <v>0</v>
      </c>
      <c r="P44" s="204">
        <f t="shared" si="18"/>
        <v>0</v>
      </c>
      <c r="Q44" s="204">
        <f t="shared" si="19"/>
        <v>0</v>
      </c>
      <c r="R44" s="204">
        <f t="shared" si="20"/>
        <v>0</v>
      </c>
      <c r="S44" s="204">
        <f t="shared" si="21"/>
        <v>0</v>
      </c>
      <c r="T44" s="204">
        <f t="shared" si="22"/>
        <v>0</v>
      </c>
      <c r="U44" s="204">
        <f t="shared" si="23"/>
        <v>0</v>
      </c>
      <c r="V44" s="459">
        <f t="shared" si="24"/>
        <v>0</v>
      </c>
    </row>
    <row r="45" spans="1:22" x14ac:dyDescent="0.3">
      <c r="A45" s="472" t="s">
        <v>201</v>
      </c>
      <c r="B45" s="461">
        <v>45</v>
      </c>
      <c r="C45" s="270"/>
      <c r="D45" s="270"/>
      <c r="E45" s="270"/>
      <c r="F45" s="270"/>
      <c r="G45" s="270"/>
      <c r="H45" s="270"/>
      <c r="I45" s="270"/>
      <c r="J45" s="270"/>
      <c r="K45" s="270"/>
      <c r="M45" s="462"/>
      <c r="O45" s="204">
        <f t="shared" si="17"/>
        <v>0</v>
      </c>
      <c r="P45" s="204">
        <f t="shared" si="18"/>
        <v>0</v>
      </c>
      <c r="Q45" s="204">
        <f t="shared" si="19"/>
        <v>0</v>
      </c>
      <c r="R45" s="204">
        <f t="shared" si="20"/>
        <v>0</v>
      </c>
      <c r="S45" s="204">
        <f t="shared" si="21"/>
        <v>0</v>
      </c>
      <c r="T45" s="204">
        <f t="shared" si="22"/>
        <v>0</v>
      </c>
      <c r="U45" s="204">
        <f t="shared" si="23"/>
        <v>0</v>
      </c>
      <c r="V45" s="459">
        <f t="shared" si="24"/>
        <v>0</v>
      </c>
    </row>
    <row r="46" spans="1:22" x14ac:dyDescent="0.3">
      <c r="A46" s="472" t="s">
        <v>202</v>
      </c>
      <c r="B46" s="461" t="s">
        <v>203</v>
      </c>
      <c r="C46" s="270"/>
      <c r="D46" s="270"/>
      <c r="E46" s="270"/>
      <c r="F46" s="270"/>
      <c r="G46" s="270"/>
      <c r="H46" s="270"/>
      <c r="I46" s="270"/>
      <c r="J46" s="270"/>
      <c r="K46" s="270"/>
      <c r="M46" s="462"/>
      <c r="O46" s="204">
        <f t="shared" si="17"/>
        <v>0</v>
      </c>
      <c r="P46" s="204">
        <f t="shared" si="18"/>
        <v>0</v>
      </c>
      <c r="Q46" s="204">
        <f t="shared" si="19"/>
        <v>0</v>
      </c>
      <c r="R46" s="204">
        <f t="shared" si="20"/>
        <v>0</v>
      </c>
      <c r="S46" s="204">
        <f t="shared" si="21"/>
        <v>0</v>
      </c>
      <c r="T46" s="204">
        <f t="shared" si="22"/>
        <v>0</v>
      </c>
      <c r="U46" s="204">
        <f t="shared" si="23"/>
        <v>0</v>
      </c>
      <c r="V46" s="459">
        <f t="shared" si="24"/>
        <v>0</v>
      </c>
    </row>
    <row r="47" spans="1:22" ht="15" x14ac:dyDescent="0.3">
      <c r="A47" s="580" t="s">
        <v>171</v>
      </c>
      <c r="B47" s="581" t="s">
        <v>204</v>
      </c>
      <c r="C47" s="327"/>
      <c r="D47" s="327"/>
      <c r="E47" s="327"/>
      <c r="F47" s="327"/>
      <c r="G47" s="327"/>
      <c r="H47" s="327"/>
      <c r="I47" s="327"/>
      <c r="J47" s="327"/>
      <c r="K47" s="327"/>
      <c r="M47" s="386"/>
      <c r="O47" s="204">
        <f t="shared" si="17"/>
        <v>0</v>
      </c>
      <c r="P47" s="204">
        <f t="shared" si="18"/>
        <v>0</v>
      </c>
      <c r="Q47" s="204">
        <f t="shared" si="19"/>
        <v>0</v>
      </c>
      <c r="R47" s="204">
        <f t="shared" si="20"/>
        <v>0</v>
      </c>
      <c r="S47" s="204">
        <f t="shared" si="21"/>
        <v>0</v>
      </c>
      <c r="T47" s="204">
        <f t="shared" si="22"/>
        <v>0</v>
      </c>
      <c r="U47" s="204">
        <f t="shared" si="23"/>
        <v>0</v>
      </c>
      <c r="V47" s="459">
        <f t="shared" si="24"/>
        <v>0</v>
      </c>
    </row>
    <row r="48" spans="1:22" x14ac:dyDescent="0.3">
      <c r="A48" s="464" t="s">
        <v>205</v>
      </c>
      <c r="B48" s="465" t="s">
        <v>206</v>
      </c>
      <c r="C48" s="127">
        <f t="shared" ref="C48:K48" si="34">SUM(C25,C32,C35,C40,C47)</f>
        <v>0</v>
      </c>
      <c r="D48" s="127">
        <f t="shared" si="34"/>
        <v>0</v>
      </c>
      <c r="E48" s="127">
        <f t="shared" si="34"/>
        <v>0</v>
      </c>
      <c r="F48" s="127">
        <f t="shared" si="34"/>
        <v>0</v>
      </c>
      <c r="G48" s="127">
        <f t="shared" si="34"/>
        <v>0</v>
      </c>
      <c r="H48" s="127">
        <f t="shared" si="34"/>
        <v>0</v>
      </c>
      <c r="I48" s="127">
        <f t="shared" si="34"/>
        <v>0</v>
      </c>
      <c r="J48" s="127">
        <f t="shared" si="34"/>
        <v>0</v>
      </c>
      <c r="K48" s="127">
        <f t="shared" si="34"/>
        <v>0</v>
      </c>
      <c r="M48" s="469"/>
      <c r="O48" s="473">
        <f t="shared" si="17"/>
        <v>0</v>
      </c>
      <c r="P48" s="473">
        <f t="shared" si="18"/>
        <v>0</v>
      </c>
      <c r="Q48" s="473">
        <f t="shared" si="19"/>
        <v>0</v>
      </c>
      <c r="R48" s="473">
        <f t="shared" si="20"/>
        <v>0</v>
      </c>
      <c r="S48" s="473">
        <f t="shared" si="21"/>
        <v>0</v>
      </c>
      <c r="T48" s="473">
        <f t="shared" si="22"/>
        <v>0</v>
      </c>
      <c r="U48" s="473">
        <f t="shared" si="23"/>
        <v>0</v>
      </c>
      <c r="V48" s="473">
        <f t="shared" si="24"/>
        <v>0</v>
      </c>
    </row>
    <row r="49" spans="1:22" x14ac:dyDescent="0.3">
      <c r="A49" s="474"/>
    </row>
    <row r="50" spans="1:22" x14ac:dyDescent="0.3">
      <c r="A50" s="537" t="s">
        <v>897</v>
      </c>
      <c r="B50" s="538"/>
      <c r="C50" s="539"/>
      <c r="D50" s="539"/>
      <c r="E50" s="538"/>
      <c r="F50" s="538"/>
      <c r="G50" s="538"/>
      <c r="H50" s="538"/>
      <c r="I50" s="538"/>
      <c r="J50" s="538"/>
      <c r="K50" s="538"/>
      <c r="L50" s="538"/>
      <c r="M50" s="538"/>
      <c r="N50" s="538"/>
      <c r="O50" s="539"/>
      <c r="P50" s="538"/>
      <c r="Q50" s="538"/>
      <c r="R50" s="538"/>
      <c r="S50" s="538"/>
      <c r="T50" s="538"/>
      <c r="U50" s="538"/>
      <c r="V50" s="538"/>
    </row>
    <row r="52" spans="1:22" x14ac:dyDescent="0.3">
      <c r="O52" s="758" t="s">
        <v>954</v>
      </c>
      <c r="P52" s="765"/>
      <c r="Q52" s="765"/>
      <c r="R52" s="765"/>
      <c r="S52" s="765"/>
      <c r="T52" s="765"/>
      <c r="U52" s="765"/>
      <c r="V52" s="766"/>
    </row>
    <row r="53" spans="1:22" ht="27" x14ac:dyDescent="0.3">
      <c r="A53" s="512" t="s">
        <v>154</v>
      </c>
      <c r="B53" s="512" t="s">
        <v>176</v>
      </c>
      <c r="C53" s="513" t="s">
        <v>110</v>
      </c>
      <c r="D53" s="512" t="s">
        <v>132</v>
      </c>
      <c r="E53" s="512" t="s">
        <v>299</v>
      </c>
      <c r="F53" s="512" t="s">
        <v>319</v>
      </c>
      <c r="G53" s="512" t="s">
        <v>298</v>
      </c>
      <c r="H53" s="512" t="s">
        <v>294</v>
      </c>
      <c r="I53" s="512" t="s">
        <v>295</v>
      </c>
      <c r="J53" s="512" t="s">
        <v>296</v>
      </c>
      <c r="K53" s="512" t="s">
        <v>297</v>
      </c>
      <c r="O53" s="596" t="s">
        <v>950</v>
      </c>
      <c r="P53" s="596" t="s">
        <v>951</v>
      </c>
      <c r="Q53" s="596" t="s">
        <v>952</v>
      </c>
      <c r="R53" s="596" t="s">
        <v>953</v>
      </c>
      <c r="S53" s="596" t="s">
        <v>955</v>
      </c>
      <c r="T53" s="596" t="s">
        <v>956</v>
      </c>
      <c r="U53" s="596" t="s">
        <v>957</v>
      </c>
      <c r="V53" s="596" t="s">
        <v>958</v>
      </c>
    </row>
    <row r="54" spans="1:22" x14ac:dyDescent="0.3">
      <c r="A54" s="456" t="s">
        <v>155</v>
      </c>
      <c r="B54" s="457" t="s">
        <v>156</v>
      </c>
      <c r="C54" s="171">
        <f>SUM(C55:C58)</f>
        <v>0</v>
      </c>
      <c r="D54" s="171">
        <f>SUM(D55:D58)</f>
        <v>0</v>
      </c>
      <c r="E54" s="171">
        <f>SUM(E55:E58)</f>
        <v>0</v>
      </c>
      <c r="F54" s="458">
        <f>SUM(F55:F58)</f>
        <v>0</v>
      </c>
      <c r="G54" s="458">
        <f>SUM(G55:G58)</f>
        <v>0</v>
      </c>
      <c r="H54" s="458">
        <f t="shared" ref="H54" si="35">SUM(H55:H58)</f>
        <v>0</v>
      </c>
      <c r="I54" s="458">
        <f t="shared" ref="I54" si="36">SUM(I55:I58)</f>
        <v>0</v>
      </c>
      <c r="J54" s="458">
        <f t="shared" ref="J54" si="37">SUM(J55:J58)</f>
        <v>0</v>
      </c>
      <c r="K54" s="458">
        <f t="shared" ref="K54" si="38">SUM(K55:K58)</f>
        <v>0</v>
      </c>
      <c r="O54" s="204">
        <f t="shared" ref="O54:O66" si="39">IFERROR(IF(AND(ROUND(SUM(C54:C54),0)=0,ROUND(SUM(D54:D54),0)&gt;ROUND(SUM(C54:C54),0)),"INF",(ROUND(SUM(D54:D54),0)-ROUND(SUM(C54:C54),0))/ROUND(SUM(C54:C54),0)),0)</f>
        <v>0</v>
      </c>
      <c r="P54" s="204">
        <f t="shared" ref="P54:P66" si="40">IFERROR(IF(AND(ROUND(SUM(D54),0)=0,ROUND(SUM(E54:E54),0)&gt;ROUND(SUM(D54),0)),"INF",(ROUND(SUM(E54:E54),0)-ROUND(SUM(D54),0))/ROUND(SUM(D54),0)),0)</f>
        <v>0</v>
      </c>
      <c r="Q54" s="204">
        <f t="shared" ref="Q54:Q66" si="41">IFERROR(IF(AND(ROUND(SUM(E54),0)=0,ROUND(SUM(F54:F54),0)&gt;ROUND(SUM(E54),0)),"INF",(ROUND(SUM(F54:F54),0)-ROUND(SUM(E54),0))/ROUND(SUM(E54),0)),0)</f>
        <v>0</v>
      </c>
      <c r="R54" s="204">
        <f t="shared" ref="R54:R66" si="42">IFERROR(IF(AND(ROUND(SUM(F54),0)=0,ROUND(SUM(G54:G54),0)&gt;ROUND(SUM(F54),0)),"INF",(ROUND(SUM(G54:G54),0)-ROUND(SUM(F54),0))/ROUND(SUM(F54),0)),0)</f>
        <v>0</v>
      </c>
      <c r="S54" s="204">
        <f t="shared" ref="S54:S66" si="43">IFERROR(IF(AND(ROUND(SUM(G54),0)=0,ROUND(SUM(H54:H54),0)&gt;ROUND(SUM(G54),0)),"INF",(ROUND(SUM(H54:H54),0)-ROUND(SUM(G54),0))/ROUND(SUM(G54),0)),0)</f>
        <v>0</v>
      </c>
      <c r="T54" s="204">
        <f t="shared" ref="T54:T66" si="44">IFERROR(IF(AND(ROUND(SUM(H54),0)=0,ROUND(SUM(I54:I54),0)&gt;ROUND(SUM(H54),0)),"INF",(ROUND(SUM(I54:I54),0)-ROUND(SUM(H54),0))/ROUND(SUM(H54),0)),0)</f>
        <v>0</v>
      </c>
      <c r="U54" s="204">
        <f t="shared" ref="U54:U66" si="45">IFERROR(IF(AND(ROUND(SUM(I54),0)=0,ROUND(SUM(J54:J54),0)&gt;ROUND(SUM(I54),0)),"INF",(ROUND(SUM(J54:J54),0)-ROUND(SUM(I54),0))/ROUND(SUM(I54),0)),0)</f>
        <v>0</v>
      </c>
      <c r="V54" s="459">
        <f t="shared" ref="V54:V66" si="46">IFERROR(IF(AND(ROUND(SUM(J54),0)=0,ROUND(SUM(K54:K54),0)&gt;ROUND(SUM(J54),0)),"INF",(ROUND(SUM(K54:K54),0)-ROUND(SUM(J54),0))/ROUND(SUM(J54),0)),0)</f>
        <v>0</v>
      </c>
    </row>
    <row r="55" spans="1:22" x14ac:dyDescent="0.3">
      <c r="A55" s="169" t="s">
        <v>157</v>
      </c>
      <c r="B55" s="461">
        <v>20</v>
      </c>
      <c r="C55" s="270"/>
      <c r="D55" s="270"/>
      <c r="E55" s="270"/>
      <c r="F55" s="270"/>
      <c r="G55" s="270"/>
      <c r="H55" s="270"/>
      <c r="I55" s="270"/>
      <c r="J55" s="270"/>
      <c r="K55" s="270"/>
      <c r="O55" s="204">
        <f t="shared" si="39"/>
        <v>0</v>
      </c>
      <c r="P55" s="204">
        <f t="shared" si="40"/>
        <v>0</v>
      </c>
      <c r="Q55" s="204">
        <f t="shared" si="41"/>
        <v>0</v>
      </c>
      <c r="R55" s="204">
        <f t="shared" si="42"/>
        <v>0</v>
      </c>
      <c r="S55" s="204">
        <f t="shared" si="43"/>
        <v>0</v>
      </c>
      <c r="T55" s="204">
        <f t="shared" si="44"/>
        <v>0</v>
      </c>
      <c r="U55" s="204">
        <f t="shared" si="45"/>
        <v>0</v>
      </c>
      <c r="V55" s="459">
        <f t="shared" si="46"/>
        <v>0</v>
      </c>
    </row>
    <row r="56" spans="1:22" x14ac:dyDescent="0.3">
      <c r="A56" s="169" t="s">
        <v>158</v>
      </c>
      <c r="B56" s="461">
        <v>21</v>
      </c>
      <c r="C56" s="270"/>
      <c r="D56" s="270"/>
      <c r="E56" s="270"/>
      <c r="F56" s="270"/>
      <c r="G56" s="270"/>
      <c r="H56" s="270"/>
      <c r="I56" s="270"/>
      <c r="J56" s="270"/>
      <c r="K56" s="270"/>
      <c r="O56" s="204">
        <f t="shared" si="39"/>
        <v>0</v>
      </c>
      <c r="P56" s="204">
        <f t="shared" si="40"/>
        <v>0</v>
      </c>
      <c r="Q56" s="204">
        <f t="shared" si="41"/>
        <v>0</v>
      </c>
      <c r="R56" s="204">
        <f t="shared" si="42"/>
        <v>0</v>
      </c>
      <c r="S56" s="204">
        <f t="shared" si="43"/>
        <v>0</v>
      </c>
      <c r="T56" s="204">
        <f t="shared" si="44"/>
        <v>0</v>
      </c>
      <c r="U56" s="204">
        <f t="shared" si="45"/>
        <v>0</v>
      </c>
      <c r="V56" s="459">
        <f t="shared" si="46"/>
        <v>0</v>
      </c>
    </row>
    <row r="57" spans="1:22" x14ac:dyDescent="0.3">
      <c r="A57" s="169" t="s">
        <v>159</v>
      </c>
      <c r="B57" s="461" t="s">
        <v>160</v>
      </c>
      <c r="C57" s="270"/>
      <c r="D57" s="270"/>
      <c r="E57" s="270"/>
      <c r="F57" s="270"/>
      <c r="G57" s="270"/>
      <c r="H57" s="270"/>
      <c r="I57" s="270"/>
      <c r="J57" s="270"/>
      <c r="K57" s="270"/>
      <c r="O57" s="204">
        <f t="shared" si="39"/>
        <v>0</v>
      </c>
      <c r="P57" s="204">
        <f t="shared" si="40"/>
        <v>0</v>
      </c>
      <c r="Q57" s="204">
        <f t="shared" si="41"/>
        <v>0</v>
      </c>
      <c r="R57" s="204">
        <f t="shared" si="42"/>
        <v>0</v>
      </c>
      <c r="S57" s="204">
        <f t="shared" si="43"/>
        <v>0</v>
      </c>
      <c r="T57" s="204">
        <f t="shared" si="44"/>
        <v>0</v>
      </c>
      <c r="U57" s="204">
        <f t="shared" si="45"/>
        <v>0</v>
      </c>
      <c r="V57" s="459">
        <f t="shared" si="46"/>
        <v>0</v>
      </c>
    </row>
    <row r="58" spans="1:22" x14ac:dyDescent="0.3">
      <c r="A58" s="169" t="s">
        <v>161</v>
      </c>
      <c r="B58" s="461">
        <v>28</v>
      </c>
      <c r="C58" s="270"/>
      <c r="D58" s="270"/>
      <c r="E58" s="270"/>
      <c r="F58" s="270"/>
      <c r="G58" s="270"/>
      <c r="H58" s="270"/>
      <c r="I58" s="270"/>
      <c r="J58" s="270"/>
      <c r="K58" s="270"/>
      <c r="O58" s="204">
        <f t="shared" si="39"/>
        <v>0</v>
      </c>
      <c r="P58" s="204">
        <f t="shared" si="40"/>
        <v>0</v>
      </c>
      <c r="Q58" s="204">
        <f t="shared" si="41"/>
        <v>0</v>
      </c>
      <c r="R58" s="204">
        <f t="shared" si="42"/>
        <v>0</v>
      </c>
      <c r="S58" s="204">
        <f t="shared" si="43"/>
        <v>0</v>
      </c>
      <c r="T58" s="204">
        <f t="shared" si="44"/>
        <v>0</v>
      </c>
      <c r="U58" s="204">
        <f t="shared" si="45"/>
        <v>0</v>
      </c>
      <c r="V58" s="459">
        <f t="shared" si="46"/>
        <v>0</v>
      </c>
    </row>
    <row r="59" spans="1:22" x14ac:dyDescent="0.3">
      <c r="A59" s="456" t="s">
        <v>162</v>
      </c>
      <c r="B59" s="457" t="s">
        <v>163</v>
      </c>
      <c r="C59" s="171">
        <f t="shared" ref="C59:D59" si="47">SUM(C60:C65)</f>
        <v>0</v>
      </c>
      <c r="D59" s="171">
        <f t="shared" si="47"/>
        <v>0</v>
      </c>
      <c r="E59" s="171">
        <f t="shared" ref="E59" si="48">SUM(E60:E65)</f>
        <v>0</v>
      </c>
      <c r="F59" s="171">
        <f t="shared" ref="F59" si="49">SUM(F60:F65)</f>
        <v>0</v>
      </c>
      <c r="G59" s="171">
        <f t="shared" ref="G59" si="50">SUM(G60:G65)</f>
        <v>0</v>
      </c>
      <c r="H59" s="171">
        <f t="shared" ref="H59" si="51">SUM(H60:H65)</f>
        <v>0</v>
      </c>
      <c r="I59" s="171">
        <f t="shared" ref="I59" si="52">SUM(I60:I65)</f>
        <v>0</v>
      </c>
      <c r="J59" s="171">
        <f t="shared" ref="J59" si="53">SUM(J60:J65)</f>
        <v>0</v>
      </c>
      <c r="K59" s="171">
        <f t="shared" ref="K59" si="54">SUM(K60:K65)</f>
        <v>0</v>
      </c>
      <c r="O59" s="204">
        <f t="shared" si="39"/>
        <v>0</v>
      </c>
      <c r="P59" s="204">
        <f t="shared" si="40"/>
        <v>0</v>
      </c>
      <c r="Q59" s="204">
        <f t="shared" si="41"/>
        <v>0</v>
      </c>
      <c r="R59" s="204">
        <f t="shared" si="42"/>
        <v>0</v>
      </c>
      <c r="S59" s="204">
        <f t="shared" si="43"/>
        <v>0</v>
      </c>
      <c r="T59" s="204">
        <f t="shared" si="44"/>
        <v>0</v>
      </c>
      <c r="U59" s="204">
        <f t="shared" si="45"/>
        <v>0</v>
      </c>
      <c r="V59" s="459">
        <f t="shared" si="46"/>
        <v>0</v>
      </c>
    </row>
    <row r="60" spans="1:22" x14ac:dyDescent="0.3">
      <c r="A60" s="169" t="s">
        <v>164</v>
      </c>
      <c r="B60" s="461">
        <v>29</v>
      </c>
      <c r="C60" s="270"/>
      <c r="D60" s="270"/>
      <c r="E60" s="270"/>
      <c r="F60" s="270"/>
      <c r="G60" s="270"/>
      <c r="H60" s="270"/>
      <c r="I60" s="270"/>
      <c r="J60" s="270"/>
      <c r="K60" s="270"/>
      <c r="O60" s="204">
        <f t="shared" si="39"/>
        <v>0</v>
      </c>
      <c r="P60" s="204">
        <f t="shared" si="40"/>
        <v>0</v>
      </c>
      <c r="Q60" s="204">
        <f t="shared" si="41"/>
        <v>0</v>
      </c>
      <c r="R60" s="204">
        <f t="shared" si="42"/>
        <v>0</v>
      </c>
      <c r="S60" s="204">
        <f t="shared" si="43"/>
        <v>0</v>
      </c>
      <c r="T60" s="204">
        <f t="shared" si="44"/>
        <v>0</v>
      </c>
      <c r="U60" s="204">
        <f t="shared" si="45"/>
        <v>0</v>
      </c>
      <c r="V60" s="459">
        <f t="shared" si="46"/>
        <v>0</v>
      </c>
    </row>
    <row r="61" spans="1:22" x14ac:dyDescent="0.3">
      <c r="A61" s="169" t="s">
        <v>165</v>
      </c>
      <c r="B61" s="461">
        <v>3</v>
      </c>
      <c r="C61" s="270"/>
      <c r="D61" s="270"/>
      <c r="E61" s="270"/>
      <c r="F61" s="270"/>
      <c r="G61" s="270"/>
      <c r="H61" s="270"/>
      <c r="I61" s="270"/>
      <c r="J61" s="270"/>
      <c r="K61" s="270"/>
      <c r="O61" s="204">
        <f t="shared" si="39"/>
        <v>0</v>
      </c>
      <c r="P61" s="204">
        <f t="shared" si="40"/>
        <v>0</v>
      </c>
      <c r="Q61" s="204">
        <f t="shared" si="41"/>
        <v>0</v>
      </c>
      <c r="R61" s="204">
        <f t="shared" si="42"/>
        <v>0</v>
      </c>
      <c r="S61" s="204">
        <f t="shared" si="43"/>
        <v>0</v>
      </c>
      <c r="T61" s="204">
        <f t="shared" si="44"/>
        <v>0</v>
      </c>
      <c r="U61" s="204">
        <f t="shared" si="45"/>
        <v>0</v>
      </c>
      <c r="V61" s="459">
        <f t="shared" si="46"/>
        <v>0</v>
      </c>
    </row>
    <row r="62" spans="1:22" x14ac:dyDescent="0.3">
      <c r="A62" s="169" t="s">
        <v>166</v>
      </c>
      <c r="B62" s="461" t="s">
        <v>167</v>
      </c>
      <c r="C62" s="270"/>
      <c r="D62" s="270"/>
      <c r="E62" s="270"/>
      <c r="F62" s="270"/>
      <c r="G62" s="270"/>
      <c r="H62" s="270"/>
      <c r="I62" s="270"/>
      <c r="J62" s="270"/>
      <c r="K62" s="270"/>
      <c r="O62" s="204">
        <f t="shared" si="39"/>
        <v>0</v>
      </c>
      <c r="P62" s="204">
        <f t="shared" si="40"/>
        <v>0</v>
      </c>
      <c r="Q62" s="204">
        <f t="shared" si="41"/>
        <v>0</v>
      </c>
      <c r="R62" s="204">
        <f t="shared" si="42"/>
        <v>0</v>
      </c>
      <c r="S62" s="204">
        <f t="shared" si="43"/>
        <v>0</v>
      </c>
      <c r="T62" s="204">
        <f t="shared" si="44"/>
        <v>0</v>
      </c>
      <c r="U62" s="204">
        <f t="shared" si="45"/>
        <v>0</v>
      </c>
      <c r="V62" s="459">
        <f t="shared" si="46"/>
        <v>0</v>
      </c>
    </row>
    <row r="63" spans="1:22" x14ac:dyDescent="0.3">
      <c r="A63" s="169" t="s">
        <v>894</v>
      </c>
      <c r="B63" s="461" t="s">
        <v>168</v>
      </c>
      <c r="C63" s="270"/>
      <c r="D63" s="270"/>
      <c r="E63" s="270"/>
      <c r="F63" s="270"/>
      <c r="G63" s="270"/>
      <c r="H63" s="270"/>
      <c r="I63" s="270"/>
      <c r="J63" s="270"/>
      <c r="K63" s="270"/>
      <c r="O63" s="204">
        <f t="shared" si="39"/>
        <v>0</v>
      </c>
      <c r="P63" s="204">
        <f t="shared" si="40"/>
        <v>0</v>
      </c>
      <c r="Q63" s="204">
        <f t="shared" si="41"/>
        <v>0</v>
      </c>
      <c r="R63" s="204">
        <f t="shared" si="42"/>
        <v>0</v>
      </c>
      <c r="S63" s="204">
        <f t="shared" si="43"/>
        <v>0</v>
      </c>
      <c r="T63" s="204">
        <f t="shared" si="44"/>
        <v>0</v>
      </c>
      <c r="U63" s="204">
        <f t="shared" si="45"/>
        <v>0</v>
      </c>
      <c r="V63" s="459">
        <f t="shared" si="46"/>
        <v>0</v>
      </c>
    </row>
    <row r="64" spans="1:22" x14ac:dyDescent="0.3">
      <c r="A64" s="169" t="s">
        <v>169</v>
      </c>
      <c r="B64" s="461" t="s">
        <v>170</v>
      </c>
      <c r="C64" s="270"/>
      <c r="D64" s="270"/>
      <c r="E64" s="270"/>
      <c r="F64" s="270"/>
      <c r="G64" s="270"/>
      <c r="H64" s="270"/>
      <c r="I64" s="270"/>
      <c r="J64" s="270"/>
      <c r="K64" s="270"/>
      <c r="O64" s="204">
        <f t="shared" si="39"/>
        <v>0</v>
      </c>
      <c r="P64" s="204">
        <f t="shared" si="40"/>
        <v>0</v>
      </c>
      <c r="Q64" s="204">
        <f t="shared" si="41"/>
        <v>0</v>
      </c>
      <c r="R64" s="204">
        <f t="shared" si="42"/>
        <v>0</v>
      </c>
      <c r="S64" s="204">
        <f t="shared" si="43"/>
        <v>0</v>
      </c>
      <c r="T64" s="204">
        <f t="shared" si="44"/>
        <v>0</v>
      </c>
      <c r="U64" s="204">
        <f t="shared" si="45"/>
        <v>0</v>
      </c>
      <c r="V64" s="459">
        <f t="shared" si="46"/>
        <v>0</v>
      </c>
    </row>
    <row r="65" spans="1:22" x14ac:dyDescent="0.3">
      <c r="A65" s="169" t="s">
        <v>171</v>
      </c>
      <c r="B65" s="461" t="s">
        <v>172</v>
      </c>
      <c r="C65" s="270"/>
      <c r="D65" s="270"/>
      <c r="E65" s="270"/>
      <c r="F65" s="270"/>
      <c r="G65" s="270"/>
      <c r="H65" s="270"/>
      <c r="I65" s="270"/>
      <c r="J65" s="270"/>
      <c r="K65" s="270"/>
      <c r="O65" s="204">
        <f t="shared" si="39"/>
        <v>0</v>
      </c>
      <c r="P65" s="204">
        <f t="shared" si="40"/>
        <v>0</v>
      </c>
      <c r="Q65" s="204">
        <f t="shared" si="41"/>
        <v>0</v>
      </c>
      <c r="R65" s="204">
        <f t="shared" si="42"/>
        <v>0</v>
      </c>
      <c r="S65" s="204">
        <f t="shared" si="43"/>
        <v>0</v>
      </c>
      <c r="T65" s="204">
        <f t="shared" si="44"/>
        <v>0</v>
      </c>
      <c r="U65" s="204">
        <f t="shared" si="45"/>
        <v>0</v>
      </c>
      <c r="V65" s="459">
        <f t="shared" si="46"/>
        <v>0</v>
      </c>
    </row>
    <row r="66" spans="1:22" ht="14.25" thickBot="1" x14ac:dyDescent="0.35">
      <c r="A66" s="464" t="s">
        <v>173</v>
      </c>
      <c r="B66" s="465" t="s">
        <v>174</v>
      </c>
      <c r="C66" s="466">
        <f t="shared" ref="C66:D66" si="55">SUM(C54,C59)</f>
        <v>0</v>
      </c>
      <c r="D66" s="466">
        <f t="shared" si="55"/>
        <v>0</v>
      </c>
      <c r="E66" s="466">
        <f t="shared" ref="E66" si="56">SUM(E54,E59)</f>
        <v>0</v>
      </c>
      <c r="F66" s="466">
        <f t="shared" ref="F66" si="57">SUM(F54,F59)</f>
        <v>0</v>
      </c>
      <c r="G66" s="466">
        <f t="shared" ref="G66" si="58">SUM(G54,G59)</f>
        <v>0</v>
      </c>
      <c r="H66" s="466">
        <f t="shared" ref="H66" si="59">SUM(H54,H59)</f>
        <v>0</v>
      </c>
      <c r="I66" s="466">
        <f t="shared" ref="I66" si="60">SUM(I54,I59)</f>
        <v>0</v>
      </c>
      <c r="J66" s="466">
        <f t="shared" ref="J66" si="61">SUM(J54,J59)</f>
        <v>0</v>
      </c>
      <c r="K66" s="466">
        <f t="shared" ref="K66" si="62">SUM(K54,K59)</f>
        <v>0</v>
      </c>
      <c r="O66" s="467">
        <f t="shared" si="39"/>
        <v>0</v>
      </c>
      <c r="P66" s="467">
        <f t="shared" si="40"/>
        <v>0</v>
      </c>
      <c r="Q66" s="467">
        <f t="shared" si="41"/>
        <v>0</v>
      </c>
      <c r="R66" s="467">
        <f t="shared" si="42"/>
        <v>0</v>
      </c>
      <c r="S66" s="467">
        <f t="shared" si="43"/>
        <v>0</v>
      </c>
      <c r="T66" s="467">
        <f t="shared" si="44"/>
        <v>0</v>
      </c>
      <c r="U66" s="467">
        <f t="shared" si="45"/>
        <v>0</v>
      </c>
      <c r="V66" s="468">
        <f t="shared" si="46"/>
        <v>0</v>
      </c>
    </row>
    <row r="67" spans="1:22" x14ac:dyDescent="0.3">
      <c r="A67" s="169"/>
      <c r="B67" s="169"/>
      <c r="C67" s="212"/>
      <c r="D67" s="212"/>
      <c r="E67" s="212"/>
      <c r="F67" s="212"/>
      <c r="G67" s="212"/>
      <c r="H67" s="212"/>
      <c r="I67" s="212"/>
      <c r="J67" s="212"/>
      <c r="K67" s="212"/>
      <c r="O67" s="212"/>
      <c r="P67" s="212"/>
      <c r="Q67" s="212"/>
      <c r="R67" s="212"/>
      <c r="S67" s="212"/>
      <c r="T67" s="212"/>
      <c r="U67" s="212"/>
      <c r="V67" s="129"/>
    </row>
    <row r="68" spans="1:22" x14ac:dyDescent="0.3">
      <c r="A68" s="169"/>
      <c r="B68" s="169"/>
      <c r="C68" s="212"/>
      <c r="D68" s="212"/>
      <c r="E68" s="212"/>
      <c r="F68" s="212"/>
      <c r="G68" s="212"/>
      <c r="H68" s="212"/>
      <c r="I68" s="212"/>
      <c r="J68" s="212"/>
      <c r="K68" s="212"/>
      <c r="O68" s="758" t="s">
        <v>954</v>
      </c>
      <c r="P68" s="765"/>
      <c r="Q68" s="765"/>
      <c r="R68" s="765"/>
      <c r="S68" s="765"/>
      <c r="T68" s="765"/>
      <c r="U68" s="765"/>
      <c r="V68" s="766"/>
    </row>
    <row r="69" spans="1:22" ht="27" x14ac:dyDescent="0.3">
      <c r="A69" s="512" t="s">
        <v>175</v>
      </c>
      <c r="B69" s="512" t="s">
        <v>176</v>
      </c>
      <c r="C69" s="514" t="str">
        <f t="shared" ref="C69:D69" si="63">C53</f>
        <v>Réalité 2015</v>
      </c>
      <c r="D69" s="514" t="str">
        <f t="shared" si="63"/>
        <v>Meilleure estimation 2016</v>
      </c>
      <c r="E69" s="514" t="str">
        <f t="shared" ref="E69" si="64">E53</f>
        <v>Budget 2017</v>
      </c>
      <c r="F69" s="514" t="str">
        <f t="shared" ref="F69" si="65">F53</f>
        <v>Budget 2018</v>
      </c>
      <c r="G69" s="514" t="str">
        <f t="shared" ref="G69" si="66">G53</f>
        <v>Budget 2019</v>
      </c>
      <c r="H69" s="514" t="str">
        <f t="shared" ref="H69" si="67">H53</f>
        <v>Budget 2020</v>
      </c>
      <c r="I69" s="514" t="str">
        <f t="shared" ref="I69" si="68">I53</f>
        <v>Budget 2021</v>
      </c>
      <c r="J69" s="514" t="str">
        <f t="shared" ref="J69" si="69">J53</f>
        <v>Budget 2022</v>
      </c>
      <c r="K69" s="514" t="str">
        <f t="shared" ref="K69" si="70">K53</f>
        <v>Budget 2023</v>
      </c>
      <c r="O69" s="596" t="s">
        <v>950</v>
      </c>
      <c r="P69" s="596" t="s">
        <v>951</v>
      </c>
      <c r="Q69" s="596" t="s">
        <v>952</v>
      </c>
      <c r="R69" s="596" t="s">
        <v>953</v>
      </c>
      <c r="S69" s="596" t="s">
        <v>955</v>
      </c>
      <c r="T69" s="596" t="s">
        <v>956</v>
      </c>
      <c r="U69" s="596" t="s">
        <v>957</v>
      </c>
      <c r="V69" s="596" t="s">
        <v>958</v>
      </c>
    </row>
    <row r="70" spans="1:22" x14ac:dyDescent="0.3">
      <c r="A70" s="456" t="s">
        <v>177</v>
      </c>
      <c r="B70" s="457" t="s">
        <v>178</v>
      </c>
      <c r="C70" s="171">
        <f t="shared" ref="C70:D70" si="71">SUM(C71:C76)</f>
        <v>0</v>
      </c>
      <c r="D70" s="171">
        <f t="shared" si="71"/>
        <v>0</v>
      </c>
      <c r="E70" s="171">
        <f t="shared" ref="E70" si="72">SUM(E71:E76)</f>
        <v>0</v>
      </c>
      <c r="F70" s="171">
        <f t="shared" ref="F70" si="73">SUM(F71:F76)</f>
        <v>0</v>
      </c>
      <c r="G70" s="171">
        <f t="shared" ref="G70" si="74">SUM(G71:G76)</f>
        <v>0</v>
      </c>
      <c r="H70" s="171">
        <f t="shared" ref="H70" si="75">SUM(H71:H76)</f>
        <v>0</v>
      </c>
      <c r="I70" s="171">
        <f t="shared" ref="I70" si="76">SUM(I71:I76)</f>
        <v>0</v>
      </c>
      <c r="J70" s="171">
        <f t="shared" ref="J70" si="77">SUM(J71:J76)</f>
        <v>0</v>
      </c>
      <c r="K70" s="171">
        <f t="shared" ref="K70" si="78">SUM(K71:K76)</f>
        <v>0</v>
      </c>
      <c r="O70" s="204">
        <f t="shared" ref="O70:O93" si="79">IFERROR(IF(AND(ROUND(SUM(C70:C70),0)=0,ROUND(SUM(D70:D70),0)&gt;ROUND(SUM(C70:C70),0)),"INF",(ROUND(SUM(D70:D70),0)-ROUND(SUM(C70:C70),0))/ROUND(SUM(C70:C70),0)),0)</f>
        <v>0</v>
      </c>
      <c r="P70" s="204">
        <f t="shared" ref="P70:P93" si="80">IFERROR(IF(AND(ROUND(SUM(D70),0)=0,ROUND(SUM(E70:E70),0)&gt;ROUND(SUM(D70),0)),"INF",(ROUND(SUM(E70:E70),0)-ROUND(SUM(D70),0))/ROUND(SUM(D70),0)),0)</f>
        <v>0</v>
      </c>
      <c r="Q70" s="204">
        <f t="shared" ref="Q70:Q93" si="81">IFERROR(IF(AND(ROUND(SUM(E70),0)=0,ROUND(SUM(F70:F70),0)&gt;ROUND(SUM(E70),0)),"INF",(ROUND(SUM(F70:F70),0)-ROUND(SUM(E70),0))/ROUND(SUM(E70),0)),0)</f>
        <v>0</v>
      </c>
      <c r="R70" s="204">
        <f t="shared" ref="R70:R93" si="82">IFERROR(IF(AND(ROUND(SUM(F70),0)=0,ROUND(SUM(G70:G70),0)&gt;ROUND(SUM(F70),0)),"INF",(ROUND(SUM(G70:G70),0)-ROUND(SUM(F70),0))/ROUND(SUM(F70),0)),0)</f>
        <v>0</v>
      </c>
      <c r="S70" s="204">
        <f t="shared" ref="S70:S93" si="83">IFERROR(IF(AND(ROUND(SUM(G70),0)=0,ROUND(SUM(H70:H70),0)&gt;ROUND(SUM(G70),0)),"INF",(ROUND(SUM(H70:H70),0)-ROUND(SUM(G70),0))/ROUND(SUM(G70),0)),0)</f>
        <v>0</v>
      </c>
      <c r="T70" s="204">
        <f t="shared" ref="T70:T93" si="84">IFERROR(IF(AND(ROUND(SUM(H70),0)=0,ROUND(SUM(I70:I70),0)&gt;ROUND(SUM(H70),0)),"INF",(ROUND(SUM(I70:I70),0)-ROUND(SUM(H70),0))/ROUND(SUM(H70),0)),0)</f>
        <v>0</v>
      </c>
      <c r="U70" s="204">
        <f t="shared" ref="U70:U93" si="85">IFERROR(IF(AND(ROUND(SUM(I70),0)=0,ROUND(SUM(J70:J70),0)&gt;ROUND(SUM(I70),0)),"INF",(ROUND(SUM(J70:J70),0)-ROUND(SUM(I70),0))/ROUND(SUM(I70),0)),0)</f>
        <v>0</v>
      </c>
      <c r="V70" s="459">
        <f t="shared" ref="V70:V93" si="86">IFERROR(IF(AND(ROUND(SUM(J70),0)=0,ROUND(SUM(K70:K70),0)&gt;ROUND(SUM(J70),0)),"INF",(ROUND(SUM(K70:K70),0)-ROUND(SUM(J70),0))/ROUND(SUM(J70),0)),0)</f>
        <v>0</v>
      </c>
    </row>
    <row r="71" spans="1:22" x14ac:dyDescent="0.3">
      <c r="A71" s="169" t="s">
        <v>179</v>
      </c>
      <c r="B71" s="461">
        <v>10</v>
      </c>
      <c r="C71" s="270"/>
      <c r="D71" s="270"/>
      <c r="E71" s="270"/>
      <c r="F71" s="270"/>
      <c r="G71" s="270"/>
      <c r="H71" s="270"/>
      <c r="I71" s="270"/>
      <c r="J71" s="270"/>
      <c r="K71" s="270"/>
      <c r="O71" s="204">
        <f t="shared" si="79"/>
        <v>0</v>
      </c>
      <c r="P71" s="204">
        <f t="shared" si="80"/>
        <v>0</v>
      </c>
      <c r="Q71" s="204">
        <f t="shared" si="81"/>
        <v>0</v>
      </c>
      <c r="R71" s="204">
        <f t="shared" si="82"/>
        <v>0</v>
      </c>
      <c r="S71" s="204">
        <f t="shared" si="83"/>
        <v>0</v>
      </c>
      <c r="T71" s="204">
        <f t="shared" si="84"/>
        <v>0</v>
      </c>
      <c r="U71" s="204">
        <f t="shared" si="85"/>
        <v>0</v>
      </c>
      <c r="V71" s="459">
        <f t="shared" si="86"/>
        <v>0</v>
      </c>
    </row>
    <row r="72" spans="1:22" x14ac:dyDescent="0.3">
      <c r="A72" s="169" t="s">
        <v>180</v>
      </c>
      <c r="B72" s="461">
        <v>11</v>
      </c>
      <c r="C72" s="270"/>
      <c r="D72" s="270"/>
      <c r="E72" s="270"/>
      <c r="F72" s="270"/>
      <c r="G72" s="270"/>
      <c r="H72" s="270"/>
      <c r="I72" s="270"/>
      <c r="J72" s="270"/>
      <c r="K72" s="270"/>
      <c r="O72" s="204">
        <f t="shared" si="79"/>
        <v>0</v>
      </c>
      <c r="P72" s="204">
        <f t="shared" si="80"/>
        <v>0</v>
      </c>
      <c r="Q72" s="204">
        <f t="shared" si="81"/>
        <v>0</v>
      </c>
      <c r="R72" s="204">
        <f t="shared" si="82"/>
        <v>0</v>
      </c>
      <c r="S72" s="204">
        <f t="shared" si="83"/>
        <v>0</v>
      </c>
      <c r="T72" s="204">
        <f t="shared" si="84"/>
        <v>0</v>
      </c>
      <c r="U72" s="204">
        <f t="shared" si="85"/>
        <v>0</v>
      </c>
      <c r="V72" s="459">
        <f t="shared" si="86"/>
        <v>0</v>
      </c>
    </row>
    <row r="73" spans="1:22" x14ac:dyDescent="0.3">
      <c r="A73" s="169" t="s">
        <v>181</v>
      </c>
      <c r="B73" s="461">
        <v>12</v>
      </c>
      <c r="C73" s="270"/>
      <c r="D73" s="270"/>
      <c r="E73" s="270"/>
      <c r="F73" s="270"/>
      <c r="G73" s="270"/>
      <c r="H73" s="270"/>
      <c r="I73" s="270"/>
      <c r="J73" s="270"/>
      <c r="K73" s="270"/>
      <c r="O73" s="204">
        <f t="shared" si="79"/>
        <v>0</v>
      </c>
      <c r="P73" s="204">
        <f t="shared" si="80"/>
        <v>0</v>
      </c>
      <c r="Q73" s="204">
        <f t="shared" si="81"/>
        <v>0</v>
      </c>
      <c r="R73" s="204">
        <f t="shared" si="82"/>
        <v>0</v>
      </c>
      <c r="S73" s="204">
        <f t="shared" si="83"/>
        <v>0</v>
      </c>
      <c r="T73" s="204">
        <f t="shared" si="84"/>
        <v>0</v>
      </c>
      <c r="U73" s="204">
        <f t="shared" si="85"/>
        <v>0</v>
      </c>
      <c r="V73" s="459">
        <f t="shared" si="86"/>
        <v>0</v>
      </c>
    </row>
    <row r="74" spans="1:22" x14ac:dyDescent="0.3">
      <c r="A74" s="169" t="s">
        <v>182</v>
      </c>
      <c r="B74" s="461">
        <v>13</v>
      </c>
      <c r="C74" s="270"/>
      <c r="D74" s="270"/>
      <c r="E74" s="270"/>
      <c r="F74" s="270"/>
      <c r="G74" s="270"/>
      <c r="H74" s="270"/>
      <c r="I74" s="270"/>
      <c r="J74" s="270"/>
      <c r="K74" s="270"/>
      <c r="O74" s="204">
        <f t="shared" si="79"/>
        <v>0</v>
      </c>
      <c r="P74" s="204">
        <f t="shared" si="80"/>
        <v>0</v>
      </c>
      <c r="Q74" s="204">
        <f t="shared" si="81"/>
        <v>0</v>
      </c>
      <c r="R74" s="204">
        <f t="shared" si="82"/>
        <v>0</v>
      </c>
      <c r="S74" s="204">
        <f t="shared" si="83"/>
        <v>0</v>
      </c>
      <c r="T74" s="204">
        <f t="shared" si="84"/>
        <v>0</v>
      </c>
      <c r="U74" s="204">
        <f t="shared" si="85"/>
        <v>0</v>
      </c>
      <c r="V74" s="459">
        <f t="shared" si="86"/>
        <v>0</v>
      </c>
    </row>
    <row r="75" spans="1:22" x14ac:dyDescent="0.3">
      <c r="A75" s="169" t="s">
        <v>183</v>
      </c>
      <c r="B75" s="461">
        <v>14</v>
      </c>
      <c r="C75" s="270"/>
      <c r="D75" s="270"/>
      <c r="E75" s="270"/>
      <c r="F75" s="270"/>
      <c r="G75" s="270"/>
      <c r="H75" s="270"/>
      <c r="I75" s="270"/>
      <c r="J75" s="270"/>
      <c r="K75" s="270"/>
      <c r="O75" s="204">
        <f t="shared" si="79"/>
        <v>0</v>
      </c>
      <c r="P75" s="204">
        <f t="shared" si="80"/>
        <v>0</v>
      </c>
      <c r="Q75" s="204">
        <f t="shared" si="81"/>
        <v>0</v>
      </c>
      <c r="R75" s="204">
        <f t="shared" si="82"/>
        <v>0</v>
      </c>
      <c r="S75" s="204">
        <f t="shared" si="83"/>
        <v>0</v>
      </c>
      <c r="T75" s="204">
        <f t="shared" si="84"/>
        <v>0</v>
      </c>
      <c r="U75" s="204">
        <f t="shared" si="85"/>
        <v>0</v>
      </c>
      <c r="V75" s="459">
        <f t="shared" si="86"/>
        <v>0</v>
      </c>
    </row>
    <row r="76" spans="1:22" x14ac:dyDescent="0.3">
      <c r="A76" s="169" t="s">
        <v>184</v>
      </c>
      <c r="B76" s="461">
        <v>15</v>
      </c>
      <c r="C76" s="270"/>
      <c r="D76" s="270"/>
      <c r="E76" s="270"/>
      <c r="F76" s="270"/>
      <c r="G76" s="270"/>
      <c r="H76" s="270"/>
      <c r="I76" s="270"/>
      <c r="J76" s="270"/>
      <c r="K76" s="270"/>
      <c r="O76" s="204">
        <f t="shared" si="79"/>
        <v>0</v>
      </c>
      <c r="P76" s="204">
        <f t="shared" si="80"/>
        <v>0</v>
      </c>
      <c r="Q76" s="204">
        <f t="shared" si="81"/>
        <v>0</v>
      </c>
      <c r="R76" s="204">
        <f t="shared" si="82"/>
        <v>0</v>
      </c>
      <c r="S76" s="204">
        <f t="shared" si="83"/>
        <v>0</v>
      </c>
      <c r="T76" s="204">
        <f t="shared" si="84"/>
        <v>0</v>
      </c>
      <c r="U76" s="204">
        <f t="shared" si="85"/>
        <v>0</v>
      </c>
      <c r="V76" s="459">
        <f t="shared" si="86"/>
        <v>0</v>
      </c>
    </row>
    <row r="77" spans="1:22" x14ac:dyDescent="0.3">
      <c r="A77" s="456" t="s">
        <v>185</v>
      </c>
      <c r="B77" s="457">
        <v>16</v>
      </c>
      <c r="C77" s="171">
        <f t="shared" ref="C77:K77" si="87">C78</f>
        <v>0</v>
      </c>
      <c r="D77" s="171">
        <f t="shared" si="87"/>
        <v>0</v>
      </c>
      <c r="E77" s="171">
        <f t="shared" si="87"/>
        <v>0</v>
      </c>
      <c r="F77" s="171">
        <f t="shared" si="87"/>
        <v>0</v>
      </c>
      <c r="G77" s="171">
        <f t="shared" si="87"/>
        <v>0</v>
      </c>
      <c r="H77" s="171">
        <f t="shared" si="87"/>
        <v>0</v>
      </c>
      <c r="I77" s="171">
        <f t="shared" si="87"/>
        <v>0</v>
      </c>
      <c r="J77" s="171">
        <f t="shared" si="87"/>
        <v>0</v>
      </c>
      <c r="K77" s="171">
        <f t="shared" si="87"/>
        <v>0</v>
      </c>
      <c r="O77" s="204">
        <f t="shared" si="79"/>
        <v>0</v>
      </c>
      <c r="P77" s="204">
        <f t="shared" si="80"/>
        <v>0</v>
      </c>
      <c r="Q77" s="204">
        <f t="shared" si="81"/>
        <v>0</v>
      </c>
      <c r="R77" s="204">
        <f t="shared" si="82"/>
        <v>0</v>
      </c>
      <c r="S77" s="204">
        <f t="shared" si="83"/>
        <v>0</v>
      </c>
      <c r="T77" s="204">
        <f t="shared" si="84"/>
        <v>0</v>
      </c>
      <c r="U77" s="204">
        <f t="shared" si="85"/>
        <v>0</v>
      </c>
      <c r="V77" s="459">
        <f t="shared" si="86"/>
        <v>0</v>
      </c>
    </row>
    <row r="78" spans="1:22" x14ac:dyDescent="0.3">
      <c r="A78" s="169" t="s">
        <v>186</v>
      </c>
      <c r="B78" s="461">
        <v>16</v>
      </c>
      <c r="C78" s="270"/>
      <c r="D78" s="270"/>
      <c r="E78" s="270"/>
      <c r="F78" s="270"/>
      <c r="G78" s="270"/>
      <c r="H78" s="270"/>
      <c r="I78" s="270"/>
      <c r="J78" s="270"/>
      <c r="K78" s="270"/>
      <c r="O78" s="204">
        <f t="shared" si="79"/>
        <v>0</v>
      </c>
      <c r="P78" s="204">
        <f t="shared" si="80"/>
        <v>0</v>
      </c>
      <c r="Q78" s="204">
        <f t="shared" si="81"/>
        <v>0</v>
      </c>
      <c r="R78" s="204">
        <f t="shared" si="82"/>
        <v>0</v>
      </c>
      <c r="S78" s="204">
        <f t="shared" si="83"/>
        <v>0</v>
      </c>
      <c r="T78" s="204">
        <f t="shared" si="84"/>
        <v>0</v>
      </c>
      <c r="U78" s="204">
        <f t="shared" si="85"/>
        <v>0</v>
      </c>
      <c r="V78" s="459">
        <f t="shared" si="86"/>
        <v>0</v>
      </c>
    </row>
    <row r="79" spans="1:22" x14ac:dyDescent="0.3">
      <c r="A79" s="456" t="s">
        <v>187</v>
      </c>
      <c r="B79" s="457" t="s">
        <v>188</v>
      </c>
      <c r="C79" s="171">
        <f t="shared" ref="C79:D79" si="88">SUM(C80,C85,C92)</f>
        <v>0</v>
      </c>
      <c r="D79" s="171">
        <f t="shared" si="88"/>
        <v>0</v>
      </c>
      <c r="E79" s="171">
        <f t="shared" ref="E79" si="89">SUM(E80,E85,E92)</f>
        <v>0</v>
      </c>
      <c r="F79" s="171">
        <f t="shared" ref="F79" si="90">SUM(F80,F85,F92)</f>
        <v>0</v>
      </c>
      <c r="G79" s="171">
        <f t="shared" ref="G79" si="91">SUM(G80,G85,G92)</f>
        <v>0</v>
      </c>
      <c r="H79" s="171">
        <f t="shared" ref="H79" si="92">SUM(H80,H85,H92)</f>
        <v>0</v>
      </c>
      <c r="I79" s="171">
        <f t="shared" ref="I79" si="93">SUM(I80,I85,I92)</f>
        <v>0</v>
      </c>
      <c r="J79" s="171">
        <f t="shared" ref="J79" si="94">SUM(J80,J85,J92)</f>
        <v>0</v>
      </c>
      <c r="K79" s="171">
        <f t="shared" ref="K79" si="95">SUM(K80,K85,K92)</f>
        <v>0</v>
      </c>
      <c r="O79" s="204">
        <f t="shared" si="79"/>
        <v>0</v>
      </c>
      <c r="P79" s="204">
        <f t="shared" si="80"/>
        <v>0</v>
      </c>
      <c r="Q79" s="204">
        <f t="shared" si="81"/>
        <v>0</v>
      </c>
      <c r="R79" s="204">
        <f t="shared" si="82"/>
        <v>0</v>
      </c>
      <c r="S79" s="204">
        <f t="shared" si="83"/>
        <v>0</v>
      </c>
      <c r="T79" s="204">
        <f t="shared" si="84"/>
        <v>0</v>
      </c>
      <c r="U79" s="204">
        <f t="shared" si="85"/>
        <v>0</v>
      </c>
      <c r="V79" s="459">
        <f t="shared" si="86"/>
        <v>0</v>
      </c>
    </row>
    <row r="80" spans="1:22" x14ac:dyDescent="0.3">
      <c r="A80" s="456" t="s">
        <v>895</v>
      </c>
      <c r="B80" s="457">
        <v>17</v>
      </c>
      <c r="C80" s="171">
        <f t="shared" ref="C80:D80" si="96">SUM(C81,C84)</f>
        <v>0</v>
      </c>
      <c r="D80" s="171">
        <f t="shared" si="96"/>
        <v>0</v>
      </c>
      <c r="E80" s="171">
        <f t="shared" ref="E80" si="97">SUM(E81,E84)</f>
        <v>0</v>
      </c>
      <c r="F80" s="171">
        <f t="shared" ref="F80" si="98">SUM(F81,F84)</f>
        <v>0</v>
      </c>
      <c r="G80" s="171">
        <f t="shared" ref="G80" si="99">SUM(G81,G84)</f>
        <v>0</v>
      </c>
      <c r="H80" s="171">
        <f t="shared" ref="H80" si="100">SUM(H81,H84)</f>
        <v>0</v>
      </c>
      <c r="I80" s="171">
        <f t="shared" ref="I80" si="101">SUM(I81,I84)</f>
        <v>0</v>
      </c>
      <c r="J80" s="171">
        <f t="shared" ref="J80" si="102">SUM(J81,J84)</f>
        <v>0</v>
      </c>
      <c r="K80" s="171">
        <f t="shared" ref="K80" si="103">SUM(K81,K84)</f>
        <v>0</v>
      </c>
      <c r="O80" s="204">
        <f t="shared" si="79"/>
        <v>0</v>
      </c>
      <c r="P80" s="204">
        <f t="shared" si="80"/>
        <v>0</v>
      </c>
      <c r="Q80" s="204">
        <f t="shared" si="81"/>
        <v>0</v>
      </c>
      <c r="R80" s="204">
        <f t="shared" si="82"/>
        <v>0</v>
      </c>
      <c r="S80" s="204">
        <f t="shared" si="83"/>
        <v>0</v>
      </c>
      <c r="T80" s="204">
        <f t="shared" si="84"/>
        <v>0</v>
      </c>
      <c r="U80" s="204">
        <f t="shared" si="85"/>
        <v>0</v>
      </c>
      <c r="V80" s="459">
        <f t="shared" si="86"/>
        <v>0</v>
      </c>
    </row>
    <row r="81" spans="1:22" x14ac:dyDescent="0.3">
      <c r="A81" s="456" t="s">
        <v>189</v>
      </c>
      <c r="B81" s="457" t="s">
        <v>190</v>
      </c>
      <c r="C81" s="171">
        <f t="shared" ref="C81:D81" si="104">SUM(C82:C83)</f>
        <v>0</v>
      </c>
      <c r="D81" s="171">
        <f t="shared" si="104"/>
        <v>0</v>
      </c>
      <c r="E81" s="171">
        <f t="shared" ref="E81:K81" si="105">SUM(E82:E83)</f>
        <v>0</v>
      </c>
      <c r="F81" s="171">
        <f t="shared" si="105"/>
        <v>0</v>
      </c>
      <c r="G81" s="171">
        <f t="shared" si="105"/>
        <v>0</v>
      </c>
      <c r="H81" s="171">
        <f t="shared" si="105"/>
        <v>0</v>
      </c>
      <c r="I81" s="171">
        <f t="shared" si="105"/>
        <v>0</v>
      </c>
      <c r="J81" s="171">
        <f t="shared" si="105"/>
        <v>0</v>
      </c>
      <c r="K81" s="171">
        <f t="shared" si="105"/>
        <v>0</v>
      </c>
      <c r="O81" s="204">
        <f t="shared" si="79"/>
        <v>0</v>
      </c>
      <c r="P81" s="204">
        <f t="shared" si="80"/>
        <v>0</v>
      </c>
      <c r="Q81" s="204">
        <f t="shared" si="81"/>
        <v>0</v>
      </c>
      <c r="R81" s="204">
        <f t="shared" si="82"/>
        <v>0</v>
      </c>
      <c r="S81" s="204">
        <f t="shared" si="83"/>
        <v>0</v>
      </c>
      <c r="T81" s="204">
        <f t="shared" si="84"/>
        <v>0</v>
      </c>
      <c r="U81" s="204">
        <f t="shared" si="85"/>
        <v>0</v>
      </c>
      <c r="V81" s="459">
        <f t="shared" si="86"/>
        <v>0</v>
      </c>
    </row>
    <row r="82" spans="1:22" x14ac:dyDescent="0.3">
      <c r="A82" s="472" t="s">
        <v>191</v>
      </c>
      <c r="B82" s="461"/>
      <c r="C82" s="270"/>
      <c r="D82" s="270"/>
      <c r="E82" s="270"/>
      <c r="F82" s="270"/>
      <c r="G82" s="270"/>
      <c r="H82" s="270"/>
      <c r="I82" s="270"/>
      <c r="J82" s="270"/>
      <c r="K82" s="270"/>
      <c r="O82" s="204">
        <f t="shared" si="79"/>
        <v>0</v>
      </c>
      <c r="P82" s="204">
        <f t="shared" si="80"/>
        <v>0</v>
      </c>
      <c r="Q82" s="204">
        <f t="shared" si="81"/>
        <v>0</v>
      </c>
      <c r="R82" s="204">
        <f t="shared" si="82"/>
        <v>0</v>
      </c>
      <c r="S82" s="204">
        <f t="shared" si="83"/>
        <v>0</v>
      </c>
      <c r="T82" s="204">
        <f t="shared" si="84"/>
        <v>0</v>
      </c>
      <c r="U82" s="204">
        <f t="shared" si="85"/>
        <v>0</v>
      </c>
      <c r="V82" s="459">
        <f t="shared" si="86"/>
        <v>0</v>
      </c>
    </row>
    <row r="83" spans="1:22" x14ac:dyDescent="0.3">
      <c r="A83" s="472" t="s">
        <v>192</v>
      </c>
      <c r="B83" s="461"/>
      <c r="C83" s="270"/>
      <c r="D83" s="270"/>
      <c r="E83" s="270"/>
      <c r="F83" s="270"/>
      <c r="G83" s="270"/>
      <c r="H83" s="270"/>
      <c r="I83" s="270"/>
      <c r="J83" s="270"/>
      <c r="K83" s="270"/>
      <c r="O83" s="204">
        <f t="shared" si="79"/>
        <v>0</v>
      </c>
      <c r="P83" s="204">
        <f t="shared" si="80"/>
        <v>0</v>
      </c>
      <c r="Q83" s="204">
        <f t="shared" si="81"/>
        <v>0</v>
      </c>
      <c r="R83" s="204">
        <f t="shared" si="82"/>
        <v>0</v>
      </c>
      <c r="S83" s="204">
        <f t="shared" si="83"/>
        <v>0</v>
      </c>
      <c r="T83" s="204">
        <f t="shared" si="84"/>
        <v>0</v>
      </c>
      <c r="U83" s="204">
        <f t="shared" si="85"/>
        <v>0</v>
      </c>
      <c r="V83" s="459">
        <f t="shared" si="86"/>
        <v>0</v>
      </c>
    </row>
    <row r="84" spans="1:22" x14ac:dyDescent="0.3">
      <c r="A84" s="472" t="s">
        <v>193</v>
      </c>
      <c r="B84" s="461" t="s">
        <v>194</v>
      </c>
      <c r="C84" s="270"/>
      <c r="D84" s="270"/>
      <c r="E84" s="270"/>
      <c r="F84" s="270"/>
      <c r="G84" s="270"/>
      <c r="H84" s="270"/>
      <c r="I84" s="270"/>
      <c r="J84" s="270"/>
      <c r="K84" s="270"/>
      <c r="O84" s="204">
        <f t="shared" si="79"/>
        <v>0</v>
      </c>
      <c r="P84" s="204">
        <f t="shared" si="80"/>
        <v>0</v>
      </c>
      <c r="Q84" s="204">
        <f t="shared" si="81"/>
        <v>0</v>
      </c>
      <c r="R84" s="204">
        <f t="shared" si="82"/>
        <v>0</v>
      </c>
      <c r="S84" s="204">
        <f t="shared" si="83"/>
        <v>0</v>
      </c>
      <c r="T84" s="204">
        <f t="shared" si="84"/>
        <v>0</v>
      </c>
      <c r="U84" s="204">
        <f t="shared" si="85"/>
        <v>0</v>
      </c>
      <c r="V84" s="459">
        <f t="shared" si="86"/>
        <v>0</v>
      </c>
    </row>
    <row r="85" spans="1:22" x14ac:dyDescent="0.3">
      <c r="A85" s="456" t="s">
        <v>195</v>
      </c>
      <c r="B85" s="457" t="s">
        <v>196</v>
      </c>
      <c r="C85" s="171">
        <f t="shared" ref="C85:D85" si="106">SUM(C86:C91)</f>
        <v>0</v>
      </c>
      <c r="D85" s="171">
        <f t="shared" si="106"/>
        <v>0</v>
      </c>
      <c r="E85" s="171">
        <f t="shared" ref="E85" si="107">SUM(E86:E91)</f>
        <v>0</v>
      </c>
      <c r="F85" s="171">
        <f t="shared" ref="F85" si="108">SUM(F86:F91)</f>
        <v>0</v>
      </c>
      <c r="G85" s="171">
        <f t="shared" ref="G85" si="109">SUM(G86:G91)</f>
        <v>0</v>
      </c>
      <c r="H85" s="171">
        <f t="shared" ref="H85" si="110">SUM(H86:H91)</f>
        <v>0</v>
      </c>
      <c r="I85" s="171">
        <f t="shared" ref="I85" si="111">SUM(I86:I91)</f>
        <v>0</v>
      </c>
      <c r="J85" s="171">
        <f t="shared" ref="J85" si="112">SUM(J86:J91)</f>
        <v>0</v>
      </c>
      <c r="K85" s="171">
        <f t="shared" ref="K85" si="113">SUM(K86:K91)</f>
        <v>0</v>
      </c>
      <c r="O85" s="204">
        <f t="shared" si="79"/>
        <v>0</v>
      </c>
      <c r="P85" s="204">
        <f t="shared" si="80"/>
        <v>0</v>
      </c>
      <c r="Q85" s="204">
        <f t="shared" si="81"/>
        <v>0</v>
      </c>
      <c r="R85" s="204">
        <f t="shared" si="82"/>
        <v>0</v>
      </c>
      <c r="S85" s="204">
        <f t="shared" si="83"/>
        <v>0</v>
      </c>
      <c r="T85" s="204">
        <f t="shared" si="84"/>
        <v>0</v>
      </c>
      <c r="U85" s="204">
        <f t="shared" si="85"/>
        <v>0</v>
      </c>
      <c r="V85" s="459">
        <f t="shared" si="86"/>
        <v>0</v>
      </c>
    </row>
    <row r="86" spans="1:22" x14ac:dyDescent="0.3">
      <c r="A86" s="472" t="s">
        <v>197</v>
      </c>
      <c r="B86" s="461">
        <v>42</v>
      </c>
      <c r="C86" s="270"/>
      <c r="D86" s="270"/>
      <c r="E86" s="270"/>
      <c r="F86" s="270"/>
      <c r="G86" s="270"/>
      <c r="H86" s="270"/>
      <c r="I86" s="270"/>
      <c r="J86" s="270"/>
      <c r="K86" s="270"/>
      <c r="O86" s="204">
        <f t="shared" si="79"/>
        <v>0</v>
      </c>
      <c r="P86" s="204">
        <f t="shared" si="80"/>
        <v>0</v>
      </c>
      <c r="Q86" s="204">
        <f t="shared" si="81"/>
        <v>0</v>
      </c>
      <c r="R86" s="204">
        <f t="shared" si="82"/>
        <v>0</v>
      </c>
      <c r="S86" s="204">
        <f t="shared" si="83"/>
        <v>0</v>
      </c>
      <c r="T86" s="204">
        <f t="shared" si="84"/>
        <v>0</v>
      </c>
      <c r="U86" s="204">
        <f t="shared" si="85"/>
        <v>0</v>
      </c>
      <c r="V86" s="459">
        <f t="shared" si="86"/>
        <v>0</v>
      </c>
    </row>
    <row r="87" spans="1:22" x14ac:dyDescent="0.3">
      <c r="A87" s="472" t="s">
        <v>198</v>
      </c>
      <c r="B87" s="461">
        <v>43</v>
      </c>
      <c r="C87" s="270"/>
      <c r="D87" s="270"/>
      <c r="E87" s="270"/>
      <c r="F87" s="270"/>
      <c r="G87" s="270"/>
      <c r="H87" s="270"/>
      <c r="I87" s="270"/>
      <c r="J87" s="270"/>
      <c r="K87" s="270"/>
      <c r="O87" s="204">
        <f t="shared" si="79"/>
        <v>0</v>
      </c>
      <c r="P87" s="204">
        <f t="shared" si="80"/>
        <v>0</v>
      </c>
      <c r="Q87" s="204">
        <f t="shared" si="81"/>
        <v>0</v>
      </c>
      <c r="R87" s="204">
        <f t="shared" si="82"/>
        <v>0</v>
      </c>
      <c r="S87" s="204">
        <f t="shared" si="83"/>
        <v>0</v>
      </c>
      <c r="T87" s="204">
        <f t="shared" si="84"/>
        <v>0</v>
      </c>
      <c r="U87" s="204">
        <f t="shared" si="85"/>
        <v>0</v>
      </c>
      <c r="V87" s="459">
        <f t="shared" si="86"/>
        <v>0</v>
      </c>
    </row>
    <row r="88" spans="1:22" x14ac:dyDescent="0.3">
      <c r="A88" s="472" t="s">
        <v>199</v>
      </c>
      <c r="B88" s="461">
        <v>44</v>
      </c>
      <c r="C88" s="270"/>
      <c r="D88" s="270"/>
      <c r="E88" s="270"/>
      <c r="F88" s="270"/>
      <c r="G88" s="270"/>
      <c r="H88" s="270"/>
      <c r="I88" s="270"/>
      <c r="J88" s="270"/>
      <c r="K88" s="270"/>
      <c r="O88" s="204">
        <f t="shared" si="79"/>
        <v>0</v>
      </c>
      <c r="P88" s="204">
        <f t="shared" si="80"/>
        <v>0</v>
      </c>
      <c r="Q88" s="204">
        <f t="shared" si="81"/>
        <v>0</v>
      </c>
      <c r="R88" s="204">
        <f t="shared" si="82"/>
        <v>0</v>
      </c>
      <c r="S88" s="204">
        <f t="shared" si="83"/>
        <v>0</v>
      </c>
      <c r="T88" s="204">
        <f t="shared" si="84"/>
        <v>0</v>
      </c>
      <c r="U88" s="204">
        <f t="shared" si="85"/>
        <v>0</v>
      </c>
      <c r="V88" s="459">
        <f t="shared" si="86"/>
        <v>0</v>
      </c>
    </row>
    <row r="89" spans="1:22" x14ac:dyDescent="0.3">
      <c r="A89" s="472" t="s">
        <v>200</v>
      </c>
      <c r="B89" s="461">
        <v>46</v>
      </c>
      <c r="C89" s="270"/>
      <c r="D89" s="270"/>
      <c r="E89" s="270"/>
      <c r="F89" s="270"/>
      <c r="G89" s="270"/>
      <c r="H89" s="270"/>
      <c r="I89" s="270"/>
      <c r="J89" s="270"/>
      <c r="K89" s="270"/>
      <c r="O89" s="204">
        <f t="shared" si="79"/>
        <v>0</v>
      </c>
      <c r="P89" s="204">
        <f t="shared" si="80"/>
        <v>0</v>
      </c>
      <c r="Q89" s="204">
        <f t="shared" si="81"/>
        <v>0</v>
      </c>
      <c r="R89" s="204">
        <f t="shared" si="82"/>
        <v>0</v>
      </c>
      <c r="S89" s="204">
        <f t="shared" si="83"/>
        <v>0</v>
      </c>
      <c r="T89" s="204">
        <f t="shared" si="84"/>
        <v>0</v>
      </c>
      <c r="U89" s="204">
        <f t="shared" si="85"/>
        <v>0</v>
      </c>
      <c r="V89" s="459">
        <f t="shared" si="86"/>
        <v>0</v>
      </c>
    </row>
    <row r="90" spans="1:22" x14ac:dyDescent="0.3">
      <c r="A90" s="472" t="s">
        <v>201</v>
      </c>
      <c r="B90" s="461">
        <v>45</v>
      </c>
      <c r="C90" s="270"/>
      <c r="D90" s="270"/>
      <c r="E90" s="270"/>
      <c r="F90" s="270"/>
      <c r="G90" s="270"/>
      <c r="H90" s="270"/>
      <c r="I90" s="270"/>
      <c r="J90" s="270"/>
      <c r="K90" s="270"/>
      <c r="O90" s="204">
        <f t="shared" si="79"/>
        <v>0</v>
      </c>
      <c r="P90" s="204">
        <f t="shared" si="80"/>
        <v>0</v>
      </c>
      <c r="Q90" s="204">
        <f t="shared" si="81"/>
        <v>0</v>
      </c>
      <c r="R90" s="204">
        <f t="shared" si="82"/>
        <v>0</v>
      </c>
      <c r="S90" s="204">
        <f t="shared" si="83"/>
        <v>0</v>
      </c>
      <c r="T90" s="204">
        <f t="shared" si="84"/>
        <v>0</v>
      </c>
      <c r="U90" s="204">
        <f t="shared" si="85"/>
        <v>0</v>
      </c>
      <c r="V90" s="459">
        <f t="shared" si="86"/>
        <v>0</v>
      </c>
    </row>
    <row r="91" spans="1:22" x14ac:dyDescent="0.3">
      <c r="A91" s="472" t="s">
        <v>202</v>
      </c>
      <c r="B91" s="461" t="s">
        <v>203</v>
      </c>
      <c r="C91" s="270"/>
      <c r="D91" s="270"/>
      <c r="E91" s="270"/>
      <c r="F91" s="270"/>
      <c r="G91" s="270"/>
      <c r="H91" s="270"/>
      <c r="I91" s="270"/>
      <c r="J91" s="270"/>
      <c r="K91" s="270"/>
      <c r="O91" s="204">
        <f t="shared" si="79"/>
        <v>0</v>
      </c>
      <c r="P91" s="204">
        <f t="shared" si="80"/>
        <v>0</v>
      </c>
      <c r="Q91" s="204">
        <f t="shared" si="81"/>
        <v>0</v>
      </c>
      <c r="R91" s="204">
        <f t="shared" si="82"/>
        <v>0</v>
      </c>
      <c r="S91" s="204">
        <f t="shared" si="83"/>
        <v>0</v>
      </c>
      <c r="T91" s="204">
        <f t="shared" si="84"/>
        <v>0</v>
      </c>
      <c r="U91" s="204">
        <f t="shared" si="85"/>
        <v>0</v>
      </c>
      <c r="V91" s="459">
        <f t="shared" si="86"/>
        <v>0</v>
      </c>
    </row>
    <row r="92" spans="1:22" x14ac:dyDescent="0.3">
      <c r="A92" s="580" t="s">
        <v>171</v>
      </c>
      <c r="B92" s="581" t="s">
        <v>204</v>
      </c>
      <c r="C92" s="327"/>
      <c r="D92" s="327"/>
      <c r="E92" s="327"/>
      <c r="F92" s="327"/>
      <c r="G92" s="327"/>
      <c r="H92" s="327"/>
      <c r="I92" s="327"/>
      <c r="J92" s="327"/>
      <c r="K92" s="327"/>
      <c r="O92" s="204">
        <f t="shared" si="79"/>
        <v>0</v>
      </c>
      <c r="P92" s="204">
        <f t="shared" si="80"/>
        <v>0</v>
      </c>
      <c r="Q92" s="204">
        <f t="shared" si="81"/>
        <v>0</v>
      </c>
      <c r="R92" s="204">
        <f t="shared" si="82"/>
        <v>0</v>
      </c>
      <c r="S92" s="204">
        <f t="shared" si="83"/>
        <v>0</v>
      </c>
      <c r="T92" s="204">
        <f t="shared" si="84"/>
        <v>0</v>
      </c>
      <c r="U92" s="204">
        <f t="shared" si="85"/>
        <v>0</v>
      </c>
      <c r="V92" s="459">
        <f t="shared" si="86"/>
        <v>0</v>
      </c>
    </row>
    <row r="93" spans="1:22" x14ac:dyDescent="0.3">
      <c r="A93" s="464" t="s">
        <v>205</v>
      </c>
      <c r="B93" s="465" t="s">
        <v>206</v>
      </c>
      <c r="C93" s="127">
        <f t="shared" ref="C93:K93" si="114">SUM(C70,C77,C80,C85,C92)</f>
        <v>0</v>
      </c>
      <c r="D93" s="127">
        <f t="shared" si="114"/>
        <v>0</v>
      </c>
      <c r="E93" s="127">
        <f t="shared" si="114"/>
        <v>0</v>
      </c>
      <c r="F93" s="127">
        <f t="shared" si="114"/>
        <v>0</v>
      </c>
      <c r="G93" s="127">
        <f t="shared" si="114"/>
        <v>0</v>
      </c>
      <c r="H93" s="127">
        <f t="shared" si="114"/>
        <v>0</v>
      </c>
      <c r="I93" s="127">
        <f t="shared" si="114"/>
        <v>0</v>
      </c>
      <c r="J93" s="127">
        <f t="shared" si="114"/>
        <v>0</v>
      </c>
      <c r="K93" s="127">
        <f t="shared" si="114"/>
        <v>0</v>
      </c>
      <c r="O93" s="473">
        <f t="shared" si="79"/>
        <v>0</v>
      </c>
      <c r="P93" s="473">
        <f t="shared" si="80"/>
        <v>0</v>
      </c>
      <c r="Q93" s="473">
        <f t="shared" si="81"/>
        <v>0</v>
      </c>
      <c r="R93" s="473">
        <f t="shared" si="82"/>
        <v>0</v>
      </c>
      <c r="S93" s="473">
        <f t="shared" si="83"/>
        <v>0</v>
      </c>
      <c r="T93" s="473">
        <f t="shared" si="84"/>
        <v>0</v>
      </c>
      <c r="U93" s="473">
        <f t="shared" si="85"/>
        <v>0</v>
      </c>
      <c r="V93" s="473">
        <f t="shared" si="86"/>
        <v>0</v>
      </c>
    </row>
    <row r="95" spans="1:22" x14ac:dyDescent="0.3">
      <c r="A95" s="537" t="s">
        <v>825</v>
      </c>
      <c r="B95" s="538"/>
      <c r="C95" s="539"/>
      <c r="D95" s="539"/>
      <c r="E95" s="538"/>
      <c r="F95" s="538"/>
      <c r="G95" s="538"/>
      <c r="H95" s="538"/>
      <c r="I95" s="538"/>
      <c r="J95" s="538"/>
      <c r="K95" s="538"/>
      <c r="L95" s="538"/>
      <c r="M95" s="538"/>
      <c r="N95" s="538"/>
      <c r="O95" s="538"/>
      <c r="P95" s="538"/>
      <c r="Q95" s="538"/>
      <c r="R95" s="538"/>
      <c r="S95" s="538"/>
      <c r="T95" s="538"/>
      <c r="U95" s="538"/>
      <c r="V95" s="538"/>
    </row>
    <row r="97" spans="1:22" x14ac:dyDescent="0.3">
      <c r="O97" s="758" t="s">
        <v>954</v>
      </c>
      <c r="P97" s="765"/>
      <c r="Q97" s="765"/>
      <c r="R97" s="765"/>
      <c r="S97" s="765"/>
      <c r="T97" s="765"/>
      <c r="U97" s="765"/>
      <c r="V97" s="766"/>
    </row>
    <row r="98" spans="1:22" ht="27" x14ac:dyDescent="0.3">
      <c r="A98" s="512" t="s">
        <v>154</v>
      </c>
      <c r="B98" s="512" t="s">
        <v>176</v>
      </c>
      <c r="C98" s="513" t="s">
        <v>110</v>
      </c>
      <c r="D98" s="512" t="s">
        <v>132</v>
      </c>
      <c r="E98" s="512" t="s">
        <v>299</v>
      </c>
      <c r="F98" s="512" t="s">
        <v>319</v>
      </c>
      <c r="G98" s="512" t="s">
        <v>298</v>
      </c>
      <c r="H98" s="512" t="s">
        <v>294</v>
      </c>
      <c r="I98" s="512" t="s">
        <v>295</v>
      </c>
      <c r="J98" s="512" t="s">
        <v>296</v>
      </c>
      <c r="K98" s="512" t="s">
        <v>297</v>
      </c>
      <c r="O98" s="596" t="s">
        <v>950</v>
      </c>
      <c r="P98" s="596" t="s">
        <v>951</v>
      </c>
      <c r="Q98" s="596" t="s">
        <v>952</v>
      </c>
      <c r="R98" s="596" t="s">
        <v>953</v>
      </c>
      <c r="S98" s="596" t="s">
        <v>955</v>
      </c>
      <c r="T98" s="596" t="s">
        <v>956</v>
      </c>
      <c r="U98" s="596" t="s">
        <v>957</v>
      </c>
      <c r="V98" s="596" t="s">
        <v>958</v>
      </c>
    </row>
    <row r="99" spans="1:22" x14ac:dyDescent="0.3">
      <c r="A99" s="456" t="s">
        <v>155</v>
      </c>
      <c r="B99" s="457" t="s">
        <v>156</v>
      </c>
      <c r="C99" s="171">
        <f>SUM(C100:C103)</f>
        <v>0</v>
      </c>
      <c r="D99" s="171">
        <f>SUM(D100:D103)</f>
        <v>0</v>
      </c>
      <c r="E99" s="171">
        <f>SUM(E100:E103)</f>
        <v>0</v>
      </c>
      <c r="F99" s="458">
        <f>SUM(F100:F103)</f>
        <v>0</v>
      </c>
      <c r="G99" s="458">
        <f>SUM(G100:G103)</f>
        <v>0</v>
      </c>
      <c r="H99" s="458">
        <f t="shared" ref="H99" si="115">SUM(H100:H103)</f>
        <v>0</v>
      </c>
      <c r="I99" s="458">
        <f t="shared" ref="I99" si="116">SUM(I100:I103)</f>
        <v>0</v>
      </c>
      <c r="J99" s="458">
        <f t="shared" ref="J99" si="117">SUM(J100:J103)</f>
        <v>0</v>
      </c>
      <c r="K99" s="458">
        <f t="shared" ref="K99" si="118">SUM(K100:K103)</f>
        <v>0</v>
      </c>
      <c r="O99" s="204">
        <f t="shared" ref="O99:O111" si="119">IFERROR(IF(AND(ROUND(SUM(C99:C99),0)=0,ROUND(SUM(D99:D99),0)&gt;ROUND(SUM(C99:C99),0)),"INF",(ROUND(SUM(D99:D99),0)-ROUND(SUM(C99:C99),0))/ROUND(SUM(C99:C99),0)),0)</f>
        <v>0</v>
      </c>
      <c r="P99" s="204">
        <f t="shared" ref="P99:P111" si="120">IFERROR(IF(AND(ROUND(SUM(D99),0)=0,ROUND(SUM(E99:E99),0)&gt;ROUND(SUM(D99),0)),"INF",(ROUND(SUM(E99:E99),0)-ROUND(SUM(D99),0))/ROUND(SUM(D99),0)),0)</f>
        <v>0</v>
      </c>
      <c r="Q99" s="204">
        <f t="shared" ref="Q99:Q111" si="121">IFERROR(IF(AND(ROUND(SUM(E99),0)=0,ROUND(SUM(F99:F99),0)&gt;ROUND(SUM(E99),0)),"INF",(ROUND(SUM(F99:F99),0)-ROUND(SUM(E99),0))/ROUND(SUM(E99),0)),0)</f>
        <v>0</v>
      </c>
      <c r="R99" s="204">
        <f t="shared" ref="R99:R111" si="122">IFERROR(IF(AND(ROUND(SUM(F99),0)=0,ROUND(SUM(G99:G99),0)&gt;ROUND(SUM(F99),0)),"INF",(ROUND(SUM(G99:G99),0)-ROUND(SUM(F99),0))/ROUND(SUM(F99),0)),0)</f>
        <v>0</v>
      </c>
      <c r="S99" s="204">
        <f t="shared" ref="S99:S111" si="123">IFERROR(IF(AND(ROUND(SUM(G99),0)=0,ROUND(SUM(H99:H99),0)&gt;ROUND(SUM(G99),0)),"INF",(ROUND(SUM(H99:H99),0)-ROUND(SUM(G99),0))/ROUND(SUM(G99),0)),0)</f>
        <v>0</v>
      </c>
      <c r="T99" s="204">
        <f t="shared" ref="T99:T111" si="124">IFERROR(IF(AND(ROUND(SUM(H99),0)=0,ROUND(SUM(I99:I99),0)&gt;ROUND(SUM(H99),0)),"INF",(ROUND(SUM(I99:I99),0)-ROUND(SUM(H99),0))/ROUND(SUM(H99),0)),0)</f>
        <v>0</v>
      </c>
      <c r="U99" s="204">
        <f t="shared" ref="U99:U111" si="125">IFERROR(IF(AND(ROUND(SUM(I99),0)=0,ROUND(SUM(J99:J99),0)&gt;ROUND(SUM(I99),0)),"INF",(ROUND(SUM(J99:J99),0)-ROUND(SUM(I99),0))/ROUND(SUM(I99),0)),0)</f>
        <v>0</v>
      </c>
      <c r="V99" s="459">
        <f t="shared" ref="V99:V111" si="126">IFERROR(IF(AND(ROUND(SUM(J99),0)=0,ROUND(SUM(K99:K99),0)&gt;ROUND(SUM(J99),0)),"INF",(ROUND(SUM(K99:K99),0)-ROUND(SUM(J99),0))/ROUND(SUM(J99),0)),0)</f>
        <v>0</v>
      </c>
    </row>
    <row r="100" spans="1:22" x14ac:dyDescent="0.3">
      <c r="A100" s="169" t="s">
        <v>157</v>
      </c>
      <c r="B100" s="461">
        <v>20</v>
      </c>
      <c r="C100" s="270"/>
      <c r="D100" s="270"/>
      <c r="E100" s="270"/>
      <c r="F100" s="270"/>
      <c r="G100" s="270"/>
      <c r="H100" s="270"/>
      <c r="I100" s="270"/>
      <c r="J100" s="270"/>
      <c r="K100" s="270"/>
      <c r="O100" s="204">
        <f t="shared" si="119"/>
        <v>0</v>
      </c>
      <c r="P100" s="204">
        <f t="shared" si="120"/>
        <v>0</v>
      </c>
      <c r="Q100" s="204">
        <f t="shared" si="121"/>
        <v>0</v>
      </c>
      <c r="R100" s="204">
        <f t="shared" si="122"/>
        <v>0</v>
      </c>
      <c r="S100" s="204">
        <f t="shared" si="123"/>
        <v>0</v>
      </c>
      <c r="T100" s="204">
        <f t="shared" si="124"/>
        <v>0</v>
      </c>
      <c r="U100" s="204">
        <f t="shared" si="125"/>
        <v>0</v>
      </c>
      <c r="V100" s="459">
        <f t="shared" si="126"/>
        <v>0</v>
      </c>
    </row>
    <row r="101" spans="1:22" x14ac:dyDescent="0.3">
      <c r="A101" s="169" t="s">
        <v>158</v>
      </c>
      <c r="B101" s="461">
        <v>21</v>
      </c>
      <c r="C101" s="270"/>
      <c r="D101" s="270"/>
      <c r="E101" s="270"/>
      <c r="F101" s="270"/>
      <c r="G101" s="270"/>
      <c r="H101" s="270"/>
      <c r="I101" s="270"/>
      <c r="J101" s="270"/>
      <c r="K101" s="270"/>
      <c r="O101" s="204">
        <f t="shared" si="119"/>
        <v>0</v>
      </c>
      <c r="P101" s="204">
        <f t="shared" si="120"/>
        <v>0</v>
      </c>
      <c r="Q101" s="204">
        <f t="shared" si="121"/>
        <v>0</v>
      </c>
      <c r="R101" s="204">
        <f t="shared" si="122"/>
        <v>0</v>
      </c>
      <c r="S101" s="204">
        <f t="shared" si="123"/>
        <v>0</v>
      </c>
      <c r="T101" s="204">
        <f t="shared" si="124"/>
        <v>0</v>
      </c>
      <c r="U101" s="204">
        <f t="shared" si="125"/>
        <v>0</v>
      </c>
      <c r="V101" s="459">
        <f t="shared" si="126"/>
        <v>0</v>
      </c>
    </row>
    <row r="102" spans="1:22" x14ac:dyDescent="0.3">
      <c r="A102" s="169" t="s">
        <v>159</v>
      </c>
      <c r="B102" s="461" t="s">
        <v>160</v>
      </c>
      <c r="C102" s="270"/>
      <c r="D102" s="270"/>
      <c r="E102" s="270"/>
      <c r="F102" s="270"/>
      <c r="G102" s="270"/>
      <c r="H102" s="270"/>
      <c r="I102" s="270"/>
      <c r="J102" s="270"/>
      <c r="K102" s="270"/>
      <c r="O102" s="204">
        <f t="shared" si="119"/>
        <v>0</v>
      </c>
      <c r="P102" s="204">
        <f t="shared" si="120"/>
        <v>0</v>
      </c>
      <c r="Q102" s="204">
        <f t="shared" si="121"/>
        <v>0</v>
      </c>
      <c r="R102" s="204">
        <f t="shared" si="122"/>
        <v>0</v>
      </c>
      <c r="S102" s="204">
        <f t="shared" si="123"/>
        <v>0</v>
      </c>
      <c r="T102" s="204">
        <f t="shared" si="124"/>
        <v>0</v>
      </c>
      <c r="U102" s="204">
        <f t="shared" si="125"/>
        <v>0</v>
      </c>
      <c r="V102" s="459">
        <f t="shared" si="126"/>
        <v>0</v>
      </c>
    </row>
    <row r="103" spans="1:22" x14ac:dyDescent="0.3">
      <c r="A103" s="169" t="s">
        <v>161</v>
      </c>
      <c r="B103" s="461">
        <v>28</v>
      </c>
      <c r="C103" s="270"/>
      <c r="D103" s="270"/>
      <c r="E103" s="270"/>
      <c r="F103" s="270"/>
      <c r="G103" s="270"/>
      <c r="H103" s="270"/>
      <c r="I103" s="270"/>
      <c r="J103" s="270"/>
      <c r="K103" s="270"/>
      <c r="O103" s="204">
        <f t="shared" si="119"/>
        <v>0</v>
      </c>
      <c r="P103" s="204">
        <f t="shared" si="120"/>
        <v>0</v>
      </c>
      <c r="Q103" s="204">
        <f t="shared" si="121"/>
        <v>0</v>
      </c>
      <c r="R103" s="204">
        <f t="shared" si="122"/>
        <v>0</v>
      </c>
      <c r="S103" s="204">
        <f t="shared" si="123"/>
        <v>0</v>
      </c>
      <c r="T103" s="204">
        <f t="shared" si="124"/>
        <v>0</v>
      </c>
      <c r="U103" s="204">
        <f t="shared" si="125"/>
        <v>0</v>
      </c>
      <c r="V103" s="459">
        <f t="shared" si="126"/>
        <v>0</v>
      </c>
    </row>
    <row r="104" spans="1:22" x14ac:dyDescent="0.3">
      <c r="A104" s="456" t="s">
        <v>162</v>
      </c>
      <c r="B104" s="457" t="s">
        <v>163</v>
      </c>
      <c r="C104" s="171">
        <f t="shared" ref="C104:D104" si="127">SUM(C105:C110)</f>
        <v>0</v>
      </c>
      <c r="D104" s="171">
        <f t="shared" si="127"/>
        <v>0</v>
      </c>
      <c r="E104" s="171">
        <f t="shared" ref="E104" si="128">SUM(E105:E110)</f>
        <v>0</v>
      </c>
      <c r="F104" s="171">
        <f t="shared" ref="F104" si="129">SUM(F105:F110)</f>
        <v>0</v>
      </c>
      <c r="G104" s="171">
        <f t="shared" ref="G104" si="130">SUM(G105:G110)</f>
        <v>0</v>
      </c>
      <c r="H104" s="171">
        <f t="shared" ref="H104" si="131">SUM(H105:H110)</f>
        <v>0</v>
      </c>
      <c r="I104" s="171">
        <f t="shared" ref="I104" si="132">SUM(I105:I110)</f>
        <v>0</v>
      </c>
      <c r="J104" s="171">
        <f t="shared" ref="J104" si="133">SUM(J105:J110)</f>
        <v>0</v>
      </c>
      <c r="K104" s="171">
        <f t="shared" ref="K104" si="134">SUM(K105:K110)</f>
        <v>0</v>
      </c>
      <c r="O104" s="204">
        <f t="shared" si="119"/>
        <v>0</v>
      </c>
      <c r="P104" s="204">
        <f t="shared" si="120"/>
        <v>0</v>
      </c>
      <c r="Q104" s="204">
        <f t="shared" si="121"/>
        <v>0</v>
      </c>
      <c r="R104" s="204">
        <f t="shared" si="122"/>
        <v>0</v>
      </c>
      <c r="S104" s="204">
        <f t="shared" si="123"/>
        <v>0</v>
      </c>
      <c r="T104" s="204">
        <f t="shared" si="124"/>
        <v>0</v>
      </c>
      <c r="U104" s="204">
        <f t="shared" si="125"/>
        <v>0</v>
      </c>
      <c r="V104" s="459">
        <f t="shared" si="126"/>
        <v>0</v>
      </c>
    </row>
    <row r="105" spans="1:22" x14ac:dyDescent="0.3">
      <c r="A105" s="169" t="s">
        <v>164</v>
      </c>
      <c r="B105" s="461">
        <v>29</v>
      </c>
      <c r="C105" s="270"/>
      <c r="D105" s="270"/>
      <c r="E105" s="270"/>
      <c r="F105" s="270"/>
      <c r="G105" s="270"/>
      <c r="H105" s="270"/>
      <c r="I105" s="270"/>
      <c r="J105" s="270"/>
      <c r="K105" s="270"/>
      <c r="O105" s="204">
        <f t="shared" si="119"/>
        <v>0</v>
      </c>
      <c r="P105" s="204">
        <f t="shared" si="120"/>
        <v>0</v>
      </c>
      <c r="Q105" s="204">
        <f t="shared" si="121"/>
        <v>0</v>
      </c>
      <c r="R105" s="204">
        <f t="shared" si="122"/>
        <v>0</v>
      </c>
      <c r="S105" s="204">
        <f t="shared" si="123"/>
        <v>0</v>
      </c>
      <c r="T105" s="204">
        <f t="shared" si="124"/>
        <v>0</v>
      </c>
      <c r="U105" s="204">
        <f t="shared" si="125"/>
        <v>0</v>
      </c>
      <c r="V105" s="459">
        <f t="shared" si="126"/>
        <v>0</v>
      </c>
    </row>
    <row r="106" spans="1:22" x14ac:dyDescent="0.3">
      <c r="A106" s="169" t="s">
        <v>165</v>
      </c>
      <c r="B106" s="461">
        <v>3</v>
      </c>
      <c r="C106" s="270"/>
      <c r="D106" s="270"/>
      <c r="E106" s="270"/>
      <c r="F106" s="270"/>
      <c r="G106" s="270"/>
      <c r="H106" s="270"/>
      <c r="I106" s="270"/>
      <c r="J106" s="270"/>
      <c r="K106" s="270"/>
      <c r="O106" s="204">
        <f t="shared" si="119"/>
        <v>0</v>
      </c>
      <c r="P106" s="204">
        <f t="shared" si="120"/>
        <v>0</v>
      </c>
      <c r="Q106" s="204">
        <f t="shared" si="121"/>
        <v>0</v>
      </c>
      <c r="R106" s="204">
        <f t="shared" si="122"/>
        <v>0</v>
      </c>
      <c r="S106" s="204">
        <f t="shared" si="123"/>
        <v>0</v>
      </c>
      <c r="T106" s="204">
        <f t="shared" si="124"/>
        <v>0</v>
      </c>
      <c r="U106" s="204">
        <f t="shared" si="125"/>
        <v>0</v>
      </c>
      <c r="V106" s="459">
        <f t="shared" si="126"/>
        <v>0</v>
      </c>
    </row>
    <row r="107" spans="1:22" x14ac:dyDescent="0.3">
      <c r="A107" s="169" t="s">
        <v>166</v>
      </c>
      <c r="B107" s="461" t="s">
        <v>167</v>
      </c>
      <c r="C107" s="270"/>
      <c r="D107" s="270"/>
      <c r="E107" s="270"/>
      <c r="F107" s="270"/>
      <c r="G107" s="270"/>
      <c r="H107" s="270"/>
      <c r="I107" s="270"/>
      <c r="J107" s="270"/>
      <c r="K107" s="270"/>
      <c r="O107" s="204">
        <f t="shared" si="119"/>
        <v>0</v>
      </c>
      <c r="P107" s="204">
        <f t="shared" si="120"/>
        <v>0</v>
      </c>
      <c r="Q107" s="204">
        <f t="shared" si="121"/>
        <v>0</v>
      </c>
      <c r="R107" s="204">
        <f t="shared" si="122"/>
        <v>0</v>
      </c>
      <c r="S107" s="204">
        <f t="shared" si="123"/>
        <v>0</v>
      </c>
      <c r="T107" s="204">
        <f t="shared" si="124"/>
        <v>0</v>
      </c>
      <c r="U107" s="204">
        <f t="shared" si="125"/>
        <v>0</v>
      </c>
      <c r="V107" s="459">
        <f t="shared" si="126"/>
        <v>0</v>
      </c>
    </row>
    <row r="108" spans="1:22" x14ac:dyDescent="0.3">
      <c r="A108" s="169" t="s">
        <v>894</v>
      </c>
      <c r="B108" s="461" t="s">
        <v>168</v>
      </c>
      <c r="C108" s="270"/>
      <c r="D108" s="270"/>
      <c r="E108" s="270"/>
      <c r="F108" s="270"/>
      <c r="G108" s="270"/>
      <c r="H108" s="270"/>
      <c r="I108" s="270"/>
      <c r="J108" s="270"/>
      <c r="K108" s="270"/>
      <c r="O108" s="204">
        <f t="shared" si="119"/>
        <v>0</v>
      </c>
      <c r="P108" s="204">
        <f t="shared" si="120"/>
        <v>0</v>
      </c>
      <c r="Q108" s="204">
        <f t="shared" si="121"/>
        <v>0</v>
      </c>
      <c r="R108" s="204">
        <f t="shared" si="122"/>
        <v>0</v>
      </c>
      <c r="S108" s="204">
        <f t="shared" si="123"/>
        <v>0</v>
      </c>
      <c r="T108" s="204">
        <f t="shared" si="124"/>
        <v>0</v>
      </c>
      <c r="U108" s="204">
        <f t="shared" si="125"/>
        <v>0</v>
      </c>
      <c r="V108" s="459">
        <f t="shared" si="126"/>
        <v>0</v>
      </c>
    </row>
    <row r="109" spans="1:22" x14ac:dyDescent="0.3">
      <c r="A109" s="169" t="s">
        <v>169</v>
      </c>
      <c r="B109" s="461" t="s">
        <v>170</v>
      </c>
      <c r="C109" s="270"/>
      <c r="D109" s="270"/>
      <c r="E109" s="270"/>
      <c r="F109" s="270"/>
      <c r="G109" s="270"/>
      <c r="H109" s="270"/>
      <c r="I109" s="270"/>
      <c r="J109" s="270"/>
      <c r="K109" s="270"/>
      <c r="O109" s="204">
        <f t="shared" si="119"/>
        <v>0</v>
      </c>
      <c r="P109" s="204">
        <f t="shared" si="120"/>
        <v>0</v>
      </c>
      <c r="Q109" s="204">
        <f t="shared" si="121"/>
        <v>0</v>
      </c>
      <c r="R109" s="204">
        <f t="shared" si="122"/>
        <v>0</v>
      </c>
      <c r="S109" s="204">
        <f t="shared" si="123"/>
        <v>0</v>
      </c>
      <c r="T109" s="204">
        <f t="shared" si="124"/>
        <v>0</v>
      </c>
      <c r="U109" s="204">
        <f t="shared" si="125"/>
        <v>0</v>
      </c>
      <c r="V109" s="459">
        <f t="shared" si="126"/>
        <v>0</v>
      </c>
    </row>
    <row r="110" spans="1:22" x14ac:dyDescent="0.3">
      <c r="A110" s="169" t="s">
        <v>171</v>
      </c>
      <c r="B110" s="461" t="s">
        <v>172</v>
      </c>
      <c r="C110" s="270"/>
      <c r="D110" s="270"/>
      <c r="E110" s="270"/>
      <c r="F110" s="270"/>
      <c r="G110" s="270"/>
      <c r="H110" s="270"/>
      <c r="I110" s="270"/>
      <c r="J110" s="270"/>
      <c r="K110" s="270"/>
      <c r="O110" s="204">
        <f t="shared" si="119"/>
        <v>0</v>
      </c>
      <c r="P110" s="204">
        <f t="shared" si="120"/>
        <v>0</v>
      </c>
      <c r="Q110" s="204">
        <f t="shared" si="121"/>
        <v>0</v>
      </c>
      <c r="R110" s="204">
        <f t="shared" si="122"/>
        <v>0</v>
      </c>
      <c r="S110" s="204">
        <f t="shared" si="123"/>
        <v>0</v>
      </c>
      <c r="T110" s="204">
        <f t="shared" si="124"/>
        <v>0</v>
      </c>
      <c r="U110" s="204">
        <f t="shared" si="125"/>
        <v>0</v>
      </c>
      <c r="V110" s="459">
        <f t="shared" si="126"/>
        <v>0</v>
      </c>
    </row>
    <row r="111" spans="1:22" ht="14.25" thickBot="1" x14ac:dyDescent="0.35">
      <c r="A111" s="464" t="s">
        <v>173</v>
      </c>
      <c r="B111" s="465" t="s">
        <v>174</v>
      </c>
      <c r="C111" s="466">
        <f t="shared" ref="C111:D111" si="135">SUM(C99,C104)</f>
        <v>0</v>
      </c>
      <c r="D111" s="466">
        <f t="shared" si="135"/>
        <v>0</v>
      </c>
      <c r="E111" s="466">
        <f t="shared" ref="E111" si="136">SUM(E99,E104)</f>
        <v>0</v>
      </c>
      <c r="F111" s="466">
        <f t="shared" ref="F111" si="137">SUM(F99,F104)</f>
        <v>0</v>
      </c>
      <c r="G111" s="466">
        <f t="shared" ref="G111" si="138">SUM(G99,G104)</f>
        <v>0</v>
      </c>
      <c r="H111" s="466">
        <f t="shared" ref="H111" si="139">SUM(H99,H104)</f>
        <v>0</v>
      </c>
      <c r="I111" s="466">
        <f t="shared" ref="I111" si="140">SUM(I99,I104)</f>
        <v>0</v>
      </c>
      <c r="J111" s="466">
        <f t="shared" ref="J111" si="141">SUM(J99,J104)</f>
        <v>0</v>
      </c>
      <c r="K111" s="466">
        <f t="shared" ref="K111" si="142">SUM(K99,K104)</f>
        <v>0</v>
      </c>
      <c r="O111" s="467">
        <f t="shared" si="119"/>
        <v>0</v>
      </c>
      <c r="P111" s="467">
        <f t="shared" si="120"/>
        <v>0</v>
      </c>
      <c r="Q111" s="467">
        <f t="shared" si="121"/>
        <v>0</v>
      </c>
      <c r="R111" s="467">
        <f t="shared" si="122"/>
        <v>0</v>
      </c>
      <c r="S111" s="467">
        <f t="shared" si="123"/>
        <v>0</v>
      </c>
      <c r="T111" s="467">
        <f t="shared" si="124"/>
        <v>0</v>
      </c>
      <c r="U111" s="467">
        <f t="shared" si="125"/>
        <v>0</v>
      </c>
      <c r="V111" s="468">
        <f t="shared" si="126"/>
        <v>0</v>
      </c>
    </row>
    <row r="112" spans="1:22" x14ac:dyDescent="0.3">
      <c r="A112" s="169"/>
      <c r="B112" s="169"/>
      <c r="C112" s="212"/>
      <c r="D112" s="212"/>
      <c r="E112" s="212"/>
      <c r="F112" s="212"/>
      <c r="G112" s="212"/>
      <c r="H112" s="212"/>
      <c r="I112" s="212"/>
      <c r="J112" s="212"/>
      <c r="K112" s="212"/>
      <c r="O112" s="212"/>
      <c r="P112" s="212"/>
      <c r="Q112" s="212"/>
      <c r="R112" s="212"/>
      <c r="S112" s="212"/>
      <c r="T112" s="212"/>
      <c r="U112" s="212"/>
      <c r="V112" s="129"/>
    </row>
    <row r="113" spans="1:22" x14ac:dyDescent="0.3">
      <c r="A113" s="169"/>
      <c r="B113" s="169"/>
      <c r="C113" s="212"/>
      <c r="D113" s="212"/>
      <c r="E113" s="212"/>
      <c r="F113" s="212"/>
      <c r="G113" s="212"/>
      <c r="H113" s="212"/>
      <c r="I113" s="212"/>
      <c r="J113" s="212"/>
      <c r="K113" s="212"/>
      <c r="O113" s="758" t="s">
        <v>954</v>
      </c>
      <c r="P113" s="765"/>
      <c r="Q113" s="765"/>
      <c r="R113" s="765"/>
      <c r="S113" s="765"/>
      <c r="T113" s="765"/>
      <c r="U113" s="765"/>
      <c r="V113" s="766"/>
    </row>
    <row r="114" spans="1:22" ht="27" x14ac:dyDescent="0.3">
      <c r="A114" s="512" t="s">
        <v>175</v>
      </c>
      <c r="B114" s="512" t="s">
        <v>176</v>
      </c>
      <c r="C114" s="514" t="str">
        <f t="shared" ref="C114:D114" si="143">C98</f>
        <v>Réalité 2015</v>
      </c>
      <c r="D114" s="514" t="str">
        <f t="shared" si="143"/>
        <v>Meilleure estimation 2016</v>
      </c>
      <c r="E114" s="514" t="str">
        <f t="shared" ref="E114" si="144">E98</f>
        <v>Budget 2017</v>
      </c>
      <c r="F114" s="514" t="str">
        <f t="shared" ref="F114" si="145">F98</f>
        <v>Budget 2018</v>
      </c>
      <c r="G114" s="514" t="str">
        <f t="shared" ref="G114" si="146">G98</f>
        <v>Budget 2019</v>
      </c>
      <c r="H114" s="514" t="str">
        <f t="shared" ref="H114" si="147">H98</f>
        <v>Budget 2020</v>
      </c>
      <c r="I114" s="514" t="str">
        <f t="shared" ref="I114" si="148">I98</f>
        <v>Budget 2021</v>
      </c>
      <c r="J114" s="514" t="str">
        <f t="shared" ref="J114" si="149">J98</f>
        <v>Budget 2022</v>
      </c>
      <c r="K114" s="514" t="str">
        <f t="shared" ref="K114" si="150">K98</f>
        <v>Budget 2023</v>
      </c>
      <c r="O114" s="596" t="s">
        <v>950</v>
      </c>
      <c r="P114" s="596" t="s">
        <v>951</v>
      </c>
      <c r="Q114" s="596" t="s">
        <v>952</v>
      </c>
      <c r="R114" s="596" t="s">
        <v>953</v>
      </c>
      <c r="S114" s="596" t="s">
        <v>955</v>
      </c>
      <c r="T114" s="596" t="s">
        <v>956</v>
      </c>
      <c r="U114" s="596" t="s">
        <v>957</v>
      </c>
      <c r="V114" s="596" t="s">
        <v>958</v>
      </c>
    </row>
    <row r="115" spans="1:22" x14ac:dyDescent="0.3">
      <c r="A115" s="456" t="s">
        <v>177</v>
      </c>
      <c r="B115" s="457" t="s">
        <v>178</v>
      </c>
      <c r="C115" s="171">
        <f t="shared" ref="C115:D115" si="151">SUM(C116:C121)</f>
        <v>0</v>
      </c>
      <c r="D115" s="171">
        <f t="shared" si="151"/>
        <v>0</v>
      </c>
      <c r="E115" s="171">
        <f t="shared" ref="E115" si="152">SUM(E116:E121)</f>
        <v>0</v>
      </c>
      <c r="F115" s="171">
        <f t="shared" ref="F115" si="153">SUM(F116:F121)</f>
        <v>0</v>
      </c>
      <c r="G115" s="171">
        <f t="shared" ref="G115" si="154">SUM(G116:G121)</f>
        <v>0</v>
      </c>
      <c r="H115" s="171">
        <f t="shared" ref="H115" si="155">SUM(H116:H121)</f>
        <v>0</v>
      </c>
      <c r="I115" s="171">
        <f t="shared" ref="I115" si="156">SUM(I116:I121)</f>
        <v>0</v>
      </c>
      <c r="J115" s="171">
        <f t="shared" ref="J115" si="157">SUM(J116:J121)</f>
        <v>0</v>
      </c>
      <c r="K115" s="171">
        <f t="shared" ref="K115" si="158">SUM(K116:K121)</f>
        <v>0</v>
      </c>
      <c r="O115" s="204">
        <f t="shared" ref="O115:O138" si="159">IFERROR(IF(AND(ROUND(SUM(C115:C115),0)=0,ROUND(SUM(D115:D115),0)&gt;ROUND(SUM(C115:C115),0)),"INF",(ROUND(SUM(D115:D115),0)-ROUND(SUM(C115:C115),0))/ROUND(SUM(C115:C115),0)),0)</f>
        <v>0</v>
      </c>
      <c r="P115" s="204">
        <f t="shared" ref="P115:P138" si="160">IFERROR(IF(AND(ROUND(SUM(D115),0)=0,ROUND(SUM(E115:E115),0)&gt;ROUND(SUM(D115),0)),"INF",(ROUND(SUM(E115:E115),0)-ROUND(SUM(D115),0))/ROUND(SUM(D115),0)),0)</f>
        <v>0</v>
      </c>
      <c r="Q115" s="204">
        <f t="shared" ref="Q115:Q138" si="161">IFERROR(IF(AND(ROUND(SUM(E115),0)=0,ROUND(SUM(F115:F115),0)&gt;ROUND(SUM(E115),0)),"INF",(ROUND(SUM(F115:F115),0)-ROUND(SUM(E115),0))/ROUND(SUM(E115),0)),0)</f>
        <v>0</v>
      </c>
      <c r="R115" s="204">
        <f t="shared" ref="R115:R138" si="162">IFERROR(IF(AND(ROUND(SUM(F115),0)=0,ROUND(SUM(G115:G115),0)&gt;ROUND(SUM(F115),0)),"INF",(ROUND(SUM(G115:G115),0)-ROUND(SUM(F115),0))/ROUND(SUM(F115),0)),0)</f>
        <v>0</v>
      </c>
      <c r="S115" s="204">
        <f t="shared" ref="S115:S138" si="163">IFERROR(IF(AND(ROUND(SUM(G115),0)=0,ROUND(SUM(H115:H115),0)&gt;ROUND(SUM(G115),0)),"INF",(ROUND(SUM(H115:H115),0)-ROUND(SUM(G115),0))/ROUND(SUM(G115),0)),0)</f>
        <v>0</v>
      </c>
      <c r="T115" s="204">
        <f t="shared" ref="T115:T138" si="164">IFERROR(IF(AND(ROUND(SUM(H115),0)=0,ROUND(SUM(I115:I115),0)&gt;ROUND(SUM(H115),0)),"INF",(ROUND(SUM(I115:I115),0)-ROUND(SUM(H115),0))/ROUND(SUM(H115),0)),0)</f>
        <v>0</v>
      </c>
      <c r="U115" s="204">
        <f t="shared" ref="U115:U138" si="165">IFERROR(IF(AND(ROUND(SUM(I115),0)=0,ROUND(SUM(J115:J115),0)&gt;ROUND(SUM(I115),0)),"INF",(ROUND(SUM(J115:J115),0)-ROUND(SUM(I115),0))/ROUND(SUM(I115),0)),0)</f>
        <v>0</v>
      </c>
      <c r="V115" s="459">
        <f t="shared" ref="V115:V138" si="166">IFERROR(IF(AND(ROUND(SUM(J115),0)=0,ROUND(SUM(K115:K115),0)&gt;ROUND(SUM(J115),0)),"INF",(ROUND(SUM(K115:K115),0)-ROUND(SUM(J115),0))/ROUND(SUM(J115),0)),0)</f>
        <v>0</v>
      </c>
    </row>
    <row r="116" spans="1:22" x14ac:dyDescent="0.3">
      <c r="A116" s="169" t="s">
        <v>179</v>
      </c>
      <c r="B116" s="461">
        <v>10</v>
      </c>
      <c r="C116" s="270"/>
      <c r="D116" s="270"/>
      <c r="E116" s="270"/>
      <c r="F116" s="270"/>
      <c r="G116" s="270"/>
      <c r="H116" s="270"/>
      <c r="I116" s="270"/>
      <c r="J116" s="270"/>
      <c r="K116" s="270"/>
      <c r="O116" s="204">
        <f t="shared" si="159"/>
        <v>0</v>
      </c>
      <c r="P116" s="204">
        <f t="shared" si="160"/>
        <v>0</v>
      </c>
      <c r="Q116" s="204">
        <f t="shared" si="161"/>
        <v>0</v>
      </c>
      <c r="R116" s="204">
        <f t="shared" si="162"/>
        <v>0</v>
      </c>
      <c r="S116" s="204">
        <f t="shared" si="163"/>
        <v>0</v>
      </c>
      <c r="T116" s="204">
        <f t="shared" si="164"/>
        <v>0</v>
      </c>
      <c r="U116" s="204">
        <f t="shared" si="165"/>
        <v>0</v>
      </c>
      <c r="V116" s="459">
        <f t="shared" si="166"/>
        <v>0</v>
      </c>
    </row>
    <row r="117" spans="1:22" x14ac:dyDescent="0.3">
      <c r="A117" s="169" t="s">
        <v>180</v>
      </c>
      <c r="B117" s="461">
        <v>11</v>
      </c>
      <c r="C117" s="270"/>
      <c r="D117" s="270"/>
      <c r="E117" s="270"/>
      <c r="F117" s="270"/>
      <c r="G117" s="270"/>
      <c r="H117" s="270"/>
      <c r="I117" s="270"/>
      <c r="J117" s="270"/>
      <c r="K117" s="270"/>
      <c r="O117" s="204">
        <f t="shared" si="159"/>
        <v>0</v>
      </c>
      <c r="P117" s="204">
        <f t="shared" si="160"/>
        <v>0</v>
      </c>
      <c r="Q117" s="204">
        <f t="shared" si="161"/>
        <v>0</v>
      </c>
      <c r="R117" s="204">
        <f t="shared" si="162"/>
        <v>0</v>
      </c>
      <c r="S117" s="204">
        <f t="shared" si="163"/>
        <v>0</v>
      </c>
      <c r="T117" s="204">
        <f t="shared" si="164"/>
        <v>0</v>
      </c>
      <c r="U117" s="204">
        <f t="shared" si="165"/>
        <v>0</v>
      </c>
      <c r="V117" s="459">
        <f t="shared" si="166"/>
        <v>0</v>
      </c>
    </row>
    <row r="118" spans="1:22" x14ac:dyDescent="0.3">
      <c r="A118" s="169" t="s">
        <v>181</v>
      </c>
      <c r="B118" s="461">
        <v>12</v>
      </c>
      <c r="C118" s="270"/>
      <c r="D118" s="270"/>
      <c r="E118" s="270"/>
      <c r="F118" s="270"/>
      <c r="G118" s="270"/>
      <c r="H118" s="270"/>
      <c r="I118" s="270"/>
      <c r="J118" s="270"/>
      <c r="K118" s="270"/>
      <c r="O118" s="204">
        <f t="shared" si="159"/>
        <v>0</v>
      </c>
      <c r="P118" s="204">
        <f t="shared" si="160"/>
        <v>0</v>
      </c>
      <c r="Q118" s="204">
        <f t="shared" si="161"/>
        <v>0</v>
      </c>
      <c r="R118" s="204">
        <f t="shared" si="162"/>
        <v>0</v>
      </c>
      <c r="S118" s="204">
        <f t="shared" si="163"/>
        <v>0</v>
      </c>
      <c r="T118" s="204">
        <f t="shared" si="164"/>
        <v>0</v>
      </c>
      <c r="U118" s="204">
        <f t="shared" si="165"/>
        <v>0</v>
      </c>
      <c r="V118" s="459">
        <f t="shared" si="166"/>
        <v>0</v>
      </c>
    </row>
    <row r="119" spans="1:22" x14ac:dyDescent="0.3">
      <c r="A119" s="169" t="s">
        <v>182</v>
      </c>
      <c r="B119" s="461">
        <v>13</v>
      </c>
      <c r="C119" s="270"/>
      <c r="D119" s="270"/>
      <c r="E119" s="270"/>
      <c r="F119" s="270"/>
      <c r="G119" s="270"/>
      <c r="H119" s="270"/>
      <c r="I119" s="270"/>
      <c r="J119" s="270"/>
      <c r="K119" s="270"/>
      <c r="O119" s="204">
        <f t="shared" si="159"/>
        <v>0</v>
      </c>
      <c r="P119" s="204">
        <f t="shared" si="160"/>
        <v>0</v>
      </c>
      <c r="Q119" s="204">
        <f t="shared" si="161"/>
        <v>0</v>
      </c>
      <c r="R119" s="204">
        <f t="shared" si="162"/>
        <v>0</v>
      </c>
      <c r="S119" s="204">
        <f t="shared" si="163"/>
        <v>0</v>
      </c>
      <c r="T119" s="204">
        <f t="shared" si="164"/>
        <v>0</v>
      </c>
      <c r="U119" s="204">
        <f t="shared" si="165"/>
        <v>0</v>
      </c>
      <c r="V119" s="459">
        <f t="shared" si="166"/>
        <v>0</v>
      </c>
    </row>
    <row r="120" spans="1:22" x14ac:dyDescent="0.3">
      <c r="A120" s="169" t="s">
        <v>183</v>
      </c>
      <c r="B120" s="461">
        <v>14</v>
      </c>
      <c r="C120" s="270"/>
      <c r="D120" s="270"/>
      <c r="E120" s="270"/>
      <c r="F120" s="270"/>
      <c r="G120" s="270"/>
      <c r="H120" s="270"/>
      <c r="I120" s="270"/>
      <c r="J120" s="270"/>
      <c r="K120" s="270"/>
      <c r="O120" s="204">
        <f t="shared" si="159"/>
        <v>0</v>
      </c>
      <c r="P120" s="204">
        <f t="shared" si="160"/>
        <v>0</v>
      </c>
      <c r="Q120" s="204">
        <f t="shared" si="161"/>
        <v>0</v>
      </c>
      <c r="R120" s="204">
        <f t="shared" si="162"/>
        <v>0</v>
      </c>
      <c r="S120" s="204">
        <f t="shared" si="163"/>
        <v>0</v>
      </c>
      <c r="T120" s="204">
        <f t="shared" si="164"/>
        <v>0</v>
      </c>
      <c r="U120" s="204">
        <f t="shared" si="165"/>
        <v>0</v>
      </c>
      <c r="V120" s="459">
        <f t="shared" si="166"/>
        <v>0</v>
      </c>
    </row>
    <row r="121" spans="1:22" x14ac:dyDescent="0.3">
      <c r="A121" s="169" t="s">
        <v>184</v>
      </c>
      <c r="B121" s="461">
        <v>15</v>
      </c>
      <c r="C121" s="270"/>
      <c r="D121" s="270"/>
      <c r="E121" s="270"/>
      <c r="F121" s="270"/>
      <c r="G121" s="270"/>
      <c r="H121" s="270"/>
      <c r="I121" s="270"/>
      <c r="J121" s="270"/>
      <c r="K121" s="270"/>
      <c r="O121" s="204">
        <f t="shared" si="159"/>
        <v>0</v>
      </c>
      <c r="P121" s="204">
        <f t="shared" si="160"/>
        <v>0</v>
      </c>
      <c r="Q121" s="204">
        <f t="shared" si="161"/>
        <v>0</v>
      </c>
      <c r="R121" s="204">
        <f t="shared" si="162"/>
        <v>0</v>
      </c>
      <c r="S121" s="204">
        <f t="shared" si="163"/>
        <v>0</v>
      </c>
      <c r="T121" s="204">
        <f t="shared" si="164"/>
        <v>0</v>
      </c>
      <c r="U121" s="204">
        <f t="shared" si="165"/>
        <v>0</v>
      </c>
      <c r="V121" s="459">
        <f t="shared" si="166"/>
        <v>0</v>
      </c>
    </row>
    <row r="122" spans="1:22" x14ac:dyDescent="0.3">
      <c r="A122" s="456" t="s">
        <v>185</v>
      </c>
      <c r="B122" s="457">
        <v>16</v>
      </c>
      <c r="C122" s="171">
        <f t="shared" ref="C122:K122" si="167">C123</f>
        <v>0</v>
      </c>
      <c r="D122" s="171">
        <f t="shared" si="167"/>
        <v>0</v>
      </c>
      <c r="E122" s="171">
        <f t="shared" si="167"/>
        <v>0</v>
      </c>
      <c r="F122" s="171">
        <f t="shared" si="167"/>
        <v>0</v>
      </c>
      <c r="G122" s="171">
        <f t="shared" si="167"/>
        <v>0</v>
      </c>
      <c r="H122" s="171">
        <f t="shared" si="167"/>
        <v>0</v>
      </c>
      <c r="I122" s="171">
        <f t="shared" si="167"/>
        <v>0</v>
      </c>
      <c r="J122" s="171">
        <f t="shared" si="167"/>
        <v>0</v>
      </c>
      <c r="K122" s="171">
        <f t="shared" si="167"/>
        <v>0</v>
      </c>
      <c r="O122" s="204">
        <f t="shared" si="159"/>
        <v>0</v>
      </c>
      <c r="P122" s="204">
        <f t="shared" si="160"/>
        <v>0</v>
      </c>
      <c r="Q122" s="204">
        <f t="shared" si="161"/>
        <v>0</v>
      </c>
      <c r="R122" s="204">
        <f t="shared" si="162"/>
        <v>0</v>
      </c>
      <c r="S122" s="204">
        <f t="shared" si="163"/>
        <v>0</v>
      </c>
      <c r="T122" s="204">
        <f t="shared" si="164"/>
        <v>0</v>
      </c>
      <c r="U122" s="204">
        <f t="shared" si="165"/>
        <v>0</v>
      </c>
      <c r="V122" s="459">
        <f t="shared" si="166"/>
        <v>0</v>
      </c>
    </row>
    <row r="123" spans="1:22" x14ac:dyDescent="0.3">
      <c r="A123" s="169" t="s">
        <v>186</v>
      </c>
      <c r="B123" s="461">
        <v>16</v>
      </c>
      <c r="C123" s="270"/>
      <c r="D123" s="270"/>
      <c r="E123" s="270"/>
      <c r="F123" s="270"/>
      <c r="G123" s="270"/>
      <c r="H123" s="270"/>
      <c r="I123" s="270"/>
      <c r="J123" s="270"/>
      <c r="K123" s="270"/>
      <c r="O123" s="204">
        <f t="shared" si="159"/>
        <v>0</v>
      </c>
      <c r="P123" s="204">
        <f t="shared" si="160"/>
        <v>0</v>
      </c>
      <c r="Q123" s="204">
        <f t="shared" si="161"/>
        <v>0</v>
      </c>
      <c r="R123" s="204">
        <f t="shared" si="162"/>
        <v>0</v>
      </c>
      <c r="S123" s="204">
        <f t="shared" si="163"/>
        <v>0</v>
      </c>
      <c r="T123" s="204">
        <f t="shared" si="164"/>
        <v>0</v>
      </c>
      <c r="U123" s="204">
        <f t="shared" si="165"/>
        <v>0</v>
      </c>
      <c r="V123" s="459">
        <f t="shared" si="166"/>
        <v>0</v>
      </c>
    </row>
    <row r="124" spans="1:22" x14ac:dyDescent="0.3">
      <c r="A124" s="456" t="s">
        <v>187</v>
      </c>
      <c r="B124" s="457" t="s">
        <v>188</v>
      </c>
      <c r="C124" s="171">
        <f t="shared" ref="C124:D124" si="168">SUM(C125,C130,C137)</f>
        <v>0</v>
      </c>
      <c r="D124" s="171">
        <f t="shared" si="168"/>
        <v>0</v>
      </c>
      <c r="E124" s="171">
        <f t="shared" ref="E124" si="169">SUM(E125,E130,E137)</f>
        <v>0</v>
      </c>
      <c r="F124" s="171">
        <f t="shared" ref="F124" si="170">SUM(F125,F130,F137)</f>
        <v>0</v>
      </c>
      <c r="G124" s="171">
        <f t="shared" ref="G124" si="171">SUM(G125,G130,G137)</f>
        <v>0</v>
      </c>
      <c r="H124" s="171">
        <f t="shared" ref="H124" si="172">SUM(H125,H130,H137)</f>
        <v>0</v>
      </c>
      <c r="I124" s="171">
        <f t="shared" ref="I124" si="173">SUM(I125,I130,I137)</f>
        <v>0</v>
      </c>
      <c r="J124" s="171">
        <f t="shared" ref="J124" si="174">SUM(J125,J130,J137)</f>
        <v>0</v>
      </c>
      <c r="K124" s="171">
        <f t="shared" ref="K124" si="175">SUM(K125,K130,K137)</f>
        <v>0</v>
      </c>
      <c r="O124" s="204">
        <f t="shared" si="159"/>
        <v>0</v>
      </c>
      <c r="P124" s="204">
        <f t="shared" si="160"/>
        <v>0</v>
      </c>
      <c r="Q124" s="204">
        <f t="shared" si="161"/>
        <v>0</v>
      </c>
      <c r="R124" s="204">
        <f t="shared" si="162"/>
        <v>0</v>
      </c>
      <c r="S124" s="204">
        <f t="shared" si="163"/>
        <v>0</v>
      </c>
      <c r="T124" s="204">
        <f t="shared" si="164"/>
        <v>0</v>
      </c>
      <c r="U124" s="204">
        <f t="shared" si="165"/>
        <v>0</v>
      </c>
      <c r="V124" s="459">
        <f t="shared" si="166"/>
        <v>0</v>
      </c>
    </row>
    <row r="125" spans="1:22" x14ac:dyDescent="0.3">
      <c r="A125" s="456" t="s">
        <v>895</v>
      </c>
      <c r="B125" s="457">
        <v>17</v>
      </c>
      <c r="C125" s="171">
        <f t="shared" ref="C125:D125" si="176">SUM(C126,C129)</f>
        <v>0</v>
      </c>
      <c r="D125" s="171">
        <f t="shared" si="176"/>
        <v>0</v>
      </c>
      <c r="E125" s="171">
        <f t="shared" ref="E125" si="177">SUM(E126,E129)</f>
        <v>0</v>
      </c>
      <c r="F125" s="171">
        <f t="shared" ref="F125" si="178">SUM(F126,F129)</f>
        <v>0</v>
      </c>
      <c r="G125" s="171">
        <f t="shared" ref="G125" si="179">SUM(G126,G129)</f>
        <v>0</v>
      </c>
      <c r="H125" s="171">
        <f t="shared" ref="H125" si="180">SUM(H126,H129)</f>
        <v>0</v>
      </c>
      <c r="I125" s="171">
        <f t="shared" ref="I125" si="181">SUM(I126,I129)</f>
        <v>0</v>
      </c>
      <c r="J125" s="171">
        <f t="shared" ref="J125" si="182">SUM(J126,J129)</f>
        <v>0</v>
      </c>
      <c r="K125" s="171">
        <f t="shared" ref="K125" si="183">SUM(K126,K129)</f>
        <v>0</v>
      </c>
      <c r="O125" s="204">
        <f t="shared" si="159"/>
        <v>0</v>
      </c>
      <c r="P125" s="204">
        <f t="shared" si="160"/>
        <v>0</v>
      </c>
      <c r="Q125" s="204">
        <f t="shared" si="161"/>
        <v>0</v>
      </c>
      <c r="R125" s="204">
        <f t="shared" si="162"/>
        <v>0</v>
      </c>
      <c r="S125" s="204">
        <f t="shared" si="163"/>
        <v>0</v>
      </c>
      <c r="T125" s="204">
        <f t="shared" si="164"/>
        <v>0</v>
      </c>
      <c r="U125" s="204">
        <f t="shared" si="165"/>
        <v>0</v>
      </c>
      <c r="V125" s="459">
        <f t="shared" si="166"/>
        <v>0</v>
      </c>
    </row>
    <row r="126" spans="1:22" x14ac:dyDescent="0.3">
      <c r="A126" s="456" t="s">
        <v>189</v>
      </c>
      <c r="B126" s="457" t="s">
        <v>190</v>
      </c>
      <c r="C126" s="171">
        <f t="shared" ref="C126:D126" si="184">SUM(C127:C128)</f>
        <v>0</v>
      </c>
      <c r="D126" s="171">
        <f t="shared" si="184"/>
        <v>0</v>
      </c>
      <c r="E126" s="171">
        <f t="shared" ref="E126:K126" si="185">SUM(E127:E128)</f>
        <v>0</v>
      </c>
      <c r="F126" s="171">
        <f t="shared" si="185"/>
        <v>0</v>
      </c>
      <c r="G126" s="171">
        <f t="shared" si="185"/>
        <v>0</v>
      </c>
      <c r="H126" s="171">
        <f t="shared" si="185"/>
        <v>0</v>
      </c>
      <c r="I126" s="171">
        <f t="shared" si="185"/>
        <v>0</v>
      </c>
      <c r="J126" s="171">
        <f t="shared" si="185"/>
        <v>0</v>
      </c>
      <c r="K126" s="171">
        <f t="shared" si="185"/>
        <v>0</v>
      </c>
      <c r="O126" s="204">
        <f t="shared" si="159"/>
        <v>0</v>
      </c>
      <c r="P126" s="204">
        <f t="shared" si="160"/>
        <v>0</v>
      </c>
      <c r="Q126" s="204">
        <f t="shared" si="161"/>
        <v>0</v>
      </c>
      <c r="R126" s="204">
        <f t="shared" si="162"/>
        <v>0</v>
      </c>
      <c r="S126" s="204">
        <f t="shared" si="163"/>
        <v>0</v>
      </c>
      <c r="T126" s="204">
        <f t="shared" si="164"/>
        <v>0</v>
      </c>
      <c r="U126" s="204">
        <f t="shared" si="165"/>
        <v>0</v>
      </c>
      <c r="V126" s="459">
        <f t="shared" si="166"/>
        <v>0</v>
      </c>
    </row>
    <row r="127" spans="1:22" x14ac:dyDescent="0.3">
      <c r="A127" s="472" t="s">
        <v>191</v>
      </c>
      <c r="B127" s="461"/>
      <c r="C127" s="270"/>
      <c r="D127" s="270"/>
      <c r="E127" s="270"/>
      <c r="F127" s="270"/>
      <c r="G127" s="270"/>
      <c r="H127" s="270"/>
      <c r="I127" s="270"/>
      <c r="J127" s="270"/>
      <c r="K127" s="270"/>
      <c r="O127" s="204">
        <f t="shared" si="159"/>
        <v>0</v>
      </c>
      <c r="P127" s="204">
        <f t="shared" si="160"/>
        <v>0</v>
      </c>
      <c r="Q127" s="204">
        <f t="shared" si="161"/>
        <v>0</v>
      </c>
      <c r="R127" s="204">
        <f t="shared" si="162"/>
        <v>0</v>
      </c>
      <c r="S127" s="204">
        <f t="shared" si="163"/>
        <v>0</v>
      </c>
      <c r="T127" s="204">
        <f t="shared" si="164"/>
        <v>0</v>
      </c>
      <c r="U127" s="204">
        <f t="shared" si="165"/>
        <v>0</v>
      </c>
      <c r="V127" s="459">
        <f t="shared" si="166"/>
        <v>0</v>
      </c>
    </row>
    <row r="128" spans="1:22" x14ac:dyDescent="0.3">
      <c r="A128" s="472" t="s">
        <v>192</v>
      </c>
      <c r="B128" s="461"/>
      <c r="C128" s="270"/>
      <c r="D128" s="270"/>
      <c r="E128" s="270"/>
      <c r="F128" s="270"/>
      <c r="G128" s="270"/>
      <c r="H128" s="270"/>
      <c r="I128" s="270"/>
      <c r="J128" s="270"/>
      <c r="K128" s="270"/>
      <c r="O128" s="204">
        <f t="shared" si="159"/>
        <v>0</v>
      </c>
      <c r="P128" s="204">
        <f t="shared" si="160"/>
        <v>0</v>
      </c>
      <c r="Q128" s="204">
        <f t="shared" si="161"/>
        <v>0</v>
      </c>
      <c r="R128" s="204">
        <f t="shared" si="162"/>
        <v>0</v>
      </c>
      <c r="S128" s="204">
        <f t="shared" si="163"/>
        <v>0</v>
      </c>
      <c r="T128" s="204">
        <f t="shared" si="164"/>
        <v>0</v>
      </c>
      <c r="U128" s="204">
        <f t="shared" si="165"/>
        <v>0</v>
      </c>
      <c r="V128" s="459">
        <f t="shared" si="166"/>
        <v>0</v>
      </c>
    </row>
    <row r="129" spans="1:22" x14ac:dyDescent="0.3">
      <c r="A129" s="472" t="s">
        <v>193</v>
      </c>
      <c r="B129" s="461" t="s">
        <v>194</v>
      </c>
      <c r="C129" s="270"/>
      <c r="D129" s="270"/>
      <c r="E129" s="270"/>
      <c r="F129" s="270"/>
      <c r="G129" s="270"/>
      <c r="H129" s="270"/>
      <c r="I129" s="270"/>
      <c r="J129" s="270"/>
      <c r="K129" s="270"/>
      <c r="O129" s="204">
        <f t="shared" si="159"/>
        <v>0</v>
      </c>
      <c r="P129" s="204">
        <f t="shared" si="160"/>
        <v>0</v>
      </c>
      <c r="Q129" s="204">
        <f t="shared" si="161"/>
        <v>0</v>
      </c>
      <c r="R129" s="204">
        <f t="shared" si="162"/>
        <v>0</v>
      </c>
      <c r="S129" s="204">
        <f t="shared" si="163"/>
        <v>0</v>
      </c>
      <c r="T129" s="204">
        <f t="shared" si="164"/>
        <v>0</v>
      </c>
      <c r="U129" s="204">
        <f t="shared" si="165"/>
        <v>0</v>
      </c>
      <c r="V129" s="459">
        <f t="shared" si="166"/>
        <v>0</v>
      </c>
    </row>
    <row r="130" spans="1:22" x14ac:dyDescent="0.3">
      <c r="A130" s="456" t="s">
        <v>195</v>
      </c>
      <c r="B130" s="457" t="s">
        <v>196</v>
      </c>
      <c r="C130" s="171">
        <f t="shared" ref="C130:D130" si="186">SUM(C131:C136)</f>
        <v>0</v>
      </c>
      <c r="D130" s="171">
        <f t="shared" si="186"/>
        <v>0</v>
      </c>
      <c r="E130" s="171">
        <f t="shared" ref="E130" si="187">SUM(E131:E136)</f>
        <v>0</v>
      </c>
      <c r="F130" s="171">
        <f t="shared" ref="F130" si="188">SUM(F131:F136)</f>
        <v>0</v>
      </c>
      <c r="G130" s="171">
        <f t="shared" ref="G130" si="189">SUM(G131:G136)</f>
        <v>0</v>
      </c>
      <c r="H130" s="171">
        <f t="shared" ref="H130" si="190">SUM(H131:H136)</f>
        <v>0</v>
      </c>
      <c r="I130" s="171">
        <f t="shared" ref="I130" si="191">SUM(I131:I136)</f>
        <v>0</v>
      </c>
      <c r="J130" s="171">
        <f t="shared" ref="J130" si="192">SUM(J131:J136)</f>
        <v>0</v>
      </c>
      <c r="K130" s="171">
        <f t="shared" ref="K130" si="193">SUM(K131:K136)</f>
        <v>0</v>
      </c>
      <c r="O130" s="204">
        <f t="shared" si="159"/>
        <v>0</v>
      </c>
      <c r="P130" s="204">
        <f t="shared" si="160"/>
        <v>0</v>
      </c>
      <c r="Q130" s="204">
        <f t="shared" si="161"/>
        <v>0</v>
      </c>
      <c r="R130" s="204">
        <f t="shared" si="162"/>
        <v>0</v>
      </c>
      <c r="S130" s="204">
        <f t="shared" si="163"/>
        <v>0</v>
      </c>
      <c r="T130" s="204">
        <f t="shared" si="164"/>
        <v>0</v>
      </c>
      <c r="U130" s="204">
        <f t="shared" si="165"/>
        <v>0</v>
      </c>
      <c r="V130" s="459">
        <f t="shared" si="166"/>
        <v>0</v>
      </c>
    </row>
    <row r="131" spans="1:22" x14ac:dyDescent="0.3">
      <c r="A131" s="472" t="s">
        <v>197</v>
      </c>
      <c r="B131" s="461">
        <v>42</v>
      </c>
      <c r="C131" s="270"/>
      <c r="D131" s="270"/>
      <c r="E131" s="270"/>
      <c r="F131" s="270"/>
      <c r="G131" s="270"/>
      <c r="H131" s="270"/>
      <c r="I131" s="270"/>
      <c r="J131" s="270"/>
      <c r="K131" s="270"/>
      <c r="O131" s="204">
        <f t="shared" si="159"/>
        <v>0</v>
      </c>
      <c r="P131" s="204">
        <f t="shared" si="160"/>
        <v>0</v>
      </c>
      <c r="Q131" s="204">
        <f t="shared" si="161"/>
        <v>0</v>
      </c>
      <c r="R131" s="204">
        <f t="shared" si="162"/>
        <v>0</v>
      </c>
      <c r="S131" s="204">
        <f t="shared" si="163"/>
        <v>0</v>
      </c>
      <c r="T131" s="204">
        <f t="shared" si="164"/>
        <v>0</v>
      </c>
      <c r="U131" s="204">
        <f t="shared" si="165"/>
        <v>0</v>
      </c>
      <c r="V131" s="459">
        <f t="shared" si="166"/>
        <v>0</v>
      </c>
    </row>
    <row r="132" spans="1:22" x14ac:dyDescent="0.3">
      <c r="A132" s="472" t="s">
        <v>198</v>
      </c>
      <c r="B132" s="461">
        <v>43</v>
      </c>
      <c r="C132" s="270"/>
      <c r="D132" s="270"/>
      <c r="E132" s="270"/>
      <c r="F132" s="270"/>
      <c r="G132" s="270"/>
      <c r="H132" s="270"/>
      <c r="I132" s="270"/>
      <c r="J132" s="270"/>
      <c r="K132" s="270"/>
      <c r="O132" s="204">
        <f t="shared" si="159"/>
        <v>0</v>
      </c>
      <c r="P132" s="204">
        <f t="shared" si="160"/>
        <v>0</v>
      </c>
      <c r="Q132" s="204">
        <f t="shared" si="161"/>
        <v>0</v>
      </c>
      <c r="R132" s="204">
        <f t="shared" si="162"/>
        <v>0</v>
      </c>
      <c r="S132" s="204">
        <f t="shared" si="163"/>
        <v>0</v>
      </c>
      <c r="T132" s="204">
        <f t="shared" si="164"/>
        <v>0</v>
      </c>
      <c r="U132" s="204">
        <f t="shared" si="165"/>
        <v>0</v>
      </c>
      <c r="V132" s="459">
        <f t="shared" si="166"/>
        <v>0</v>
      </c>
    </row>
    <row r="133" spans="1:22" x14ac:dyDescent="0.3">
      <c r="A133" s="472" t="s">
        <v>199</v>
      </c>
      <c r="B133" s="461">
        <v>44</v>
      </c>
      <c r="C133" s="270"/>
      <c r="D133" s="270"/>
      <c r="E133" s="270"/>
      <c r="F133" s="270"/>
      <c r="G133" s="270"/>
      <c r="H133" s="270"/>
      <c r="I133" s="270"/>
      <c r="J133" s="270"/>
      <c r="K133" s="270"/>
      <c r="O133" s="204">
        <f t="shared" si="159"/>
        <v>0</v>
      </c>
      <c r="P133" s="204">
        <f t="shared" si="160"/>
        <v>0</v>
      </c>
      <c r="Q133" s="204">
        <f t="shared" si="161"/>
        <v>0</v>
      </c>
      <c r="R133" s="204">
        <f t="shared" si="162"/>
        <v>0</v>
      </c>
      <c r="S133" s="204">
        <f t="shared" si="163"/>
        <v>0</v>
      </c>
      <c r="T133" s="204">
        <f t="shared" si="164"/>
        <v>0</v>
      </c>
      <c r="U133" s="204">
        <f t="shared" si="165"/>
        <v>0</v>
      </c>
      <c r="V133" s="459">
        <f t="shared" si="166"/>
        <v>0</v>
      </c>
    </row>
    <row r="134" spans="1:22" x14ac:dyDescent="0.3">
      <c r="A134" s="472" t="s">
        <v>200</v>
      </c>
      <c r="B134" s="461">
        <v>46</v>
      </c>
      <c r="C134" s="270"/>
      <c r="D134" s="270"/>
      <c r="E134" s="270"/>
      <c r="F134" s="270"/>
      <c r="G134" s="270"/>
      <c r="H134" s="270"/>
      <c r="I134" s="270"/>
      <c r="J134" s="270"/>
      <c r="K134" s="270"/>
      <c r="O134" s="204">
        <f t="shared" si="159"/>
        <v>0</v>
      </c>
      <c r="P134" s="204">
        <f t="shared" si="160"/>
        <v>0</v>
      </c>
      <c r="Q134" s="204">
        <f t="shared" si="161"/>
        <v>0</v>
      </c>
      <c r="R134" s="204">
        <f t="shared" si="162"/>
        <v>0</v>
      </c>
      <c r="S134" s="204">
        <f t="shared" si="163"/>
        <v>0</v>
      </c>
      <c r="T134" s="204">
        <f t="shared" si="164"/>
        <v>0</v>
      </c>
      <c r="U134" s="204">
        <f t="shared" si="165"/>
        <v>0</v>
      </c>
      <c r="V134" s="459">
        <f t="shared" si="166"/>
        <v>0</v>
      </c>
    </row>
    <row r="135" spans="1:22" x14ac:dyDescent="0.3">
      <c r="A135" s="472" t="s">
        <v>201</v>
      </c>
      <c r="B135" s="461">
        <v>45</v>
      </c>
      <c r="C135" s="270"/>
      <c r="D135" s="270"/>
      <c r="E135" s="270"/>
      <c r="F135" s="270"/>
      <c r="G135" s="270"/>
      <c r="H135" s="270"/>
      <c r="I135" s="270"/>
      <c r="J135" s="270"/>
      <c r="K135" s="270"/>
      <c r="O135" s="204">
        <f t="shared" si="159"/>
        <v>0</v>
      </c>
      <c r="P135" s="204">
        <f t="shared" si="160"/>
        <v>0</v>
      </c>
      <c r="Q135" s="204">
        <f t="shared" si="161"/>
        <v>0</v>
      </c>
      <c r="R135" s="204">
        <f t="shared" si="162"/>
        <v>0</v>
      </c>
      <c r="S135" s="204">
        <f t="shared" si="163"/>
        <v>0</v>
      </c>
      <c r="T135" s="204">
        <f t="shared" si="164"/>
        <v>0</v>
      </c>
      <c r="U135" s="204">
        <f t="shared" si="165"/>
        <v>0</v>
      </c>
      <c r="V135" s="459">
        <f t="shared" si="166"/>
        <v>0</v>
      </c>
    </row>
    <row r="136" spans="1:22" x14ac:dyDescent="0.3">
      <c r="A136" s="472" t="s">
        <v>202</v>
      </c>
      <c r="B136" s="461" t="s">
        <v>203</v>
      </c>
      <c r="C136" s="270"/>
      <c r="D136" s="270"/>
      <c r="E136" s="270"/>
      <c r="F136" s="270"/>
      <c r="G136" s="270"/>
      <c r="H136" s="270"/>
      <c r="I136" s="270"/>
      <c r="J136" s="270"/>
      <c r="K136" s="270"/>
      <c r="O136" s="204">
        <f t="shared" si="159"/>
        <v>0</v>
      </c>
      <c r="P136" s="204">
        <f t="shared" si="160"/>
        <v>0</v>
      </c>
      <c r="Q136" s="204">
        <f t="shared" si="161"/>
        <v>0</v>
      </c>
      <c r="R136" s="204">
        <f t="shared" si="162"/>
        <v>0</v>
      </c>
      <c r="S136" s="204">
        <f t="shared" si="163"/>
        <v>0</v>
      </c>
      <c r="T136" s="204">
        <f t="shared" si="164"/>
        <v>0</v>
      </c>
      <c r="U136" s="204">
        <f t="shared" si="165"/>
        <v>0</v>
      </c>
      <c r="V136" s="459">
        <f t="shared" si="166"/>
        <v>0</v>
      </c>
    </row>
    <row r="137" spans="1:22" x14ac:dyDescent="0.3">
      <c r="A137" s="580" t="s">
        <v>171</v>
      </c>
      <c r="B137" s="581" t="s">
        <v>204</v>
      </c>
      <c r="C137" s="327"/>
      <c r="D137" s="327"/>
      <c r="E137" s="327"/>
      <c r="F137" s="327"/>
      <c r="G137" s="327"/>
      <c r="H137" s="327"/>
      <c r="I137" s="327"/>
      <c r="J137" s="327"/>
      <c r="K137" s="327"/>
      <c r="O137" s="204">
        <f t="shared" si="159"/>
        <v>0</v>
      </c>
      <c r="P137" s="204">
        <f t="shared" si="160"/>
        <v>0</v>
      </c>
      <c r="Q137" s="204">
        <f t="shared" si="161"/>
        <v>0</v>
      </c>
      <c r="R137" s="204">
        <f t="shared" si="162"/>
        <v>0</v>
      </c>
      <c r="S137" s="204">
        <f t="shared" si="163"/>
        <v>0</v>
      </c>
      <c r="T137" s="204">
        <f t="shared" si="164"/>
        <v>0</v>
      </c>
      <c r="U137" s="204">
        <f t="shared" si="165"/>
        <v>0</v>
      </c>
      <c r="V137" s="459">
        <f t="shared" si="166"/>
        <v>0</v>
      </c>
    </row>
    <row r="138" spans="1:22" x14ac:dyDescent="0.3">
      <c r="A138" s="464" t="s">
        <v>205</v>
      </c>
      <c r="B138" s="465" t="s">
        <v>206</v>
      </c>
      <c r="C138" s="127">
        <f t="shared" ref="C138:K138" si="194">SUM(C115,C122,C125,C130,C137)</f>
        <v>0</v>
      </c>
      <c r="D138" s="127">
        <f t="shared" si="194"/>
        <v>0</v>
      </c>
      <c r="E138" s="127">
        <f t="shared" si="194"/>
        <v>0</v>
      </c>
      <c r="F138" s="127">
        <f t="shared" si="194"/>
        <v>0</v>
      </c>
      <c r="G138" s="127">
        <f t="shared" si="194"/>
        <v>0</v>
      </c>
      <c r="H138" s="127">
        <f t="shared" si="194"/>
        <v>0</v>
      </c>
      <c r="I138" s="127">
        <f t="shared" si="194"/>
        <v>0</v>
      </c>
      <c r="J138" s="127">
        <f t="shared" si="194"/>
        <v>0</v>
      </c>
      <c r="K138" s="127">
        <f t="shared" si="194"/>
        <v>0</v>
      </c>
      <c r="O138" s="473">
        <f t="shared" si="159"/>
        <v>0</v>
      </c>
      <c r="P138" s="473">
        <f t="shared" si="160"/>
        <v>0</v>
      </c>
      <c r="Q138" s="473">
        <f t="shared" si="161"/>
        <v>0</v>
      </c>
      <c r="R138" s="473">
        <f t="shared" si="162"/>
        <v>0</v>
      </c>
      <c r="S138" s="473">
        <f t="shared" si="163"/>
        <v>0</v>
      </c>
      <c r="T138" s="473">
        <f t="shared" si="164"/>
        <v>0</v>
      </c>
      <c r="U138" s="473">
        <f t="shared" si="165"/>
        <v>0</v>
      </c>
      <c r="V138" s="473">
        <f t="shared" si="166"/>
        <v>0</v>
      </c>
    </row>
    <row r="140" spans="1:22" x14ac:dyDescent="0.3">
      <c r="A140" s="537" t="s">
        <v>826</v>
      </c>
      <c r="B140" s="538"/>
      <c r="C140" s="539"/>
      <c r="D140" s="539"/>
      <c r="E140" s="538"/>
      <c r="F140" s="538"/>
      <c r="G140" s="538"/>
      <c r="H140" s="538"/>
      <c r="I140" s="538"/>
      <c r="J140" s="538"/>
      <c r="K140" s="538"/>
      <c r="L140" s="538"/>
      <c r="M140" s="538"/>
      <c r="N140" s="538"/>
      <c r="O140" s="539"/>
      <c r="P140" s="538"/>
      <c r="Q140" s="538"/>
      <c r="R140" s="538"/>
      <c r="S140" s="538"/>
      <c r="T140" s="538"/>
      <c r="U140" s="538"/>
      <c r="V140" s="538"/>
    </row>
    <row r="142" spans="1:22" x14ac:dyDescent="0.3">
      <c r="O142" s="758" t="s">
        <v>954</v>
      </c>
      <c r="P142" s="765"/>
      <c r="Q142" s="765"/>
      <c r="R142" s="765"/>
      <c r="S142" s="765"/>
      <c r="T142" s="765"/>
      <c r="U142" s="765"/>
      <c r="V142" s="766"/>
    </row>
    <row r="143" spans="1:22" ht="27" x14ac:dyDescent="0.3">
      <c r="A143" s="512" t="s">
        <v>154</v>
      </c>
      <c r="B143" s="512" t="s">
        <v>176</v>
      </c>
      <c r="C143" s="513" t="s">
        <v>110</v>
      </c>
      <c r="D143" s="512" t="s">
        <v>132</v>
      </c>
      <c r="E143" s="512" t="s">
        <v>299</v>
      </c>
      <c r="F143" s="512" t="s">
        <v>319</v>
      </c>
      <c r="G143" s="512" t="s">
        <v>298</v>
      </c>
      <c r="H143" s="512" t="s">
        <v>294</v>
      </c>
      <c r="I143" s="512" t="s">
        <v>295</v>
      </c>
      <c r="J143" s="512" t="s">
        <v>296</v>
      </c>
      <c r="K143" s="512" t="s">
        <v>297</v>
      </c>
      <c r="O143" s="596" t="s">
        <v>950</v>
      </c>
      <c r="P143" s="596" t="s">
        <v>951</v>
      </c>
      <c r="Q143" s="596" t="s">
        <v>952</v>
      </c>
      <c r="R143" s="596" t="s">
        <v>953</v>
      </c>
      <c r="S143" s="596" t="s">
        <v>955</v>
      </c>
      <c r="T143" s="596" t="s">
        <v>956</v>
      </c>
      <c r="U143" s="596" t="s">
        <v>957</v>
      </c>
      <c r="V143" s="596" t="s">
        <v>958</v>
      </c>
    </row>
    <row r="144" spans="1:22" x14ac:dyDescent="0.3">
      <c r="A144" s="456" t="s">
        <v>155</v>
      </c>
      <c r="B144" s="457" t="s">
        <v>156</v>
      </c>
      <c r="C144" s="171">
        <f>SUM(C145:C148)</f>
        <v>0</v>
      </c>
      <c r="D144" s="171">
        <f>SUM(D145:D148)</f>
        <v>0</v>
      </c>
      <c r="E144" s="171">
        <f>SUM(E145:E148)</f>
        <v>0</v>
      </c>
      <c r="F144" s="458">
        <f>SUM(F145:F148)</f>
        <v>0</v>
      </c>
      <c r="G144" s="458">
        <f>SUM(G145:G148)</f>
        <v>0</v>
      </c>
      <c r="H144" s="458">
        <f t="shared" ref="H144" si="195">SUM(H145:H148)</f>
        <v>0</v>
      </c>
      <c r="I144" s="458">
        <f t="shared" ref="I144" si="196">SUM(I145:I148)</f>
        <v>0</v>
      </c>
      <c r="J144" s="458">
        <f t="shared" ref="J144" si="197">SUM(J145:J148)</f>
        <v>0</v>
      </c>
      <c r="K144" s="458">
        <f t="shared" ref="K144" si="198">SUM(K145:K148)</f>
        <v>0</v>
      </c>
      <c r="O144" s="204">
        <f t="shared" ref="O144:O156" si="199">IFERROR(IF(AND(ROUND(SUM(C144:C144),0)=0,ROUND(SUM(D144:D144),0)&gt;ROUND(SUM(C144:C144),0)),"INF",(ROUND(SUM(D144:D144),0)-ROUND(SUM(C144:C144),0))/ROUND(SUM(C144:C144),0)),0)</f>
        <v>0</v>
      </c>
      <c r="P144" s="204">
        <f t="shared" ref="P144:P156" si="200">IFERROR(IF(AND(ROUND(SUM(D144),0)=0,ROUND(SUM(E144:E144),0)&gt;ROUND(SUM(D144),0)),"INF",(ROUND(SUM(E144:E144),0)-ROUND(SUM(D144),0))/ROUND(SUM(D144),0)),0)</f>
        <v>0</v>
      </c>
      <c r="Q144" s="204">
        <f t="shared" ref="Q144:Q156" si="201">IFERROR(IF(AND(ROUND(SUM(E144),0)=0,ROUND(SUM(F144:F144),0)&gt;ROUND(SUM(E144),0)),"INF",(ROUND(SUM(F144:F144),0)-ROUND(SUM(E144),0))/ROUND(SUM(E144),0)),0)</f>
        <v>0</v>
      </c>
      <c r="R144" s="204">
        <f t="shared" ref="R144:R156" si="202">IFERROR(IF(AND(ROUND(SUM(F144),0)=0,ROUND(SUM(G144:G144),0)&gt;ROUND(SUM(F144),0)),"INF",(ROUND(SUM(G144:G144),0)-ROUND(SUM(F144),0))/ROUND(SUM(F144),0)),0)</f>
        <v>0</v>
      </c>
      <c r="S144" s="204">
        <f t="shared" ref="S144:S156" si="203">IFERROR(IF(AND(ROUND(SUM(G144),0)=0,ROUND(SUM(H144:H144),0)&gt;ROUND(SUM(G144),0)),"INF",(ROUND(SUM(H144:H144),0)-ROUND(SUM(G144),0))/ROUND(SUM(G144),0)),0)</f>
        <v>0</v>
      </c>
      <c r="T144" s="204">
        <f t="shared" ref="T144:T156" si="204">IFERROR(IF(AND(ROUND(SUM(H144),0)=0,ROUND(SUM(I144:I144),0)&gt;ROUND(SUM(H144),0)),"INF",(ROUND(SUM(I144:I144),0)-ROUND(SUM(H144),0))/ROUND(SUM(H144),0)),0)</f>
        <v>0</v>
      </c>
      <c r="U144" s="204">
        <f t="shared" ref="U144:U156" si="205">IFERROR(IF(AND(ROUND(SUM(I144),0)=0,ROUND(SUM(J144:J144),0)&gt;ROUND(SUM(I144),0)),"INF",(ROUND(SUM(J144:J144),0)-ROUND(SUM(I144),0))/ROUND(SUM(I144),0)),0)</f>
        <v>0</v>
      </c>
      <c r="V144" s="459">
        <f t="shared" ref="V144:V156" si="206">IFERROR(IF(AND(ROUND(SUM(J144),0)=0,ROUND(SUM(K144:K144),0)&gt;ROUND(SUM(J144),0)),"INF",(ROUND(SUM(K144:K144),0)-ROUND(SUM(J144),0))/ROUND(SUM(J144),0)),0)</f>
        <v>0</v>
      </c>
    </row>
    <row r="145" spans="1:22" x14ac:dyDescent="0.3">
      <c r="A145" s="169" t="s">
        <v>157</v>
      </c>
      <c r="B145" s="461">
        <v>20</v>
      </c>
      <c r="C145" s="270"/>
      <c r="D145" s="270"/>
      <c r="E145" s="270"/>
      <c r="F145" s="270"/>
      <c r="G145" s="270"/>
      <c r="H145" s="270"/>
      <c r="I145" s="270"/>
      <c r="J145" s="270"/>
      <c r="K145" s="270"/>
      <c r="O145" s="204">
        <f t="shared" si="199"/>
        <v>0</v>
      </c>
      <c r="P145" s="204">
        <f t="shared" si="200"/>
        <v>0</v>
      </c>
      <c r="Q145" s="204">
        <f t="shared" si="201"/>
        <v>0</v>
      </c>
      <c r="R145" s="204">
        <f t="shared" si="202"/>
        <v>0</v>
      </c>
      <c r="S145" s="204">
        <f t="shared" si="203"/>
        <v>0</v>
      </c>
      <c r="T145" s="204">
        <f t="shared" si="204"/>
        <v>0</v>
      </c>
      <c r="U145" s="204">
        <f t="shared" si="205"/>
        <v>0</v>
      </c>
      <c r="V145" s="459">
        <f t="shared" si="206"/>
        <v>0</v>
      </c>
    </row>
    <row r="146" spans="1:22" x14ac:dyDescent="0.3">
      <c r="A146" s="169" t="s">
        <v>158</v>
      </c>
      <c r="B146" s="461">
        <v>21</v>
      </c>
      <c r="C146" s="270"/>
      <c r="D146" s="270"/>
      <c r="E146" s="270"/>
      <c r="F146" s="270"/>
      <c r="G146" s="270"/>
      <c r="H146" s="270"/>
      <c r="I146" s="270"/>
      <c r="J146" s="270"/>
      <c r="K146" s="270"/>
      <c r="O146" s="204">
        <f t="shared" si="199"/>
        <v>0</v>
      </c>
      <c r="P146" s="204">
        <f t="shared" si="200"/>
        <v>0</v>
      </c>
      <c r="Q146" s="204">
        <f t="shared" si="201"/>
        <v>0</v>
      </c>
      <c r="R146" s="204">
        <f t="shared" si="202"/>
        <v>0</v>
      </c>
      <c r="S146" s="204">
        <f t="shared" si="203"/>
        <v>0</v>
      </c>
      <c r="T146" s="204">
        <f t="shared" si="204"/>
        <v>0</v>
      </c>
      <c r="U146" s="204">
        <f t="shared" si="205"/>
        <v>0</v>
      </c>
      <c r="V146" s="459">
        <f t="shared" si="206"/>
        <v>0</v>
      </c>
    </row>
    <row r="147" spans="1:22" x14ac:dyDescent="0.3">
      <c r="A147" s="169" t="s">
        <v>159</v>
      </c>
      <c r="B147" s="461" t="s">
        <v>160</v>
      </c>
      <c r="C147" s="270"/>
      <c r="D147" s="270"/>
      <c r="E147" s="270"/>
      <c r="F147" s="270"/>
      <c r="G147" s="270"/>
      <c r="H147" s="270"/>
      <c r="I147" s="270"/>
      <c r="J147" s="270"/>
      <c r="K147" s="270"/>
      <c r="O147" s="204">
        <f t="shared" si="199"/>
        <v>0</v>
      </c>
      <c r="P147" s="204">
        <f t="shared" si="200"/>
        <v>0</v>
      </c>
      <c r="Q147" s="204">
        <f t="shared" si="201"/>
        <v>0</v>
      </c>
      <c r="R147" s="204">
        <f t="shared" si="202"/>
        <v>0</v>
      </c>
      <c r="S147" s="204">
        <f t="shared" si="203"/>
        <v>0</v>
      </c>
      <c r="T147" s="204">
        <f t="shared" si="204"/>
        <v>0</v>
      </c>
      <c r="U147" s="204">
        <f t="shared" si="205"/>
        <v>0</v>
      </c>
      <c r="V147" s="459">
        <f t="shared" si="206"/>
        <v>0</v>
      </c>
    </row>
    <row r="148" spans="1:22" x14ac:dyDescent="0.3">
      <c r="A148" s="169" t="s">
        <v>161</v>
      </c>
      <c r="B148" s="461">
        <v>28</v>
      </c>
      <c r="C148" s="270"/>
      <c r="D148" s="270"/>
      <c r="E148" s="270"/>
      <c r="F148" s="270"/>
      <c r="G148" s="270"/>
      <c r="H148" s="270"/>
      <c r="I148" s="270"/>
      <c r="J148" s="270"/>
      <c r="K148" s="270"/>
      <c r="O148" s="204">
        <f t="shared" si="199"/>
        <v>0</v>
      </c>
      <c r="P148" s="204">
        <f t="shared" si="200"/>
        <v>0</v>
      </c>
      <c r="Q148" s="204">
        <f t="shared" si="201"/>
        <v>0</v>
      </c>
      <c r="R148" s="204">
        <f t="shared" si="202"/>
        <v>0</v>
      </c>
      <c r="S148" s="204">
        <f t="shared" si="203"/>
        <v>0</v>
      </c>
      <c r="T148" s="204">
        <f t="shared" si="204"/>
        <v>0</v>
      </c>
      <c r="U148" s="204">
        <f t="shared" si="205"/>
        <v>0</v>
      </c>
      <c r="V148" s="459">
        <f t="shared" si="206"/>
        <v>0</v>
      </c>
    </row>
    <row r="149" spans="1:22" x14ac:dyDescent="0.3">
      <c r="A149" s="456" t="s">
        <v>162</v>
      </c>
      <c r="B149" s="457" t="s">
        <v>163</v>
      </c>
      <c r="C149" s="171">
        <f t="shared" ref="C149:D149" si="207">SUM(C150:C155)</f>
        <v>0</v>
      </c>
      <c r="D149" s="171">
        <f t="shared" si="207"/>
        <v>0</v>
      </c>
      <c r="E149" s="171">
        <f t="shared" ref="E149" si="208">SUM(E150:E155)</f>
        <v>0</v>
      </c>
      <c r="F149" s="171">
        <f t="shared" ref="F149" si="209">SUM(F150:F155)</f>
        <v>0</v>
      </c>
      <c r="G149" s="171">
        <f t="shared" ref="G149" si="210">SUM(G150:G155)</f>
        <v>0</v>
      </c>
      <c r="H149" s="171">
        <f t="shared" ref="H149" si="211">SUM(H150:H155)</f>
        <v>0</v>
      </c>
      <c r="I149" s="171">
        <f t="shared" ref="I149" si="212">SUM(I150:I155)</f>
        <v>0</v>
      </c>
      <c r="J149" s="171">
        <f t="shared" ref="J149" si="213">SUM(J150:J155)</f>
        <v>0</v>
      </c>
      <c r="K149" s="171">
        <f t="shared" ref="K149" si="214">SUM(K150:K155)</f>
        <v>0</v>
      </c>
      <c r="O149" s="204">
        <f t="shared" si="199"/>
        <v>0</v>
      </c>
      <c r="P149" s="204">
        <f t="shared" si="200"/>
        <v>0</v>
      </c>
      <c r="Q149" s="204">
        <f t="shared" si="201"/>
        <v>0</v>
      </c>
      <c r="R149" s="204">
        <f t="shared" si="202"/>
        <v>0</v>
      </c>
      <c r="S149" s="204">
        <f t="shared" si="203"/>
        <v>0</v>
      </c>
      <c r="T149" s="204">
        <f t="shared" si="204"/>
        <v>0</v>
      </c>
      <c r="U149" s="204">
        <f t="shared" si="205"/>
        <v>0</v>
      </c>
      <c r="V149" s="459">
        <f t="shared" si="206"/>
        <v>0</v>
      </c>
    </row>
    <row r="150" spans="1:22" x14ac:dyDescent="0.3">
      <c r="A150" s="169" t="s">
        <v>164</v>
      </c>
      <c r="B150" s="461">
        <v>29</v>
      </c>
      <c r="C150" s="270"/>
      <c r="D150" s="270"/>
      <c r="E150" s="270"/>
      <c r="F150" s="270"/>
      <c r="G150" s="270"/>
      <c r="H150" s="270"/>
      <c r="I150" s="270"/>
      <c r="J150" s="270"/>
      <c r="K150" s="270"/>
      <c r="O150" s="204">
        <f t="shared" si="199"/>
        <v>0</v>
      </c>
      <c r="P150" s="204">
        <f t="shared" si="200"/>
        <v>0</v>
      </c>
      <c r="Q150" s="204">
        <f t="shared" si="201"/>
        <v>0</v>
      </c>
      <c r="R150" s="204">
        <f t="shared" si="202"/>
        <v>0</v>
      </c>
      <c r="S150" s="204">
        <f t="shared" si="203"/>
        <v>0</v>
      </c>
      <c r="T150" s="204">
        <f t="shared" si="204"/>
        <v>0</v>
      </c>
      <c r="U150" s="204">
        <f t="shared" si="205"/>
        <v>0</v>
      </c>
      <c r="V150" s="459">
        <f t="shared" si="206"/>
        <v>0</v>
      </c>
    </row>
    <row r="151" spans="1:22" x14ac:dyDescent="0.3">
      <c r="A151" s="169" t="s">
        <v>165</v>
      </c>
      <c r="B151" s="461">
        <v>3</v>
      </c>
      <c r="C151" s="270"/>
      <c r="D151" s="270"/>
      <c r="E151" s="270"/>
      <c r="F151" s="270"/>
      <c r="G151" s="270"/>
      <c r="H151" s="270"/>
      <c r="I151" s="270"/>
      <c r="J151" s="270"/>
      <c r="K151" s="270"/>
      <c r="O151" s="204">
        <f t="shared" si="199"/>
        <v>0</v>
      </c>
      <c r="P151" s="204">
        <f t="shared" si="200"/>
        <v>0</v>
      </c>
      <c r="Q151" s="204">
        <f t="shared" si="201"/>
        <v>0</v>
      </c>
      <c r="R151" s="204">
        <f t="shared" si="202"/>
        <v>0</v>
      </c>
      <c r="S151" s="204">
        <f t="shared" si="203"/>
        <v>0</v>
      </c>
      <c r="T151" s="204">
        <f t="shared" si="204"/>
        <v>0</v>
      </c>
      <c r="U151" s="204">
        <f t="shared" si="205"/>
        <v>0</v>
      </c>
      <c r="V151" s="459">
        <f t="shared" si="206"/>
        <v>0</v>
      </c>
    </row>
    <row r="152" spans="1:22" x14ac:dyDescent="0.3">
      <c r="A152" s="169" t="s">
        <v>166</v>
      </c>
      <c r="B152" s="461" t="s">
        <v>167</v>
      </c>
      <c r="C152" s="270"/>
      <c r="D152" s="270"/>
      <c r="E152" s="270"/>
      <c r="F152" s="270"/>
      <c r="G152" s="270"/>
      <c r="H152" s="270"/>
      <c r="I152" s="270"/>
      <c r="J152" s="270"/>
      <c r="K152" s="270"/>
      <c r="O152" s="204">
        <f t="shared" si="199"/>
        <v>0</v>
      </c>
      <c r="P152" s="204">
        <f t="shared" si="200"/>
        <v>0</v>
      </c>
      <c r="Q152" s="204">
        <f t="shared" si="201"/>
        <v>0</v>
      </c>
      <c r="R152" s="204">
        <f t="shared" si="202"/>
        <v>0</v>
      </c>
      <c r="S152" s="204">
        <f t="shared" si="203"/>
        <v>0</v>
      </c>
      <c r="T152" s="204">
        <f t="shared" si="204"/>
        <v>0</v>
      </c>
      <c r="U152" s="204">
        <f t="shared" si="205"/>
        <v>0</v>
      </c>
      <c r="V152" s="459">
        <f t="shared" si="206"/>
        <v>0</v>
      </c>
    </row>
    <row r="153" spans="1:22" x14ac:dyDescent="0.3">
      <c r="A153" s="169" t="s">
        <v>894</v>
      </c>
      <c r="B153" s="461" t="s">
        <v>168</v>
      </c>
      <c r="C153" s="270"/>
      <c r="D153" s="270"/>
      <c r="E153" s="270"/>
      <c r="F153" s="270"/>
      <c r="G153" s="270"/>
      <c r="H153" s="270"/>
      <c r="I153" s="270"/>
      <c r="J153" s="270"/>
      <c r="K153" s="270"/>
      <c r="O153" s="204">
        <f t="shared" si="199"/>
        <v>0</v>
      </c>
      <c r="P153" s="204">
        <f t="shared" si="200"/>
        <v>0</v>
      </c>
      <c r="Q153" s="204">
        <f t="shared" si="201"/>
        <v>0</v>
      </c>
      <c r="R153" s="204">
        <f t="shared" si="202"/>
        <v>0</v>
      </c>
      <c r="S153" s="204">
        <f t="shared" si="203"/>
        <v>0</v>
      </c>
      <c r="T153" s="204">
        <f t="shared" si="204"/>
        <v>0</v>
      </c>
      <c r="U153" s="204">
        <f t="shared" si="205"/>
        <v>0</v>
      </c>
      <c r="V153" s="459">
        <f t="shared" si="206"/>
        <v>0</v>
      </c>
    </row>
    <row r="154" spans="1:22" x14ac:dyDescent="0.3">
      <c r="A154" s="169" t="s">
        <v>169</v>
      </c>
      <c r="B154" s="461" t="s">
        <v>170</v>
      </c>
      <c r="C154" s="270"/>
      <c r="D154" s="270"/>
      <c r="E154" s="270"/>
      <c r="F154" s="270"/>
      <c r="G154" s="270"/>
      <c r="H154" s="270"/>
      <c r="I154" s="270"/>
      <c r="J154" s="270"/>
      <c r="K154" s="270"/>
      <c r="O154" s="204">
        <f t="shared" si="199"/>
        <v>0</v>
      </c>
      <c r="P154" s="204">
        <f t="shared" si="200"/>
        <v>0</v>
      </c>
      <c r="Q154" s="204">
        <f t="shared" si="201"/>
        <v>0</v>
      </c>
      <c r="R154" s="204">
        <f t="shared" si="202"/>
        <v>0</v>
      </c>
      <c r="S154" s="204">
        <f t="shared" si="203"/>
        <v>0</v>
      </c>
      <c r="T154" s="204">
        <f t="shared" si="204"/>
        <v>0</v>
      </c>
      <c r="U154" s="204">
        <f t="shared" si="205"/>
        <v>0</v>
      </c>
      <c r="V154" s="459">
        <f t="shared" si="206"/>
        <v>0</v>
      </c>
    </row>
    <row r="155" spans="1:22" x14ac:dyDescent="0.3">
      <c r="A155" s="169" t="s">
        <v>171</v>
      </c>
      <c r="B155" s="461" t="s">
        <v>172</v>
      </c>
      <c r="C155" s="270"/>
      <c r="D155" s="270"/>
      <c r="E155" s="270"/>
      <c r="F155" s="270"/>
      <c r="G155" s="270"/>
      <c r="H155" s="270"/>
      <c r="I155" s="270"/>
      <c r="J155" s="270"/>
      <c r="K155" s="270"/>
      <c r="O155" s="204">
        <f t="shared" si="199"/>
        <v>0</v>
      </c>
      <c r="P155" s="204">
        <f t="shared" si="200"/>
        <v>0</v>
      </c>
      <c r="Q155" s="204">
        <f t="shared" si="201"/>
        <v>0</v>
      </c>
      <c r="R155" s="204">
        <f t="shared" si="202"/>
        <v>0</v>
      </c>
      <c r="S155" s="204">
        <f t="shared" si="203"/>
        <v>0</v>
      </c>
      <c r="T155" s="204">
        <f t="shared" si="204"/>
        <v>0</v>
      </c>
      <c r="U155" s="204">
        <f t="shared" si="205"/>
        <v>0</v>
      </c>
      <c r="V155" s="459">
        <f t="shared" si="206"/>
        <v>0</v>
      </c>
    </row>
    <row r="156" spans="1:22" ht="14.25" thickBot="1" x14ac:dyDescent="0.35">
      <c r="A156" s="464" t="s">
        <v>173</v>
      </c>
      <c r="B156" s="465" t="s">
        <v>174</v>
      </c>
      <c r="C156" s="466">
        <f t="shared" ref="C156:D156" si="215">SUM(C144,C149)</f>
        <v>0</v>
      </c>
      <c r="D156" s="466">
        <f t="shared" si="215"/>
        <v>0</v>
      </c>
      <c r="E156" s="466">
        <f t="shared" ref="E156" si="216">SUM(E144,E149)</f>
        <v>0</v>
      </c>
      <c r="F156" s="466">
        <f t="shared" ref="F156" si="217">SUM(F144,F149)</f>
        <v>0</v>
      </c>
      <c r="G156" s="466">
        <f t="shared" ref="G156" si="218">SUM(G144,G149)</f>
        <v>0</v>
      </c>
      <c r="H156" s="466">
        <f t="shared" ref="H156" si="219">SUM(H144,H149)</f>
        <v>0</v>
      </c>
      <c r="I156" s="466">
        <f t="shared" ref="I156" si="220">SUM(I144,I149)</f>
        <v>0</v>
      </c>
      <c r="J156" s="466">
        <f t="shared" ref="J156" si="221">SUM(J144,J149)</f>
        <v>0</v>
      </c>
      <c r="K156" s="466">
        <f t="shared" ref="K156" si="222">SUM(K144,K149)</f>
        <v>0</v>
      </c>
      <c r="O156" s="467">
        <f t="shared" si="199"/>
        <v>0</v>
      </c>
      <c r="P156" s="467">
        <f t="shared" si="200"/>
        <v>0</v>
      </c>
      <c r="Q156" s="467">
        <f t="shared" si="201"/>
        <v>0</v>
      </c>
      <c r="R156" s="467">
        <f t="shared" si="202"/>
        <v>0</v>
      </c>
      <c r="S156" s="467">
        <f t="shared" si="203"/>
        <v>0</v>
      </c>
      <c r="T156" s="467">
        <f t="shared" si="204"/>
        <v>0</v>
      </c>
      <c r="U156" s="467">
        <f t="shared" si="205"/>
        <v>0</v>
      </c>
      <c r="V156" s="468">
        <f t="shared" si="206"/>
        <v>0</v>
      </c>
    </row>
    <row r="157" spans="1:22" x14ac:dyDescent="0.3">
      <c r="A157" s="169"/>
      <c r="B157" s="169"/>
      <c r="C157" s="212"/>
      <c r="D157" s="212"/>
      <c r="E157" s="212"/>
      <c r="F157" s="212"/>
      <c r="G157" s="212"/>
      <c r="H157" s="212"/>
      <c r="I157" s="212"/>
      <c r="J157" s="212"/>
      <c r="K157" s="212"/>
      <c r="O157" s="212"/>
      <c r="P157" s="212"/>
      <c r="Q157" s="212"/>
      <c r="R157" s="212"/>
      <c r="S157" s="212"/>
      <c r="T157" s="212"/>
      <c r="U157" s="212"/>
      <c r="V157" s="129"/>
    </row>
    <row r="158" spans="1:22" x14ac:dyDescent="0.3">
      <c r="A158" s="169"/>
      <c r="B158" s="169"/>
      <c r="C158" s="212"/>
      <c r="D158" s="212"/>
      <c r="E158" s="212"/>
      <c r="F158" s="212"/>
      <c r="G158" s="212"/>
      <c r="H158" s="212"/>
      <c r="I158" s="212"/>
      <c r="J158" s="212"/>
      <c r="K158" s="212"/>
      <c r="O158" s="758" t="s">
        <v>954</v>
      </c>
      <c r="P158" s="765"/>
      <c r="Q158" s="765"/>
      <c r="R158" s="765"/>
      <c r="S158" s="765"/>
      <c r="T158" s="765"/>
      <c r="U158" s="765"/>
      <c r="V158" s="766"/>
    </row>
    <row r="159" spans="1:22" ht="27" x14ac:dyDescent="0.3">
      <c r="A159" s="512" t="s">
        <v>175</v>
      </c>
      <c r="B159" s="512" t="s">
        <v>176</v>
      </c>
      <c r="C159" s="514" t="str">
        <f t="shared" ref="C159:D159" si="223">C143</f>
        <v>Réalité 2015</v>
      </c>
      <c r="D159" s="514" t="str">
        <f t="shared" si="223"/>
        <v>Meilleure estimation 2016</v>
      </c>
      <c r="E159" s="514" t="str">
        <f t="shared" ref="E159" si="224">E143</f>
        <v>Budget 2017</v>
      </c>
      <c r="F159" s="514" t="str">
        <f t="shared" ref="F159" si="225">F143</f>
        <v>Budget 2018</v>
      </c>
      <c r="G159" s="514" t="str">
        <f t="shared" ref="G159" si="226">G143</f>
        <v>Budget 2019</v>
      </c>
      <c r="H159" s="514" t="str">
        <f t="shared" ref="H159" si="227">H143</f>
        <v>Budget 2020</v>
      </c>
      <c r="I159" s="514" t="str">
        <f t="shared" ref="I159" si="228">I143</f>
        <v>Budget 2021</v>
      </c>
      <c r="J159" s="514" t="str">
        <f t="shared" ref="J159" si="229">J143</f>
        <v>Budget 2022</v>
      </c>
      <c r="K159" s="514" t="str">
        <f t="shared" ref="K159" si="230">K143</f>
        <v>Budget 2023</v>
      </c>
      <c r="O159" s="596" t="s">
        <v>950</v>
      </c>
      <c r="P159" s="596" t="s">
        <v>951</v>
      </c>
      <c r="Q159" s="596" t="s">
        <v>952</v>
      </c>
      <c r="R159" s="596" t="s">
        <v>953</v>
      </c>
      <c r="S159" s="596" t="s">
        <v>955</v>
      </c>
      <c r="T159" s="596" t="s">
        <v>956</v>
      </c>
      <c r="U159" s="596" t="s">
        <v>957</v>
      </c>
      <c r="V159" s="596" t="s">
        <v>958</v>
      </c>
    </row>
    <row r="160" spans="1:22" x14ac:dyDescent="0.3">
      <c r="A160" s="456" t="s">
        <v>177</v>
      </c>
      <c r="B160" s="457" t="s">
        <v>178</v>
      </c>
      <c r="C160" s="171">
        <f t="shared" ref="C160:D160" si="231">SUM(C161:C166)</f>
        <v>0</v>
      </c>
      <c r="D160" s="171">
        <f t="shared" si="231"/>
        <v>0</v>
      </c>
      <c r="E160" s="171">
        <f t="shared" ref="E160" si="232">SUM(E161:E166)</f>
        <v>0</v>
      </c>
      <c r="F160" s="171">
        <f t="shared" ref="F160" si="233">SUM(F161:F166)</f>
        <v>0</v>
      </c>
      <c r="G160" s="171">
        <f t="shared" ref="G160" si="234">SUM(G161:G166)</f>
        <v>0</v>
      </c>
      <c r="H160" s="171">
        <f t="shared" ref="H160" si="235">SUM(H161:H166)</f>
        <v>0</v>
      </c>
      <c r="I160" s="171">
        <f t="shared" ref="I160" si="236">SUM(I161:I166)</f>
        <v>0</v>
      </c>
      <c r="J160" s="171">
        <f t="shared" ref="J160" si="237">SUM(J161:J166)</f>
        <v>0</v>
      </c>
      <c r="K160" s="171">
        <f t="shared" ref="K160" si="238">SUM(K161:K166)</f>
        <v>0</v>
      </c>
      <c r="O160" s="204">
        <f t="shared" ref="O160:O183" si="239">IFERROR(IF(AND(ROUND(SUM(C160:C160),0)=0,ROUND(SUM(D160:D160),0)&gt;ROUND(SUM(C160:C160),0)),"INF",(ROUND(SUM(D160:D160),0)-ROUND(SUM(C160:C160),0))/ROUND(SUM(C160:C160),0)),0)</f>
        <v>0</v>
      </c>
      <c r="P160" s="204">
        <f t="shared" ref="P160:P183" si="240">IFERROR(IF(AND(ROUND(SUM(D160),0)=0,ROUND(SUM(E160:E160),0)&gt;ROUND(SUM(D160),0)),"INF",(ROUND(SUM(E160:E160),0)-ROUND(SUM(D160),0))/ROUND(SUM(D160),0)),0)</f>
        <v>0</v>
      </c>
      <c r="Q160" s="204">
        <f t="shared" ref="Q160:Q183" si="241">IFERROR(IF(AND(ROUND(SUM(E160),0)=0,ROUND(SUM(F160:F160),0)&gt;ROUND(SUM(E160),0)),"INF",(ROUND(SUM(F160:F160),0)-ROUND(SUM(E160),0))/ROUND(SUM(E160),0)),0)</f>
        <v>0</v>
      </c>
      <c r="R160" s="204">
        <f t="shared" ref="R160:R183" si="242">IFERROR(IF(AND(ROUND(SUM(F160),0)=0,ROUND(SUM(G160:G160),0)&gt;ROUND(SUM(F160),0)),"INF",(ROUND(SUM(G160:G160),0)-ROUND(SUM(F160),0))/ROUND(SUM(F160),0)),0)</f>
        <v>0</v>
      </c>
      <c r="S160" s="204">
        <f t="shared" ref="S160:S183" si="243">IFERROR(IF(AND(ROUND(SUM(G160),0)=0,ROUND(SUM(H160:H160),0)&gt;ROUND(SUM(G160),0)),"INF",(ROUND(SUM(H160:H160),0)-ROUND(SUM(G160),0))/ROUND(SUM(G160),0)),0)</f>
        <v>0</v>
      </c>
      <c r="T160" s="204">
        <f t="shared" ref="T160:T183" si="244">IFERROR(IF(AND(ROUND(SUM(H160),0)=0,ROUND(SUM(I160:I160),0)&gt;ROUND(SUM(H160),0)),"INF",(ROUND(SUM(I160:I160),0)-ROUND(SUM(H160),0))/ROUND(SUM(H160),0)),0)</f>
        <v>0</v>
      </c>
      <c r="U160" s="204">
        <f t="shared" ref="U160:U183" si="245">IFERROR(IF(AND(ROUND(SUM(I160),0)=0,ROUND(SUM(J160:J160),0)&gt;ROUND(SUM(I160),0)),"INF",(ROUND(SUM(J160:J160),0)-ROUND(SUM(I160),0))/ROUND(SUM(I160),0)),0)</f>
        <v>0</v>
      </c>
      <c r="V160" s="459">
        <f t="shared" ref="V160:V183" si="246">IFERROR(IF(AND(ROUND(SUM(J160),0)=0,ROUND(SUM(K160:K160),0)&gt;ROUND(SUM(J160),0)),"INF",(ROUND(SUM(K160:K160),0)-ROUND(SUM(J160),0))/ROUND(SUM(J160),0)),0)</f>
        <v>0</v>
      </c>
    </row>
    <row r="161" spans="1:22" x14ac:dyDescent="0.3">
      <c r="A161" s="169" t="s">
        <v>179</v>
      </c>
      <c r="B161" s="461">
        <v>10</v>
      </c>
      <c r="C161" s="270"/>
      <c r="D161" s="270"/>
      <c r="E161" s="270"/>
      <c r="F161" s="270"/>
      <c r="G161" s="270"/>
      <c r="H161" s="270"/>
      <c r="I161" s="270"/>
      <c r="J161" s="270"/>
      <c r="K161" s="270"/>
      <c r="O161" s="204">
        <f t="shared" si="239"/>
        <v>0</v>
      </c>
      <c r="P161" s="204">
        <f t="shared" si="240"/>
        <v>0</v>
      </c>
      <c r="Q161" s="204">
        <f t="shared" si="241"/>
        <v>0</v>
      </c>
      <c r="R161" s="204">
        <f t="shared" si="242"/>
        <v>0</v>
      </c>
      <c r="S161" s="204">
        <f t="shared" si="243"/>
        <v>0</v>
      </c>
      <c r="T161" s="204">
        <f t="shared" si="244"/>
        <v>0</v>
      </c>
      <c r="U161" s="204">
        <f t="shared" si="245"/>
        <v>0</v>
      </c>
      <c r="V161" s="459">
        <f t="shared" si="246"/>
        <v>0</v>
      </c>
    </row>
    <row r="162" spans="1:22" x14ac:dyDescent="0.3">
      <c r="A162" s="169" t="s">
        <v>180</v>
      </c>
      <c r="B162" s="461">
        <v>11</v>
      </c>
      <c r="C162" s="270"/>
      <c r="D162" s="270"/>
      <c r="E162" s="270"/>
      <c r="F162" s="270"/>
      <c r="G162" s="270"/>
      <c r="H162" s="270"/>
      <c r="I162" s="270"/>
      <c r="J162" s="270"/>
      <c r="K162" s="270"/>
      <c r="O162" s="204">
        <f t="shared" si="239"/>
        <v>0</v>
      </c>
      <c r="P162" s="204">
        <f t="shared" si="240"/>
        <v>0</v>
      </c>
      <c r="Q162" s="204">
        <f t="shared" si="241"/>
        <v>0</v>
      </c>
      <c r="R162" s="204">
        <f t="shared" si="242"/>
        <v>0</v>
      </c>
      <c r="S162" s="204">
        <f t="shared" si="243"/>
        <v>0</v>
      </c>
      <c r="T162" s="204">
        <f t="shared" si="244"/>
        <v>0</v>
      </c>
      <c r="U162" s="204">
        <f t="shared" si="245"/>
        <v>0</v>
      </c>
      <c r="V162" s="459">
        <f t="shared" si="246"/>
        <v>0</v>
      </c>
    </row>
    <row r="163" spans="1:22" x14ac:dyDescent="0.3">
      <c r="A163" s="169" t="s">
        <v>181</v>
      </c>
      <c r="B163" s="461">
        <v>12</v>
      </c>
      <c r="C163" s="270"/>
      <c r="D163" s="270"/>
      <c r="E163" s="270"/>
      <c r="F163" s="270"/>
      <c r="G163" s="270"/>
      <c r="H163" s="270"/>
      <c r="I163" s="270"/>
      <c r="J163" s="270"/>
      <c r="K163" s="270"/>
      <c r="O163" s="204">
        <f t="shared" si="239"/>
        <v>0</v>
      </c>
      <c r="P163" s="204">
        <f t="shared" si="240"/>
        <v>0</v>
      </c>
      <c r="Q163" s="204">
        <f t="shared" si="241"/>
        <v>0</v>
      </c>
      <c r="R163" s="204">
        <f t="shared" si="242"/>
        <v>0</v>
      </c>
      <c r="S163" s="204">
        <f t="shared" si="243"/>
        <v>0</v>
      </c>
      <c r="T163" s="204">
        <f t="shared" si="244"/>
        <v>0</v>
      </c>
      <c r="U163" s="204">
        <f t="shared" si="245"/>
        <v>0</v>
      </c>
      <c r="V163" s="459">
        <f t="shared" si="246"/>
        <v>0</v>
      </c>
    </row>
    <row r="164" spans="1:22" x14ac:dyDescent="0.3">
      <c r="A164" s="169" t="s">
        <v>182</v>
      </c>
      <c r="B164" s="461">
        <v>13</v>
      </c>
      <c r="C164" s="270"/>
      <c r="D164" s="270"/>
      <c r="E164" s="270"/>
      <c r="F164" s="270"/>
      <c r="G164" s="270"/>
      <c r="H164" s="270"/>
      <c r="I164" s="270"/>
      <c r="J164" s="270"/>
      <c r="K164" s="270"/>
      <c r="O164" s="204">
        <f t="shared" si="239"/>
        <v>0</v>
      </c>
      <c r="P164" s="204">
        <f t="shared" si="240"/>
        <v>0</v>
      </c>
      <c r="Q164" s="204">
        <f t="shared" si="241"/>
        <v>0</v>
      </c>
      <c r="R164" s="204">
        <f t="shared" si="242"/>
        <v>0</v>
      </c>
      <c r="S164" s="204">
        <f t="shared" si="243"/>
        <v>0</v>
      </c>
      <c r="T164" s="204">
        <f t="shared" si="244"/>
        <v>0</v>
      </c>
      <c r="U164" s="204">
        <f t="shared" si="245"/>
        <v>0</v>
      </c>
      <c r="V164" s="459">
        <f t="shared" si="246"/>
        <v>0</v>
      </c>
    </row>
    <row r="165" spans="1:22" x14ac:dyDescent="0.3">
      <c r="A165" s="169" t="s">
        <v>183</v>
      </c>
      <c r="B165" s="461">
        <v>14</v>
      </c>
      <c r="C165" s="270"/>
      <c r="D165" s="270"/>
      <c r="E165" s="270"/>
      <c r="F165" s="270"/>
      <c r="G165" s="270"/>
      <c r="H165" s="270"/>
      <c r="I165" s="270"/>
      <c r="J165" s="270"/>
      <c r="K165" s="270"/>
      <c r="O165" s="204">
        <f t="shared" si="239"/>
        <v>0</v>
      </c>
      <c r="P165" s="204">
        <f t="shared" si="240"/>
        <v>0</v>
      </c>
      <c r="Q165" s="204">
        <f t="shared" si="241"/>
        <v>0</v>
      </c>
      <c r="R165" s="204">
        <f t="shared" si="242"/>
        <v>0</v>
      </c>
      <c r="S165" s="204">
        <f t="shared" si="243"/>
        <v>0</v>
      </c>
      <c r="T165" s="204">
        <f t="shared" si="244"/>
        <v>0</v>
      </c>
      <c r="U165" s="204">
        <f t="shared" si="245"/>
        <v>0</v>
      </c>
      <c r="V165" s="459">
        <f t="shared" si="246"/>
        <v>0</v>
      </c>
    </row>
    <row r="166" spans="1:22" x14ac:dyDescent="0.3">
      <c r="A166" s="169" t="s">
        <v>184</v>
      </c>
      <c r="B166" s="461">
        <v>15</v>
      </c>
      <c r="C166" s="270"/>
      <c r="D166" s="270"/>
      <c r="E166" s="270"/>
      <c r="F166" s="270"/>
      <c r="G166" s="270"/>
      <c r="H166" s="270"/>
      <c r="I166" s="270"/>
      <c r="J166" s="270"/>
      <c r="K166" s="270"/>
      <c r="O166" s="204">
        <f t="shared" si="239"/>
        <v>0</v>
      </c>
      <c r="P166" s="204">
        <f t="shared" si="240"/>
        <v>0</v>
      </c>
      <c r="Q166" s="204">
        <f t="shared" si="241"/>
        <v>0</v>
      </c>
      <c r="R166" s="204">
        <f t="shared" si="242"/>
        <v>0</v>
      </c>
      <c r="S166" s="204">
        <f t="shared" si="243"/>
        <v>0</v>
      </c>
      <c r="T166" s="204">
        <f t="shared" si="244"/>
        <v>0</v>
      </c>
      <c r="U166" s="204">
        <f t="shared" si="245"/>
        <v>0</v>
      </c>
      <c r="V166" s="459">
        <f t="shared" si="246"/>
        <v>0</v>
      </c>
    </row>
    <row r="167" spans="1:22" x14ac:dyDescent="0.3">
      <c r="A167" s="456" t="s">
        <v>185</v>
      </c>
      <c r="B167" s="457">
        <v>16</v>
      </c>
      <c r="C167" s="171">
        <f t="shared" ref="C167:K167" si="247">C168</f>
        <v>0</v>
      </c>
      <c r="D167" s="171">
        <f t="shared" si="247"/>
        <v>0</v>
      </c>
      <c r="E167" s="171">
        <f t="shared" si="247"/>
        <v>0</v>
      </c>
      <c r="F167" s="171">
        <f t="shared" si="247"/>
        <v>0</v>
      </c>
      <c r="G167" s="171">
        <f t="shared" si="247"/>
        <v>0</v>
      </c>
      <c r="H167" s="171">
        <f t="shared" si="247"/>
        <v>0</v>
      </c>
      <c r="I167" s="171">
        <f t="shared" si="247"/>
        <v>0</v>
      </c>
      <c r="J167" s="171">
        <f t="shared" si="247"/>
        <v>0</v>
      </c>
      <c r="K167" s="171">
        <f t="shared" si="247"/>
        <v>0</v>
      </c>
      <c r="O167" s="204">
        <f t="shared" si="239"/>
        <v>0</v>
      </c>
      <c r="P167" s="204">
        <f t="shared" si="240"/>
        <v>0</v>
      </c>
      <c r="Q167" s="204">
        <f t="shared" si="241"/>
        <v>0</v>
      </c>
      <c r="R167" s="204">
        <f t="shared" si="242"/>
        <v>0</v>
      </c>
      <c r="S167" s="204">
        <f t="shared" si="243"/>
        <v>0</v>
      </c>
      <c r="T167" s="204">
        <f t="shared" si="244"/>
        <v>0</v>
      </c>
      <c r="U167" s="204">
        <f t="shared" si="245"/>
        <v>0</v>
      </c>
      <c r="V167" s="459">
        <f t="shared" si="246"/>
        <v>0</v>
      </c>
    </row>
    <row r="168" spans="1:22" x14ac:dyDescent="0.3">
      <c r="A168" s="169" t="s">
        <v>186</v>
      </c>
      <c r="B168" s="461">
        <v>16</v>
      </c>
      <c r="C168" s="270"/>
      <c r="D168" s="270"/>
      <c r="E168" s="270"/>
      <c r="F168" s="270"/>
      <c r="G168" s="270"/>
      <c r="H168" s="270"/>
      <c r="I168" s="270"/>
      <c r="J168" s="270"/>
      <c r="K168" s="270"/>
      <c r="O168" s="204">
        <f t="shared" si="239"/>
        <v>0</v>
      </c>
      <c r="P168" s="204">
        <f t="shared" si="240"/>
        <v>0</v>
      </c>
      <c r="Q168" s="204">
        <f t="shared" si="241"/>
        <v>0</v>
      </c>
      <c r="R168" s="204">
        <f t="shared" si="242"/>
        <v>0</v>
      </c>
      <c r="S168" s="204">
        <f t="shared" si="243"/>
        <v>0</v>
      </c>
      <c r="T168" s="204">
        <f t="shared" si="244"/>
        <v>0</v>
      </c>
      <c r="U168" s="204">
        <f t="shared" si="245"/>
        <v>0</v>
      </c>
      <c r="V168" s="459">
        <f t="shared" si="246"/>
        <v>0</v>
      </c>
    </row>
    <row r="169" spans="1:22" x14ac:dyDescent="0.3">
      <c r="A169" s="456" t="s">
        <v>187</v>
      </c>
      <c r="B169" s="457" t="s">
        <v>188</v>
      </c>
      <c r="C169" s="171">
        <f t="shared" ref="C169:D169" si="248">SUM(C170,C175,C182)</f>
        <v>0</v>
      </c>
      <c r="D169" s="171">
        <f t="shared" si="248"/>
        <v>0</v>
      </c>
      <c r="E169" s="171">
        <f t="shared" ref="E169" si="249">SUM(E170,E175,E182)</f>
        <v>0</v>
      </c>
      <c r="F169" s="171">
        <f t="shared" ref="F169" si="250">SUM(F170,F175,F182)</f>
        <v>0</v>
      </c>
      <c r="G169" s="171">
        <f t="shared" ref="G169" si="251">SUM(G170,G175,G182)</f>
        <v>0</v>
      </c>
      <c r="H169" s="171">
        <f t="shared" ref="H169" si="252">SUM(H170,H175,H182)</f>
        <v>0</v>
      </c>
      <c r="I169" s="171">
        <f t="shared" ref="I169" si="253">SUM(I170,I175,I182)</f>
        <v>0</v>
      </c>
      <c r="J169" s="171">
        <f t="shared" ref="J169" si="254">SUM(J170,J175,J182)</f>
        <v>0</v>
      </c>
      <c r="K169" s="171">
        <f t="shared" ref="K169" si="255">SUM(K170,K175,K182)</f>
        <v>0</v>
      </c>
      <c r="O169" s="204">
        <f t="shared" si="239"/>
        <v>0</v>
      </c>
      <c r="P169" s="204">
        <f t="shared" si="240"/>
        <v>0</v>
      </c>
      <c r="Q169" s="204">
        <f t="shared" si="241"/>
        <v>0</v>
      </c>
      <c r="R169" s="204">
        <f t="shared" si="242"/>
        <v>0</v>
      </c>
      <c r="S169" s="204">
        <f t="shared" si="243"/>
        <v>0</v>
      </c>
      <c r="T169" s="204">
        <f t="shared" si="244"/>
        <v>0</v>
      </c>
      <c r="U169" s="204">
        <f t="shared" si="245"/>
        <v>0</v>
      </c>
      <c r="V169" s="459">
        <f t="shared" si="246"/>
        <v>0</v>
      </c>
    </row>
    <row r="170" spans="1:22" x14ac:dyDescent="0.3">
      <c r="A170" s="456" t="s">
        <v>895</v>
      </c>
      <c r="B170" s="457">
        <v>17</v>
      </c>
      <c r="C170" s="171">
        <f t="shared" ref="C170:D170" si="256">SUM(C171,C174)</f>
        <v>0</v>
      </c>
      <c r="D170" s="171">
        <f t="shared" si="256"/>
        <v>0</v>
      </c>
      <c r="E170" s="171">
        <f t="shared" ref="E170" si="257">SUM(E171,E174)</f>
        <v>0</v>
      </c>
      <c r="F170" s="171">
        <f t="shared" ref="F170" si="258">SUM(F171,F174)</f>
        <v>0</v>
      </c>
      <c r="G170" s="171">
        <f t="shared" ref="G170" si="259">SUM(G171,G174)</f>
        <v>0</v>
      </c>
      <c r="H170" s="171">
        <f t="shared" ref="H170" si="260">SUM(H171,H174)</f>
        <v>0</v>
      </c>
      <c r="I170" s="171">
        <f t="shared" ref="I170" si="261">SUM(I171,I174)</f>
        <v>0</v>
      </c>
      <c r="J170" s="171">
        <f t="shared" ref="J170" si="262">SUM(J171,J174)</f>
        <v>0</v>
      </c>
      <c r="K170" s="171">
        <f t="shared" ref="K170" si="263">SUM(K171,K174)</f>
        <v>0</v>
      </c>
      <c r="O170" s="204">
        <f t="shared" si="239"/>
        <v>0</v>
      </c>
      <c r="P170" s="204">
        <f t="shared" si="240"/>
        <v>0</v>
      </c>
      <c r="Q170" s="204">
        <f t="shared" si="241"/>
        <v>0</v>
      </c>
      <c r="R170" s="204">
        <f t="shared" si="242"/>
        <v>0</v>
      </c>
      <c r="S170" s="204">
        <f t="shared" si="243"/>
        <v>0</v>
      </c>
      <c r="T170" s="204">
        <f t="shared" si="244"/>
        <v>0</v>
      </c>
      <c r="U170" s="204">
        <f t="shared" si="245"/>
        <v>0</v>
      </c>
      <c r="V170" s="459">
        <f t="shared" si="246"/>
        <v>0</v>
      </c>
    </row>
    <row r="171" spans="1:22" x14ac:dyDescent="0.3">
      <c r="A171" s="456" t="s">
        <v>189</v>
      </c>
      <c r="B171" s="457" t="s">
        <v>190</v>
      </c>
      <c r="C171" s="171">
        <f t="shared" ref="C171:D171" si="264">SUM(C172:C173)</f>
        <v>0</v>
      </c>
      <c r="D171" s="171">
        <f t="shared" si="264"/>
        <v>0</v>
      </c>
      <c r="E171" s="171">
        <f t="shared" ref="E171:K171" si="265">SUM(E172:E173)</f>
        <v>0</v>
      </c>
      <c r="F171" s="171">
        <f t="shared" si="265"/>
        <v>0</v>
      </c>
      <c r="G171" s="171">
        <f t="shared" si="265"/>
        <v>0</v>
      </c>
      <c r="H171" s="171">
        <f t="shared" si="265"/>
        <v>0</v>
      </c>
      <c r="I171" s="171">
        <f t="shared" si="265"/>
        <v>0</v>
      </c>
      <c r="J171" s="171">
        <f t="shared" si="265"/>
        <v>0</v>
      </c>
      <c r="K171" s="171">
        <f t="shared" si="265"/>
        <v>0</v>
      </c>
      <c r="O171" s="204">
        <f t="shared" si="239"/>
        <v>0</v>
      </c>
      <c r="P171" s="204">
        <f t="shared" si="240"/>
        <v>0</v>
      </c>
      <c r="Q171" s="204">
        <f t="shared" si="241"/>
        <v>0</v>
      </c>
      <c r="R171" s="204">
        <f t="shared" si="242"/>
        <v>0</v>
      </c>
      <c r="S171" s="204">
        <f t="shared" si="243"/>
        <v>0</v>
      </c>
      <c r="T171" s="204">
        <f t="shared" si="244"/>
        <v>0</v>
      </c>
      <c r="U171" s="204">
        <f t="shared" si="245"/>
        <v>0</v>
      </c>
      <c r="V171" s="459">
        <f t="shared" si="246"/>
        <v>0</v>
      </c>
    </row>
    <row r="172" spans="1:22" x14ac:dyDescent="0.3">
      <c r="A172" s="472" t="s">
        <v>191</v>
      </c>
      <c r="B172" s="461"/>
      <c r="C172" s="270"/>
      <c r="D172" s="270"/>
      <c r="E172" s="270"/>
      <c r="F172" s="270"/>
      <c r="G172" s="270"/>
      <c r="H172" s="270"/>
      <c r="I172" s="270"/>
      <c r="J172" s="270"/>
      <c r="K172" s="270"/>
      <c r="O172" s="204">
        <f t="shared" si="239"/>
        <v>0</v>
      </c>
      <c r="P172" s="204">
        <f t="shared" si="240"/>
        <v>0</v>
      </c>
      <c r="Q172" s="204">
        <f t="shared" si="241"/>
        <v>0</v>
      </c>
      <c r="R172" s="204">
        <f t="shared" si="242"/>
        <v>0</v>
      </c>
      <c r="S172" s="204">
        <f t="shared" si="243"/>
        <v>0</v>
      </c>
      <c r="T172" s="204">
        <f t="shared" si="244"/>
        <v>0</v>
      </c>
      <c r="U172" s="204">
        <f t="shared" si="245"/>
        <v>0</v>
      </c>
      <c r="V172" s="459">
        <f t="shared" si="246"/>
        <v>0</v>
      </c>
    </row>
    <row r="173" spans="1:22" x14ac:dyDescent="0.3">
      <c r="A173" s="472" t="s">
        <v>192</v>
      </c>
      <c r="B173" s="461"/>
      <c r="C173" s="270"/>
      <c r="D173" s="270"/>
      <c r="E173" s="270"/>
      <c r="F173" s="270"/>
      <c r="G173" s="270"/>
      <c r="H173" s="270"/>
      <c r="I173" s="270"/>
      <c r="J173" s="270"/>
      <c r="K173" s="270"/>
      <c r="O173" s="204">
        <f t="shared" si="239"/>
        <v>0</v>
      </c>
      <c r="P173" s="204">
        <f t="shared" si="240"/>
        <v>0</v>
      </c>
      <c r="Q173" s="204">
        <f t="shared" si="241"/>
        <v>0</v>
      </c>
      <c r="R173" s="204">
        <f t="shared" si="242"/>
        <v>0</v>
      </c>
      <c r="S173" s="204">
        <f t="shared" si="243"/>
        <v>0</v>
      </c>
      <c r="T173" s="204">
        <f t="shared" si="244"/>
        <v>0</v>
      </c>
      <c r="U173" s="204">
        <f t="shared" si="245"/>
        <v>0</v>
      </c>
      <c r="V173" s="459">
        <f t="shared" si="246"/>
        <v>0</v>
      </c>
    </row>
    <row r="174" spans="1:22" x14ac:dyDescent="0.3">
      <c r="A174" s="472" t="s">
        <v>193</v>
      </c>
      <c r="B174" s="461" t="s">
        <v>194</v>
      </c>
      <c r="C174" s="270"/>
      <c r="D174" s="270"/>
      <c r="E174" s="270"/>
      <c r="F174" s="270"/>
      <c r="G174" s="270"/>
      <c r="H174" s="270"/>
      <c r="I174" s="270"/>
      <c r="J174" s="270"/>
      <c r="K174" s="270"/>
      <c r="O174" s="204">
        <f t="shared" si="239"/>
        <v>0</v>
      </c>
      <c r="P174" s="204">
        <f t="shared" si="240"/>
        <v>0</v>
      </c>
      <c r="Q174" s="204">
        <f t="shared" si="241"/>
        <v>0</v>
      </c>
      <c r="R174" s="204">
        <f t="shared" si="242"/>
        <v>0</v>
      </c>
      <c r="S174" s="204">
        <f t="shared" si="243"/>
        <v>0</v>
      </c>
      <c r="T174" s="204">
        <f t="shared" si="244"/>
        <v>0</v>
      </c>
      <c r="U174" s="204">
        <f t="shared" si="245"/>
        <v>0</v>
      </c>
      <c r="V174" s="459">
        <f t="shared" si="246"/>
        <v>0</v>
      </c>
    </row>
    <row r="175" spans="1:22" x14ac:dyDescent="0.3">
      <c r="A175" s="456" t="s">
        <v>195</v>
      </c>
      <c r="B175" s="457" t="s">
        <v>196</v>
      </c>
      <c r="C175" s="171">
        <f t="shared" ref="C175:D175" si="266">SUM(C176:C181)</f>
        <v>0</v>
      </c>
      <c r="D175" s="171">
        <f t="shared" si="266"/>
        <v>0</v>
      </c>
      <c r="E175" s="171">
        <f t="shared" ref="E175" si="267">SUM(E176:E181)</f>
        <v>0</v>
      </c>
      <c r="F175" s="171">
        <f t="shared" ref="F175" si="268">SUM(F176:F181)</f>
        <v>0</v>
      </c>
      <c r="G175" s="171">
        <f t="shared" ref="G175" si="269">SUM(G176:G181)</f>
        <v>0</v>
      </c>
      <c r="H175" s="171">
        <f t="shared" ref="H175" si="270">SUM(H176:H181)</f>
        <v>0</v>
      </c>
      <c r="I175" s="171">
        <f t="shared" ref="I175" si="271">SUM(I176:I181)</f>
        <v>0</v>
      </c>
      <c r="J175" s="171">
        <f t="shared" ref="J175" si="272">SUM(J176:J181)</f>
        <v>0</v>
      </c>
      <c r="K175" s="171">
        <f t="shared" ref="K175" si="273">SUM(K176:K181)</f>
        <v>0</v>
      </c>
      <c r="O175" s="204">
        <f t="shared" si="239"/>
        <v>0</v>
      </c>
      <c r="P175" s="204">
        <f t="shared" si="240"/>
        <v>0</v>
      </c>
      <c r="Q175" s="204">
        <f t="shared" si="241"/>
        <v>0</v>
      </c>
      <c r="R175" s="204">
        <f t="shared" si="242"/>
        <v>0</v>
      </c>
      <c r="S175" s="204">
        <f t="shared" si="243"/>
        <v>0</v>
      </c>
      <c r="T175" s="204">
        <f t="shared" si="244"/>
        <v>0</v>
      </c>
      <c r="U175" s="204">
        <f t="shared" si="245"/>
        <v>0</v>
      </c>
      <c r="V175" s="459">
        <f t="shared" si="246"/>
        <v>0</v>
      </c>
    </row>
    <row r="176" spans="1:22" x14ac:dyDescent="0.3">
      <c r="A176" s="472" t="s">
        <v>197</v>
      </c>
      <c r="B176" s="461">
        <v>42</v>
      </c>
      <c r="C176" s="270"/>
      <c r="D176" s="270"/>
      <c r="E176" s="270"/>
      <c r="F176" s="270"/>
      <c r="G176" s="270"/>
      <c r="H176" s="270"/>
      <c r="I176" s="270"/>
      <c r="J176" s="270"/>
      <c r="K176" s="270"/>
      <c r="O176" s="204">
        <f t="shared" si="239"/>
        <v>0</v>
      </c>
      <c r="P176" s="204">
        <f t="shared" si="240"/>
        <v>0</v>
      </c>
      <c r="Q176" s="204">
        <f t="shared" si="241"/>
        <v>0</v>
      </c>
      <c r="R176" s="204">
        <f t="shared" si="242"/>
        <v>0</v>
      </c>
      <c r="S176" s="204">
        <f t="shared" si="243"/>
        <v>0</v>
      </c>
      <c r="T176" s="204">
        <f t="shared" si="244"/>
        <v>0</v>
      </c>
      <c r="U176" s="204">
        <f t="shared" si="245"/>
        <v>0</v>
      </c>
      <c r="V176" s="459">
        <f t="shared" si="246"/>
        <v>0</v>
      </c>
    </row>
    <row r="177" spans="1:22" x14ac:dyDescent="0.3">
      <c r="A177" s="472" t="s">
        <v>198</v>
      </c>
      <c r="B177" s="461">
        <v>43</v>
      </c>
      <c r="C177" s="270"/>
      <c r="D177" s="270"/>
      <c r="E177" s="270"/>
      <c r="F177" s="270"/>
      <c r="G177" s="270"/>
      <c r="H177" s="270"/>
      <c r="I177" s="270"/>
      <c r="J177" s="270"/>
      <c r="K177" s="270"/>
      <c r="O177" s="204">
        <f t="shared" si="239"/>
        <v>0</v>
      </c>
      <c r="P177" s="204">
        <f t="shared" si="240"/>
        <v>0</v>
      </c>
      <c r="Q177" s="204">
        <f t="shared" si="241"/>
        <v>0</v>
      </c>
      <c r="R177" s="204">
        <f t="shared" si="242"/>
        <v>0</v>
      </c>
      <c r="S177" s="204">
        <f t="shared" si="243"/>
        <v>0</v>
      </c>
      <c r="T177" s="204">
        <f t="shared" si="244"/>
        <v>0</v>
      </c>
      <c r="U177" s="204">
        <f t="shared" si="245"/>
        <v>0</v>
      </c>
      <c r="V177" s="459">
        <f t="shared" si="246"/>
        <v>0</v>
      </c>
    </row>
    <row r="178" spans="1:22" x14ac:dyDescent="0.3">
      <c r="A178" s="472" t="s">
        <v>199</v>
      </c>
      <c r="B178" s="461">
        <v>44</v>
      </c>
      <c r="C178" s="270"/>
      <c r="D178" s="270"/>
      <c r="E178" s="270"/>
      <c r="F178" s="270"/>
      <c r="G178" s="270"/>
      <c r="H178" s="270"/>
      <c r="I178" s="270"/>
      <c r="J178" s="270"/>
      <c r="K178" s="270"/>
      <c r="O178" s="204">
        <f t="shared" si="239"/>
        <v>0</v>
      </c>
      <c r="P178" s="204">
        <f t="shared" si="240"/>
        <v>0</v>
      </c>
      <c r="Q178" s="204">
        <f t="shared" si="241"/>
        <v>0</v>
      </c>
      <c r="R178" s="204">
        <f t="shared" si="242"/>
        <v>0</v>
      </c>
      <c r="S178" s="204">
        <f t="shared" si="243"/>
        <v>0</v>
      </c>
      <c r="T178" s="204">
        <f t="shared" si="244"/>
        <v>0</v>
      </c>
      <c r="U178" s="204">
        <f t="shared" si="245"/>
        <v>0</v>
      </c>
      <c r="V178" s="459">
        <f t="shared" si="246"/>
        <v>0</v>
      </c>
    </row>
    <row r="179" spans="1:22" x14ac:dyDescent="0.3">
      <c r="A179" s="472" t="s">
        <v>200</v>
      </c>
      <c r="B179" s="461">
        <v>46</v>
      </c>
      <c r="C179" s="270"/>
      <c r="D179" s="270"/>
      <c r="E179" s="270"/>
      <c r="F179" s="270"/>
      <c r="G179" s="270"/>
      <c r="H179" s="270"/>
      <c r="I179" s="270"/>
      <c r="J179" s="270"/>
      <c r="K179" s="270"/>
      <c r="O179" s="204">
        <f t="shared" si="239"/>
        <v>0</v>
      </c>
      <c r="P179" s="204">
        <f t="shared" si="240"/>
        <v>0</v>
      </c>
      <c r="Q179" s="204">
        <f t="shared" si="241"/>
        <v>0</v>
      </c>
      <c r="R179" s="204">
        <f t="shared" si="242"/>
        <v>0</v>
      </c>
      <c r="S179" s="204">
        <f t="shared" si="243"/>
        <v>0</v>
      </c>
      <c r="T179" s="204">
        <f t="shared" si="244"/>
        <v>0</v>
      </c>
      <c r="U179" s="204">
        <f t="shared" si="245"/>
        <v>0</v>
      </c>
      <c r="V179" s="459">
        <f t="shared" si="246"/>
        <v>0</v>
      </c>
    </row>
    <row r="180" spans="1:22" x14ac:dyDescent="0.3">
      <c r="A180" s="472" t="s">
        <v>201</v>
      </c>
      <c r="B180" s="461">
        <v>45</v>
      </c>
      <c r="C180" s="270"/>
      <c r="D180" s="270"/>
      <c r="E180" s="270"/>
      <c r="F180" s="270"/>
      <c r="G180" s="270"/>
      <c r="H180" s="270"/>
      <c r="I180" s="270"/>
      <c r="J180" s="270"/>
      <c r="K180" s="270"/>
      <c r="O180" s="204">
        <f t="shared" si="239"/>
        <v>0</v>
      </c>
      <c r="P180" s="204">
        <f t="shared" si="240"/>
        <v>0</v>
      </c>
      <c r="Q180" s="204">
        <f t="shared" si="241"/>
        <v>0</v>
      </c>
      <c r="R180" s="204">
        <f t="shared" si="242"/>
        <v>0</v>
      </c>
      <c r="S180" s="204">
        <f t="shared" si="243"/>
        <v>0</v>
      </c>
      <c r="T180" s="204">
        <f t="shared" si="244"/>
        <v>0</v>
      </c>
      <c r="U180" s="204">
        <f t="shared" si="245"/>
        <v>0</v>
      </c>
      <c r="V180" s="459">
        <f t="shared" si="246"/>
        <v>0</v>
      </c>
    </row>
    <row r="181" spans="1:22" x14ac:dyDescent="0.3">
      <c r="A181" s="472" t="s">
        <v>202</v>
      </c>
      <c r="B181" s="461" t="s">
        <v>203</v>
      </c>
      <c r="C181" s="270"/>
      <c r="D181" s="270"/>
      <c r="E181" s="270"/>
      <c r="F181" s="270"/>
      <c r="G181" s="270"/>
      <c r="H181" s="270"/>
      <c r="I181" s="270"/>
      <c r="J181" s="270"/>
      <c r="K181" s="270"/>
      <c r="O181" s="204">
        <f t="shared" si="239"/>
        <v>0</v>
      </c>
      <c r="P181" s="204">
        <f t="shared" si="240"/>
        <v>0</v>
      </c>
      <c r="Q181" s="204">
        <f t="shared" si="241"/>
        <v>0</v>
      </c>
      <c r="R181" s="204">
        <f t="shared" si="242"/>
        <v>0</v>
      </c>
      <c r="S181" s="204">
        <f t="shared" si="243"/>
        <v>0</v>
      </c>
      <c r="T181" s="204">
        <f t="shared" si="244"/>
        <v>0</v>
      </c>
      <c r="U181" s="204">
        <f t="shared" si="245"/>
        <v>0</v>
      </c>
      <c r="V181" s="459">
        <f t="shared" si="246"/>
        <v>0</v>
      </c>
    </row>
    <row r="182" spans="1:22" x14ac:dyDescent="0.3">
      <c r="A182" s="580" t="s">
        <v>171</v>
      </c>
      <c r="B182" s="581" t="s">
        <v>204</v>
      </c>
      <c r="C182" s="327"/>
      <c r="D182" s="327"/>
      <c r="E182" s="327"/>
      <c r="F182" s="327"/>
      <c r="G182" s="327"/>
      <c r="H182" s="327"/>
      <c r="I182" s="327"/>
      <c r="J182" s="327"/>
      <c r="K182" s="327"/>
      <c r="O182" s="204">
        <f t="shared" si="239"/>
        <v>0</v>
      </c>
      <c r="P182" s="204">
        <f t="shared" si="240"/>
        <v>0</v>
      </c>
      <c r="Q182" s="204">
        <f t="shared" si="241"/>
        <v>0</v>
      </c>
      <c r="R182" s="204">
        <f t="shared" si="242"/>
        <v>0</v>
      </c>
      <c r="S182" s="204">
        <f t="shared" si="243"/>
        <v>0</v>
      </c>
      <c r="T182" s="204">
        <f t="shared" si="244"/>
        <v>0</v>
      </c>
      <c r="U182" s="204">
        <f t="shared" si="245"/>
        <v>0</v>
      </c>
      <c r="V182" s="459">
        <f t="shared" si="246"/>
        <v>0</v>
      </c>
    </row>
    <row r="183" spans="1:22" x14ac:dyDescent="0.3">
      <c r="A183" s="464" t="s">
        <v>205</v>
      </c>
      <c r="B183" s="465" t="s">
        <v>206</v>
      </c>
      <c r="C183" s="127">
        <f t="shared" ref="C183:K183" si="274">SUM(C160,C167,C170,C175,C182)</f>
        <v>0</v>
      </c>
      <c r="D183" s="127">
        <f t="shared" si="274"/>
        <v>0</v>
      </c>
      <c r="E183" s="127">
        <f t="shared" si="274"/>
        <v>0</v>
      </c>
      <c r="F183" s="127">
        <f t="shared" si="274"/>
        <v>0</v>
      </c>
      <c r="G183" s="127">
        <f t="shared" si="274"/>
        <v>0</v>
      </c>
      <c r="H183" s="127">
        <f t="shared" si="274"/>
        <v>0</v>
      </c>
      <c r="I183" s="127">
        <f t="shared" si="274"/>
        <v>0</v>
      </c>
      <c r="J183" s="127">
        <f t="shared" si="274"/>
        <v>0</v>
      </c>
      <c r="K183" s="127">
        <f t="shared" si="274"/>
        <v>0</v>
      </c>
      <c r="O183" s="473">
        <f t="shared" si="239"/>
        <v>0</v>
      </c>
      <c r="P183" s="473">
        <f t="shared" si="240"/>
        <v>0</v>
      </c>
      <c r="Q183" s="473">
        <f t="shared" si="241"/>
        <v>0</v>
      </c>
      <c r="R183" s="473">
        <f t="shared" si="242"/>
        <v>0</v>
      </c>
      <c r="S183" s="473">
        <f t="shared" si="243"/>
        <v>0</v>
      </c>
      <c r="T183" s="473">
        <f t="shared" si="244"/>
        <v>0</v>
      </c>
      <c r="U183" s="473">
        <f t="shared" si="245"/>
        <v>0</v>
      </c>
      <c r="V183" s="473">
        <f t="shared" si="246"/>
        <v>0</v>
      </c>
    </row>
    <row r="184" spans="1:22" x14ac:dyDescent="0.3">
      <c r="A184" s="540"/>
      <c r="B184" s="541"/>
      <c r="C184" s="542"/>
      <c r="D184" s="542"/>
      <c r="E184" s="542"/>
      <c r="F184" s="542"/>
      <c r="G184" s="542"/>
      <c r="H184" s="542"/>
      <c r="I184" s="542"/>
      <c r="J184" s="542"/>
      <c r="K184" s="542"/>
      <c r="O184" s="543"/>
      <c r="P184" s="543"/>
      <c r="Q184" s="543"/>
      <c r="R184" s="543"/>
      <c r="S184" s="543"/>
      <c r="T184" s="543"/>
      <c r="U184" s="543"/>
      <c r="V184" s="543"/>
    </row>
    <row r="185" spans="1:22" x14ac:dyDescent="0.3">
      <c r="A185" s="537" t="s">
        <v>827</v>
      </c>
      <c r="B185" s="538"/>
      <c r="C185" s="539"/>
      <c r="D185" s="539"/>
      <c r="E185" s="538"/>
      <c r="F185" s="538"/>
      <c r="G185" s="538"/>
      <c r="H185" s="538"/>
      <c r="I185" s="538"/>
      <c r="J185" s="538"/>
      <c r="K185" s="538"/>
      <c r="L185" s="538"/>
      <c r="M185" s="538"/>
      <c r="N185" s="538"/>
      <c r="O185" s="538"/>
      <c r="P185" s="538"/>
      <c r="Q185" s="538"/>
      <c r="R185" s="538"/>
      <c r="S185" s="538"/>
      <c r="T185" s="538"/>
      <c r="U185" s="538"/>
      <c r="V185" s="538"/>
    </row>
    <row r="187" spans="1:22" x14ac:dyDescent="0.3">
      <c r="O187" s="758" t="s">
        <v>954</v>
      </c>
      <c r="P187" s="765"/>
      <c r="Q187" s="765"/>
      <c r="R187" s="765"/>
      <c r="S187" s="765"/>
      <c r="T187" s="765"/>
      <c r="U187" s="765"/>
      <c r="V187" s="766"/>
    </row>
    <row r="188" spans="1:22" ht="27" x14ac:dyDescent="0.3">
      <c r="A188" s="512" t="s">
        <v>154</v>
      </c>
      <c r="B188" s="512" t="s">
        <v>176</v>
      </c>
      <c r="C188" s="513" t="s">
        <v>110</v>
      </c>
      <c r="D188" s="512" t="s">
        <v>132</v>
      </c>
      <c r="E188" s="512" t="s">
        <v>299</v>
      </c>
      <c r="F188" s="512" t="s">
        <v>319</v>
      </c>
      <c r="G188" s="512" t="s">
        <v>298</v>
      </c>
      <c r="H188" s="512" t="s">
        <v>294</v>
      </c>
      <c r="I188" s="512" t="s">
        <v>295</v>
      </c>
      <c r="J188" s="512" t="s">
        <v>296</v>
      </c>
      <c r="K188" s="512" t="s">
        <v>297</v>
      </c>
      <c r="O188" s="596" t="s">
        <v>950</v>
      </c>
      <c r="P188" s="596" t="s">
        <v>951</v>
      </c>
      <c r="Q188" s="596" t="s">
        <v>952</v>
      </c>
      <c r="R188" s="596" t="s">
        <v>953</v>
      </c>
      <c r="S188" s="596" t="s">
        <v>955</v>
      </c>
      <c r="T188" s="596" t="s">
        <v>956</v>
      </c>
      <c r="U188" s="596" t="s">
        <v>957</v>
      </c>
      <c r="V188" s="596" t="s">
        <v>958</v>
      </c>
    </row>
    <row r="189" spans="1:22" x14ac:dyDescent="0.3">
      <c r="A189" s="456" t="s">
        <v>155</v>
      </c>
      <c r="B189" s="457" t="s">
        <v>156</v>
      </c>
      <c r="C189" s="171">
        <f t="shared" ref="C189:K189" si="275">SUM(C9,C54,C99,C144)</f>
        <v>0</v>
      </c>
      <c r="D189" s="171">
        <f t="shared" si="275"/>
        <v>0</v>
      </c>
      <c r="E189" s="171">
        <f t="shared" si="275"/>
        <v>0</v>
      </c>
      <c r="F189" s="171">
        <f t="shared" si="275"/>
        <v>0</v>
      </c>
      <c r="G189" s="171">
        <f t="shared" si="275"/>
        <v>0</v>
      </c>
      <c r="H189" s="171">
        <f t="shared" si="275"/>
        <v>0</v>
      </c>
      <c r="I189" s="171">
        <f t="shared" si="275"/>
        <v>0</v>
      </c>
      <c r="J189" s="171">
        <f t="shared" si="275"/>
        <v>0</v>
      </c>
      <c r="K189" s="171">
        <f t="shared" si="275"/>
        <v>0</v>
      </c>
      <c r="O189" s="204">
        <f t="shared" ref="O189:O201" si="276">IFERROR(IF(AND(ROUND(SUM(C189:C189),0)=0,ROUND(SUM(D189:D189),0)&gt;ROUND(SUM(C189:C189),0)),"INF",(ROUND(SUM(D189:D189),0)-ROUND(SUM(C189:C189),0))/ROUND(SUM(C189:C189),0)),0)</f>
        <v>0</v>
      </c>
      <c r="P189" s="204">
        <f t="shared" ref="P189:P201" si="277">IFERROR(IF(AND(ROUND(SUM(D189),0)=0,ROUND(SUM(E189:E189),0)&gt;ROUND(SUM(D189),0)),"INF",(ROUND(SUM(E189:E189),0)-ROUND(SUM(D189),0))/ROUND(SUM(D189),0)),0)</f>
        <v>0</v>
      </c>
      <c r="Q189" s="204">
        <f t="shared" ref="Q189:Q201" si="278">IFERROR(IF(AND(ROUND(SUM(E189),0)=0,ROUND(SUM(F189:F189),0)&gt;ROUND(SUM(E189),0)),"INF",(ROUND(SUM(F189:F189),0)-ROUND(SUM(E189),0))/ROUND(SUM(E189),0)),0)</f>
        <v>0</v>
      </c>
      <c r="R189" s="204">
        <f t="shared" ref="R189:R201" si="279">IFERROR(IF(AND(ROUND(SUM(F189),0)=0,ROUND(SUM(G189:G189),0)&gt;ROUND(SUM(F189),0)),"INF",(ROUND(SUM(G189:G189),0)-ROUND(SUM(F189),0))/ROUND(SUM(F189),0)),0)</f>
        <v>0</v>
      </c>
      <c r="S189" s="204">
        <f t="shared" ref="S189:S201" si="280">IFERROR(IF(AND(ROUND(SUM(G189),0)=0,ROUND(SUM(H189:H189),0)&gt;ROUND(SUM(G189),0)),"INF",(ROUND(SUM(H189:H189),0)-ROUND(SUM(G189),0))/ROUND(SUM(G189),0)),0)</f>
        <v>0</v>
      </c>
      <c r="T189" s="204">
        <f t="shared" ref="T189:T201" si="281">IFERROR(IF(AND(ROUND(SUM(H189),0)=0,ROUND(SUM(I189:I189),0)&gt;ROUND(SUM(H189),0)),"INF",(ROUND(SUM(I189:I189),0)-ROUND(SUM(H189),0))/ROUND(SUM(H189),0)),0)</f>
        <v>0</v>
      </c>
      <c r="U189" s="204">
        <f t="shared" ref="U189:U201" si="282">IFERROR(IF(AND(ROUND(SUM(I189),0)=0,ROUND(SUM(J189:J189),0)&gt;ROUND(SUM(I189),0)),"INF",(ROUND(SUM(J189:J189),0)-ROUND(SUM(I189),0))/ROUND(SUM(I189),0)),0)</f>
        <v>0</v>
      </c>
      <c r="V189" s="459">
        <f t="shared" ref="V189:V201" si="283">IFERROR(IF(AND(ROUND(SUM(J189),0)=0,ROUND(SUM(K189:K189),0)&gt;ROUND(SUM(J189),0)),"INF",(ROUND(SUM(K189:K189),0)-ROUND(SUM(J189),0))/ROUND(SUM(J189),0)),0)</f>
        <v>0</v>
      </c>
    </row>
    <row r="190" spans="1:22" x14ac:dyDescent="0.3">
      <c r="A190" s="169" t="s">
        <v>157</v>
      </c>
      <c r="B190" s="461">
        <v>20</v>
      </c>
      <c r="C190" s="171">
        <f t="shared" ref="C190:K190" si="284">SUM(C10,C55,C100,C145)</f>
        <v>0</v>
      </c>
      <c r="D190" s="171">
        <f t="shared" si="284"/>
        <v>0</v>
      </c>
      <c r="E190" s="171">
        <f t="shared" si="284"/>
        <v>0</v>
      </c>
      <c r="F190" s="171">
        <f t="shared" si="284"/>
        <v>0</v>
      </c>
      <c r="G190" s="171">
        <f t="shared" si="284"/>
        <v>0</v>
      </c>
      <c r="H190" s="171">
        <f t="shared" si="284"/>
        <v>0</v>
      </c>
      <c r="I190" s="171">
        <f t="shared" si="284"/>
        <v>0</v>
      </c>
      <c r="J190" s="171">
        <f t="shared" si="284"/>
        <v>0</v>
      </c>
      <c r="K190" s="171">
        <f t="shared" si="284"/>
        <v>0</v>
      </c>
      <c r="O190" s="204">
        <f t="shared" si="276"/>
        <v>0</v>
      </c>
      <c r="P190" s="204">
        <f t="shared" si="277"/>
        <v>0</v>
      </c>
      <c r="Q190" s="204">
        <f t="shared" si="278"/>
        <v>0</v>
      </c>
      <c r="R190" s="204">
        <f t="shared" si="279"/>
        <v>0</v>
      </c>
      <c r="S190" s="204">
        <f t="shared" si="280"/>
        <v>0</v>
      </c>
      <c r="T190" s="204">
        <f t="shared" si="281"/>
        <v>0</v>
      </c>
      <c r="U190" s="204">
        <f t="shared" si="282"/>
        <v>0</v>
      </c>
      <c r="V190" s="459">
        <f t="shared" si="283"/>
        <v>0</v>
      </c>
    </row>
    <row r="191" spans="1:22" x14ac:dyDescent="0.3">
      <c r="A191" s="169" t="s">
        <v>158</v>
      </c>
      <c r="B191" s="461">
        <v>21</v>
      </c>
      <c r="C191" s="171">
        <f t="shared" ref="C191:K191" si="285">SUM(C11,C56,C101,C146)</f>
        <v>0</v>
      </c>
      <c r="D191" s="171">
        <f t="shared" si="285"/>
        <v>0</v>
      </c>
      <c r="E191" s="171">
        <f t="shared" si="285"/>
        <v>0</v>
      </c>
      <c r="F191" s="171">
        <f t="shared" si="285"/>
        <v>0</v>
      </c>
      <c r="G191" s="171">
        <f t="shared" si="285"/>
        <v>0</v>
      </c>
      <c r="H191" s="171">
        <f t="shared" si="285"/>
        <v>0</v>
      </c>
      <c r="I191" s="171">
        <f t="shared" si="285"/>
        <v>0</v>
      </c>
      <c r="J191" s="171">
        <f t="shared" si="285"/>
        <v>0</v>
      </c>
      <c r="K191" s="171">
        <f t="shared" si="285"/>
        <v>0</v>
      </c>
      <c r="O191" s="204">
        <f t="shared" si="276"/>
        <v>0</v>
      </c>
      <c r="P191" s="204">
        <f t="shared" si="277"/>
        <v>0</v>
      </c>
      <c r="Q191" s="204">
        <f t="shared" si="278"/>
        <v>0</v>
      </c>
      <c r="R191" s="204">
        <f t="shared" si="279"/>
        <v>0</v>
      </c>
      <c r="S191" s="204">
        <f t="shared" si="280"/>
        <v>0</v>
      </c>
      <c r="T191" s="204">
        <f t="shared" si="281"/>
        <v>0</v>
      </c>
      <c r="U191" s="204">
        <f t="shared" si="282"/>
        <v>0</v>
      </c>
      <c r="V191" s="459">
        <f t="shared" si="283"/>
        <v>0</v>
      </c>
    </row>
    <row r="192" spans="1:22" x14ac:dyDescent="0.3">
      <c r="A192" s="169" t="s">
        <v>159</v>
      </c>
      <c r="B192" s="461" t="s">
        <v>160</v>
      </c>
      <c r="C192" s="171">
        <f t="shared" ref="C192:K192" si="286">SUM(C12,C57,C102,C147)</f>
        <v>0</v>
      </c>
      <c r="D192" s="171">
        <f t="shared" si="286"/>
        <v>0</v>
      </c>
      <c r="E192" s="171">
        <f t="shared" si="286"/>
        <v>0</v>
      </c>
      <c r="F192" s="171">
        <f t="shared" si="286"/>
        <v>0</v>
      </c>
      <c r="G192" s="171">
        <f t="shared" si="286"/>
        <v>0</v>
      </c>
      <c r="H192" s="171">
        <f t="shared" si="286"/>
        <v>0</v>
      </c>
      <c r="I192" s="171">
        <f t="shared" si="286"/>
        <v>0</v>
      </c>
      <c r="J192" s="171">
        <f t="shared" si="286"/>
        <v>0</v>
      </c>
      <c r="K192" s="171">
        <f t="shared" si="286"/>
        <v>0</v>
      </c>
      <c r="O192" s="204">
        <f t="shared" si="276"/>
        <v>0</v>
      </c>
      <c r="P192" s="204">
        <f t="shared" si="277"/>
        <v>0</v>
      </c>
      <c r="Q192" s="204">
        <f t="shared" si="278"/>
        <v>0</v>
      </c>
      <c r="R192" s="204">
        <f t="shared" si="279"/>
        <v>0</v>
      </c>
      <c r="S192" s="204">
        <f t="shared" si="280"/>
        <v>0</v>
      </c>
      <c r="T192" s="204">
        <f t="shared" si="281"/>
        <v>0</v>
      </c>
      <c r="U192" s="204">
        <f t="shared" si="282"/>
        <v>0</v>
      </c>
      <c r="V192" s="459">
        <f t="shared" si="283"/>
        <v>0</v>
      </c>
    </row>
    <row r="193" spans="1:22" x14ac:dyDescent="0.3">
      <c r="A193" s="169" t="s">
        <v>161</v>
      </c>
      <c r="B193" s="461">
        <v>28</v>
      </c>
      <c r="C193" s="171">
        <f t="shared" ref="C193:K193" si="287">SUM(C13,C58,C103,C148)</f>
        <v>0</v>
      </c>
      <c r="D193" s="171">
        <f t="shared" si="287"/>
        <v>0</v>
      </c>
      <c r="E193" s="171">
        <f t="shared" si="287"/>
        <v>0</v>
      </c>
      <c r="F193" s="171">
        <f t="shared" si="287"/>
        <v>0</v>
      </c>
      <c r="G193" s="171">
        <f t="shared" si="287"/>
        <v>0</v>
      </c>
      <c r="H193" s="171">
        <f t="shared" si="287"/>
        <v>0</v>
      </c>
      <c r="I193" s="171">
        <f t="shared" si="287"/>
        <v>0</v>
      </c>
      <c r="J193" s="171">
        <f t="shared" si="287"/>
        <v>0</v>
      </c>
      <c r="K193" s="171">
        <f t="shared" si="287"/>
        <v>0</v>
      </c>
      <c r="O193" s="204">
        <f t="shared" si="276"/>
        <v>0</v>
      </c>
      <c r="P193" s="204">
        <f t="shared" si="277"/>
        <v>0</v>
      </c>
      <c r="Q193" s="204">
        <f t="shared" si="278"/>
        <v>0</v>
      </c>
      <c r="R193" s="204">
        <f t="shared" si="279"/>
        <v>0</v>
      </c>
      <c r="S193" s="204">
        <f t="shared" si="280"/>
        <v>0</v>
      </c>
      <c r="T193" s="204">
        <f t="shared" si="281"/>
        <v>0</v>
      </c>
      <c r="U193" s="204">
        <f t="shared" si="282"/>
        <v>0</v>
      </c>
      <c r="V193" s="459">
        <f t="shared" si="283"/>
        <v>0</v>
      </c>
    </row>
    <row r="194" spans="1:22" x14ac:dyDescent="0.3">
      <c r="A194" s="456" t="s">
        <v>162</v>
      </c>
      <c r="B194" s="457" t="s">
        <v>163</v>
      </c>
      <c r="C194" s="171">
        <f t="shared" ref="C194:K194" si="288">SUM(C14,C59,C104,C149)</f>
        <v>0</v>
      </c>
      <c r="D194" s="171">
        <f t="shared" si="288"/>
        <v>0</v>
      </c>
      <c r="E194" s="171">
        <f t="shared" si="288"/>
        <v>0</v>
      </c>
      <c r="F194" s="171">
        <f t="shared" si="288"/>
        <v>0</v>
      </c>
      <c r="G194" s="171">
        <f t="shared" si="288"/>
        <v>0</v>
      </c>
      <c r="H194" s="171">
        <f t="shared" si="288"/>
        <v>0</v>
      </c>
      <c r="I194" s="171">
        <f t="shared" si="288"/>
        <v>0</v>
      </c>
      <c r="J194" s="171">
        <f t="shared" si="288"/>
        <v>0</v>
      </c>
      <c r="K194" s="171">
        <f t="shared" si="288"/>
        <v>0</v>
      </c>
      <c r="O194" s="204">
        <f t="shared" si="276"/>
        <v>0</v>
      </c>
      <c r="P194" s="204">
        <f t="shared" si="277"/>
        <v>0</v>
      </c>
      <c r="Q194" s="204">
        <f t="shared" si="278"/>
        <v>0</v>
      </c>
      <c r="R194" s="204">
        <f t="shared" si="279"/>
        <v>0</v>
      </c>
      <c r="S194" s="204">
        <f t="shared" si="280"/>
        <v>0</v>
      </c>
      <c r="T194" s="204">
        <f t="shared" si="281"/>
        <v>0</v>
      </c>
      <c r="U194" s="204">
        <f t="shared" si="282"/>
        <v>0</v>
      </c>
      <c r="V194" s="459">
        <f t="shared" si="283"/>
        <v>0</v>
      </c>
    </row>
    <row r="195" spans="1:22" x14ac:dyDescent="0.3">
      <c r="A195" s="169" t="s">
        <v>164</v>
      </c>
      <c r="B195" s="461">
        <v>29</v>
      </c>
      <c r="C195" s="171">
        <f t="shared" ref="C195:K195" si="289">SUM(C15,C60,C105,C150)</f>
        <v>0</v>
      </c>
      <c r="D195" s="171">
        <f t="shared" si="289"/>
        <v>0</v>
      </c>
      <c r="E195" s="171">
        <f t="shared" si="289"/>
        <v>0</v>
      </c>
      <c r="F195" s="171">
        <f t="shared" si="289"/>
        <v>0</v>
      </c>
      <c r="G195" s="171">
        <f t="shared" si="289"/>
        <v>0</v>
      </c>
      <c r="H195" s="171">
        <f t="shared" si="289"/>
        <v>0</v>
      </c>
      <c r="I195" s="171">
        <f t="shared" si="289"/>
        <v>0</v>
      </c>
      <c r="J195" s="171">
        <f t="shared" si="289"/>
        <v>0</v>
      </c>
      <c r="K195" s="171">
        <f t="shared" si="289"/>
        <v>0</v>
      </c>
      <c r="O195" s="204">
        <f t="shared" si="276"/>
        <v>0</v>
      </c>
      <c r="P195" s="204">
        <f t="shared" si="277"/>
        <v>0</v>
      </c>
      <c r="Q195" s="204">
        <f t="shared" si="278"/>
        <v>0</v>
      </c>
      <c r="R195" s="204">
        <f t="shared" si="279"/>
        <v>0</v>
      </c>
      <c r="S195" s="204">
        <f t="shared" si="280"/>
        <v>0</v>
      </c>
      <c r="T195" s="204">
        <f t="shared" si="281"/>
        <v>0</v>
      </c>
      <c r="U195" s="204">
        <f t="shared" si="282"/>
        <v>0</v>
      </c>
      <c r="V195" s="459">
        <f t="shared" si="283"/>
        <v>0</v>
      </c>
    </row>
    <row r="196" spans="1:22" x14ac:dyDescent="0.3">
      <c r="A196" s="169" t="s">
        <v>165</v>
      </c>
      <c r="B196" s="461">
        <v>3</v>
      </c>
      <c r="C196" s="171">
        <f t="shared" ref="C196:K196" si="290">SUM(C16,C61,C106,C151)</f>
        <v>0</v>
      </c>
      <c r="D196" s="171">
        <f t="shared" si="290"/>
        <v>0</v>
      </c>
      <c r="E196" s="171">
        <f t="shared" si="290"/>
        <v>0</v>
      </c>
      <c r="F196" s="171">
        <f t="shared" si="290"/>
        <v>0</v>
      </c>
      <c r="G196" s="171">
        <f t="shared" si="290"/>
        <v>0</v>
      </c>
      <c r="H196" s="171">
        <f t="shared" si="290"/>
        <v>0</v>
      </c>
      <c r="I196" s="171">
        <f t="shared" si="290"/>
        <v>0</v>
      </c>
      <c r="J196" s="171">
        <f t="shared" si="290"/>
        <v>0</v>
      </c>
      <c r="K196" s="171">
        <f t="shared" si="290"/>
        <v>0</v>
      </c>
      <c r="O196" s="204">
        <f t="shared" si="276"/>
        <v>0</v>
      </c>
      <c r="P196" s="204">
        <f t="shared" si="277"/>
        <v>0</v>
      </c>
      <c r="Q196" s="204">
        <f t="shared" si="278"/>
        <v>0</v>
      </c>
      <c r="R196" s="204">
        <f t="shared" si="279"/>
        <v>0</v>
      </c>
      <c r="S196" s="204">
        <f t="shared" si="280"/>
        <v>0</v>
      </c>
      <c r="T196" s="204">
        <f t="shared" si="281"/>
        <v>0</v>
      </c>
      <c r="U196" s="204">
        <f t="shared" si="282"/>
        <v>0</v>
      </c>
      <c r="V196" s="459">
        <f t="shared" si="283"/>
        <v>0</v>
      </c>
    </row>
    <row r="197" spans="1:22" x14ac:dyDescent="0.3">
      <c r="A197" s="169" t="s">
        <v>166</v>
      </c>
      <c r="B197" s="461" t="s">
        <v>167</v>
      </c>
      <c r="C197" s="171">
        <f t="shared" ref="C197:K197" si="291">SUM(C17,C62,C107,C152)</f>
        <v>0</v>
      </c>
      <c r="D197" s="171">
        <f t="shared" si="291"/>
        <v>0</v>
      </c>
      <c r="E197" s="171">
        <f t="shared" si="291"/>
        <v>0</v>
      </c>
      <c r="F197" s="171">
        <f t="shared" si="291"/>
        <v>0</v>
      </c>
      <c r="G197" s="171">
        <f t="shared" si="291"/>
        <v>0</v>
      </c>
      <c r="H197" s="171">
        <f t="shared" si="291"/>
        <v>0</v>
      </c>
      <c r="I197" s="171">
        <f t="shared" si="291"/>
        <v>0</v>
      </c>
      <c r="J197" s="171">
        <f t="shared" si="291"/>
        <v>0</v>
      </c>
      <c r="K197" s="171">
        <f t="shared" si="291"/>
        <v>0</v>
      </c>
      <c r="O197" s="204">
        <f t="shared" si="276"/>
        <v>0</v>
      </c>
      <c r="P197" s="204">
        <f t="shared" si="277"/>
        <v>0</v>
      </c>
      <c r="Q197" s="204">
        <f t="shared" si="278"/>
        <v>0</v>
      </c>
      <c r="R197" s="204">
        <f t="shared" si="279"/>
        <v>0</v>
      </c>
      <c r="S197" s="204">
        <f t="shared" si="280"/>
        <v>0</v>
      </c>
      <c r="T197" s="204">
        <f t="shared" si="281"/>
        <v>0</v>
      </c>
      <c r="U197" s="204">
        <f t="shared" si="282"/>
        <v>0</v>
      </c>
      <c r="V197" s="459">
        <f t="shared" si="283"/>
        <v>0</v>
      </c>
    </row>
    <row r="198" spans="1:22" x14ac:dyDescent="0.3">
      <c r="A198" s="169" t="s">
        <v>894</v>
      </c>
      <c r="B198" s="461" t="s">
        <v>168</v>
      </c>
      <c r="C198" s="171">
        <f t="shared" ref="C198:K198" si="292">SUM(C18,C63,C108,C153)</f>
        <v>0</v>
      </c>
      <c r="D198" s="171">
        <f t="shared" si="292"/>
        <v>0</v>
      </c>
      <c r="E198" s="171">
        <f t="shared" si="292"/>
        <v>0</v>
      </c>
      <c r="F198" s="171">
        <f t="shared" si="292"/>
        <v>0</v>
      </c>
      <c r="G198" s="171">
        <f t="shared" si="292"/>
        <v>0</v>
      </c>
      <c r="H198" s="171">
        <f t="shared" si="292"/>
        <v>0</v>
      </c>
      <c r="I198" s="171">
        <f t="shared" si="292"/>
        <v>0</v>
      </c>
      <c r="J198" s="171">
        <f t="shared" si="292"/>
        <v>0</v>
      </c>
      <c r="K198" s="171">
        <f t="shared" si="292"/>
        <v>0</v>
      </c>
      <c r="O198" s="204">
        <f t="shared" si="276"/>
        <v>0</v>
      </c>
      <c r="P198" s="204">
        <f t="shared" si="277"/>
        <v>0</v>
      </c>
      <c r="Q198" s="204">
        <f t="shared" si="278"/>
        <v>0</v>
      </c>
      <c r="R198" s="204">
        <f t="shared" si="279"/>
        <v>0</v>
      </c>
      <c r="S198" s="204">
        <f t="shared" si="280"/>
        <v>0</v>
      </c>
      <c r="T198" s="204">
        <f t="shared" si="281"/>
        <v>0</v>
      </c>
      <c r="U198" s="204">
        <f t="shared" si="282"/>
        <v>0</v>
      </c>
      <c r="V198" s="459">
        <f t="shared" si="283"/>
        <v>0</v>
      </c>
    </row>
    <row r="199" spans="1:22" x14ac:dyDescent="0.3">
      <c r="A199" s="169" t="s">
        <v>169</v>
      </c>
      <c r="B199" s="461" t="s">
        <v>170</v>
      </c>
      <c r="C199" s="171">
        <f t="shared" ref="C199:K199" si="293">SUM(C19,C64,C109,C154)</f>
        <v>0</v>
      </c>
      <c r="D199" s="171">
        <f t="shared" si="293"/>
        <v>0</v>
      </c>
      <c r="E199" s="171">
        <f t="shared" si="293"/>
        <v>0</v>
      </c>
      <c r="F199" s="171">
        <f t="shared" si="293"/>
        <v>0</v>
      </c>
      <c r="G199" s="171">
        <f t="shared" si="293"/>
        <v>0</v>
      </c>
      <c r="H199" s="171">
        <f t="shared" si="293"/>
        <v>0</v>
      </c>
      <c r="I199" s="171">
        <f t="shared" si="293"/>
        <v>0</v>
      </c>
      <c r="J199" s="171">
        <f t="shared" si="293"/>
        <v>0</v>
      </c>
      <c r="K199" s="171">
        <f t="shared" si="293"/>
        <v>0</v>
      </c>
      <c r="O199" s="204">
        <f t="shared" si="276"/>
        <v>0</v>
      </c>
      <c r="P199" s="204">
        <f t="shared" si="277"/>
        <v>0</v>
      </c>
      <c r="Q199" s="204">
        <f t="shared" si="278"/>
        <v>0</v>
      </c>
      <c r="R199" s="204">
        <f t="shared" si="279"/>
        <v>0</v>
      </c>
      <c r="S199" s="204">
        <f t="shared" si="280"/>
        <v>0</v>
      </c>
      <c r="T199" s="204">
        <f t="shared" si="281"/>
        <v>0</v>
      </c>
      <c r="U199" s="204">
        <f t="shared" si="282"/>
        <v>0</v>
      </c>
      <c r="V199" s="459">
        <f t="shared" si="283"/>
        <v>0</v>
      </c>
    </row>
    <row r="200" spans="1:22" x14ac:dyDescent="0.3">
      <c r="A200" s="169" t="s">
        <v>171</v>
      </c>
      <c r="B200" s="461" t="s">
        <v>172</v>
      </c>
      <c r="C200" s="171">
        <f t="shared" ref="C200:K200" si="294">SUM(C20,C65,C110,C155)</f>
        <v>0</v>
      </c>
      <c r="D200" s="171">
        <f t="shared" si="294"/>
        <v>0</v>
      </c>
      <c r="E200" s="171">
        <f t="shared" si="294"/>
        <v>0</v>
      </c>
      <c r="F200" s="171">
        <f t="shared" si="294"/>
        <v>0</v>
      </c>
      <c r="G200" s="171">
        <f t="shared" si="294"/>
        <v>0</v>
      </c>
      <c r="H200" s="171">
        <f t="shared" si="294"/>
        <v>0</v>
      </c>
      <c r="I200" s="171">
        <f t="shared" si="294"/>
        <v>0</v>
      </c>
      <c r="J200" s="171">
        <f t="shared" si="294"/>
        <v>0</v>
      </c>
      <c r="K200" s="171">
        <f t="shared" si="294"/>
        <v>0</v>
      </c>
      <c r="O200" s="204">
        <f t="shared" si="276"/>
        <v>0</v>
      </c>
      <c r="P200" s="204">
        <f t="shared" si="277"/>
        <v>0</v>
      </c>
      <c r="Q200" s="204">
        <f t="shared" si="278"/>
        <v>0</v>
      </c>
      <c r="R200" s="204">
        <f t="shared" si="279"/>
        <v>0</v>
      </c>
      <c r="S200" s="204">
        <f t="shared" si="280"/>
        <v>0</v>
      </c>
      <c r="T200" s="204">
        <f t="shared" si="281"/>
        <v>0</v>
      </c>
      <c r="U200" s="204">
        <f t="shared" si="282"/>
        <v>0</v>
      </c>
      <c r="V200" s="459">
        <f t="shared" si="283"/>
        <v>0</v>
      </c>
    </row>
    <row r="201" spans="1:22" ht="14.25" thickBot="1" x14ac:dyDescent="0.35">
      <c r="A201" s="464" t="s">
        <v>173</v>
      </c>
      <c r="B201" s="465" t="s">
        <v>174</v>
      </c>
      <c r="C201" s="466">
        <f t="shared" ref="C201:D201" si="295">SUM(C189,C194)</f>
        <v>0</v>
      </c>
      <c r="D201" s="466">
        <f t="shared" si="295"/>
        <v>0</v>
      </c>
      <c r="E201" s="466">
        <f t="shared" ref="E201" si="296">SUM(E189,E194)</f>
        <v>0</v>
      </c>
      <c r="F201" s="466">
        <f t="shared" ref="F201" si="297">SUM(F189,F194)</f>
        <v>0</v>
      </c>
      <c r="G201" s="466">
        <f t="shared" ref="G201" si="298">SUM(G189,G194)</f>
        <v>0</v>
      </c>
      <c r="H201" s="466">
        <f t="shared" ref="H201" si="299">SUM(H189,H194)</f>
        <v>0</v>
      </c>
      <c r="I201" s="466">
        <f t="shared" ref="I201" si="300">SUM(I189,I194)</f>
        <v>0</v>
      </c>
      <c r="J201" s="466">
        <f t="shared" ref="J201" si="301">SUM(J189,J194)</f>
        <v>0</v>
      </c>
      <c r="K201" s="466">
        <f t="shared" ref="K201" si="302">SUM(K189,K194)</f>
        <v>0</v>
      </c>
      <c r="O201" s="467">
        <f t="shared" si="276"/>
        <v>0</v>
      </c>
      <c r="P201" s="467">
        <f t="shared" si="277"/>
        <v>0</v>
      </c>
      <c r="Q201" s="467">
        <f t="shared" si="278"/>
        <v>0</v>
      </c>
      <c r="R201" s="467">
        <f t="shared" si="279"/>
        <v>0</v>
      </c>
      <c r="S201" s="467">
        <f t="shared" si="280"/>
        <v>0</v>
      </c>
      <c r="T201" s="467">
        <f t="shared" si="281"/>
        <v>0</v>
      </c>
      <c r="U201" s="467">
        <f t="shared" si="282"/>
        <v>0</v>
      </c>
      <c r="V201" s="468">
        <f t="shared" si="283"/>
        <v>0</v>
      </c>
    </row>
    <row r="202" spans="1:22" x14ac:dyDescent="0.3">
      <c r="A202" s="169"/>
      <c r="B202" s="169"/>
      <c r="C202" s="212"/>
      <c r="D202" s="212"/>
      <c r="E202" s="212"/>
      <c r="F202" s="212"/>
      <c r="G202" s="212"/>
      <c r="H202" s="212"/>
      <c r="I202" s="212"/>
      <c r="J202" s="212"/>
      <c r="K202" s="212"/>
      <c r="O202" s="212"/>
      <c r="P202" s="212"/>
      <c r="Q202" s="212"/>
      <c r="R202" s="212"/>
      <c r="S202" s="212"/>
      <c r="T202" s="212"/>
      <c r="U202" s="212"/>
      <c r="V202" s="129"/>
    </row>
    <row r="203" spans="1:22" x14ac:dyDescent="0.3">
      <c r="A203" s="169"/>
      <c r="B203" s="169"/>
      <c r="C203" s="212"/>
      <c r="D203" s="212"/>
      <c r="E203" s="212"/>
      <c r="F203" s="212"/>
      <c r="G203" s="212"/>
      <c r="H203" s="212"/>
      <c r="I203" s="212"/>
      <c r="J203" s="212"/>
      <c r="K203" s="212"/>
      <c r="O203" s="758" t="s">
        <v>954</v>
      </c>
      <c r="P203" s="765"/>
      <c r="Q203" s="765"/>
      <c r="R203" s="765"/>
      <c r="S203" s="765"/>
      <c r="T203" s="765"/>
      <c r="U203" s="765"/>
      <c r="V203" s="766"/>
    </row>
    <row r="204" spans="1:22" ht="27" x14ac:dyDescent="0.3">
      <c r="A204" s="512" t="s">
        <v>175</v>
      </c>
      <c r="B204" s="512" t="s">
        <v>176</v>
      </c>
      <c r="C204" s="514" t="str">
        <f t="shared" ref="C204:D204" si="303">C188</f>
        <v>Réalité 2015</v>
      </c>
      <c r="D204" s="514" t="str">
        <f t="shared" si="303"/>
        <v>Meilleure estimation 2016</v>
      </c>
      <c r="E204" s="514" t="str">
        <f t="shared" ref="E204" si="304">E188</f>
        <v>Budget 2017</v>
      </c>
      <c r="F204" s="514" t="str">
        <f t="shared" ref="F204" si="305">F188</f>
        <v>Budget 2018</v>
      </c>
      <c r="G204" s="514" t="str">
        <f t="shared" ref="G204" si="306">G188</f>
        <v>Budget 2019</v>
      </c>
      <c r="H204" s="514" t="str">
        <f t="shared" ref="H204" si="307">H188</f>
        <v>Budget 2020</v>
      </c>
      <c r="I204" s="514" t="str">
        <f t="shared" ref="I204" si="308">I188</f>
        <v>Budget 2021</v>
      </c>
      <c r="J204" s="514" t="str">
        <f t="shared" ref="J204" si="309">J188</f>
        <v>Budget 2022</v>
      </c>
      <c r="K204" s="514" t="str">
        <f t="shared" ref="K204" si="310">K188</f>
        <v>Budget 2023</v>
      </c>
      <c r="O204" s="596" t="s">
        <v>950</v>
      </c>
      <c r="P204" s="596" t="s">
        <v>951</v>
      </c>
      <c r="Q204" s="596" t="s">
        <v>952</v>
      </c>
      <c r="R204" s="596" t="s">
        <v>953</v>
      </c>
      <c r="S204" s="596" t="s">
        <v>955</v>
      </c>
      <c r="T204" s="596" t="s">
        <v>956</v>
      </c>
      <c r="U204" s="596" t="s">
        <v>957</v>
      </c>
      <c r="V204" s="596" t="s">
        <v>958</v>
      </c>
    </row>
    <row r="205" spans="1:22" x14ac:dyDescent="0.3">
      <c r="A205" s="456" t="s">
        <v>177</v>
      </c>
      <c r="B205" s="457" t="s">
        <v>178</v>
      </c>
      <c r="C205" s="171">
        <f t="shared" ref="C205:K205" si="311">SUM(C25,C70,C115,C160)</f>
        <v>0</v>
      </c>
      <c r="D205" s="171">
        <f t="shared" si="311"/>
        <v>0</v>
      </c>
      <c r="E205" s="171">
        <f t="shared" si="311"/>
        <v>0</v>
      </c>
      <c r="F205" s="171">
        <f t="shared" si="311"/>
        <v>0</v>
      </c>
      <c r="G205" s="171">
        <f t="shared" si="311"/>
        <v>0</v>
      </c>
      <c r="H205" s="171">
        <f t="shared" si="311"/>
        <v>0</v>
      </c>
      <c r="I205" s="171">
        <f t="shared" si="311"/>
        <v>0</v>
      </c>
      <c r="J205" s="171">
        <f t="shared" si="311"/>
        <v>0</v>
      </c>
      <c r="K205" s="171">
        <f t="shared" si="311"/>
        <v>0</v>
      </c>
      <c r="O205" s="204">
        <f t="shared" ref="O205:O228" si="312">IFERROR(IF(AND(ROUND(SUM(C205:C205),0)=0,ROUND(SUM(D205:D205),0)&gt;ROUND(SUM(C205:C205),0)),"INF",(ROUND(SUM(D205:D205),0)-ROUND(SUM(C205:C205),0))/ROUND(SUM(C205:C205),0)),0)</f>
        <v>0</v>
      </c>
      <c r="P205" s="204">
        <f t="shared" ref="P205:P228" si="313">IFERROR(IF(AND(ROUND(SUM(D205),0)=0,ROUND(SUM(E205:E205),0)&gt;ROUND(SUM(D205),0)),"INF",(ROUND(SUM(E205:E205),0)-ROUND(SUM(D205),0))/ROUND(SUM(D205),0)),0)</f>
        <v>0</v>
      </c>
      <c r="Q205" s="204">
        <f t="shared" ref="Q205:Q228" si="314">IFERROR(IF(AND(ROUND(SUM(E205),0)=0,ROUND(SUM(F205:F205),0)&gt;ROUND(SUM(E205),0)),"INF",(ROUND(SUM(F205:F205),0)-ROUND(SUM(E205),0))/ROUND(SUM(E205),0)),0)</f>
        <v>0</v>
      </c>
      <c r="R205" s="204">
        <f t="shared" ref="R205:R228" si="315">IFERROR(IF(AND(ROUND(SUM(F205),0)=0,ROUND(SUM(G205:G205),0)&gt;ROUND(SUM(F205),0)),"INF",(ROUND(SUM(G205:G205),0)-ROUND(SUM(F205),0))/ROUND(SUM(F205),0)),0)</f>
        <v>0</v>
      </c>
      <c r="S205" s="204">
        <f t="shared" ref="S205:S228" si="316">IFERROR(IF(AND(ROUND(SUM(G205),0)=0,ROUND(SUM(H205:H205),0)&gt;ROUND(SUM(G205),0)),"INF",(ROUND(SUM(H205:H205),0)-ROUND(SUM(G205),0))/ROUND(SUM(G205),0)),0)</f>
        <v>0</v>
      </c>
      <c r="T205" s="204">
        <f t="shared" ref="T205:T228" si="317">IFERROR(IF(AND(ROUND(SUM(H205),0)=0,ROUND(SUM(I205:I205),0)&gt;ROUND(SUM(H205),0)),"INF",(ROUND(SUM(I205:I205),0)-ROUND(SUM(H205),0))/ROUND(SUM(H205),0)),0)</f>
        <v>0</v>
      </c>
      <c r="U205" s="204">
        <f t="shared" ref="U205:U228" si="318">IFERROR(IF(AND(ROUND(SUM(I205),0)=0,ROUND(SUM(J205:J205),0)&gt;ROUND(SUM(I205),0)),"INF",(ROUND(SUM(J205:J205),0)-ROUND(SUM(I205),0))/ROUND(SUM(I205),0)),0)</f>
        <v>0</v>
      </c>
      <c r="V205" s="459">
        <f t="shared" ref="V205:V228" si="319">IFERROR(IF(AND(ROUND(SUM(J205),0)=0,ROUND(SUM(K205:K205),0)&gt;ROUND(SUM(J205),0)),"INF",(ROUND(SUM(K205:K205),0)-ROUND(SUM(J205),0))/ROUND(SUM(J205),0)),0)</f>
        <v>0</v>
      </c>
    </row>
    <row r="206" spans="1:22" x14ac:dyDescent="0.3">
      <c r="A206" s="169" t="s">
        <v>179</v>
      </c>
      <c r="B206" s="461">
        <v>10</v>
      </c>
      <c r="C206" s="171">
        <f t="shared" ref="C206:K206" si="320">SUM(C26,C71,C116,C161)</f>
        <v>0</v>
      </c>
      <c r="D206" s="171">
        <f t="shared" si="320"/>
        <v>0</v>
      </c>
      <c r="E206" s="171">
        <f t="shared" si="320"/>
        <v>0</v>
      </c>
      <c r="F206" s="171">
        <f t="shared" si="320"/>
        <v>0</v>
      </c>
      <c r="G206" s="171">
        <f t="shared" si="320"/>
        <v>0</v>
      </c>
      <c r="H206" s="171">
        <f t="shared" si="320"/>
        <v>0</v>
      </c>
      <c r="I206" s="171">
        <f t="shared" si="320"/>
        <v>0</v>
      </c>
      <c r="J206" s="171">
        <f t="shared" si="320"/>
        <v>0</v>
      </c>
      <c r="K206" s="171">
        <f t="shared" si="320"/>
        <v>0</v>
      </c>
      <c r="O206" s="204">
        <f t="shared" si="312"/>
        <v>0</v>
      </c>
      <c r="P206" s="204">
        <f t="shared" si="313"/>
        <v>0</v>
      </c>
      <c r="Q206" s="204">
        <f t="shared" si="314"/>
        <v>0</v>
      </c>
      <c r="R206" s="204">
        <f t="shared" si="315"/>
        <v>0</v>
      </c>
      <c r="S206" s="204">
        <f t="shared" si="316"/>
        <v>0</v>
      </c>
      <c r="T206" s="204">
        <f t="shared" si="317"/>
        <v>0</v>
      </c>
      <c r="U206" s="204">
        <f t="shared" si="318"/>
        <v>0</v>
      </c>
      <c r="V206" s="459">
        <f t="shared" si="319"/>
        <v>0</v>
      </c>
    </row>
    <row r="207" spans="1:22" x14ac:dyDescent="0.3">
      <c r="A207" s="169" t="s">
        <v>180</v>
      </c>
      <c r="B207" s="461">
        <v>11</v>
      </c>
      <c r="C207" s="171">
        <f t="shared" ref="C207:K207" si="321">SUM(C27,C72,C117,C162)</f>
        <v>0</v>
      </c>
      <c r="D207" s="171">
        <f t="shared" si="321"/>
        <v>0</v>
      </c>
      <c r="E207" s="171">
        <f t="shared" si="321"/>
        <v>0</v>
      </c>
      <c r="F207" s="171">
        <f t="shared" si="321"/>
        <v>0</v>
      </c>
      <c r="G207" s="171">
        <f t="shared" si="321"/>
        <v>0</v>
      </c>
      <c r="H207" s="171">
        <f t="shared" si="321"/>
        <v>0</v>
      </c>
      <c r="I207" s="171">
        <f t="shared" si="321"/>
        <v>0</v>
      </c>
      <c r="J207" s="171">
        <f t="shared" si="321"/>
        <v>0</v>
      </c>
      <c r="K207" s="171">
        <f t="shared" si="321"/>
        <v>0</v>
      </c>
      <c r="O207" s="204">
        <f t="shared" si="312"/>
        <v>0</v>
      </c>
      <c r="P207" s="204">
        <f t="shared" si="313"/>
        <v>0</v>
      </c>
      <c r="Q207" s="204">
        <f t="shared" si="314"/>
        <v>0</v>
      </c>
      <c r="R207" s="204">
        <f t="shared" si="315"/>
        <v>0</v>
      </c>
      <c r="S207" s="204">
        <f t="shared" si="316"/>
        <v>0</v>
      </c>
      <c r="T207" s="204">
        <f t="shared" si="317"/>
        <v>0</v>
      </c>
      <c r="U207" s="204">
        <f t="shared" si="318"/>
        <v>0</v>
      </c>
      <c r="V207" s="459">
        <f t="shared" si="319"/>
        <v>0</v>
      </c>
    </row>
    <row r="208" spans="1:22" x14ac:dyDescent="0.3">
      <c r="A208" s="169" t="s">
        <v>181</v>
      </c>
      <c r="B208" s="461">
        <v>12</v>
      </c>
      <c r="C208" s="171">
        <f t="shared" ref="C208:K208" si="322">SUM(C28,C73,C118,C163)</f>
        <v>0</v>
      </c>
      <c r="D208" s="171">
        <f t="shared" si="322"/>
        <v>0</v>
      </c>
      <c r="E208" s="171">
        <f t="shared" si="322"/>
        <v>0</v>
      </c>
      <c r="F208" s="171">
        <f t="shared" si="322"/>
        <v>0</v>
      </c>
      <c r="G208" s="171">
        <f t="shared" si="322"/>
        <v>0</v>
      </c>
      <c r="H208" s="171">
        <f t="shared" si="322"/>
        <v>0</v>
      </c>
      <c r="I208" s="171">
        <f t="shared" si="322"/>
        <v>0</v>
      </c>
      <c r="J208" s="171">
        <f t="shared" si="322"/>
        <v>0</v>
      </c>
      <c r="K208" s="171">
        <f t="shared" si="322"/>
        <v>0</v>
      </c>
      <c r="O208" s="204">
        <f t="shared" si="312"/>
        <v>0</v>
      </c>
      <c r="P208" s="204">
        <f t="shared" si="313"/>
        <v>0</v>
      </c>
      <c r="Q208" s="204">
        <f t="shared" si="314"/>
        <v>0</v>
      </c>
      <c r="R208" s="204">
        <f t="shared" si="315"/>
        <v>0</v>
      </c>
      <c r="S208" s="204">
        <f t="shared" si="316"/>
        <v>0</v>
      </c>
      <c r="T208" s="204">
        <f t="shared" si="317"/>
        <v>0</v>
      </c>
      <c r="U208" s="204">
        <f t="shared" si="318"/>
        <v>0</v>
      </c>
      <c r="V208" s="459">
        <f t="shared" si="319"/>
        <v>0</v>
      </c>
    </row>
    <row r="209" spans="1:22" x14ac:dyDescent="0.3">
      <c r="A209" s="169" t="s">
        <v>182</v>
      </c>
      <c r="B209" s="461">
        <v>13</v>
      </c>
      <c r="C209" s="171">
        <f t="shared" ref="C209:K209" si="323">SUM(C29,C74,C119,C164)</f>
        <v>0</v>
      </c>
      <c r="D209" s="171">
        <f t="shared" si="323"/>
        <v>0</v>
      </c>
      <c r="E209" s="171">
        <f t="shared" si="323"/>
        <v>0</v>
      </c>
      <c r="F209" s="171">
        <f t="shared" si="323"/>
        <v>0</v>
      </c>
      <c r="G209" s="171">
        <f t="shared" si="323"/>
        <v>0</v>
      </c>
      <c r="H209" s="171">
        <f t="shared" si="323"/>
        <v>0</v>
      </c>
      <c r="I209" s="171">
        <f t="shared" si="323"/>
        <v>0</v>
      </c>
      <c r="J209" s="171">
        <f t="shared" si="323"/>
        <v>0</v>
      </c>
      <c r="K209" s="171">
        <f t="shared" si="323"/>
        <v>0</v>
      </c>
      <c r="O209" s="204">
        <f t="shared" si="312"/>
        <v>0</v>
      </c>
      <c r="P209" s="204">
        <f t="shared" si="313"/>
        <v>0</v>
      </c>
      <c r="Q209" s="204">
        <f t="shared" si="314"/>
        <v>0</v>
      </c>
      <c r="R209" s="204">
        <f t="shared" si="315"/>
        <v>0</v>
      </c>
      <c r="S209" s="204">
        <f t="shared" si="316"/>
        <v>0</v>
      </c>
      <c r="T209" s="204">
        <f t="shared" si="317"/>
        <v>0</v>
      </c>
      <c r="U209" s="204">
        <f t="shared" si="318"/>
        <v>0</v>
      </c>
      <c r="V209" s="459">
        <f t="shared" si="319"/>
        <v>0</v>
      </c>
    </row>
    <row r="210" spans="1:22" x14ac:dyDescent="0.3">
      <c r="A210" s="169" t="s">
        <v>183</v>
      </c>
      <c r="B210" s="461">
        <v>14</v>
      </c>
      <c r="C210" s="171">
        <f t="shared" ref="C210:K210" si="324">SUM(C30,C75,C120,C165)</f>
        <v>0</v>
      </c>
      <c r="D210" s="171">
        <f t="shared" si="324"/>
        <v>0</v>
      </c>
      <c r="E210" s="171">
        <f t="shared" si="324"/>
        <v>0</v>
      </c>
      <c r="F210" s="171">
        <f t="shared" si="324"/>
        <v>0</v>
      </c>
      <c r="G210" s="171">
        <f t="shared" si="324"/>
        <v>0</v>
      </c>
      <c r="H210" s="171">
        <f t="shared" si="324"/>
        <v>0</v>
      </c>
      <c r="I210" s="171">
        <f t="shared" si="324"/>
        <v>0</v>
      </c>
      <c r="J210" s="171">
        <f t="shared" si="324"/>
        <v>0</v>
      </c>
      <c r="K210" s="171">
        <f t="shared" si="324"/>
        <v>0</v>
      </c>
      <c r="O210" s="204">
        <f t="shared" si="312"/>
        <v>0</v>
      </c>
      <c r="P210" s="204">
        <f t="shared" si="313"/>
        <v>0</v>
      </c>
      <c r="Q210" s="204">
        <f t="shared" si="314"/>
        <v>0</v>
      </c>
      <c r="R210" s="204">
        <f t="shared" si="315"/>
        <v>0</v>
      </c>
      <c r="S210" s="204">
        <f t="shared" si="316"/>
        <v>0</v>
      </c>
      <c r="T210" s="204">
        <f t="shared" si="317"/>
        <v>0</v>
      </c>
      <c r="U210" s="204">
        <f t="shared" si="318"/>
        <v>0</v>
      </c>
      <c r="V210" s="459">
        <f t="shared" si="319"/>
        <v>0</v>
      </c>
    </row>
    <row r="211" spans="1:22" x14ac:dyDescent="0.3">
      <c r="A211" s="169" t="s">
        <v>184</v>
      </c>
      <c r="B211" s="461">
        <v>15</v>
      </c>
      <c r="C211" s="171">
        <f t="shared" ref="C211:K211" si="325">SUM(C31,C76,C121,C166)</f>
        <v>0</v>
      </c>
      <c r="D211" s="171">
        <f t="shared" si="325"/>
        <v>0</v>
      </c>
      <c r="E211" s="171">
        <f t="shared" si="325"/>
        <v>0</v>
      </c>
      <c r="F211" s="171">
        <f t="shared" si="325"/>
        <v>0</v>
      </c>
      <c r="G211" s="171">
        <f t="shared" si="325"/>
        <v>0</v>
      </c>
      <c r="H211" s="171">
        <f t="shared" si="325"/>
        <v>0</v>
      </c>
      <c r="I211" s="171">
        <f t="shared" si="325"/>
        <v>0</v>
      </c>
      <c r="J211" s="171">
        <f t="shared" si="325"/>
        <v>0</v>
      </c>
      <c r="K211" s="171">
        <f t="shared" si="325"/>
        <v>0</v>
      </c>
      <c r="O211" s="204">
        <f t="shared" si="312"/>
        <v>0</v>
      </c>
      <c r="P211" s="204">
        <f t="shared" si="313"/>
        <v>0</v>
      </c>
      <c r="Q211" s="204">
        <f t="shared" si="314"/>
        <v>0</v>
      </c>
      <c r="R211" s="204">
        <f t="shared" si="315"/>
        <v>0</v>
      </c>
      <c r="S211" s="204">
        <f t="shared" si="316"/>
        <v>0</v>
      </c>
      <c r="T211" s="204">
        <f t="shared" si="317"/>
        <v>0</v>
      </c>
      <c r="U211" s="204">
        <f t="shared" si="318"/>
        <v>0</v>
      </c>
      <c r="V211" s="459">
        <f t="shared" si="319"/>
        <v>0</v>
      </c>
    </row>
    <row r="212" spans="1:22" x14ac:dyDescent="0.3">
      <c r="A212" s="456" t="s">
        <v>185</v>
      </c>
      <c r="B212" s="457">
        <v>16</v>
      </c>
      <c r="C212" s="171">
        <f t="shared" ref="C212:K212" si="326">SUM(C32,C77,C122,C167)</f>
        <v>0</v>
      </c>
      <c r="D212" s="171">
        <f t="shared" si="326"/>
        <v>0</v>
      </c>
      <c r="E212" s="171">
        <f t="shared" si="326"/>
        <v>0</v>
      </c>
      <c r="F212" s="171">
        <f t="shared" si="326"/>
        <v>0</v>
      </c>
      <c r="G212" s="171">
        <f t="shared" si="326"/>
        <v>0</v>
      </c>
      <c r="H212" s="171">
        <f t="shared" si="326"/>
        <v>0</v>
      </c>
      <c r="I212" s="171">
        <f t="shared" si="326"/>
        <v>0</v>
      </c>
      <c r="J212" s="171">
        <f t="shared" si="326"/>
        <v>0</v>
      </c>
      <c r="K212" s="171">
        <f t="shared" si="326"/>
        <v>0</v>
      </c>
      <c r="O212" s="204">
        <f t="shared" si="312"/>
        <v>0</v>
      </c>
      <c r="P212" s="204">
        <f t="shared" si="313"/>
        <v>0</v>
      </c>
      <c r="Q212" s="204">
        <f t="shared" si="314"/>
        <v>0</v>
      </c>
      <c r="R212" s="204">
        <f t="shared" si="315"/>
        <v>0</v>
      </c>
      <c r="S212" s="204">
        <f t="shared" si="316"/>
        <v>0</v>
      </c>
      <c r="T212" s="204">
        <f t="shared" si="317"/>
        <v>0</v>
      </c>
      <c r="U212" s="204">
        <f t="shared" si="318"/>
        <v>0</v>
      </c>
      <c r="V212" s="459">
        <f t="shared" si="319"/>
        <v>0</v>
      </c>
    </row>
    <row r="213" spans="1:22" x14ac:dyDescent="0.3">
      <c r="A213" s="169" t="s">
        <v>186</v>
      </c>
      <c r="B213" s="461">
        <v>16</v>
      </c>
      <c r="C213" s="171">
        <f t="shared" ref="C213:K213" si="327">SUM(C33,C78,C123,C168)</f>
        <v>0</v>
      </c>
      <c r="D213" s="171">
        <f t="shared" si="327"/>
        <v>0</v>
      </c>
      <c r="E213" s="171">
        <f t="shared" si="327"/>
        <v>0</v>
      </c>
      <c r="F213" s="171">
        <f t="shared" si="327"/>
        <v>0</v>
      </c>
      <c r="G213" s="171">
        <f t="shared" si="327"/>
        <v>0</v>
      </c>
      <c r="H213" s="171">
        <f t="shared" si="327"/>
        <v>0</v>
      </c>
      <c r="I213" s="171">
        <f t="shared" si="327"/>
        <v>0</v>
      </c>
      <c r="J213" s="171">
        <f t="shared" si="327"/>
        <v>0</v>
      </c>
      <c r="K213" s="171">
        <f t="shared" si="327"/>
        <v>0</v>
      </c>
      <c r="O213" s="204">
        <f t="shared" si="312"/>
        <v>0</v>
      </c>
      <c r="P213" s="204">
        <f t="shared" si="313"/>
        <v>0</v>
      </c>
      <c r="Q213" s="204">
        <f t="shared" si="314"/>
        <v>0</v>
      </c>
      <c r="R213" s="204">
        <f t="shared" si="315"/>
        <v>0</v>
      </c>
      <c r="S213" s="204">
        <f t="shared" si="316"/>
        <v>0</v>
      </c>
      <c r="T213" s="204">
        <f t="shared" si="317"/>
        <v>0</v>
      </c>
      <c r="U213" s="204">
        <f t="shared" si="318"/>
        <v>0</v>
      </c>
      <c r="V213" s="459">
        <f t="shared" si="319"/>
        <v>0</v>
      </c>
    </row>
    <row r="214" spans="1:22" x14ac:dyDescent="0.3">
      <c r="A214" s="456" t="s">
        <v>187</v>
      </c>
      <c r="B214" s="457" t="s">
        <v>188</v>
      </c>
      <c r="C214" s="171">
        <f t="shared" ref="C214:K214" si="328">SUM(C34,C79,C124,C169)</f>
        <v>0</v>
      </c>
      <c r="D214" s="171">
        <f t="shared" si="328"/>
        <v>0</v>
      </c>
      <c r="E214" s="171">
        <f t="shared" si="328"/>
        <v>0</v>
      </c>
      <c r="F214" s="171">
        <f t="shared" si="328"/>
        <v>0</v>
      </c>
      <c r="G214" s="171">
        <f t="shared" si="328"/>
        <v>0</v>
      </c>
      <c r="H214" s="171">
        <f t="shared" si="328"/>
        <v>0</v>
      </c>
      <c r="I214" s="171">
        <f t="shared" si="328"/>
        <v>0</v>
      </c>
      <c r="J214" s="171">
        <f t="shared" si="328"/>
        <v>0</v>
      </c>
      <c r="K214" s="171">
        <f t="shared" si="328"/>
        <v>0</v>
      </c>
      <c r="O214" s="204">
        <f t="shared" si="312"/>
        <v>0</v>
      </c>
      <c r="P214" s="204">
        <f t="shared" si="313"/>
        <v>0</v>
      </c>
      <c r="Q214" s="204">
        <f t="shared" si="314"/>
        <v>0</v>
      </c>
      <c r="R214" s="204">
        <f t="shared" si="315"/>
        <v>0</v>
      </c>
      <c r="S214" s="204">
        <f t="shared" si="316"/>
        <v>0</v>
      </c>
      <c r="T214" s="204">
        <f t="shared" si="317"/>
        <v>0</v>
      </c>
      <c r="U214" s="204">
        <f t="shared" si="318"/>
        <v>0</v>
      </c>
      <c r="V214" s="459">
        <f t="shared" si="319"/>
        <v>0</v>
      </c>
    </row>
    <row r="215" spans="1:22" x14ac:dyDescent="0.3">
      <c r="A215" s="456" t="s">
        <v>895</v>
      </c>
      <c r="B215" s="457">
        <v>17</v>
      </c>
      <c r="C215" s="171">
        <f t="shared" ref="C215:K215" si="329">SUM(C35,C80,C125,C170)</f>
        <v>0</v>
      </c>
      <c r="D215" s="171">
        <f t="shared" si="329"/>
        <v>0</v>
      </c>
      <c r="E215" s="171">
        <f t="shared" si="329"/>
        <v>0</v>
      </c>
      <c r="F215" s="171">
        <f t="shared" si="329"/>
        <v>0</v>
      </c>
      <c r="G215" s="171">
        <f t="shared" si="329"/>
        <v>0</v>
      </c>
      <c r="H215" s="171">
        <f t="shared" si="329"/>
        <v>0</v>
      </c>
      <c r="I215" s="171">
        <f t="shared" si="329"/>
        <v>0</v>
      </c>
      <c r="J215" s="171">
        <f t="shared" si="329"/>
        <v>0</v>
      </c>
      <c r="K215" s="171">
        <f t="shared" si="329"/>
        <v>0</v>
      </c>
      <c r="O215" s="204">
        <f t="shared" si="312"/>
        <v>0</v>
      </c>
      <c r="P215" s="204">
        <f t="shared" si="313"/>
        <v>0</v>
      </c>
      <c r="Q215" s="204">
        <f t="shared" si="314"/>
        <v>0</v>
      </c>
      <c r="R215" s="204">
        <f t="shared" si="315"/>
        <v>0</v>
      </c>
      <c r="S215" s="204">
        <f t="shared" si="316"/>
        <v>0</v>
      </c>
      <c r="T215" s="204">
        <f t="shared" si="317"/>
        <v>0</v>
      </c>
      <c r="U215" s="204">
        <f t="shared" si="318"/>
        <v>0</v>
      </c>
      <c r="V215" s="459">
        <f t="shared" si="319"/>
        <v>0</v>
      </c>
    </row>
    <row r="216" spans="1:22" x14ac:dyDescent="0.3">
      <c r="A216" s="456" t="s">
        <v>189</v>
      </c>
      <c r="B216" s="457" t="s">
        <v>190</v>
      </c>
      <c r="C216" s="171">
        <f t="shared" ref="C216:D216" si="330">SUM(C217:C218)</f>
        <v>0</v>
      </c>
      <c r="D216" s="171">
        <f t="shared" si="330"/>
        <v>0</v>
      </c>
      <c r="E216" s="171">
        <f t="shared" ref="E216:K216" si="331">SUM(E217:E218)</f>
        <v>0</v>
      </c>
      <c r="F216" s="171">
        <f t="shared" si="331"/>
        <v>0</v>
      </c>
      <c r="G216" s="171">
        <f t="shared" si="331"/>
        <v>0</v>
      </c>
      <c r="H216" s="171">
        <f t="shared" si="331"/>
        <v>0</v>
      </c>
      <c r="I216" s="171">
        <f t="shared" si="331"/>
        <v>0</v>
      </c>
      <c r="J216" s="171">
        <f t="shared" si="331"/>
        <v>0</v>
      </c>
      <c r="K216" s="171">
        <f t="shared" si="331"/>
        <v>0</v>
      </c>
      <c r="O216" s="204">
        <f t="shared" si="312"/>
        <v>0</v>
      </c>
      <c r="P216" s="204">
        <f t="shared" si="313"/>
        <v>0</v>
      </c>
      <c r="Q216" s="204">
        <f t="shared" si="314"/>
        <v>0</v>
      </c>
      <c r="R216" s="204">
        <f t="shared" si="315"/>
        <v>0</v>
      </c>
      <c r="S216" s="204">
        <f t="shared" si="316"/>
        <v>0</v>
      </c>
      <c r="T216" s="204">
        <f t="shared" si="317"/>
        <v>0</v>
      </c>
      <c r="U216" s="204">
        <f t="shared" si="318"/>
        <v>0</v>
      </c>
      <c r="V216" s="459">
        <f t="shared" si="319"/>
        <v>0</v>
      </c>
    </row>
    <row r="217" spans="1:22" x14ac:dyDescent="0.3">
      <c r="A217" s="472" t="s">
        <v>191</v>
      </c>
      <c r="B217" s="461"/>
      <c r="C217" s="171">
        <f t="shared" ref="C217:K217" si="332">SUM(C37,C82,C127,C172)</f>
        <v>0</v>
      </c>
      <c r="D217" s="171">
        <f t="shared" si="332"/>
        <v>0</v>
      </c>
      <c r="E217" s="171">
        <f t="shared" si="332"/>
        <v>0</v>
      </c>
      <c r="F217" s="171">
        <f t="shared" si="332"/>
        <v>0</v>
      </c>
      <c r="G217" s="171">
        <f t="shared" si="332"/>
        <v>0</v>
      </c>
      <c r="H217" s="171">
        <f t="shared" si="332"/>
        <v>0</v>
      </c>
      <c r="I217" s="171">
        <f t="shared" si="332"/>
        <v>0</v>
      </c>
      <c r="J217" s="171">
        <f t="shared" si="332"/>
        <v>0</v>
      </c>
      <c r="K217" s="171">
        <f t="shared" si="332"/>
        <v>0</v>
      </c>
      <c r="O217" s="204">
        <f t="shared" si="312"/>
        <v>0</v>
      </c>
      <c r="P217" s="204">
        <f t="shared" si="313"/>
        <v>0</v>
      </c>
      <c r="Q217" s="204">
        <f t="shared" si="314"/>
        <v>0</v>
      </c>
      <c r="R217" s="204">
        <f t="shared" si="315"/>
        <v>0</v>
      </c>
      <c r="S217" s="204">
        <f t="shared" si="316"/>
        <v>0</v>
      </c>
      <c r="T217" s="204">
        <f t="shared" si="317"/>
        <v>0</v>
      </c>
      <c r="U217" s="204">
        <f t="shared" si="318"/>
        <v>0</v>
      </c>
      <c r="V217" s="459">
        <f t="shared" si="319"/>
        <v>0</v>
      </c>
    </row>
    <row r="218" spans="1:22" x14ac:dyDescent="0.3">
      <c r="A218" s="472" t="s">
        <v>192</v>
      </c>
      <c r="B218" s="461"/>
      <c r="C218" s="171">
        <f t="shared" ref="C218:K218" si="333">SUM(C38,C83,C128,C173)</f>
        <v>0</v>
      </c>
      <c r="D218" s="171">
        <f t="shared" si="333"/>
        <v>0</v>
      </c>
      <c r="E218" s="171">
        <f t="shared" si="333"/>
        <v>0</v>
      </c>
      <c r="F218" s="171">
        <f t="shared" si="333"/>
        <v>0</v>
      </c>
      <c r="G218" s="171">
        <f t="shared" si="333"/>
        <v>0</v>
      </c>
      <c r="H218" s="171">
        <f t="shared" si="333"/>
        <v>0</v>
      </c>
      <c r="I218" s="171">
        <f t="shared" si="333"/>
        <v>0</v>
      </c>
      <c r="J218" s="171">
        <f t="shared" si="333"/>
        <v>0</v>
      </c>
      <c r="K218" s="171">
        <f t="shared" si="333"/>
        <v>0</v>
      </c>
      <c r="O218" s="204">
        <f t="shared" si="312"/>
        <v>0</v>
      </c>
      <c r="P218" s="204">
        <f t="shared" si="313"/>
        <v>0</v>
      </c>
      <c r="Q218" s="204">
        <f t="shared" si="314"/>
        <v>0</v>
      </c>
      <c r="R218" s="204">
        <f t="shared" si="315"/>
        <v>0</v>
      </c>
      <c r="S218" s="204">
        <f t="shared" si="316"/>
        <v>0</v>
      </c>
      <c r="T218" s="204">
        <f t="shared" si="317"/>
        <v>0</v>
      </c>
      <c r="U218" s="204">
        <f t="shared" si="318"/>
        <v>0</v>
      </c>
      <c r="V218" s="459">
        <f t="shared" si="319"/>
        <v>0</v>
      </c>
    </row>
    <row r="219" spans="1:22" x14ac:dyDescent="0.3">
      <c r="A219" s="472" t="s">
        <v>193</v>
      </c>
      <c r="B219" s="461" t="s">
        <v>194</v>
      </c>
      <c r="C219" s="171">
        <f t="shared" ref="C219:K219" si="334">SUM(C39,C84,C129,C174)</f>
        <v>0</v>
      </c>
      <c r="D219" s="171">
        <f t="shared" si="334"/>
        <v>0</v>
      </c>
      <c r="E219" s="171">
        <f t="shared" si="334"/>
        <v>0</v>
      </c>
      <c r="F219" s="171">
        <f t="shared" si="334"/>
        <v>0</v>
      </c>
      <c r="G219" s="171">
        <f t="shared" si="334"/>
        <v>0</v>
      </c>
      <c r="H219" s="171">
        <f t="shared" si="334"/>
        <v>0</v>
      </c>
      <c r="I219" s="171">
        <f t="shared" si="334"/>
        <v>0</v>
      </c>
      <c r="J219" s="171">
        <f t="shared" si="334"/>
        <v>0</v>
      </c>
      <c r="K219" s="171">
        <f t="shared" si="334"/>
        <v>0</v>
      </c>
      <c r="O219" s="204">
        <f t="shared" si="312"/>
        <v>0</v>
      </c>
      <c r="P219" s="204">
        <f t="shared" si="313"/>
        <v>0</v>
      </c>
      <c r="Q219" s="204">
        <f t="shared" si="314"/>
        <v>0</v>
      </c>
      <c r="R219" s="204">
        <f t="shared" si="315"/>
        <v>0</v>
      </c>
      <c r="S219" s="204">
        <f t="shared" si="316"/>
        <v>0</v>
      </c>
      <c r="T219" s="204">
        <f t="shared" si="317"/>
        <v>0</v>
      </c>
      <c r="U219" s="204">
        <f t="shared" si="318"/>
        <v>0</v>
      </c>
      <c r="V219" s="459">
        <f t="shared" si="319"/>
        <v>0</v>
      </c>
    </row>
    <row r="220" spans="1:22" x14ac:dyDescent="0.3">
      <c r="A220" s="456" t="s">
        <v>195</v>
      </c>
      <c r="B220" s="457" t="s">
        <v>196</v>
      </c>
      <c r="C220" s="171">
        <f t="shared" ref="C220:K220" si="335">SUM(C40,C85,C130,C175)</f>
        <v>0</v>
      </c>
      <c r="D220" s="171">
        <f t="shared" si="335"/>
        <v>0</v>
      </c>
      <c r="E220" s="171">
        <f t="shared" si="335"/>
        <v>0</v>
      </c>
      <c r="F220" s="171">
        <f t="shared" si="335"/>
        <v>0</v>
      </c>
      <c r="G220" s="171">
        <f t="shared" si="335"/>
        <v>0</v>
      </c>
      <c r="H220" s="171">
        <f t="shared" si="335"/>
        <v>0</v>
      </c>
      <c r="I220" s="171">
        <f t="shared" si="335"/>
        <v>0</v>
      </c>
      <c r="J220" s="171">
        <f t="shared" si="335"/>
        <v>0</v>
      </c>
      <c r="K220" s="171">
        <f t="shared" si="335"/>
        <v>0</v>
      </c>
      <c r="O220" s="204">
        <f t="shared" si="312"/>
        <v>0</v>
      </c>
      <c r="P220" s="204">
        <f t="shared" si="313"/>
        <v>0</v>
      </c>
      <c r="Q220" s="204">
        <f t="shared" si="314"/>
        <v>0</v>
      </c>
      <c r="R220" s="204">
        <f t="shared" si="315"/>
        <v>0</v>
      </c>
      <c r="S220" s="204">
        <f t="shared" si="316"/>
        <v>0</v>
      </c>
      <c r="T220" s="204">
        <f t="shared" si="317"/>
        <v>0</v>
      </c>
      <c r="U220" s="204">
        <f t="shared" si="318"/>
        <v>0</v>
      </c>
      <c r="V220" s="459">
        <f t="shared" si="319"/>
        <v>0</v>
      </c>
    </row>
    <row r="221" spans="1:22" x14ac:dyDescent="0.3">
      <c r="A221" s="472" t="s">
        <v>197</v>
      </c>
      <c r="B221" s="461">
        <v>42</v>
      </c>
      <c r="C221" s="171">
        <f t="shared" ref="C221:K221" si="336">SUM(C41,C86,C131,C176)</f>
        <v>0</v>
      </c>
      <c r="D221" s="171">
        <f t="shared" si="336"/>
        <v>0</v>
      </c>
      <c r="E221" s="171">
        <f t="shared" si="336"/>
        <v>0</v>
      </c>
      <c r="F221" s="171">
        <f t="shared" si="336"/>
        <v>0</v>
      </c>
      <c r="G221" s="171">
        <f t="shared" si="336"/>
        <v>0</v>
      </c>
      <c r="H221" s="171">
        <f t="shared" si="336"/>
        <v>0</v>
      </c>
      <c r="I221" s="171">
        <f t="shared" si="336"/>
        <v>0</v>
      </c>
      <c r="J221" s="171">
        <f t="shared" si="336"/>
        <v>0</v>
      </c>
      <c r="K221" s="171">
        <f t="shared" si="336"/>
        <v>0</v>
      </c>
      <c r="O221" s="204">
        <f t="shared" si="312"/>
        <v>0</v>
      </c>
      <c r="P221" s="204">
        <f t="shared" si="313"/>
        <v>0</v>
      </c>
      <c r="Q221" s="204">
        <f t="shared" si="314"/>
        <v>0</v>
      </c>
      <c r="R221" s="204">
        <f t="shared" si="315"/>
        <v>0</v>
      </c>
      <c r="S221" s="204">
        <f t="shared" si="316"/>
        <v>0</v>
      </c>
      <c r="T221" s="204">
        <f t="shared" si="317"/>
        <v>0</v>
      </c>
      <c r="U221" s="204">
        <f t="shared" si="318"/>
        <v>0</v>
      </c>
      <c r="V221" s="459">
        <f t="shared" si="319"/>
        <v>0</v>
      </c>
    </row>
    <row r="222" spans="1:22" x14ac:dyDescent="0.3">
      <c r="A222" s="472" t="s">
        <v>198</v>
      </c>
      <c r="B222" s="461">
        <v>43</v>
      </c>
      <c r="C222" s="171">
        <f t="shared" ref="C222:K222" si="337">SUM(C42,C87,C132,C177)</f>
        <v>0</v>
      </c>
      <c r="D222" s="171">
        <f t="shared" si="337"/>
        <v>0</v>
      </c>
      <c r="E222" s="171">
        <f t="shared" si="337"/>
        <v>0</v>
      </c>
      <c r="F222" s="171">
        <f t="shared" si="337"/>
        <v>0</v>
      </c>
      <c r="G222" s="171">
        <f t="shared" si="337"/>
        <v>0</v>
      </c>
      <c r="H222" s="171">
        <f t="shared" si="337"/>
        <v>0</v>
      </c>
      <c r="I222" s="171">
        <f t="shared" si="337"/>
        <v>0</v>
      </c>
      <c r="J222" s="171">
        <f t="shared" si="337"/>
        <v>0</v>
      </c>
      <c r="K222" s="171">
        <f t="shared" si="337"/>
        <v>0</v>
      </c>
      <c r="O222" s="204">
        <f t="shared" si="312"/>
        <v>0</v>
      </c>
      <c r="P222" s="204">
        <f t="shared" si="313"/>
        <v>0</v>
      </c>
      <c r="Q222" s="204">
        <f t="shared" si="314"/>
        <v>0</v>
      </c>
      <c r="R222" s="204">
        <f t="shared" si="315"/>
        <v>0</v>
      </c>
      <c r="S222" s="204">
        <f t="shared" si="316"/>
        <v>0</v>
      </c>
      <c r="T222" s="204">
        <f t="shared" si="317"/>
        <v>0</v>
      </c>
      <c r="U222" s="204">
        <f t="shared" si="318"/>
        <v>0</v>
      </c>
      <c r="V222" s="459">
        <f t="shared" si="319"/>
        <v>0</v>
      </c>
    </row>
    <row r="223" spans="1:22" x14ac:dyDescent="0.3">
      <c r="A223" s="472" t="s">
        <v>199</v>
      </c>
      <c r="B223" s="461">
        <v>44</v>
      </c>
      <c r="C223" s="171">
        <f t="shared" ref="C223:K223" si="338">SUM(C43,C88,C133,C178)</f>
        <v>0</v>
      </c>
      <c r="D223" s="171">
        <f t="shared" si="338"/>
        <v>0</v>
      </c>
      <c r="E223" s="171">
        <f t="shared" si="338"/>
        <v>0</v>
      </c>
      <c r="F223" s="171">
        <f t="shared" si="338"/>
        <v>0</v>
      </c>
      <c r="G223" s="171">
        <f t="shared" si="338"/>
        <v>0</v>
      </c>
      <c r="H223" s="171">
        <f t="shared" si="338"/>
        <v>0</v>
      </c>
      <c r="I223" s="171">
        <f t="shared" si="338"/>
        <v>0</v>
      </c>
      <c r="J223" s="171">
        <f t="shared" si="338"/>
        <v>0</v>
      </c>
      <c r="K223" s="171">
        <f t="shared" si="338"/>
        <v>0</v>
      </c>
      <c r="O223" s="204">
        <f t="shared" si="312"/>
        <v>0</v>
      </c>
      <c r="P223" s="204">
        <f t="shared" si="313"/>
        <v>0</v>
      </c>
      <c r="Q223" s="204">
        <f t="shared" si="314"/>
        <v>0</v>
      </c>
      <c r="R223" s="204">
        <f t="shared" si="315"/>
        <v>0</v>
      </c>
      <c r="S223" s="204">
        <f t="shared" si="316"/>
        <v>0</v>
      </c>
      <c r="T223" s="204">
        <f t="shared" si="317"/>
        <v>0</v>
      </c>
      <c r="U223" s="204">
        <f t="shared" si="318"/>
        <v>0</v>
      </c>
      <c r="V223" s="459">
        <f t="shared" si="319"/>
        <v>0</v>
      </c>
    </row>
    <row r="224" spans="1:22" x14ac:dyDescent="0.3">
      <c r="A224" s="472" t="s">
        <v>200</v>
      </c>
      <c r="B224" s="461">
        <v>46</v>
      </c>
      <c r="C224" s="171">
        <f t="shared" ref="C224:K224" si="339">SUM(C44,C89,C134,C179)</f>
        <v>0</v>
      </c>
      <c r="D224" s="171">
        <f t="shared" si="339"/>
        <v>0</v>
      </c>
      <c r="E224" s="171">
        <f t="shared" si="339"/>
        <v>0</v>
      </c>
      <c r="F224" s="171">
        <f t="shared" si="339"/>
        <v>0</v>
      </c>
      <c r="G224" s="171">
        <f t="shared" si="339"/>
        <v>0</v>
      </c>
      <c r="H224" s="171">
        <f t="shared" si="339"/>
        <v>0</v>
      </c>
      <c r="I224" s="171">
        <f t="shared" si="339"/>
        <v>0</v>
      </c>
      <c r="J224" s="171">
        <f t="shared" si="339"/>
        <v>0</v>
      </c>
      <c r="K224" s="171">
        <f t="shared" si="339"/>
        <v>0</v>
      </c>
      <c r="O224" s="204">
        <f t="shared" si="312"/>
        <v>0</v>
      </c>
      <c r="P224" s="204">
        <f t="shared" si="313"/>
        <v>0</v>
      </c>
      <c r="Q224" s="204">
        <f t="shared" si="314"/>
        <v>0</v>
      </c>
      <c r="R224" s="204">
        <f t="shared" si="315"/>
        <v>0</v>
      </c>
      <c r="S224" s="204">
        <f t="shared" si="316"/>
        <v>0</v>
      </c>
      <c r="T224" s="204">
        <f t="shared" si="317"/>
        <v>0</v>
      </c>
      <c r="U224" s="204">
        <f t="shared" si="318"/>
        <v>0</v>
      </c>
      <c r="V224" s="459">
        <f t="shared" si="319"/>
        <v>0</v>
      </c>
    </row>
    <row r="225" spans="1:22" x14ac:dyDescent="0.3">
      <c r="A225" s="472" t="s">
        <v>201</v>
      </c>
      <c r="B225" s="461">
        <v>45</v>
      </c>
      <c r="C225" s="171">
        <f t="shared" ref="C225:K225" si="340">SUM(C45,C90,C135,C180)</f>
        <v>0</v>
      </c>
      <c r="D225" s="171">
        <f t="shared" si="340"/>
        <v>0</v>
      </c>
      <c r="E225" s="171">
        <f t="shared" si="340"/>
        <v>0</v>
      </c>
      <c r="F225" s="171">
        <f t="shared" si="340"/>
        <v>0</v>
      </c>
      <c r="G225" s="171">
        <f t="shared" si="340"/>
        <v>0</v>
      </c>
      <c r="H225" s="171">
        <f t="shared" si="340"/>
        <v>0</v>
      </c>
      <c r="I225" s="171">
        <f t="shared" si="340"/>
        <v>0</v>
      </c>
      <c r="J225" s="171">
        <f t="shared" si="340"/>
        <v>0</v>
      </c>
      <c r="K225" s="171">
        <f t="shared" si="340"/>
        <v>0</v>
      </c>
      <c r="O225" s="204">
        <f t="shared" si="312"/>
        <v>0</v>
      </c>
      <c r="P225" s="204">
        <f t="shared" si="313"/>
        <v>0</v>
      </c>
      <c r="Q225" s="204">
        <f t="shared" si="314"/>
        <v>0</v>
      </c>
      <c r="R225" s="204">
        <f t="shared" si="315"/>
        <v>0</v>
      </c>
      <c r="S225" s="204">
        <f t="shared" si="316"/>
        <v>0</v>
      </c>
      <c r="T225" s="204">
        <f t="shared" si="317"/>
        <v>0</v>
      </c>
      <c r="U225" s="204">
        <f t="shared" si="318"/>
        <v>0</v>
      </c>
      <c r="V225" s="459">
        <f t="shared" si="319"/>
        <v>0</v>
      </c>
    </row>
    <row r="226" spans="1:22" x14ac:dyDescent="0.3">
      <c r="A226" s="472" t="s">
        <v>202</v>
      </c>
      <c r="B226" s="461" t="s">
        <v>203</v>
      </c>
      <c r="C226" s="171">
        <f t="shared" ref="C226:K226" si="341">SUM(C46,C91,C136,C181)</f>
        <v>0</v>
      </c>
      <c r="D226" s="171">
        <f t="shared" si="341"/>
        <v>0</v>
      </c>
      <c r="E226" s="171">
        <f t="shared" si="341"/>
        <v>0</v>
      </c>
      <c r="F226" s="171">
        <f t="shared" si="341"/>
        <v>0</v>
      </c>
      <c r="G226" s="171">
        <f t="shared" si="341"/>
        <v>0</v>
      </c>
      <c r="H226" s="171">
        <f t="shared" si="341"/>
        <v>0</v>
      </c>
      <c r="I226" s="171">
        <f t="shared" si="341"/>
        <v>0</v>
      </c>
      <c r="J226" s="171">
        <f t="shared" si="341"/>
        <v>0</v>
      </c>
      <c r="K226" s="171">
        <f t="shared" si="341"/>
        <v>0</v>
      </c>
      <c r="O226" s="204">
        <f t="shared" si="312"/>
        <v>0</v>
      </c>
      <c r="P226" s="204">
        <f t="shared" si="313"/>
        <v>0</v>
      </c>
      <c r="Q226" s="204">
        <f t="shared" si="314"/>
        <v>0</v>
      </c>
      <c r="R226" s="204">
        <f t="shared" si="315"/>
        <v>0</v>
      </c>
      <c r="S226" s="204">
        <f t="shared" si="316"/>
        <v>0</v>
      </c>
      <c r="T226" s="204">
        <f t="shared" si="317"/>
        <v>0</v>
      </c>
      <c r="U226" s="204">
        <f t="shared" si="318"/>
        <v>0</v>
      </c>
      <c r="V226" s="459">
        <f t="shared" si="319"/>
        <v>0</v>
      </c>
    </row>
    <row r="227" spans="1:22" x14ac:dyDescent="0.3">
      <c r="A227" s="580" t="s">
        <v>171</v>
      </c>
      <c r="B227" s="581" t="s">
        <v>204</v>
      </c>
      <c r="C227" s="171">
        <f t="shared" ref="C227:K227" si="342">SUM(C47,C92,C137,C182)</f>
        <v>0</v>
      </c>
      <c r="D227" s="171">
        <f t="shared" si="342"/>
        <v>0</v>
      </c>
      <c r="E227" s="171">
        <f t="shared" si="342"/>
        <v>0</v>
      </c>
      <c r="F227" s="171">
        <f t="shared" si="342"/>
        <v>0</v>
      </c>
      <c r="G227" s="171">
        <f t="shared" si="342"/>
        <v>0</v>
      </c>
      <c r="H227" s="171">
        <f t="shared" si="342"/>
        <v>0</v>
      </c>
      <c r="I227" s="171">
        <f t="shared" si="342"/>
        <v>0</v>
      </c>
      <c r="J227" s="171">
        <f t="shared" si="342"/>
        <v>0</v>
      </c>
      <c r="K227" s="171">
        <f t="shared" si="342"/>
        <v>0</v>
      </c>
      <c r="O227" s="204">
        <f t="shared" si="312"/>
        <v>0</v>
      </c>
      <c r="P227" s="204">
        <f t="shared" si="313"/>
        <v>0</v>
      </c>
      <c r="Q227" s="204">
        <f t="shared" si="314"/>
        <v>0</v>
      </c>
      <c r="R227" s="204">
        <f t="shared" si="315"/>
        <v>0</v>
      </c>
      <c r="S227" s="204">
        <f t="shared" si="316"/>
        <v>0</v>
      </c>
      <c r="T227" s="204">
        <f t="shared" si="317"/>
        <v>0</v>
      </c>
      <c r="U227" s="204">
        <f t="shared" si="318"/>
        <v>0</v>
      </c>
      <c r="V227" s="459">
        <f t="shared" si="319"/>
        <v>0</v>
      </c>
    </row>
    <row r="228" spans="1:22" x14ac:dyDescent="0.3">
      <c r="A228" s="464" t="s">
        <v>205</v>
      </c>
      <c r="B228" s="465" t="s">
        <v>206</v>
      </c>
      <c r="C228" s="127">
        <f t="shared" ref="C228:K228" si="343">SUM(C205,C212,C215,C220,C227)</f>
        <v>0</v>
      </c>
      <c r="D228" s="127">
        <f t="shared" si="343"/>
        <v>0</v>
      </c>
      <c r="E228" s="127">
        <f t="shared" si="343"/>
        <v>0</v>
      </c>
      <c r="F228" s="127">
        <f t="shared" si="343"/>
        <v>0</v>
      </c>
      <c r="G228" s="127">
        <f t="shared" si="343"/>
        <v>0</v>
      </c>
      <c r="H228" s="127">
        <f t="shared" si="343"/>
        <v>0</v>
      </c>
      <c r="I228" s="127">
        <f t="shared" si="343"/>
        <v>0</v>
      </c>
      <c r="J228" s="127">
        <f t="shared" si="343"/>
        <v>0</v>
      </c>
      <c r="K228" s="127">
        <f t="shared" si="343"/>
        <v>0</v>
      </c>
      <c r="O228" s="473">
        <f t="shared" si="312"/>
        <v>0</v>
      </c>
      <c r="P228" s="473">
        <f t="shared" si="313"/>
        <v>0</v>
      </c>
      <c r="Q228" s="473">
        <f t="shared" si="314"/>
        <v>0</v>
      </c>
      <c r="R228" s="473">
        <f t="shared" si="315"/>
        <v>0</v>
      </c>
      <c r="S228" s="473">
        <f t="shared" si="316"/>
        <v>0</v>
      </c>
      <c r="T228" s="473">
        <f t="shared" si="317"/>
        <v>0</v>
      </c>
      <c r="U228" s="473">
        <f t="shared" si="318"/>
        <v>0</v>
      </c>
      <c r="V228" s="473">
        <f t="shared" si="319"/>
        <v>0</v>
      </c>
    </row>
  </sheetData>
  <mergeCells count="11">
    <mergeCell ref="M11:M12"/>
    <mergeCell ref="O7:V7"/>
    <mergeCell ref="O23:V23"/>
    <mergeCell ref="O52:V52"/>
    <mergeCell ref="O68:V68"/>
    <mergeCell ref="O203:V203"/>
    <mergeCell ref="O97:V97"/>
    <mergeCell ref="O113:V113"/>
    <mergeCell ref="O142:V142"/>
    <mergeCell ref="O158:V158"/>
    <mergeCell ref="O187:V187"/>
  </mergeCells>
  <conditionalFormatting sqref="K82:K84">
    <cfRule type="containsText" dxfId="1010" priority="100" operator="containsText" text="libre">
      <formula>NOT(ISERROR(SEARCH("libre",K82)))</formula>
    </cfRule>
  </conditionalFormatting>
  <conditionalFormatting sqref="K41:K47">
    <cfRule type="containsText" dxfId="1009" priority="146" operator="containsText" text="ntitulé">
      <formula>NOT(ISERROR(SEARCH("ntitulé",K41)))</formula>
    </cfRule>
    <cfRule type="containsBlanks" dxfId="1008" priority="147">
      <formula>LEN(TRIM(K41))=0</formula>
    </cfRule>
  </conditionalFormatting>
  <conditionalFormatting sqref="K41:K47">
    <cfRule type="containsText" dxfId="1007" priority="145" operator="containsText" text="libre">
      <formula>NOT(ISERROR(SEARCH("libre",K41)))</formula>
    </cfRule>
  </conditionalFormatting>
  <conditionalFormatting sqref="C60:K65 C55:K58">
    <cfRule type="containsText" dxfId="1006" priority="143" operator="containsText" text="ntitulé">
      <formula>NOT(ISERROR(SEARCH("ntitulé",C55)))</formula>
    </cfRule>
    <cfRule type="containsBlanks" dxfId="1005" priority="144">
      <formula>LEN(TRIM(C55))=0</formula>
    </cfRule>
  </conditionalFormatting>
  <conditionalFormatting sqref="C60:K65 C55:K58">
    <cfRule type="containsText" dxfId="1004" priority="142" operator="containsText" text="libre">
      <formula>NOT(ISERROR(SEARCH("libre",C55)))</formula>
    </cfRule>
  </conditionalFormatting>
  <conditionalFormatting sqref="F86:G92 C86:D92 C82:G84 C78:E78 C71:E76">
    <cfRule type="containsText" dxfId="1003" priority="140" operator="containsText" text="ntitulé">
      <formula>NOT(ISERROR(SEARCH("ntitulé",C71)))</formula>
    </cfRule>
    <cfRule type="containsBlanks" dxfId="1002" priority="141">
      <formula>LEN(TRIM(C71))=0</formula>
    </cfRule>
  </conditionalFormatting>
  <conditionalFormatting sqref="F86:G92 C86:D92 C82:G84 C78:E78 C71:E76">
    <cfRule type="containsText" dxfId="1001" priority="139" operator="containsText" text="libre">
      <formula>NOT(ISERROR(SEARCH("libre",C71)))</formula>
    </cfRule>
  </conditionalFormatting>
  <conditionalFormatting sqref="F78:G78 F71:G76 E86:E92">
    <cfRule type="containsText" dxfId="1000" priority="137" operator="containsText" text="ntitulé">
      <formula>NOT(ISERROR(SEARCH("ntitulé",E71)))</formula>
    </cfRule>
    <cfRule type="containsBlanks" dxfId="999" priority="138">
      <formula>LEN(TRIM(E71))=0</formula>
    </cfRule>
  </conditionalFormatting>
  <conditionalFormatting sqref="F78:G78 F71:G76 E86:E92">
    <cfRule type="containsText" dxfId="998" priority="136" operator="containsText" text="libre">
      <formula>NOT(ISERROR(SEARCH("libre",E71)))</formula>
    </cfRule>
  </conditionalFormatting>
  <conditionalFormatting sqref="H71:H76">
    <cfRule type="containsText" dxfId="997" priority="134" operator="containsText" text="ntitulé">
      <formula>NOT(ISERROR(SEARCH("ntitulé",H71)))</formula>
    </cfRule>
    <cfRule type="containsBlanks" dxfId="996" priority="135">
      <formula>LEN(TRIM(H71))=0</formula>
    </cfRule>
  </conditionalFormatting>
  <conditionalFormatting sqref="H71:H76">
    <cfRule type="containsText" dxfId="995" priority="133" operator="containsText" text="libre">
      <formula>NOT(ISERROR(SEARCH("libre",H71)))</formula>
    </cfRule>
  </conditionalFormatting>
  <conditionalFormatting sqref="H78">
    <cfRule type="containsText" dxfId="994" priority="131" operator="containsText" text="ntitulé">
      <formula>NOT(ISERROR(SEARCH("ntitulé",H78)))</formula>
    </cfRule>
    <cfRule type="containsBlanks" dxfId="993" priority="132">
      <formula>LEN(TRIM(H78))=0</formula>
    </cfRule>
  </conditionalFormatting>
  <conditionalFormatting sqref="H78">
    <cfRule type="containsText" dxfId="992" priority="130" operator="containsText" text="libre">
      <formula>NOT(ISERROR(SEARCH("libre",H78)))</formula>
    </cfRule>
  </conditionalFormatting>
  <conditionalFormatting sqref="H82:H84">
    <cfRule type="containsText" dxfId="991" priority="128" operator="containsText" text="ntitulé">
      <formula>NOT(ISERROR(SEARCH("ntitulé",H82)))</formula>
    </cfRule>
    <cfRule type="containsBlanks" dxfId="990" priority="129">
      <formula>LEN(TRIM(H82))=0</formula>
    </cfRule>
  </conditionalFormatting>
  <conditionalFormatting sqref="H82:H84">
    <cfRule type="containsText" dxfId="989" priority="127" operator="containsText" text="libre">
      <formula>NOT(ISERROR(SEARCH("libre",H82)))</formula>
    </cfRule>
  </conditionalFormatting>
  <conditionalFormatting sqref="H86:H92">
    <cfRule type="containsText" dxfId="988" priority="125" operator="containsText" text="ntitulé">
      <formula>NOT(ISERROR(SEARCH("ntitulé",H86)))</formula>
    </cfRule>
    <cfRule type="containsBlanks" dxfId="987" priority="126">
      <formula>LEN(TRIM(H86))=0</formula>
    </cfRule>
  </conditionalFormatting>
  <conditionalFormatting sqref="H86:H92">
    <cfRule type="containsText" dxfId="986" priority="124" operator="containsText" text="libre">
      <formula>NOT(ISERROR(SEARCH("libre",H86)))</formula>
    </cfRule>
  </conditionalFormatting>
  <conditionalFormatting sqref="I86:I92 I82:I84 I78 I71:I76">
    <cfRule type="containsText" dxfId="985" priority="122" operator="containsText" text="ntitulé">
      <formula>NOT(ISERROR(SEARCH("ntitulé",I71)))</formula>
    </cfRule>
    <cfRule type="containsBlanks" dxfId="984" priority="123">
      <formula>LEN(TRIM(I71))=0</formula>
    </cfRule>
  </conditionalFormatting>
  <conditionalFormatting sqref="I86:I92 I82:I84 I78 I71:I76">
    <cfRule type="containsText" dxfId="983" priority="121" operator="containsText" text="libre">
      <formula>NOT(ISERROR(SEARCH("libre",I71)))</formula>
    </cfRule>
  </conditionalFormatting>
  <conditionalFormatting sqref="J71:J76">
    <cfRule type="containsText" dxfId="982" priority="119" operator="containsText" text="ntitulé">
      <formula>NOT(ISERROR(SEARCH("ntitulé",J71)))</formula>
    </cfRule>
    <cfRule type="containsBlanks" dxfId="981" priority="120">
      <formula>LEN(TRIM(J71))=0</formula>
    </cfRule>
  </conditionalFormatting>
  <conditionalFormatting sqref="J71:J76">
    <cfRule type="containsText" dxfId="980" priority="118" operator="containsText" text="libre">
      <formula>NOT(ISERROR(SEARCH("libre",J71)))</formula>
    </cfRule>
  </conditionalFormatting>
  <conditionalFormatting sqref="J78">
    <cfRule type="containsText" dxfId="979" priority="116" operator="containsText" text="ntitulé">
      <formula>NOT(ISERROR(SEARCH("ntitulé",J78)))</formula>
    </cfRule>
    <cfRule type="containsBlanks" dxfId="978" priority="117">
      <formula>LEN(TRIM(J78))=0</formula>
    </cfRule>
  </conditionalFormatting>
  <conditionalFormatting sqref="J78">
    <cfRule type="containsText" dxfId="977" priority="115" operator="containsText" text="libre">
      <formula>NOT(ISERROR(SEARCH("libre",J78)))</formula>
    </cfRule>
  </conditionalFormatting>
  <conditionalFormatting sqref="J82:J84">
    <cfRule type="containsText" dxfId="976" priority="113" operator="containsText" text="ntitulé">
      <formula>NOT(ISERROR(SEARCH("ntitulé",J82)))</formula>
    </cfRule>
    <cfRule type="containsBlanks" dxfId="975" priority="114">
      <formula>LEN(TRIM(J82))=0</formula>
    </cfRule>
  </conditionalFormatting>
  <conditionalFormatting sqref="J82:J84">
    <cfRule type="containsText" dxfId="974" priority="112" operator="containsText" text="libre">
      <formula>NOT(ISERROR(SEARCH("libre",J82)))</formula>
    </cfRule>
  </conditionalFormatting>
  <conditionalFormatting sqref="J86:J92">
    <cfRule type="containsText" dxfId="973" priority="110" operator="containsText" text="ntitulé">
      <formula>NOT(ISERROR(SEARCH("ntitulé",J86)))</formula>
    </cfRule>
    <cfRule type="containsBlanks" dxfId="972" priority="111">
      <formula>LEN(TRIM(J86))=0</formula>
    </cfRule>
  </conditionalFormatting>
  <conditionalFormatting sqref="J86:J92">
    <cfRule type="containsText" dxfId="971" priority="109" operator="containsText" text="libre">
      <formula>NOT(ISERROR(SEARCH("libre",J86)))</formula>
    </cfRule>
  </conditionalFormatting>
  <conditionalFormatting sqref="K71:K76">
    <cfRule type="containsText" dxfId="970" priority="107" operator="containsText" text="ntitulé">
      <formula>NOT(ISERROR(SEARCH("ntitulé",K71)))</formula>
    </cfRule>
    <cfRule type="containsBlanks" dxfId="969" priority="108">
      <formula>LEN(TRIM(K71))=0</formula>
    </cfRule>
  </conditionalFormatting>
  <conditionalFormatting sqref="K71:K76">
    <cfRule type="containsText" dxfId="968" priority="106" operator="containsText" text="libre">
      <formula>NOT(ISERROR(SEARCH("libre",K71)))</formula>
    </cfRule>
  </conditionalFormatting>
  <conditionalFormatting sqref="K78">
    <cfRule type="containsText" dxfId="967" priority="104" operator="containsText" text="ntitulé">
      <formula>NOT(ISERROR(SEARCH("ntitulé",K78)))</formula>
    </cfRule>
    <cfRule type="containsBlanks" dxfId="966" priority="105">
      <formula>LEN(TRIM(K78))=0</formula>
    </cfRule>
  </conditionalFormatting>
  <conditionalFormatting sqref="K78">
    <cfRule type="containsText" dxfId="965" priority="103" operator="containsText" text="libre">
      <formula>NOT(ISERROR(SEARCH("libre",K78)))</formula>
    </cfRule>
  </conditionalFormatting>
  <conditionalFormatting sqref="K82:K84">
    <cfRule type="containsText" dxfId="964" priority="101" operator="containsText" text="ntitulé">
      <formula>NOT(ISERROR(SEARCH("ntitulé",K82)))</formula>
    </cfRule>
    <cfRule type="containsBlanks" dxfId="963" priority="102">
      <formula>LEN(TRIM(K82))=0</formula>
    </cfRule>
  </conditionalFormatting>
  <conditionalFormatting sqref="K127:K129">
    <cfRule type="containsText" dxfId="962" priority="52" operator="containsText" text="libre">
      <formula>NOT(ISERROR(SEARCH("libre",K127)))</formula>
    </cfRule>
  </conditionalFormatting>
  <conditionalFormatting sqref="K86:K92">
    <cfRule type="containsText" dxfId="961" priority="98" operator="containsText" text="ntitulé">
      <formula>NOT(ISERROR(SEARCH("ntitulé",K86)))</formula>
    </cfRule>
    <cfRule type="containsBlanks" dxfId="960" priority="99">
      <formula>LEN(TRIM(K86))=0</formula>
    </cfRule>
  </conditionalFormatting>
  <conditionalFormatting sqref="K86:K92">
    <cfRule type="containsText" dxfId="959" priority="97" operator="containsText" text="libre">
      <formula>NOT(ISERROR(SEARCH("libre",K86)))</formula>
    </cfRule>
  </conditionalFormatting>
  <conditionalFormatting sqref="C105:K110 C100:K103">
    <cfRule type="containsText" dxfId="958" priority="95" operator="containsText" text="ntitulé">
      <formula>NOT(ISERROR(SEARCH("ntitulé",C100)))</formula>
    </cfRule>
    <cfRule type="containsBlanks" dxfId="957" priority="96">
      <formula>LEN(TRIM(C100))=0</formula>
    </cfRule>
  </conditionalFormatting>
  <conditionalFormatting sqref="C105:K110 C100:K103">
    <cfRule type="containsText" dxfId="956" priority="94" operator="containsText" text="libre">
      <formula>NOT(ISERROR(SEARCH("libre",C100)))</formula>
    </cfRule>
  </conditionalFormatting>
  <conditionalFormatting sqref="F131:G137 C131:D137 C127:G129 C123:E123 C116:E121">
    <cfRule type="containsText" dxfId="955" priority="92" operator="containsText" text="ntitulé">
      <formula>NOT(ISERROR(SEARCH("ntitulé",C116)))</formula>
    </cfRule>
    <cfRule type="containsBlanks" dxfId="954" priority="93">
      <formula>LEN(TRIM(C116))=0</formula>
    </cfRule>
  </conditionalFormatting>
  <conditionalFormatting sqref="F131:G137 C131:D137 C127:G129 C123:E123 C116:E121">
    <cfRule type="containsText" dxfId="953" priority="91" operator="containsText" text="libre">
      <formula>NOT(ISERROR(SEARCH("libre",C116)))</formula>
    </cfRule>
  </conditionalFormatting>
  <conditionalFormatting sqref="F123:G123 F116:G121 E131:E137">
    <cfRule type="containsText" dxfId="952" priority="89" operator="containsText" text="ntitulé">
      <formula>NOT(ISERROR(SEARCH("ntitulé",E116)))</formula>
    </cfRule>
    <cfRule type="containsBlanks" dxfId="951" priority="90">
      <formula>LEN(TRIM(E116))=0</formula>
    </cfRule>
  </conditionalFormatting>
  <conditionalFormatting sqref="F123:G123 F116:G121 E131:E137">
    <cfRule type="containsText" dxfId="950" priority="88" operator="containsText" text="libre">
      <formula>NOT(ISERROR(SEARCH("libre",E116)))</formula>
    </cfRule>
  </conditionalFormatting>
  <conditionalFormatting sqref="H116:H121">
    <cfRule type="containsText" dxfId="949" priority="86" operator="containsText" text="ntitulé">
      <formula>NOT(ISERROR(SEARCH("ntitulé",H116)))</formula>
    </cfRule>
    <cfRule type="containsBlanks" dxfId="948" priority="87">
      <formula>LEN(TRIM(H116))=0</formula>
    </cfRule>
  </conditionalFormatting>
  <conditionalFormatting sqref="H116:H121">
    <cfRule type="containsText" dxfId="947" priority="85" operator="containsText" text="libre">
      <formula>NOT(ISERROR(SEARCH("libre",H116)))</formula>
    </cfRule>
  </conditionalFormatting>
  <conditionalFormatting sqref="H123">
    <cfRule type="containsText" dxfId="946" priority="83" operator="containsText" text="ntitulé">
      <formula>NOT(ISERROR(SEARCH("ntitulé",H123)))</formula>
    </cfRule>
    <cfRule type="containsBlanks" dxfId="945" priority="84">
      <formula>LEN(TRIM(H123))=0</formula>
    </cfRule>
  </conditionalFormatting>
  <conditionalFormatting sqref="H123">
    <cfRule type="containsText" dxfId="944" priority="82" operator="containsText" text="libre">
      <formula>NOT(ISERROR(SEARCH("libre",H123)))</formula>
    </cfRule>
  </conditionalFormatting>
  <conditionalFormatting sqref="H127:H129">
    <cfRule type="containsText" dxfId="943" priority="80" operator="containsText" text="ntitulé">
      <formula>NOT(ISERROR(SEARCH("ntitulé",H127)))</formula>
    </cfRule>
    <cfRule type="containsBlanks" dxfId="942" priority="81">
      <formula>LEN(TRIM(H127))=0</formula>
    </cfRule>
  </conditionalFormatting>
  <conditionalFormatting sqref="H127:H129">
    <cfRule type="containsText" dxfId="941" priority="79" operator="containsText" text="libre">
      <formula>NOT(ISERROR(SEARCH("libre",H127)))</formula>
    </cfRule>
  </conditionalFormatting>
  <conditionalFormatting sqref="H131:H137">
    <cfRule type="containsText" dxfId="940" priority="77" operator="containsText" text="ntitulé">
      <formula>NOT(ISERROR(SEARCH("ntitulé",H131)))</formula>
    </cfRule>
    <cfRule type="containsBlanks" dxfId="939" priority="78">
      <formula>LEN(TRIM(H131))=0</formula>
    </cfRule>
  </conditionalFormatting>
  <conditionalFormatting sqref="H131:H137">
    <cfRule type="containsText" dxfId="938" priority="76" operator="containsText" text="libre">
      <formula>NOT(ISERROR(SEARCH("libre",H131)))</formula>
    </cfRule>
  </conditionalFormatting>
  <conditionalFormatting sqref="I131:I137 I127:I129 I123 I116:I121">
    <cfRule type="containsText" dxfId="937" priority="74" operator="containsText" text="ntitulé">
      <formula>NOT(ISERROR(SEARCH("ntitulé",I116)))</formula>
    </cfRule>
    <cfRule type="containsBlanks" dxfId="936" priority="75">
      <formula>LEN(TRIM(I116))=0</formula>
    </cfRule>
  </conditionalFormatting>
  <conditionalFormatting sqref="I131:I137 I127:I129 I123 I116:I121">
    <cfRule type="containsText" dxfId="935" priority="73" operator="containsText" text="libre">
      <formula>NOT(ISERROR(SEARCH("libre",I116)))</formula>
    </cfRule>
  </conditionalFormatting>
  <conditionalFormatting sqref="J116:J121">
    <cfRule type="containsText" dxfId="934" priority="71" operator="containsText" text="ntitulé">
      <formula>NOT(ISERROR(SEARCH("ntitulé",J116)))</formula>
    </cfRule>
    <cfRule type="containsBlanks" dxfId="933" priority="72">
      <formula>LEN(TRIM(J116))=0</formula>
    </cfRule>
  </conditionalFormatting>
  <conditionalFormatting sqref="J116:J121">
    <cfRule type="containsText" dxfId="932" priority="70" operator="containsText" text="libre">
      <formula>NOT(ISERROR(SEARCH("libre",J116)))</formula>
    </cfRule>
  </conditionalFormatting>
  <conditionalFormatting sqref="J123">
    <cfRule type="containsText" dxfId="931" priority="68" operator="containsText" text="ntitulé">
      <formula>NOT(ISERROR(SEARCH("ntitulé",J123)))</formula>
    </cfRule>
    <cfRule type="containsBlanks" dxfId="930" priority="69">
      <formula>LEN(TRIM(J123))=0</formula>
    </cfRule>
  </conditionalFormatting>
  <conditionalFormatting sqref="J123">
    <cfRule type="containsText" dxfId="929" priority="67" operator="containsText" text="libre">
      <formula>NOT(ISERROR(SEARCH("libre",J123)))</formula>
    </cfRule>
  </conditionalFormatting>
  <conditionalFormatting sqref="J127:J129">
    <cfRule type="containsText" dxfId="928" priority="65" operator="containsText" text="ntitulé">
      <formula>NOT(ISERROR(SEARCH("ntitulé",J127)))</formula>
    </cfRule>
    <cfRule type="containsBlanks" dxfId="927" priority="66">
      <formula>LEN(TRIM(J127))=0</formula>
    </cfRule>
  </conditionalFormatting>
  <conditionalFormatting sqref="J127:J129">
    <cfRule type="containsText" dxfId="926" priority="64" operator="containsText" text="libre">
      <formula>NOT(ISERROR(SEARCH("libre",J127)))</formula>
    </cfRule>
  </conditionalFormatting>
  <conditionalFormatting sqref="J131:J137">
    <cfRule type="containsText" dxfId="925" priority="62" operator="containsText" text="ntitulé">
      <formula>NOT(ISERROR(SEARCH("ntitulé",J131)))</formula>
    </cfRule>
    <cfRule type="containsBlanks" dxfId="924" priority="63">
      <formula>LEN(TRIM(J131))=0</formula>
    </cfRule>
  </conditionalFormatting>
  <conditionalFormatting sqref="J131:J137">
    <cfRule type="containsText" dxfId="923" priority="61" operator="containsText" text="libre">
      <formula>NOT(ISERROR(SEARCH("libre",J131)))</formula>
    </cfRule>
  </conditionalFormatting>
  <conditionalFormatting sqref="K116:K121">
    <cfRule type="containsText" dxfId="922" priority="59" operator="containsText" text="ntitulé">
      <formula>NOT(ISERROR(SEARCH("ntitulé",K116)))</formula>
    </cfRule>
    <cfRule type="containsBlanks" dxfId="921" priority="60">
      <formula>LEN(TRIM(K116))=0</formula>
    </cfRule>
  </conditionalFormatting>
  <conditionalFormatting sqref="K116:K121">
    <cfRule type="containsText" dxfId="920" priority="58" operator="containsText" text="libre">
      <formula>NOT(ISERROR(SEARCH("libre",K116)))</formula>
    </cfRule>
  </conditionalFormatting>
  <conditionalFormatting sqref="K123">
    <cfRule type="containsText" dxfId="919" priority="56" operator="containsText" text="ntitulé">
      <formula>NOT(ISERROR(SEARCH("ntitulé",K123)))</formula>
    </cfRule>
    <cfRule type="containsBlanks" dxfId="918" priority="57">
      <formula>LEN(TRIM(K123))=0</formula>
    </cfRule>
  </conditionalFormatting>
  <conditionalFormatting sqref="K123">
    <cfRule type="containsText" dxfId="917" priority="55" operator="containsText" text="libre">
      <formula>NOT(ISERROR(SEARCH("libre",K123)))</formula>
    </cfRule>
  </conditionalFormatting>
  <conditionalFormatting sqref="K127:K129">
    <cfRule type="containsText" dxfId="916" priority="53" operator="containsText" text="ntitulé">
      <formula>NOT(ISERROR(SEARCH("ntitulé",K127)))</formula>
    </cfRule>
    <cfRule type="containsBlanks" dxfId="915" priority="54">
      <formula>LEN(TRIM(K127))=0</formula>
    </cfRule>
  </conditionalFormatting>
  <conditionalFormatting sqref="K172:K174">
    <cfRule type="containsText" dxfId="914" priority="4" operator="containsText" text="libre">
      <formula>NOT(ISERROR(SEARCH("libre",K172)))</formula>
    </cfRule>
  </conditionalFormatting>
  <conditionalFormatting sqref="K131:K137">
    <cfRule type="containsText" dxfId="913" priority="50" operator="containsText" text="ntitulé">
      <formula>NOT(ISERROR(SEARCH("ntitulé",K131)))</formula>
    </cfRule>
    <cfRule type="containsBlanks" dxfId="912" priority="51">
      <formula>LEN(TRIM(K131))=0</formula>
    </cfRule>
  </conditionalFormatting>
  <conditionalFormatting sqref="K131:K137">
    <cfRule type="containsText" dxfId="911" priority="49" operator="containsText" text="libre">
      <formula>NOT(ISERROR(SEARCH("libre",K131)))</formula>
    </cfRule>
  </conditionalFormatting>
  <conditionalFormatting sqref="C150:K155 C145:K148">
    <cfRule type="containsText" dxfId="910" priority="47" operator="containsText" text="ntitulé">
      <formula>NOT(ISERROR(SEARCH("ntitulé",C145)))</formula>
    </cfRule>
    <cfRule type="containsBlanks" dxfId="909" priority="48">
      <formula>LEN(TRIM(C145))=0</formula>
    </cfRule>
  </conditionalFormatting>
  <conditionalFormatting sqref="C150:K155 C145:K148">
    <cfRule type="containsText" dxfId="908" priority="46" operator="containsText" text="libre">
      <formula>NOT(ISERROR(SEARCH("libre",C145)))</formula>
    </cfRule>
  </conditionalFormatting>
  <conditionalFormatting sqref="F176:G182 C176:D182 C172:G174 C168:E168 C161:E166">
    <cfRule type="containsText" dxfId="907" priority="44" operator="containsText" text="ntitulé">
      <formula>NOT(ISERROR(SEARCH("ntitulé",C161)))</formula>
    </cfRule>
    <cfRule type="containsBlanks" dxfId="906" priority="45">
      <formula>LEN(TRIM(C161))=0</formula>
    </cfRule>
  </conditionalFormatting>
  <conditionalFormatting sqref="F176:G182 C176:D182 C172:G174 C168:E168 C161:E166">
    <cfRule type="containsText" dxfId="905" priority="43" operator="containsText" text="libre">
      <formula>NOT(ISERROR(SEARCH("libre",C161)))</formula>
    </cfRule>
  </conditionalFormatting>
  <conditionalFormatting sqref="F168:G168 F161:G166 E176:E182">
    <cfRule type="containsText" dxfId="904" priority="41" operator="containsText" text="ntitulé">
      <formula>NOT(ISERROR(SEARCH("ntitulé",E161)))</formula>
    </cfRule>
    <cfRule type="containsBlanks" dxfId="903" priority="42">
      <formula>LEN(TRIM(E161))=0</formula>
    </cfRule>
  </conditionalFormatting>
  <conditionalFormatting sqref="F168:G168 F161:G166 E176:E182">
    <cfRule type="containsText" dxfId="902" priority="40" operator="containsText" text="libre">
      <formula>NOT(ISERROR(SEARCH("libre",E161)))</formula>
    </cfRule>
  </conditionalFormatting>
  <conditionalFormatting sqref="H161:H166">
    <cfRule type="containsText" dxfId="901" priority="38" operator="containsText" text="ntitulé">
      <formula>NOT(ISERROR(SEARCH("ntitulé",H161)))</formula>
    </cfRule>
    <cfRule type="containsBlanks" dxfId="900" priority="39">
      <formula>LEN(TRIM(H161))=0</formula>
    </cfRule>
  </conditionalFormatting>
  <conditionalFormatting sqref="H161:H166">
    <cfRule type="containsText" dxfId="899" priority="37" operator="containsText" text="libre">
      <formula>NOT(ISERROR(SEARCH("libre",H161)))</formula>
    </cfRule>
  </conditionalFormatting>
  <conditionalFormatting sqref="H168">
    <cfRule type="containsText" dxfId="898" priority="35" operator="containsText" text="ntitulé">
      <formula>NOT(ISERROR(SEARCH("ntitulé",H168)))</formula>
    </cfRule>
    <cfRule type="containsBlanks" dxfId="897" priority="36">
      <formula>LEN(TRIM(H168))=0</formula>
    </cfRule>
  </conditionalFormatting>
  <conditionalFormatting sqref="H168">
    <cfRule type="containsText" dxfId="896" priority="34" operator="containsText" text="libre">
      <formula>NOT(ISERROR(SEARCH("libre",H168)))</formula>
    </cfRule>
  </conditionalFormatting>
  <conditionalFormatting sqref="H172:H174">
    <cfRule type="containsText" dxfId="895" priority="32" operator="containsText" text="ntitulé">
      <formula>NOT(ISERROR(SEARCH("ntitulé",H172)))</formula>
    </cfRule>
    <cfRule type="containsBlanks" dxfId="894" priority="33">
      <formula>LEN(TRIM(H172))=0</formula>
    </cfRule>
  </conditionalFormatting>
  <conditionalFormatting sqref="H172:H174">
    <cfRule type="containsText" dxfId="893" priority="31" operator="containsText" text="libre">
      <formula>NOT(ISERROR(SEARCH("libre",H172)))</formula>
    </cfRule>
  </conditionalFormatting>
  <conditionalFormatting sqref="H176:H182">
    <cfRule type="containsText" dxfId="892" priority="29" operator="containsText" text="ntitulé">
      <formula>NOT(ISERROR(SEARCH("ntitulé",H176)))</formula>
    </cfRule>
    <cfRule type="containsBlanks" dxfId="891" priority="30">
      <formula>LEN(TRIM(H176))=0</formula>
    </cfRule>
  </conditionalFormatting>
  <conditionalFormatting sqref="H176:H182">
    <cfRule type="containsText" dxfId="890" priority="28" operator="containsText" text="libre">
      <formula>NOT(ISERROR(SEARCH("libre",H176)))</formula>
    </cfRule>
  </conditionalFormatting>
  <conditionalFormatting sqref="I176:I182 I172:I174 I168 I161:I166">
    <cfRule type="containsText" dxfId="889" priority="26" operator="containsText" text="ntitulé">
      <formula>NOT(ISERROR(SEARCH("ntitulé",I161)))</formula>
    </cfRule>
    <cfRule type="containsBlanks" dxfId="888" priority="27">
      <formula>LEN(TRIM(I161))=0</formula>
    </cfRule>
  </conditionalFormatting>
  <conditionalFormatting sqref="I176:I182 I172:I174 I168 I161:I166">
    <cfRule type="containsText" dxfId="887" priority="25" operator="containsText" text="libre">
      <formula>NOT(ISERROR(SEARCH("libre",I161)))</formula>
    </cfRule>
  </conditionalFormatting>
  <conditionalFormatting sqref="J161:J166">
    <cfRule type="containsText" dxfId="886" priority="23" operator="containsText" text="ntitulé">
      <formula>NOT(ISERROR(SEARCH("ntitulé",J161)))</formula>
    </cfRule>
    <cfRule type="containsBlanks" dxfId="885" priority="24">
      <formula>LEN(TRIM(J161))=0</formula>
    </cfRule>
  </conditionalFormatting>
  <conditionalFormatting sqref="J161:J166">
    <cfRule type="containsText" dxfId="884" priority="22" operator="containsText" text="libre">
      <formula>NOT(ISERROR(SEARCH("libre",J161)))</formula>
    </cfRule>
  </conditionalFormatting>
  <conditionalFormatting sqref="J168">
    <cfRule type="containsText" dxfId="883" priority="20" operator="containsText" text="ntitulé">
      <formula>NOT(ISERROR(SEARCH("ntitulé",J168)))</formula>
    </cfRule>
    <cfRule type="containsBlanks" dxfId="882" priority="21">
      <formula>LEN(TRIM(J168))=0</formula>
    </cfRule>
  </conditionalFormatting>
  <conditionalFormatting sqref="J168">
    <cfRule type="containsText" dxfId="881" priority="19" operator="containsText" text="libre">
      <formula>NOT(ISERROR(SEARCH("libre",J168)))</formula>
    </cfRule>
  </conditionalFormatting>
  <conditionalFormatting sqref="J172:J174">
    <cfRule type="containsText" dxfId="880" priority="17" operator="containsText" text="ntitulé">
      <formula>NOT(ISERROR(SEARCH("ntitulé",J172)))</formula>
    </cfRule>
    <cfRule type="containsBlanks" dxfId="879" priority="18">
      <formula>LEN(TRIM(J172))=0</formula>
    </cfRule>
  </conditionalFormatting>
  <conditionalFormatting sqref="J172:J174">
    <cfRule type="containsText" dxfId="878" priority="16" operator="containsText" text="libre">
      <formula>NOT(ISERROR(SEARCH("libre",J172)))</formula>
    </cfRule>
  </conditionalFormatting>
  <conditionalFormatting sqref="J176:J182">
    <cfRule type="containsText" dxfId="877" priority="14" operator="containsText" text="ntitulé">
      <formula>NOT(ISERROR(SEARCH("ntitulé",J176)))</formula>
    </cfRule>
    <cfRule type="containsBlanks" dxfId="876" priority="15">
      <formula>LEN(TRIM(J176))=0</formula>
    </cfRule>
  </conditionalFormatting>
  <conditionalFormatting sqref="J176:J182">
    <cfRule type="containsText" dxfId="875" priority="13" operator="containsText" text="libre">
      <formula>NOT(ISERROR(SEARCH("libre",J176)))</formula>
    </cfRule>
  </conditionalFormatting>
  <conditionalFormatting sqref="K161:K166">
    <cfRule type="containsText" dxfId="874" priority="11" operator="containsText" text="ntitulé">
      <formula>NOT(ISERROR(SEARCH("ntitulé",K161)))</formula>
    </cfRule>
    <cfRule type="containsBlanks" dxfId="873" priority="12">
      <formula>LEN(TRIM(K161))=0</formula>
    </cfRule>
  </conditionalFormatting>
  <conditionalFormatting sqref="K161:K166">
    <cfRule type="containsText" dxfId="872" priority="10" operator="containsText" text="libre">
      <formula>NOT(ISERROR(SEARCH("libre",K161)))</formula>
    </cfRule>
  </conditionalFormatting>
  <conditionalFormatting sqref="K168">
    <cfRule type="containsText" dxfId="871" priority="8" operator="containsText" text="ntitulé">
      <formula>NOT(ISERROR(SEARCH("ntitulé",K168)))</formula>
    </cfRule>
    <cfRule type="containsBlanks" dxfId="870" priority="9">
      <formula>LEN(TRIM(K168))=0</formula>
    </cfRule>
  </conditionalFormatting>
  <conditionalFormatting sqref="K168">
    <cfRule type="containsText" dxfId="869" priority="7" operator="containsText" text="libre">
      <formula>NOT(ISERROR(SEARCH("libre",K168)))</formula>
    </cfRule>
  </conditionalFormatting>
  <conditionalFormatting sqref="K172:K174">
    <cfRule type="containsText" dxfId="868" priority="5" operator="containsText" text="ntitulé">
      <formula>NOT(ISERROR(SEARCH("ntitulé",K172)))</formula>
    </cfRule>
    <cfRule type="containsBlanks" dxfId="867" priority="6">
      <formula>LEN(TRIM(K172))=0</formula>
    </cfRule>
  </conditionalFormatting>
  <conditionalFormatting sqref="K176:K182">
    <cfRule type="containsText" dxfId="866" priority="2" operator="containsText" text="ntitulé">
      <formula>NOT(ISERROR(SEARCH("ntitulé",K176)))</formula>
    </cfRule>
    <cfRule type="containsBlanks" dxfId="865" priority="3">
      <formula>LEN(TRIM(K176))=0</formula>
    </cfRule>
  </conditionalFormatting>
  <conditionalFormatting sqref="K176:K182">
    <cfRule type="containsText" dxfId="864" priority="1" operator="containsText" text="libre">
      <formula>NOT(ISERROR(SEARCH("libre",K176)))</formula>
    </cfRule>
  </conditionalFormatting>
  <conditionalFormatting sqref="C15:K20 C10:K13">
    <cfRule type="containsText" dxfId="863" priority="191" operator="containsText" text="ntitulé">
      <formula>NOT(ISERROR(SEARCH("ntitulé",C10)))</formula>
    </cfRule>
    <cfRule type="containsBlanks" dxfId="862" priority="192">
      <formula>LEN(TRIM(C10))=0</formula>
    </cfRule>
  </conditionalFormatting>
  <conditionalFormatting sqref="C15:K20 C10:K13">
    <cfRule type="containsText" dxfId="861" priority="190" operator="containsText" text="libre">
      <formula>NOT(ISERROR(SEARCH("libre",C10)))</formula>
    </cfRule>
  </conditionalFormatting>
  <conditionalFormatting sqref="F41:G47 C41:D47 C37:G39 C33:E33 C26:E31">
    <cfRule type="containsText" dxfId="860" priority="188" operator="containsText" text="ntitulé">
      <formula>NOT(ISERROR(SEARCH("ntitulé",C26)))</formula>
    </cfRule>
    <cfRule type="containsBlanks" dxfId="859" priority="189">
      <formula>LEN(TRIM(C26))=0</formula>
    </cfRule>
  </conditionalFormatting>
  <conditionalFormatting sqref="F41:G47 C41:D47 C37:G39 C33:E33 C26:E31">
    <cfRule type="containsText" dxfId="858" priority="187" operator="containsText" text="libre">
      <formula>NOT(ISERROR(SEARCH("libre",C26)))</formula>
    </cfRule>
  </conditionalFormatting>
  <conditionalFormatting sqref="F33:G33 F26:G31 E41:E47">
    <cfRule type="containsText" dxfId="857" priority="185" operator="containsText" text="ntitulé">
      <formula>NOT(ISERROR(SEARCH("ntitulé",E26)))</formula>
    </cfRule>
    <cfRule type="containsBlanks" dxfId="856" priority="186">
      <formula>LEN(TRIM(E26))=0</formula>
    </cfRule>
  </conditionalFormatting>
  <conditionalFormatting sqref="F33:G33 F26:G31 E41:E47">
    <cfRule type="containsText" dxfId="855" priority="184" operator="containsText" text="libre">
      <formula>NOT(ISERROR(SEARCH("libre",E26)))</formula>
    </cfRule>
  </conditionalFormatting>
  <conditionalFormatting sqref="H26:H31">
    <cfRule type="containsText" dxfId="854" priority="182" operator="containsText" text="ntitulé">
      <formula>NOT(ISERROR(SEARCH("ntitulé",H26)))</formula>
    </cfRule>
    <cfRule type="containsBlanks" dxfId="853" priority="183">
      <formula>LEN(TRIM(H26))=0</formula>
    </cfRule>
  </conditionalFormatting>
  <conditionalFormatting sqref="H26:H31">
    <cfRule type="containsText" dxfId="852" priority="181" operator="containsText" text="libre">
      <formula>NOT(ISERROR(SEARCH("libre",H26)))</formula>
    </cfRule>
  </conditionalFormatting>
  <conditionalFormatting sqref="H33">
    <cfRule type="containsText" dxfId="851" priority="179" operator="containsText" text="ntitulé">
      <formula>NOT(ISERROR(SEARCH("ntitulé",H33)))</formula>
    </cfRule>
    <cfRule type="containsBlanks" dxfId="850" priority="180">
      <formula>LEN(TRIM(H33))=0</formula>
    </cfRule>
  </conditionalFormatting>
  <conditionalFormatting sqref="H33">
    <cfRule type="containsText" dxfId="849" priority="178" operator="containsText" text="libre">
      <formula>NOT(ISERROR(SEARCH("libre",H33)))</formula>
    </cfRule>
  </conditionalFormatting>
  <conditionalFormatting sqref="H37:H39">
    <cfRule type="containsText" dxfId="848" priority="176" operator="containsText" text="ntitulé">
      <formula>NOT(ISERROR(SEARCH("ntitulé",H37)))</formula>
    </cfRule>
    <cfRule type="containsBlanks" dxfId="847" priority="177">
      <formula>LEN(TRIM(H37))=0</formula>
    </cfRule>
  </conditionalFormatting>
  <conditionalFormatting sqref="H37:H39">
    <cfRule type="containsText" dxfId="846" priority="175" operator="containsText" text="libre">
      <formula>NOT(ISERROR(SEARCH("libre",H37)))</formula>
    </cfRule>
  </conditionalFormatting>
  <conditionalFormatting sqref="H41:H47">
    <cfRule type="containsText" dxfId="845" priority="173" operator="containsText" text="ntitulé">
      <formula>NOT(ISERROR(SEARCH("ntitulé",H41)))</formula>
    </cfRule>
    <cfRule type="containsBlanks" dxfId="844" priority="174">
      <formula>LEN(TRIM(H41))=0</formula>
    </cfRule>
  </conditionalFormatting>
  <conditionalFormatting sqref="H41:H47">
    <cfRule type="containsText" dxfId="843" priority="172" operator="containsText" text="libre">
      <formula>NOT(ISERROR(SEARCH("libre",H41)))</formula>
    </cfRule>
  </conditionalFormatting>
  <conditionalFormatting sqref="I41:I47 I37:I39 I33 I26:I31">
    <cfRule type="containsText" dxfId="842" priority="170" operator="containsText" text="ntitulé">
      <formula>NOT(ISERROR(SEARCH("ntitulé",I26)))</formula>
    </cfRule>
    <cfRule type="containsBlanks" dxfId="841" priority="171">
      <formula>LEN(TRIM(I26))=0</formula>
    </cfRule>
  </conditionalFormatting>
  <conditionalFormatting sqref="I41:I47 I37:I39 I33 I26:I31">
    <cfRule type="containsText" dxfId="840" priority="169" operator="containsText" text="libre">
      <formula>NOT(ISERROR(SEARCH("libre",I26)))</formula>
    </cfRule>
  </conditionalFormatting>
  <conditionalFormatting sqref="J26:J31">
    <cfRule type="containsText" dxfId="839" priority="167" operator="containsText" text="ntitulé">
      <formula>NOT(ISERROR(SEARCH("ntitulé",J26)))</formula>
    </cfRule>
    <cfRule type="containsBlanks" dxfId="838" priority="168">
      <formula>LEN(TRIM(J26))=0</formula>
    </cfRule>
  </conditionalFormatting>
  <conditionalFormatting sqref="J26:J31">
    <cfRule type="containsText" dxfId="837" priority="166" operator="containsText" text="libre">
      <formula>NOT(ISERROR(SEARCH("libre",J26)))</formula>
    </cfRule>
  </conditionalFormatting>
  <conditionalFormatting sqref="J33">
    <cfRule type="containsText" dxfId="836" priority="164" operator="containsText" text="ntitulé">
      <formula>NOT(ISERROR(SEARCH("ntitulé",J33)))</formula>
    </cfRule>
    <cfRule type="containsBlanks" dxfId="835" priority="165">
      <formula>LEN(TRIM(J33))=0</formula>
    </cfRule>
  </conditionalFormatting>
  <conditionalFormatting sqref="J33">
    <cfRule type="containsText" dxfId="834" priority="163" operator="containsText" text="libre">
      <formula>NOT(ISERROR(SEARCH("libre",J33)))</formula>
    </cfRule>
  </conditionalFormatting>
  <conditionalFormatting sqref="J37:J39">
    <cfRule type="containsText" dxfId="833" priority="161" operator="containsText" text="ntitulé">
      <formula>NOT(ISERROR(SEARCH("ntitulé",J37)))</formula>
    </cfRule>
    <cfRule type="containsBlanks" dxfId="832" priority="162">
      <formula>LEN(TRIM(J37))=0</formula>
    </cfRule>
  </conditionalFormatting>
  <conditionalFormatting sqref="J37:J39">
    <cfRule type="containsText" dxfId="831" priority="160" operator="containsText" text="libre">
      <formula>NOT(ISERROR(SEARCH("libre",J37)))</formula>
    </cfRule>
  </conditionalFormatting>
  <conditionalFormatting sqref="J41:J47">
    <cfRule type="containsText" dxfId="830" priority="158" operator="containsText" text="ntitulé">
      <formula>NOT(ISERROR(SEARCH("ntitulé",J41)))</formula>
    </cfRule>
    <cfRule type="containsBlanks" dxfId="829" priority="159">
      <formula>LEN(TRIM(J41))=0</formula>
    </cfRule>
  </conditionalFormatting>
  <conditionalFormatting sqref="J41:J47">
    <cfRule type="containsText" dxfId="828" priority="157" operator="containsText" text="libre">
      <formula>NOT(ISERROR(SEARCH("libre",J41)))</formula>
    </cfRule>
  </conditionalFormatting>
  <conditionalFormatting sqref="K26:K31">
    <cfRule type="containsText" dxfId="827" priority="155" operator="containsText" text="ntitulé">
      <formula>NOT(ISERROR(SEARCH("ntitulé",K26)))</formula>
    </cfRule>
    <cfRule type="containsBlanks" dxfId="826" priority="156">
      <formula>LEN(TRIM(K26))=0</formula>
    </cfRule>
  </conditionalFormatting>
  <conditionalFormatting sqref="K26:K31">
    <cfRule type="containsText" dxfId="825" priority="154" operator="containsText" text="libre">
      <formula>NOT(ISERROR(SEARCH("libre",K26)))</formula>
    </cfRule>
  </conditionalFormatting>
  <conditionalFormatting sqref="K33">
    <cfRule type="containsText" dxfId="824" priority="152" operator="containsText" text="ntitulé">
      <formula>NOT(ISERROR(SEARCH("ntitulé",K33)))</formula>
    </cfRule>
    <cfRule type="containsBlanks" dxfId="823" priority="153">
      <formula>LEN(TRIM(K33))=0</formula>
    </cfRule>
  </conditionalFormatting>
  <conditionalFormatting sqref="K33">
    <cfRule type="containsText" dxfId="822" priority="151" operator="containsText" text="libre">
      <formula>NOT(ISERROR(SEARCH("libre",K33)))</formula>
    </cfRule>
  </conditionalFormatting>
  <conditionalFormatting sqref="K37:K39">
    <cfRule type="containsText" dxfId="821" priority="149" operator="containsText" text="ntitulé">
      <formula>NOT(ISERROR(SEARCH("ntitulé",K37)))</formula>
    </cfRule>
    <cfRule type="containsBlanks" dxfId="820" priority="150">
      <formula>LEN(TRIM(K37))=0</formula>
    </cfRule>
  </conditionalFormatting>
  <conditionalFormatting sqref="K37:K39">
    <cfRule type="containsText" dxfId="819" priority="148" operator="containsText" text="libre">
      <formula>NOT(ISERROR(SEARCH("libre",K37)))</formula>
    </cfRule>
  </conditionalFormatting>
  <hyperlinks>
    <hyperlink ref="A1" location="TAB00!A1" display="Retour page de garde"/>
    <hyperlink ref="M17" location="TAB9.1!A1" display="TAB9.1!A1"/>
    <hyperlink ref="M20" location="TAB9.2!A1" display="TAB9.2!A1"/>
    <hyperlink ref="M33" location="TAB9.3!A1" display="TAB9.3!A1"/>
    <hyperlink ref="M11:M12" location="'TAB6'!A1" display="'TAB6'!A1"/>
  </hyperlinks>
  <pageMargins left="0.7" right="0.7" top="0.75" bottom="0.75" header="0.3" footer="0.3"/>
  <pageSetup paperSize="9" scale="62" orientation="landscape" verticalDpi="300" r:id="rId1"/>
  <rowBreaks count="4" manualBreakCount="4">
    <brk id="49" max="21" man="1"/>
    <brk id="94" max="21" man="1"/>
    <brk id="139" max="21" man="1"/>
    <brk id="184" max="21"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zoomScaleNormal="100" workbookViewId="0">
      <selection activeCell="B24" sqref="B24:Q24"/>
    </sheetView>
  </sheetViews>
  <sheetFormatPr baseColWidth="10" defaultColWidth="9.1640625" defaultRowHeight="13.5" x14ac:dyDescent="0.3"/>
  <cols>
    <col min="1" max="1" width="45.5" style="77" customWidth="1"/>
    <col min="2" max="3" width="14.83203125" style="77" customWidth="1"/>
    <col min="4" max="10" width="14.83203125" style="73" customWidth="1"/>
    <col min="11" max="11" width="2.5" style="73" customWidth="1"/>
    <col min="12" max="12" width="7.6640625" style="77" customWidth="1"/>
    <col min="13" max="20" width="7.6640625" style="73" customWidth="1"/>
    <col min="21" max="16384" width="9.1640625" style="73"/>
  </cols>
  <sheetData>
    <row r="1" spans="1:19" ht="15" x14ac:dyDescent="0.3">
      <c r="A1" s="139" t="s">
        <v>152</v>
      </c>
      <c r="B1" s="73"/>
      <c r="C1" s="212"/>
      <c r="D1" s="212"/>
      <c r="E1" s="212"/>
      <c r="F1" s="212"/>
      <c r="G1" s="212"/>
      <c r="H1" s="212"/>
      <c r="I1" s="212"/>
      <c r="J1" s="212"/>
      <c r="K1" s="212"/>
      <c r="L1" s="212"/>
      <c r="M1" s="212"/>
      <c r="N1" s="212"/>
      <c r="O1" s="212"/>
      <c r="P1" s="212"/>
      <c r="Q1" s="212"/>
      <c r="R1" s="212"/>
      <c r="S1" s="212"/>
    </row>
    <row r="2" spans="1:19" ht="15" x14ac:dyDescent="0.3">
      <c r="A2" s="130" t="s">
        <v>372</v>
      </c>
    </row>
    <row r="3" spans="1:19" ht="22.15" customHeight="1" x14ac:dyDescent="0.35">
      <c r="A3" s="161" t="str">
        <f>TAB00!B87&amp;" : "&amp;TAB00!C87</f>
        <v>TAB9.1 : Détail des créances à un an au plus</v>
      </c>
      <c r="B3" s="161"/>
      <c r="C3" s="161"/>
      <c r="D3" s="161"/>
      <c r="E3" s="161"/>
      <c r="F3" s="161"/>
      <c r="G3" s="161"/>
      <c r="H3" s="161"/>
      <c r="I3" s="161"/>
      <c r="J3" s="161"/>
      <c r="K3" s="161"/>
      <c r="L3" s="161"/>
      <c r="M3" s="161"/>
      <c r="N3" s="161"/>
      <c r="O3" s="161"/>
      <c r="P3" s="161"/>
      <c r="Q3" s="161"/>
      <c r="R3" s="161"/>
      <c r="S3" s="161"/>
    </row>
    <row r="5" spans="1:19" ht="22.15" customHeight="1" thickBot="1" x14ac:dyDescent="0.35">
      <c r="K5" s="169"/>
      <c r="L5" s="758" t="s">
        <v>954</v>
      </c>
      <c r="M5" s="765"/>
      <c r="N5" s="765"/>
      <c r="O5" s="765"/>
      <c r="P5" s="765"/>
      <c r="Q5" s="765"/>
      <c r="R5" s="765"/>
      <c r="S5" s="766"/>
    </row>
    <row r="6" spans="1:19" ht="40.5" x14ac:dyDescent="0.3">
      <c r="A6" s="281" t="s">
        <v>154</v>
      </c>
      <c r="B6" s="475" t="s">
        <v>360</v>
      </c>
      <c r="C6" s="475" t="s">
        <v>361</v>
      </c>
      <c r="D6" s="476" t="s">
        <v>362</v>
      </c>
      <c r="E6" s="476" t="s">
        <v>363</v>
      </c>
      <c r="F6" s="476" t="s">
        <v>354</v>
      </c>
      <c r="G6" s="476" t="s">
        <v>355</v>
      </c>
      <c r="H6" s="476" t="s">
        <v>356</v>
      </c>
      <c r="I6" s="476" t="s">
        <v>357</v>
      </c>
      <c r="J6" s="476" t="s">
        <v>358</v>
      </c>
      <c r="K6" s="169"/>
      <c r="L6" s="596" t="s">
        <v>950</v>
      </c>
      <c r="M6" s="596" t="s">
        <v>951</v>
      </c>
      <c r="N6" s="596" t="s">
        <v>952</v>
      </c>
      <c r="O6" s="596" t="s">
        <v>953</v>
      </c>
      <c r="P6" s="596" t="s">
        <v>955</v>
      </c>
      <c r="Q6" s="596" t="s">
        <v>956</v>
      </c>
      <c r="R6" s="596" t="s">
        <v>957</v>
      </c>
      <c r="S6" s="596" t="s">
        <v>958</v>
      </c>
    </row>
    <row r="7" spans="1:19" x14ac:dyDescent="0.3">
      <c r="A7" s="474" t="s">
        <v>212</v>
      </c>
      <c r="B7" s="270"/>
      <c r="C7" s="270"/>
      <c r="D7" s="270"/>
      <c r="E7" s="270"/>
      <c r="F7" s="270"/>
      <c r="G7" s="270"/>
      <c r="H7" s="270"/>
      <c r="I7" s="270"/>
      <c r="J7" s="270"/>
      <c r="K7" s="169"/>
      <c r="L7" s="275">
        <f t="shared" ref="L7:L21" si="0">IFERROR(IF(AND(ROUND(SUM(B7:B7),0)=0,ROUND(SUM(C7:C7),0)&gt;ROUND(SUM(B7:B7),0)),"INF",(ROUND(SUM(C7:C7),0)-ROUND(SUM(B7:B7),0))/ROUND(SUM(B7:B7),0)),0)</f>
        <v>0</v>
      </c>
      <c r="M7" s="275">
        <f t="shared" ref="M7:M21" si="1">IFERROR(IF(AND(ROUND(SUM(C7),0)=0,ROUND(SUM(D7:D7),0)&gt;ROUND(SUM(C7),0)),"INF",(ROUND(SUM(D7:D7),0)-ROUND(SUM(C7),0))/ROUND(SUM(C7),0)),0)</f>
        <v>0</v>
      </c>
      <c r="N7" s="275">
        <f t="shared" ref="N7:N21" si="2">IFERROR(IF(AND(ROUND(SUM(D7),0)=0,ROUND(SUM(E7:E7),0)&gt;ROUND(SUM(D7),0)),"INF",(ROUND(SUM(E7:E7),0)-ROUND(SUM(D7),0))/ROUND(SUM(D7),0)),0)</f>
        <v>0</v>
      </c>
      <c r="O7" s="275">
        <f t="shared" ref="O7:O21" si="3">IFERROR(IF(AND(ROUND(SUM(E7),0)=0,ROUND(SUM(F7:F7),0)&gt;ROUND(SUM(E7),0)),"INF",(ROUND(SUM(F7:F7),0)-ROUND(SUM(E7),0))/ROUND(SUM(E7),0)),0)</f>
        <v>0</v>
      </c>
      <c r="P7" s="275">
        <f t="shared" ref="P7:P21" si="4">IFERROR(IF(AND(ROUND(SUM(F7),0)=0,ROUND(SUM(G7:G7),0)&gt;ROUND(SUM(F7),0)),"INF",(ROUND(SUM(G7:G7),0)-ROUND(SUM(F7),0))/ROUND(SUM(F7),0)),0)</f>
        <v>0</v>
      </c>
      <c r="Q7" s="275">
        <f t="shared" ref="Q7:Q21" si="5">IFERROR(IF(AND(ROUND(SUM(G7),0)=0,ROUND(SUM(H7:H7),0)&gt;ROUND(SUM(G7),0)),"INF",(ROUND(SUM(H7:H7),0)-ROUND(SUM(G7),0))/ROUND(SUM(G7),0)),0)</f>
        <v>0</v>
      </c>
      <c r="R7" s="275">
        <f t="shared" ref="R7:R21" si="6">IFERROR(IF(AND(ROUND(SUM(H7),0)=0,ROUND(SUM(I7:I7),0)&gt;ROUND(SUM(H7),0)),"INF",(ROUND(SUM(I7:I7),0)-ROUND(SUM(H7),0))/ROUND(SUM(H7),0)),0)</f>
        <v>0</v>
      </c>
      <c r="S7" s="275">
        <f t="shared" ref="S7:S21" si="7">IFERROR(IF(AND(ROUND(SUM(I7),0)=0,ROUND(SUM(J7:J7),0)&gt;ROUND(SUM(I7),0)),"INF",(ROUND(SUM(J7:J7),0)-ROUND(SUM(I7),0))/ROUND(SUM(I7),0)),0)</f>
        <v>0</v>
      </c>
    </row>
    <row r="8" spans="1:19" ht="27" x14ac:dyDescent="0.3">
      <c r="A8" s="474" t="s">
        <v>215</v>
      </c>
      <c r="B8" s="270"/>
      <c r="C8" s="270"/>
      <c r="D8" s="270"/>
      <c r="E8" s="270"/>
      <c r="F8" s="270"/>
      <c r="G8" s="270"/>
      <c r="H8" s="270"/>
      <c r="I8" s="270"/>
      <c r="J8" s="270"/>
      <c r="K8" s="169"/>
      <c r="L8" s="275">
        <f t="shared" si="0"/>
        <v>0</v>
      </c>
      <c r="M8" s="275">
        <f t="shared" si="1"/>
        <v>0</v>
      </c>
      <c r="N8" s="275">
        <f t="shared" si="2"/>
        <v>0</v>
      </c>
      <c r="O8" s="275">
        <f t="shared" si="3"/>
        <v>0</v>
      </c>
      <c r="P8" s="275">
        <f t="shared" si="4"/>
        <v>0</v>
      </c>
      <c r="Q8" s="275">
        <f t="shared" si="5"/>
        <v>0</v>
      </c>
      <c r="R8" s="275">
        <f t="shared" si="6"/>
        <v>0</v>
      </c>
      <c r="S8" s="275">
        <f t="shared" si="7"/>
        <v>0</v>
      </c>
    </row>
    <row r="9" spans="1:19" ht="27" x14ac:dyDescent="0.3">
      <c r="A9" s="474" t="s">
        <v>213</v>
      </c>
      <c r="B9" s="270"/>
      <c r="C9" s="270"/>
      <c r="D9" s="270"/>
      <c r="E9" s="270"/>
      <c r="F9" s="270"/>
      <c r="G9" s="270"/>
      <c r="H9" s="270"/>
      <c r="I9" s="270"/>
      <c r="J9" s="270"/>
      <c r="K9" s="169"/>
      <c r="L9" s="275">
        <f t="shared" si="0"/>
        <v>0</v>
      </c>
      <c r="M9" s="275">
        <f t="shared" si="1"/>
        <v>0</v>
      </c>
      <c r="N9" s="275">
        <f t="shared" si="2"/>
        <v>0</v>
      </c>
      <c r="O9" s="275">
        <f t="shared" si="3"/>
        <v>0</v>
      </c>
      <c r="P9" s="275">
        <f t="shared" si="4"/>
        <v>0</v>
      </c>
      <c r="Q9" s="275">
        <f t="shared" si="5"/>
        <v>0</v>
      </c>
      <c r="R9" s="275">
        <f t="shared" si="6"/>
        <v>0</v>
      </c>
      <c r="S9" s="275">
        <f t="shared" si="7"/>
        <v>0</v>
      </c>
    </row>
    <row r="10" spans="1:19" x14ac:dyDescent="0.3">
      <c r="A10" s="474" t="s">
        <v>220</v>
      </c>
      <c r="B10" s="270"/>
      <c r="C10" s="270"/>
      <c r="D10" s="270"/>
      <c r="E10" s="270"/>
      <c r="F10" s="270"/>
      <c r="G10" s="270"/>
      <c r="H10" s="270"/>
      <c r="I10" s="270"/>
      <c r="J10" s="270"/>
      <c r="K10" s="169"/>
      <c r="L10" s="275">
        <f t="shared" si="0"/>
        <v>0</v>
      </c>
      <c r="M10" s="275">
        <f t="shared" si="1"/>
        <v>0</v>
      </c>
      <c r="N10" s="275">
        <f t="shared" si="2"/>
        <v>0</v>
      </c>
      <c r="O10" s="275">
        <f t="shared" si="3"/>
        <v>0</v>
      </c>
      <c r="P10" s="275">
        <f t="shared" si="4"/>
        <v>0</v>
      </c>
      <c r="Q10" s="275">
        <f t="shared" si="5"/>
        <v>0</v>
      </c>
      <c r="R10" s="275">
        <f t="shared" si="6"/>
        <v>0</v>
      </c>
      <c r="S10" s="275">
        <f t="shared" si="7"/>
        <v>0</v>
      </c>
    </row>
    <row r="11" spans="1:19" ht="27" x14ac:dyDescent="0.3">
      <c r="A11" s="474" t="s">
        <v>221</v>
      </c>
      <c r="B11" s="270"/>
      <c r="C11" s="270"/>
      <c r="D11" s="270"/>
      <c r="E11" s="270"/>
      <c r="F11" s="270"/>
      <c r="G11" s="270"/>
      <c r="H11" s="270"/>
      <c r="I11" s="270"/>
      <c r="J11" s="270"/>
      <c r="K11" s="169"/>
      <c r="L11" s="275">
        <f t="shared" si="0"/>
        <v>0</v>
      </c>
      <c r="M11" s="275">
        <f t="shared" si="1"/>
        <v>0</v>
      </c>
      <c r="N11" s="275">
        <f t="shared" si="2"/>
        <v>0</v>
      </c>
      <c r="O11" s="275">
        <f t="shared" si="3"/>
        <v>0</v>
      </c>
      <c r="P11" s="275">
        <f t="shared" si="4"/>
        <v>0</v>
      </c>
      <c r="Q11" s="275">
        <f t="shared" si="5"/>
        <v>0</v>
      </c>
      <c r="R11" s="275">
        <f t="shared" si="6"/>
        <v>0</v>
      </c>
      <c r="S11" s="275">
        <f t="shared" si="7"/>
        <v>0</v>
      </c>
    </row>
    <row r="12" spans="1:19" ht="24" customHeight="1" x14ac:dyDescent="0.3">
      <c r="A12" s="474" t="s">
        <v>216</v>
      </c>
      <c r="B12" s="270"/>
      <c r="C12" s="270"/>
      <c r="D12" s="270"/>
      <c r="E12" s="270"/>
      <c r="F12" s="270"/>
      <c r="G12" s="270"/>
      <c r="H12" s="270"/>
      <c r="I12" s="270"/>
      <c r="J12" s="270"/>
      <c r="K12" s="169"/>
      <c r="L12" s="275">
        <f t="shared" si="0"/>
        <v>0</v>
      </c>
      <c r="M12" s="275">
        <f t="shared" si="1"/>
        <v>0</v>
      </c>
      <c r="N12" s="275">
        <f t="shared" si="2"/>
        <v>0</v>
      </c>
      <c r="O12" s="275">
        <f t="shared" si="3"/>
        <v>0</v>
      </c>
      <c r="P12" s="275">
        <f t="shared" si="4"/>
        <v>0</v>
      </c>
      <c r="Q12" s="275">
        <f t="shared" si="5"/>
        <v>0</v>
      </c>
      <c r="R12" s="275">
        <f t="shared" si="6"/>
        <v>0</v>
      </c>
      <c r="S12" s="275">
        <f t="shared" si="7"/>
        <v>0</v>
      </c>
    </row>
    <row r="13" spans="1:19" x14ac:dyDescent="0.3">
      <c r="A13" s="474" t="s">
        <v>214</v>
      </c>
      <c r="B13" s="270"/>
      <c r="C13" s="270"/>
      <c r="D13" s="270"/>
      <c r="E13" s="270"/>
      <c r="F13" s="270"/>
      <c r="G13" s="270"/>
      <c r="H13" s="270"/>
      <c r="I13" s="270"/>
      <c r="J13" s="270"/>
      <c r="K13" s="169"/>
      <c r="L13" s="275">
        <f t="shared" si="0"/>
        <v>0</v>
      </c>
      <c r="M13" s="275">
        <f t="shared" si="1"/>
        <v>0</v>
      </c>
      <c r="N13" s="275">
        <f t="shared" si="2"/>
        <v>0</v>
      </c>
      <c r="O13" s="275">
        <f t="shared" si="3"/>
        <v>0</v>
      </c>
      <c r="P13" s="275">
        <f t="shared" si="4"/>
        <v>0</v>
      </c>
      <c r="Q13" s="275">
        <f t="shared" si="5"/>
        <v>0</v>
      </c>
      <c r="R13" s="275">
        <f t="shared" si="6"/>
        <v>0</v>
      </c>
      <c r="S13" s="275">
        <f t="shared" si="7"/>
        <v>0</v>
      </c>
    </row>
    <row r="14" spans="1:19" ht="27" x14ac:dyDescent="0.3">
      <c r="A14" s="474" t="s">
        <v>217</v>
      </c>
      <c r="B14" s="270"/>
      <c r="C14" s="270"/>
      <c r="D14" s="270"/>
      <c r="E14" s="270"/>
      <c r="F14" s="270"/>
      <c r="G14" s="270"/>
      <c r="H14" s="270"/>
      <c r="I14" s="270"/>
      <c r="J14" s="270"/>
      <c r="K14" s="169"/>
      <c r="L14" s="275">
        <f t="shared" si="0"/>
        <v>0</v>
      </c>
      <c r="M14" s="275">
        <f t="shared" si="1"/>
        <v>0</v>
      </c>
      <c r="N14" s="275">
        <f t="shared" si="2"/>
        <v>0</v>
      </c>
      <c r="O14" s="275">
        <f t="shared" si="3"/>
        <v>0</v>
      </c>
      <c r="P14" s="275">
        <f t="shared" si="4"/>
        <v>0</v>
      </c>
      <c r="Q14" s="275">
        <f t="shared" si="5"/>
        <v>0</v>
      </c>
      <c r="R14" s="275">
        <f t="shared" si="6"/>
        <v>0</v>
      </c>
      <c r="S14" s="275">
        <f t="shared" si="7"/>
        <v>0</v>
      </c>
    </row>
    <row r="15" spans="1:19" x14ac:dyDescent="0.3">
      <c r="A15" s="474" t="s">
        <v>218</v>
      </c>
      <c r="B15" s="270"/>
      <c r="C15" s="270"/>
      <c r="D15" s="270"/>
      <c r="E15" s="270"/>
      <c r="F15" s="270"/>
      <c r="G15" s="270"/>
      <c r="H15" s="270"/>
      <c r="I15" s="270"/>
      <c r="J15" s="270"/>
      <c r="K15" s="169"/>
      <c r="L15" s="275">
        <f t="shared" si="0"/>
        <v>0</v>
      </c>
      <c r="M15" s="275">
        <f t="shared" si="1"/>
        <v>0</v>
      </c>
      <c r="N15" s="275">
        <f t="shared" si="2"/>
        <v>0</v>
      </c>
      <c r="O15" s="275">
        <f t="shared" si="3"/>
        <v>0</v>
      </c>
      <c r="P15" s="275">
        <f t="shared" si="4"/>
        <v>0</v>
      </c>
      <c r="Q15" s="275">
        <f t="shared" si="5"/>
        <v>0</v>
      </c>
      <c r="R15" s="275">
        <f t="shared" si="6"/>
        <v>0</v>
      </c>
      <c r="S15" s="275">
        <f t="shared" si="7"/>
        <v>0</v>
      </c>
    </row>
    <row r="16" spans="1:19" x14ac:dyDescent="0.3">
      <c r="A16" s="477" t="s">
        <v>211</v>
      </c>
      <c r="B16" s="171">
        <f>SUM(B7:B15)</f>
        <v>0</v>
      </c>
      <c r="C16" s="171">
        <f>SUM(C7:C15)</f>
        <v>0</v>
      </c>
      <c r="D16" s="171">
        <f>SUM(D7:D15)</f>
        <v>0</v>
      </c>
      <c r="E16" s="458">
        <f>SUM(E7:E15)</f>
        <v>0</v>
      </c>
      <c r="F16" s="458">
        <f t="shared" ref="F16:J16" si="8">SUM(F7:F15)</f>
        <v>0</v>
      </c>
      <c r="G16" s="458">
        <f t="shared" si="8"/>
        <v>0</v>
      </c>
      <c r="H16" s="458">
        <f t="shared" si="8"/>
        <v>0</v>
      </c>
      <c r="I16" s="458">
        <f t="shared" si="8"/>
        <v>0</v>
      </c>
      <c r="J16" s="458">
        <f t="shared" si="8"/>
        <v>0</v>
      </c>
      <c r="K16" s="169"/>
      <c r="L16" s="275">
        <f t="shared" si="0"/>
        <v>0</v>
      </c>
      <c r="M16" s="275">
        <f t="shared" si="1"/>
        <v>0</v>
      </c>
      <c r="N16" s="275">
        <f t="shared" si="2"/>
        <v>0</v>
      </c>
      <c r="O16" s="275">
        <f t="shared" si="3"/>
        <v>0</v>
      </c>
      <c r="P16" s="275">
        <f t="shared" si="4"/>
        <v>0</v>
      </c>
      <c r="Q16" s="275">
        <f t="shared" si="5"/>
        <v>0</v>
      </c>
      <c r="R16" s="275">
        <f t="shared" si="6"/>
        <v>0</v>
      </c>
      <c r="S16" s="275">
        <f t="shared" si="7"/>
        <v>0</v>
      </c>
    </row>
    <row r="17" spans="1:19" x14ac:dyDescent="0.3">
      <c r="A17" s="474" t="s">
        <v>222</v>
      </c>
      <c r="B17" s="270"/>
      <c r="C17" s="270"/>
      <c r="D17" s="270"/>
      <c r="E17" s="270"/>
      <c r="F17" s="270"/>
      <c r="G17" s="270"/>
      <c r="H17" s="270"/>
      <c r="I17" s="270"/>
      <c r="J17" s="270"/>
      <c r="K17" s="169"/>
      <c r="L17" s="275">
        <f t="shared" si="0"/>
        <v>0</v>
      </c>
      <c r="M17" s="275">
        <f t="shared" si="1"/>
        <v>0</v>
      </c>
      <c r="N17" s="275">
        <f t="shared" si="2"/>
        <v>0</v>
      </c>
      <c r="O17" s="275">
        <f t="shared" si="3"/>
        <v>0</v>
      </c>
      <c r="P17" s="275">
        <f t="shared" si="4"/>
        <v>0</v>
      </c>
      <c r="Q17" s="275">
        <f t="shared" si="5"/>
        <v>0</v>
      </c>
      <c r="R17" s="275">
        <f t="shared" si="6"/>
        <v>0</v>
      </c>
      <c r="S17" s="275">
        <f t="shared" si="7"/>
        <v>0</v>
      </c>
    </row>
    <row r="18" spans="1:19" x14ac:dyDescent="0.3">
      <c r="A18" s="474" t="s">
        <v>224</v>
      </c>
      <c r="B18" s="270"/>
      <c r="C18" s="270"/>
      <c r="D18" s="270"/>
      <c r="E18" s="270"/>
      <c r="F18" s="270"/>
      <c r="G18" s="270"/>
      <c r="H18" s="270"/>
      <c r="I18" s="270"/>
      <c r="J18" s="270"/>
      <c r="K18" s="169"/>
      <c r="L18" s="275">
        <f t="shared" si="0"/>
        <v>0</v>
      </c>
      <c r="M18" s="275">
        <f t="shared" si="1"/>
        <v>0</v>
      </c>
      <c r="N18" s="275">
        <f t="shared" si="2"/>
        <v>0</v>
      </c>
      <c r="O18" s="275">
        <f t="shared" si="3"/>
        <v>0</v>
      </c>
      <c r="P18" s="275">
        <f t="shared" si="4"/>
        <v>0</v>
      </c>
      <c r="Q18" s="275">
        <f t="shared" si="5"/>
        <v>0</v>
      </c>
      <c r="R18" s="275">
        <f t="shared" si="6"/>
        <v>0</v>
      </c>
      <c r="S18" s="275">
        <f t="shared" si="7"/>
        <v>0</v>
      </c>
    </row>
    <row r="19" spans="1:19" x14ac:dyDescent="0.3">
      <c r="A19" s="474" t="s">
        <v>223</v>
      </c>
      <c r="B19" s="270"/>
      <c r="C19" s="270"/>
      <c r="D19" s="270"/>
      <c r="E19" s="270"/>
      <c r="F19" s="270"/>
      <c r="G19" s="270"/>
      <c r="H19" s="270"/>
      <c r="I19" s="270"/>
      <c r="J19" s="270"/>
      <c r="K19" s="169"/>
      <c r="L19" s="275">
        <f t="shared" si="0"/>
        <v>0</v>
      </c>
      <c r="M19" s="275">
        <f t="shared" si="1"/>
        <v>0</v>
      </c>
      <c r="N19" s="275">
        <f t="shared" si="2"/>
        <v>0</v>
      </c>
      <c r="O19" s="275">
        <f t="shared" si="3"/>
        <v>0</v>
      </c>
      <c r="P19" s="275">
        <f t="shared" si="4"/>
        <v>0</v>
      </c>
      <c r="Q19" s="275">
        <f t="shared" si="5"/>
        <v>0</v>
      </c>
      <c r="R19" s="275">
        <f t="shared" si="6"/>
        <v>0</v>
      </c>
      <c r="S19" s="275">
        <f t="shared" si="7"/>
        <v>0</v>
      </c>
    </row>
    <row r="20" spans="1:19" x14ac:dyDescent="0.3">
      <c r="A20" s="477" t="s">
        <v>219</v>
      </c>
      <c r="B20" s="171">
        <f>SUM(B17:B19)</f>
        <v>0</v>
      </c>
      <c r="C20" s="171">
        <f>SUM(C17:C19)</f>
        <v>0</v>
      </c>
      <c r="D20" s="171">
        <f>SUM(D17:D19)</f>
        <v>0</v>
      </c>
      <c r="E20" s="171">
        <f>SUM(E17:E19)</f>
        <v>0</v>
      </c>
      <c r="F20" s="171">
        <f t="shared" ref="F20:J20" si="9">SUM(F17:F19)</f>
        <v>0</v>
      </c>
      <c r="G20" s="171">
        <f t="shared" si="9"/>
        <v>0</v>
      </c>
      <c r="H20" s="171">
        <f t="shared" si="9"/>
        <v>0</v>
      </c>
      <c r="I20" s="171">
        <f t="shared" si="9"/>
        <v>0</v>
      </c>
      <c r="J20" s="171">
        <f t="shared" si="9"/>
        <v>0</v>
      </c>
      <c r="K20" s="169"/>
      <c r="L20" s="275">
        <f t="shared" si="0"/>
        <v>0</v>
      </c>
      <c r="M20" s="275">
        <f t="shared" si="1"/>
        <v>0</v>
      </c>
      <c r="N20" s="275">
        <f t="shared" si="2"/>
        <v>0</v>
      </c>
      <c r="O20" s="275">
        <f t="shared" si="3"/>
        <v>0</v>
      </c>
      <c r="P20" s="275">
        <f t="shared" si="4"/>
        <v>0</v>
      </c>
      <c r="Q20" s="275">
        <f t="shared" si="5"/>
        <v>0</v>
      </c>
      <c r="R20" s="275">
        <f t="shared" si="6"/>
        <v>0</v>
      </c>
      <c r="S20" s="275">
        <f t="shared" si="7"/>
        <v>0</v>
      </c>
    </row>
    <row r="21" spans="1:19" x14ac:dyDescent="0.3">
      <c r="A21" s="388" t="s">
        <v>210</v>
      </c>
      <c r="B21" s="478">
        <f>SUM(B16,B20)</f>
        <v>0</v>
      </c>
      <c r="C21" s="478">
        <f>SUM(C16,C20)</f>
        <v>0</v>
      </c>
      <c r="D21" s="478">
        <f>SUM(D16,D20)</f>
        <v>0</v>
      </c>
      <c r="E21" s="478">
        <f>SUM(E16,E20)</f>
        <v>0</v>
      </c>
      <c r="F21" s="478">
        <f t="shared" ref="F21:J21" si="10">SUM(F16,F20)</f>
        <v>0</v>
      </c>
      <c r="G21" s="478">
        <f t="shared" si="10"/>
        <v>0</v>
      </c>
      <c r="H21" s="478">
        <f t="shared" si="10"/>
        <v>0</v>
      </c>
      <c r="I21" s="478">
        <f t="shared" si="10"/>
        <v>0</v>
      </c>
      <c r="J21" s="478">
        <f t="shared" si="10"/>
        <v>0</v>
      </c>
      <c r="K21" s="169"/>
      <c r="L21" s="479">
        <f t="shared" si="0"/>
        <v>0</v>
      </c>
      <c r="M21" s="479">
        <f t="shared" si="1"/>
        <v>0</v>
      </c>
      <c r="N21" s="479">
        <f t="shared" si="2"/>
        <v>0</v>
      </c>
      <c r="O21" s="479">
        <f t="shared" si="3"/>
        <v>0</v>
      </c>
      <c r="P21" s="479">
        <f t="shared" si="4"/>
        <v>0</v>
      </c>
      <c r="Q21" s="479">
        <f t="shared" si="5"/>
        <v>0</v>
      </c>
      <c r="R21" s="479">
        <f t="shared" si="6"/>
        <v>0</v>
      </c>
      <c r="S21" s="480">
        <f t="shared" si="7"/>
        <v>0</v>
      </c>
    </row>
    <row r="22" spans="1:19" ht="27" x14ac:dyDescent="0.3">
      <c r="A22" s="464" t="s">
        <v>898</v>
      </c>
      <c r="B22" s="127">
        <f>'TAB9'!C17</f>
        <v>0</v>
      </c>
      <c r="C22" s="127">
        <f>'TAB9'!D17</f>
        <v>0</v>
      </c>
      <c r="D22" s="127">
        <f>'TAB9'!E17</f>
        <v>0</v>
      </c>
      <c r="E22" s="127">
        <f>'TAB9'!F17</f>
        <v>0</v>
      </c>
      <c r="F22" s="127">
        <f>'TAB9'!G17</f>
        <v>0</v>
      </c>
      <c r="G22" s="127">
        <f>'TAB9'!H17</f>
        <v>0</v>
      </c>
      <c r="H22" s="127">
        <f>'TAB9'!I17</f>
        <v>0</v>
      </c>
      <c r="I22" s="127">
        <f>'TAB9'!J17</f>
        <v>0</v>
      </c>
      <c r="J22" s="127">
        <f>'TAB9'!K17</f>
        <v>0</v>
      </c>
      <c r="K22" s="169"/>
    </row>
    <row r="23" spans="1:19" ht="41.25" thickBot="1" x14ac:dyDescent="0.35">
      <c r="A23" s="482" t="s">
        <v>899</v>
      </c>
      <c r="B23" s="483">
        <f t="shared" ref="B23:J23" si="11">B21-B22</f>
        <v>0</v>
      </c>
      <c r="C23" s="483">
        <f t="shared" si="11"/>
        <v>0</v>
      </c>
      <c r="D23" s="483">
        <f t="shared" si="11"/>
        <v>0</v>
      </c>
      <c r="E23" s="483">
        <f t="shared" si="11"/>
        <v>0</v>
      </c>
      <c r="F23" s="483">
        <f t="shared" si="11"/>
        <v>0</v>
      </c>
      <c r="G23" s="483">
        <f t="shared" si="11"/>
        <v>0</v>
      </c>
      <c r="H23" s="483">
        <f t="shared" si="11"/>
        <v>0</v>
      </c>
      <c r="I23" s="483">
        <f t="shared" si="11"/>
        <v>0</v>
      </c>
      <c r="J23" s="483">
        <f t="shared" si="11"/>
        <v>0</v>
      </c>
      <c r="K23" s="169"/>
    </row>
  </sheetData>
  <mergeCells count="1">
    <mergeCell ref="L5:S5"/>
  </mergeCells>
  <conditionalFormatting sqref="B17:J19 B7:J15">
    <cfRule type="containsText" dxfId="818" priority="2" operator="containsText" text="ntitulé">
      <formula>NOT(ISERROR(SEARCH("ntitulé",B7)))</formula>
    </cfRule>
    <cfRule type="containsBlanks" dxfId="817" priority="3">
      <formula>LEN(TRIM(B7))=0</formula>
    </cfRule>
  </conditionalFormatting>
  <conditionalFormatting sqref="B17:J19 B7:J15">
    <cfRule type="containsText" dxfId="816" priority="1" operator="containsText" text="libre">
      <formula>NOT(ISERROR(SEARCH("libre",B7)))</formula>
    </cfRule>
  </conditionalFormatting>
  <hyperlinks>
    <hyperlink ref="A1" location="TAB00!A1" display="Retour page de garde"/>
    <hyperlink ref="A2" location="'TAB9'!A1" display="Retour TAB9"/>
  </hyperlinks>
  <pageMargins left="0.7" right="0.7" top="0.75" bottom="0.75" header="0.3" footer="0.3"/>
  <pageSetup paperSize="9" scale="72" fitToHeight="0" orientation="landscape"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7"/>
  <sheetViews>
    <sheetView zoomScale="90" zoomScaleNormal="90" workbookViewId="0">
      <selection activeCell="B24" sqref="B24:Q24"/>
    </sheetView>
  </sheetViews>
  <sheetFormatPr baseColWidth="10" defaultColWidth="9.1640625" defaultRowHeight="13.5" x14ac:dyDescent="0.3"/>
  <cols>
    <col min="1" max="1" width="48.5" style="77" customWidth="1"/>
    <col min="2" max="3" width="14.83203125" style="77" customWidth="1"/>
    <col min="4" max="10" width="14.83203125" style="73" customWidth="1"/>
    <col min="11" max="11" width="3.1640625" style="490" customWidth="1"/>
    <col min="12" max="19" width="8" style="73" customWidth="1"/>
    <col min="20" max="16384" width="9.1640625" style="73"/>
  </cols>
  <sheetData>
    <row r="1" spans="1:28" ht="15" x14ac:dyDescent="0.3">
      <c r="A1" s="139" t="s">
        <v>152</v>
      </c>
      <c r="B1" s="73"/>
      <c r="C1" s="212"/>
      <c r="D1" s="212"/>
      <c r="E1" s="212"/>
      <c r="F1" s="212"/>
      <c r="G1" s="212"/>
      <c r="H1" s="212"/>
      <c r="I1" s="212"/>
      <c r="J1" s="212"/>
      <c r="K1" s="489"/>
      <c r="L1" s="212"/>
      <c r="M1" s="212"/>
      <c r="N1" s="212"/>
      <c r="O1" s="212"/>
      <c r="P1" s="212"/>
      <c r="Q1" s="212"/>
      <c r="R1" s="212"/>
      <c r="S1" s="212"/>
      <c r="T1" s="212"/>
      <c r="U1" s="212"/>
      <c r="V1" s="212"/>
      <c r="W1" s="212"/>
      <c r="X1" s="212"/>
      <c r="Y1" s="212"/>
      <c r="Z1" s="212"/>
      <c r="AA1" s="212"/>
      <c r="AB1" s="212"/>
    </row>
    <row r="2" spans="1:28" ht="15" x14ac:dyDescent="0.3">
      <c r="A2" s="130" t="s">
        <v>372</v>
      </c>
      <c r="L2" s="77"/>
    </row>
    <row r="3" spans="1:28" ht="22.15" customHeight="1" x14ac:dyDescent="0.35">
      <c r="A3" s="161" t="str">
        <f>TAB00!B88&amp;" : "&amp;TAB00!C88</f>
        <v>TAB9.2 : Détail des comptes de régularisation</v>
      </c>
      <c r="B3" s="161"/>
      <c r="C3" s="161"/>
      <c r="D3" s="161"/>
      <c r="E3" s="161"/>
      <c r="F3" s="161"/>
      <c r="G3" s="161"/>
      <c r="H3" s="161"/>
      <c r="I3" s="161"/>
      <c r="J3" s="161"/>
      <c r="K3" s="161"/>
      <c r="L3" s="161"/>
      <c r="M3" s="161"/>
      <c r="N3" s="161"/>
      <c r="O3" s="161"/>
      <c r="P3" s="161"/>
      <c r="Q3" s="161"/>
      <c r="R3" s="161"/>
      <c r="S3" s="161"/>
    </row>
    <row r="4" spans="1:28" x14ac:dyDescent="0.3">
      <c r="H4" s="78"/>
    </row>
    <row r="5" spans="1:28" x14ac:dyDescent="0.3">
      <c r="L5" s="758" t="s">
        <v>954</v>
      </c>
      <c r="M5" s="765"/>
      <c r="N5" s="765"/>
      <c r="O5" s="765"/>
      <c r="P5" s="765"/>
      <c r="Q5" s="765"/>
      <c r="R5" s="765"/>
      <c r="S5" s="766"/>
    </row>
    <row r="6" spans="1:28" ht="40.5" x14ac:dyDescent="0.3">
      <c r="A6" s="202" t="s">
        <v>154</v>
      </c>
      <c r="B6" s="202" t="s">
        <v>360</v>
      </c>
      <c r="C6" s="202" t="s">
        <v>361</v>
      </c>
      <c r="D6" s="265" t="s">
        <v>362</v>
      </c>
      <c r="E6" s="265" t="s">
        <v>363</v>
      </c>
      <c r="F6" s="265" t="s">
        <v>354</v>
      </c>
      <c r="G6" s="265" t="s">
        <v>355</v>
      </c>
      <c r="H6" s="265" t="s">
        <v>356</v>
      </c>
      <c r="I6" s="265" t="s">
        <v>357</v>
      </c>
      <c r="J6" s="265" t="s">
        <v>358</v>
      </c>
      <c r="L6" s="596" t="s">
        <v>950</v>
      </c>
      <c r="M6" s="596" t="s">
        <v>951</v>
      </c>
      <c r="N6" s="596" t="s">
        <v>952</v>
      </c>
      <c r="O6" s="596" t="s">
        <v>953</v>
      </c>
      <c r="P6" s="596" t="s">
        <v>955</v>
      </c>
      <c r="Q6" s="596" t="s">
        <v>956</v>
      </c>
      <c r="R6" s="596" t="s">
        <v>957</v>
      </c>
      <c r="S6" s="596" t="s">
        <v>958</v>
      </c>
    </row>
    <row r="7" spans="1:28" x14ac:dyDescent="0.3">
      <c r="A7" s="484" t="s">
        <v>239</v>
      </c>
      <c r="B7" s="292"/>
      <c r="C7" s="292"/>
      <c r="D7" s="292"/>
      <c r="E7" s="292"/>
      <c r="F7" s="292"/>
      <c r="G7" s="292"/>
      <c r="H7" s="292"/>
      <c r="I7" s="292"/>
      <c r="J7" s="292"/>
      <c r="L7" s="275">
        <f t="shared" ref="L7:L41" si="0">IFERROR(IF(AND(ROUND(SUM(B7:B7),0)=0,ROUND(SUM(C7:C7),0)&gt;ROUND(SUM(B7:B7),0)),"INF",(ROUND(SUM(C7:C7),0)-ROUND(SUM(B7:B7),0))/ROUND(SUM(B7:B7),0)),0)</f>
        <v>0</v>
      </c>
      <c r="M7" s="275">
        <f t="shared" ref="M7:M41" si="1">IFERROR(IF(AND(ROUND(SUM(C7),0)=0,ROUND(SUM(D7:D7),0)&gt;ROUND(SUM(C7),0)),"INF",(ROUND(SUM(D7:D7),0)-ROUND(SUM(C7),0))/ROUND(SUM(C7),0)),0)</f>
        <v>0</v>
      </c>
      <c r="N7" s="275">
        <f t="shared" ref="N7:N41" si="2">IFERROR(IF(AND(ROUND(SUM(D7),0)=0,ROUND(SUM(E7:E7),0)&gt;ROUND(SUM(D7),0)),"INF",(ROUND(SUM(E7:E7),0)-ROUND(SUM(D7),0))/ROUND(SUM(D7),0)),0)</f>
        <v>0</v>
      </c>
      <c r="O7" s="275">
        <f t="shared" ref="O7:O41" si="3">IFERROR(IF(AND(ROUND(SUM(E7),0)=0,ROUND(SUM(F7:F7),0)&gt;ROUND(SUM(E7),0)),"INF",(ROUND(SUM(F7:F7),0)-ROUND(SUM(E7),0))/ROUND(SUM(E7),0)),0)</f>
        <v>0</v>
      </c>
      <c r="P7" s="275">
        <f t="shared" ref="P7:P41" si="4">IFERROR(IF(AND(ROUND(SUM(F7),0)=0,ROUND(SUM(G7:G7),0)&gt;ROUND(SUM(F7),0)),"INF",(ROUND(SUM(G7:G7),0)-ROUND(SUM(F7),0))/ROUND(SUM(F7),0)),0)</f>
        <v>0</v>
      </c>
      <c r="Q7" s="275">
        <f t="shared" ref="Q7:Q41" si="5">IFERROR(IF(AND(ROUND(SUM(G7),0)=0,ROUND(SUM(H7:H7),0)&gt;ROUND(SUM(G7),0)),"INF",(ROUND(SUM(H7:H7),0)-ROUND(SUM(G7),0))/ROUND(SUM(G7),0)),0)</f>
        <v>0</v>
      </c>
      <c r="R7" s="275">
        <f t="shared" ref="R7:R41" si="6">IFERROR(IF(AND(ROUND(SUM(H7),0)=0,ROUND(SUM(I7:I7),0)&gt;ROUND(SUM(H7),0)),"INF",(ROUND(SUM(I7:I7),0)-ROUND(SUM(H7),0))/ROUND(SUM(H7),0)),0)</f>
        <v>0</v>
      </c>
      <c r="S7" s="275">
        <f t="shared" ref="S7:S41" si="7">IFERROR(IF(AND(ROUND(SUM(I7),0)=0,ROUND(SUM(J7:J7),0)&gt;ROUND(SUM(I7),0)),"INF",(ROUND(SUM(J7:J7),0)-ROUND(SUM(I7),0))/ROUND(SUM(I7),0)),0)</f>
        <v>0</v>
      </c>
    </row>
    <row r="8" spans="1:28" x14ac:dyDescent="0.3">
      <c r="A8" s="484" t="s">
        <v>225</v>
      </c>
      <c r="B8" s="292"/>
      <c r="C8" s="292"/>
      <c r="D8" s="292"/>
      <c r="E8" s="292"/>
      <c r="F8" s="292"/>
      <c r="G8" s="292"/>
      <c r="H8" s="292"/>
      <c r="I8" s="292"/>
      <c r="J8" s="292"/>
      <c r="L8" s="275">
        <f t="shared" si="0"/>
        <v>0</v>
      </c>
      <c r="M8" s="275">
        <f t="shared" si="1"/>
        <v>0</v>
      </c>
      <c r="N8" s="275">
        <f t="shared" si="2"/>
        <v>0</v>
      </c>
      <c r="O8" s="275">
        <f t="shared" si="3"/>
        <v>0</v>
      </c>
      <c r="P8" s="275">
        <f t="shared" si="4"/>
        <v>0</v>
      </c>
      <c r="Q8" s="275">
        <f t="shared" si="5"/>
        <v>0</v>
      </c>
      <c r="R8" s="275">
        <f t="shared" si="6"/>
        <v>0</v>
      </c>
      <c r="S8" s="275">
        <f t="shared" si="7"/>
        <v>0</v>
      </c>
    </row>
    <row r="9" spans="1:28" x14ac:dyDescent="0.3">
      <c r="A9" s="484" t="s">
        <v>226</v>
      </c>
      <c r="B9" s="292"/>
      <c r="C9" s="292"/>
      <c r="D9" s="292"/>
      <c r="E9" s="292"/>
      <c r="F9" s="292"/>
      <c r="G9" s="292"/>
      <c r="H9" s="292"/>
      <c r="I9" s="292"/>
      <c r="J9" s="292"/>
      <c r="L9" s="275">
        <f t="shared" si="0"/>
        <v>0</v>
      </c>
      <c r="M9" s="275">
        <f t="shared" si="1"/>
        <v>0</v>
      </c>
      <c r="N9" s="275">
        <f t="shared" si="2"/>
        <v>0</v>
      </c>
      <c r="O9" s="275">
        <f t="shared" si="3"/>
        <v>0</v>
      </c>
      <c r="P9" s="275">
        <f t="shared" si="4"/>
        <v>0</v>
      </c>
      <c r="Q9" s="275">
        <f t="shared" si="5"/>
        <v>0</v>
      </c>
      <c r="R9" s="275">
        <f t="shared" si="6"/>
        <v>0</v>
      </c>
      <c r="S9" s="275">
        <f t="shared" si="7"/>
        <v>0</v>
      </c>
    </row>
    <row r="10" spans="1:28" x14ac:dyDescent="0.3">
      <c r="A10" s="484" t="s">
        <v>227</v>
      </c>
      <c r="B10" s="292"/>
      <c r="C10" s="292"/>
      <c r="D10" s="292"/>
      <c r="E10" s="292"/>
      <c r="F10" s="292"/>
      <c r="G10" s="292"/>
      <c r="H10" s="292"/>
      <c r="I10" s="292"/>
      <c r="J10" s="292"/>
      <c r="L10" s="275">
        <f t="shared" si="0"/>
        <v>0</v>
      </c>
      <c r="M10" s="275">
        <f t="shared" si="1"/>
        <v>0</v>
      </c>
      <c r="N10" s="275">
        <f t="shared" si="2"/>
        <v>0</v>
      </c>
      <c r="O10" s="275">
        <f t="shared" si="3"/>
        <v>0</v>
      </c>
      <c r="P10" s="275">
        <f t="shared" si="4"/>
        <v>0</v>
      </c>
      <c r="Q10" s="275">
        <f t="shared" si="5"/>
        <v>0</v>
      </c>
      <c r="R10" s="275">
        <f t="shared" si="6"/>
        <v>0</v>
      </c>
      <c r="S10" s="275">
        <f t="shared" si="7"/>
        <v>0</v>
      </c>
    </row>
    <row r="11" spans="1:28" x14ac:dyDescent="0.3">
      <c r="A11" s="484" t="s">
        <v>228</v>
      </c>
      <c r="B11" s="292"/>
      <c r="C11" s="292"/>
      <c r="D11" s="292"/>
      <c r="E11" s="292"/>
      <c r="F11" s="292"/>
      <c r="G11" s="292"/>
      <c r="H11" s="292"/>
      <c r="I11" s="292"/>
      <c r="J11" s="292"/>
      <c r="L11" s="275">
        <f t="shared" si="0"/>
        <v>0</v>
      </c>
      <c r="M11" s="275">
        <f t="shared" si="1"/>
        <v>0</v>
      </c>
      <c r="N11" s="275">
        <f t="shared" si="2"/>
        <v>0</v>
      </c>
      <c r="O11" s="275">
        <f t="shared" si="3"/>
        <v>0</v>
      </c>
      <c r="P11" s="275">
        <f t="shared" si="4"/>
        <v>0</v>
      </c>
      <c r="Q11" s="275">
        <f t="shared" si="5"/>
        <v>0</v>
      </c>
      <c r="R11" s="275">
        <f t="shared" si="6"/>
        <v>0</v>
      </c>
      <c r="S11" s="275">
        <f t="shared" si="7"/>
        <v>0</v>
      </c>
    </row>
    <row r="12" spans="1:28" x14ac:dyDescent="0.3">
      <c r="A12" s="484" t="s">
        <v>229</v>
      </c>
      <c r="B12" s="292"/>
      <c r="C12" s="292"/>
      <c r="D12" s="292"/>
      <c r="E12" s="292"/>
      <c r="F12" s="292"/>
      <c r="G12" s="292"/>
      <c r="H12" s="292"/>
      <c r="I12" s="292"/>
      <c r="J12" s="292"/>
      <c r="L12" s="275">
        <f t="shared" si="0"/>
        <v>0</v>
      </c>
      <c r="M12" s="275">
        <f t="shared" si="1"/>
        <v>0</v>
      </c>
      <c r="N12" s="275">
        <f t="shared" si="2"/>
        <v>0</v>
      </c>
      <c r="O12" s="275">
        <f t="shared" si="3"/>
        <v>0</v>
      </c>
      <c r="P12" s="275">
        <f t="shared" si="4"/>
        <v>0</v>
      </c>
      <c r="Q12" s="275">
        <f t="shared" si="5"/>
        <v>0</v>
      </c>
      <c r="R12" s="275">
        <f t="shared" si="6"/>
        <v>0</v>
      </c>
      <c r="S12" s="275">
        <f t="shared" si="7"/>
        <v>0</v>
      </c>
    </row>
    <row r="13" spans="1:28" x14ac:dyDescent="0.3">
      <c r="A13" s="484" t="s">
        <v>230</v>
      </c>
      <c r="B13" s="292"/>
      <c r="C13" s="292"/>
      <c r="D13" s="292"/>
      <c r="E13" s="292"/>
      <c r="F13" s="292"/>
      <c r="G13" s="292"/>
      <c r="H13" s="292"/>
      <c r="I13" s="292"/>
      <c r="J13" s="292"/>
      <c r="L13" s="275">
        <f t="shared" si="0"/>
        <v>0</v>
      </c>
      <c r="M13" s="275">
        <f t="shared" si="1"/>
        <v>0</v>
      </c>
      <c r="N13" s="275">
        <f t="shared" si="2"/>
        <v>0</v>
      </c>
      <c r="O13" s="275">
        <f t="shared" si="3"/>
        <v>0</v>
      </c>
      <c r="P13" s="275">
        <f t="shared" si="4"/>
        <v>0</v>
      </c>
      <c r="Q13" s="275">
        <f t="shared" si="5"/>
        <v>0</v>
      </c>
      <c r="R13" s="275">
        <f t="shared" si="6"/>
        <v>0</v>
      </c>
      <c r="S13" s="275">
        <f t="shared" si="7"/>
        <v>0</v>
      </c>
    </row>
    <row r="14" spans="1:28" x14ac:dyDescent="0.3">
      <c r="A14" s="484" t="s">
        <v>231</v>
      </c>
      <c r="B14" s="292"/>
      <c r="C14" s="292"/>
      <c r="D14" s="292"/>
      <c r="E14" s="292"/>
      <c r="F14" s="292"/>
      <c r="G14" s="292"/>
      <c r="H14" s="292"/>
      <c r="I14" s="292"/>
      <c r="J14" s="292"/>
      <c r="L14" s="275">
        <f t="shared" si="0"/>
        <v>0</v>
      </c>
      <c r="M14" s="275">
        <f t="shared" si="1"/>
        <v>0</v>
      </c>
      <c r="N14" s="275">
        <f t="shared" si="2"/>
        <v>0</v>
      </c>
      <c r="O14" s="275">
        <f t="shared" si="3"/>
        <v>0</v>
      </c>
      <c r="P14" s="275">
        <f t="shared" si="4"/>
        <v>0</v>
      </c>
      <c r="Q14" s="275">
        <f t="shared" si="5"/>
        <v>0</v>
      </c>
      <c r="R14" s="275">
        <f t="shared" si="6"/>
        <v>0</v>
      </c>
      <c r="S14" s="275">
        <f t="shared" si="7"/>
        <v>0</v>
      </c>
    </row>
    <row r="15" spans="1:28" x14ac:dyDescent="0.3">
      <c r="A15" s="484" t="s">
        <v>232</v>
      </c>
      <c r="B15" s="292"/>
      <c r="C15" s="292"/>
      <c r="D15" s="292"/>
      <c r="E15" s="292"/>
      <c r="F15" s="292"/>
      <c r="G15" s="292"/>
      <c r="H15" s="292"/>
      <c r="I15" s="292"/>
      <c r="J15" s="292"/>
      <c r="L15" s="275">
        <f t="shared" si="0"/>
        <v>0</v>
      </c>
      <c r="M15" s="275">
        <f t="shared" si="1"/>
        <v>0</v>
      </c>
      <c r="N15" s="275">
        <f t="shared" si="2"/>
        <v>0</v>
      </c>
      <c r="O15" s="275">
        <f t="shared" si="3"/>
        <v>0</v>
      </c>
      <c r="P15" s="275">
        <f t="shared" si="4"/>
        <v>0</v>
      </c>
      <c r="Q15" s="275">
        <f t="shared" si="5"/>
        <v>0</v>
      </c>
      <c r="R15" s="275">
        <f t="shared" si="6"/>
        <v>0</v>
      </c>
      <c r="S15" s="275">
        <f t="shared" si="7"/>
        <v>0</v>
      </c>
    </row>
    <row r="16" spans="1:28" x14ac:dyDescent="0.3">
      <c r="A16" s="484" t="s">
        <v>233</v>
      </c>
      <c r="B16" s="292"/>
      <c r="C16" s="292"/>
      <c r="D16" s="292"/>
      <c r="E16" s="292"/>
      <c r="F16" s="292"/>
      <c r="G16" s="292"/>
      <c r="H16" s="292"/>
      <c r="I16" s="292"/>
      <c r="J16" s="292"/>
      <c r="L16" s="275">
        <f t="shared" si="0"/>
        <v>0</v>
      </c>
      <c r="M16" s="275">
        <f t="shared" si="1"/>
        <v>0</v>
      </c>
      <c r="N16" s="275">
        <f t="shared" si="2"/>
        <v>0</v>
      </c>
      <c r="O16" s="275">
        <f t="shared" si="3"/>
        <v>0</v>
      </c>
      <c r="P16" s="275">
        <f t="shared" si="4"/>
        <v>0</v>
      </c>
      <c r="Q16" s="275">
        <f t="shared" si="5"/>
        <v>0</v>
      </c>
      <c r="R16" s="275">
        <f t="shared" si="6"/>
        <v>0</v>
      </c>
      <c r="S16" s="275">
        <f t="shared" si="7"/>
        <v>0</v>
      </c>
    </row>
    <row r="17" spans="1:19" x14ac:dyDescent="0.3">
      <c r="A17" s="484" t="s">
        <v>234</v>
      </c>
      <c r="B17" s="292"/>
      <c r="C17" s="292"/>
      <c r="D17" s="292"/>
      <c r="E17" s="292"/>
      <c r="F17" s="292"/>
      <c r="G17" s="292"/>
      <c r="H17" s="292"/>
      <c r="I17" s="292"/>
      <c r="J17" s="292"/>
      <c r="L17" s="275">
        <f t="shared" si="0"/>
        <v>0</v>
      </c>
      <c r="M17" s="275">
        <f t="shared" si="1"/>
        <v>0</v>
      </c>
      <c r="N17" s="275">
        <f t="shared" si="2"/>
        <v>0</v>
      </c>
      <c r="O17" s="275">
        <f t="shared" si="3"/>
        <v>0</v>
      </c>
      <c r="P17" s="275">
        <f t="shared" si="4"/>
        <v>0</v>
      </c>
      <c r="Q17" s="275">
        <f t="shared" si="5"/>
        <v>0</v>
      </c>
      <c r="R17" s="275">
        <f t="shared" si="6"/>
        <v>0</v>
      </c>
      <c r="S17" s="275">
        <f t="shared" si="7"/>
        <v>0</v>
      </c>
    </row>
    <row r="18" spans="1:19" x14ac:dyDescent="0.3">
      <c r="A18" s="292" t="s">
        <v>102</v>
      </c>
      <c r="B18" s="292"/>
      <c r="C18" s="292"/>
      <c r="D18" s="292"/>
      <c r="E18" s="292"/>
      <c r="F18" s="292"/>
      <c r="G18" s="292"/>
      <c r="H18" s="292"/>
      <c r="I18" s="292"/>
      <c r="J18" s="292"/>
      <c r="L18" s="275">
        <f t="shared" si="0"/>
        <v>0</v>
      </c>
      <c r="M18" s="275">
        <f t="shared" si="1"/>
        <v>0</v>
      </c>
      <c r="N18" s="275">
        <f t="shared" si="2"/>
        <v>0</v>
      </c>
      <c r="O18" s="275">
        <f t="shared" si="3"/>
        <v>0</v>
      </c>
      <c r="P18" s="275">
        <f t="shared" si="4"/>
        <v>0</v>
      </c>
      <c r="Q18" s="275">
        <f t="shared" si="5"/>
        <v>0</v>
      </c>
      <c r="R18" s="275">
        <f t="shared" si="6"/>
        <v>0</v>
      </c>
      <c r="S18" s="275">
        <f t="shared" si="7"/>
        <v>0</v>
      </c>
    </row>
    <row r="19" spans="1:19" x14ac:dyDescent="0.3">
      <c r="A19" s="292" t="s">
        <v>103</v>
      </c>
      <c r="B19" s="292"/>
      <c r="C19" s="292"/>
      <c r="D19" s="292"/>
      <c r="E19" s="292"/>
      <c r="F19" s="292"/>
      <c r="G19" s="292"/>
      <c r="H19" s="292"/>
      <c r="I19" s="292"/>
      <c r="J19" s="292"/>
      <c r="L19" s="275">
        <f t="shared" si="0"/>
        <v>0</v>
      </c>
      <c r="M19" s="275">
        <f t="shared" si="1"/>
        <v>0</v>
      </c>
      <c r="N19" s="275">
        <f t="shared" si="2"/>
        <v>0</v>
      </c>
      <c r="O19" s="275">
        <f t="shared" si="3"/>
        <v>0</v>
      </c>
      <c r="P19" s="275">
        <f t="shared" si="4"/>
        <v>0</v>
      </c>
      <c r="Q19" s="275">
        <f t="shared" si="5"/>
        <v>0</v>
      </c>
      <c r="R19" s="275">
        <f t="shared" si="6"/>
        <v>0</v>
      </c>
      <c r="S19" s="275">
        <f t="shared" si="7"/>
        <v>0</v>
      </c>
    </row>
    <row r="20" spans="1:19" x14ac:dyDescent="0.3">
      <c r="A20" s="292" t="s">
        <v>104</v>
      </c>
      <c r="B20" s="292"/>
      <c r="C20" s="292"/>
      <c r="D20" s="292"/>
      <c r="E20" s="292"/>
      <c r="F20" s="292"/>
      <c r="G20" s="292"/>
      <c r="H20" s="292"/>
      <c r="I20" s="292"/>
      <c r="J20" s="292"/>
      <c r="L20" s="275">
        <f t="shared" si="0"/>
        <v>0</v>
      </c>
      <c r="M20" s="275">
        <f t="shared" si="1"/>
        <v>0</v>
      </c>
      <c r="N20" s="275">
        <f t="shared" si="2"/>
        <v>0</v>
      </c>
      <c r="O20" s="275">
        <f t="shared" si="3"/>
        <v>0</v>
      </c>
      <c r="P20" s="275">
        <f t="shared" si="4"/>
        <v>0</v>
      </c>
      <c r="Q20" s="275">
        <f t="shared" si="5"/>
        <v>0</v>
      </c>
      <c r="R20" s="275">
        <f t="shared" si="6"/>
        <v>0</v>
      </c>
      <c r="S20" s="275">
        <f t="shared" si="7"/>
        <v>0</v>
      </c>
    </row>
    <row r="21" spans="1:19" x14ac:dyDescent="0.3">
      <c r="A21" s="292" t="s">
        <v>105</v>
      </c>
      <c r="B21" s="292"/>
      <c r="C21" s="292"/>
      <c r="D21" s="292"/>
      <c r="E21" s="292"/>
      <c r="F21" s="292"/>
      <c r="G21" s="292"/>
      <c r="H21" s="292"/>
      <c r="I21" s="292"/>
      <c r="J21" s="292"/>
      <c r="L21" s="275">
        <f t="shared" si="0"/>
        <v>0</v>
      </c>
      <c r="M21" s="275">
        <f t="shared" si="1"/>
        <v>0</v>
      </c>
      <c r="N21" s="275">
        <f t="shared" si="2"/>
        <v>0</v>
      </c>
      <c r="O21" s="275">
        <f t="shared" si="3"/>
        <v>0</v>
      </c>
      <c r="P21" s="275">
        <f t="shared" si="4"/>
        <v>0</v>
      </c>
      <c r="Q21" s="275">
        <f t="shared" si="5"/>
        <v>0</v>
      </c>
      <c r="R21" s="275">
        <f t="shared" si="6"/>
        <v>0</v>
      </c>
      <c r="S21" s="275">
        <f t="shared" si="7"/>
        <v>0</v>
      </c>
    </row>
    <row r="22" spans="1:19" x14ac:dyDescent="0.3">
      <c r="A22" s="292" t="s">
        <v>106</v>
      </c>
      <c r="B22" s="292"/>
      <c r="C22" s="292"/>
      <c r="D22" s="292"/>
      <c r="E22" s="292"/>
      <c r="F22" s="292"/>
      <c r="G22" s="292"/>
      <c r="H22" s="292"/>
      <c r="I22" s="292"/>
      <c r="J22" s="292"/>
      <c r="L22" s="275">
        <f t="shared" si="0"/>
        <v>0</v>
      </c>
      <c r="M22" s="275">
        <f t="shared" si="1"/>
        <v>0</v>
      </c>
      <c r="N22" s="275">
        <f t="shared" si="2"/>
        <v>0</v>
      </c>
      <c r="O22" s="275">
        <f t="shared" si="3"/>
        <v>0</v>
      </c>
      <c r="P22" s="275">
        <f t="shared" si="4"/>
        <v>0</v>
      </c>
      <c r="Q22" s="275">
        <f t="shared" si="5"/>
        <v>0</v>
      </c>
      <c r="R22" s="275">
        <f t="shared" si="6"/>
        <v>0</v>
      </c>
      <c r="S22" s="275">
        <f t="shared" si="7"/>
        <v>0</v>
      </c>
    </row>
    <row r="23" spans="1:19" x14ac:dyDescent="0.3">
      <c r="A23" s="485" t="s">
        <v>236</v>
      </c>
      <c r="B23" s="486">
        <f t="shared" ref="B23:J23" si="8">SUM(B7:B22)</f>
        <v>0</v>
      </c>
      <c r="C23" s="486">
        <f t="shared" si="8"/>
        <v>0</v>
      </c>
      <c r="D23" s="486">
        <f t="shared" si="8"/>
        <v>0</v>
      </c>
      <c r="E23" s="486">
        <f t="shared" si="8"/>
        <v>0</v>
      </c>
      <c r="F23" s="486">
        <f t="shared" si="8"/>
        <v>0</v>
      </c>
      <c r="G23" s="486">
        <f t="shared" si="8"/>
        <v>0</v>
      </c>
      <c r="H23" s="486">
        <f t="shared" si="8"/>
        <v>0</v>
      </c>
      <c r="I23" s="486">
        <f t="shared" si="8"/>
        <v>0</v>
      </c>
      <c r="J23" s="486">
        <f t="shared" si="8"/>
        <v>0</v>
      </c>
      <c r="L23" s="387">
        <f t="shared" si="0"/>
        <v>0</v>
      </c>
      <c r="M23" s="387">
        <f t="shared" si="1"/>
        <v>0</v>
      </c>
      <c r="N23" s="387">
        <f t="shared" si="2"/>
        <v>0</v>
      </c>
      <c r="O23" s="387">
        <f t="shared" si="3"/>
        <v>0</v>
      </c>
      <c r="P23" s="387">
        <f t="shared" si="4"/>
        <v>0</v>
      </c>
      <c r="Q23" s="387">
        <f t="shared" si="5"/>
        <v>0</v>
      </c>
      <c r="R23" s="387">
        <f t="shared" si="6"/>
        <v>0</v>
      </c>
      <c r="S23" s="387">
        <f t="shared" si="7"/>
        <v>0</v>
      </c>
    </row>
    <row r="24" spans="1:19" x14ac:dyDescent="0.3">
      <c r="A24" s="484" t="s">
        <v>239</v>
      </c>
      <c r="B24" s="292"/>
      <c r="C24" s="292"/>
      <c r="D24" s="292"/>
      <c r="E24" s="292"/>
      <c r="F24" s="292"/>
      <c r="G24" s="292"/>
      <c r="H24" s="292"/>
      <c r="I24" s="292"/>
      <c r="J24" s="292"/>
      <c r="L24" s="275">
        <f t="shared" si="0"/>
        <v>0</v>
      </c>
      <c r="M24" s="275">
        <f t="shared" si="1"/>
        <v>0</v>
      </c>
      <c r="N24" s="275">
        <f t="shared" si="2"/>
        <v>0</v>
      </c>
      <c r="O24" s="275">
        <f t="shared" si="3"/>
        <v>0</v>
      </c>
      <c r="P24" s="275">
        <f t="shared" si="4"/>
        <v>0</v>
      </c>
      <c r="Q24" s="275">
        <f t="shared" si="5"/>
        <v>0</v>
      </c>
      <c r="R24" s="275">
        <f t="shared" si="6"/>
        <v>0</v>
      </c>
      <c r="S24" s="275">
        <f t="shared" si="7"/>
        <v>0</v>
      </c>
    </row>
    <row r="25" spans="1:19" x14ac:dyDescent="0.3">
      <c r="A25" s="484" t="s">
        <v>225</v>
      </c>
      <c r="B25" s="292"/>
      <c r="C25" s="292"/>
      <c r="D25" s="292"/>
      <c r="E25" s="292"/>
      <c r="F25" s="292"/>
      <c r="G25" s="292"/>
      <c r="H25" s="292"/>
      <c r="I25" s="292"/>
      <c r="J25" s="292"/>
      <c r="L25" s="275">
        <f t="shared" si="0"/>
        <v>0</v>
      </c>
      <c r="M25" s="275">
        <f t="shared" si="1"/>
        <v>0</v>
      </c>
      <c r="N25" s="275">
        <f t="shared" si="2"/>
        <v>0</v>
      </c>
      <c r="O25" s="275">
        <f t="shared" si="3"/>
        <v>0</v>
      </c>
      <c r="P25" s="275">
        <f t="shared" si="4"/>
        <v>0</v>
      </c>
      <c r="Q25" s="275">
        <f t="shared" si="5"/>
        <v>0</v>
      </c>
      <c r="R25" s="275">
        <f t="shared" si="6"/>
        <v>0</v>
      </c>
      <c r="S25" s="275">
        <f t="shared" si="7"/>
        <v>0</v>
      </c>
    </row>
    <row r="26" spans="1:19" x14ac:dyDescent="0.3">
      <c r="A26" s="484" t="s">
        <v>226</v>
      </c>
      <c r="B26" s="292"/>
      <c r="C26" s="292"/>
      <c r="D26" s="292"/>
      <c r="E26" s="292"/>
      <c r="F26" s="292"/>
      <c r="G26" s="292"/>
      <c r="H26" s="292"/>
      <c r="I26" s="292"/>
      <c r="J26" s="292"/>
      <c r="L26" s="275">
        <f t="shared" si="0"/>
        <v>0</v>
      </c>
      <c r="M26" s="275">
        <f t="shared" si="1"/>
        <v>0</v>
      </c>
      <c r="N26" s="275">
        <f t="shared" si="2"/>
        <v>0</v>
      </c>
      <c r="O26" s="275">
        <f t="shared" si="3"/>
        <v>0</v>
      </c>
      <c r="P26" s="275">
        <f t="shared" si="4"/>
        <v>0</v>
      </c>
      <c r="Q26" s="275">
        <f t="shared" si="5"/>
        <v>0</v>
      </c>
      <c r="R26" s="275">
        <f t="shared" si="6"/>
        <v>0</v>
      </c>
      <c r="S26" s="275">
        <f t="shared" si="7"/>
        <v>0</v>
      </c>
    </row>
    <row r="27" spans="1:19" x14ac:dyDescent="0.3">
      <c r="A27" s="484" t="s">
        <v>227</v>
      </c>
      <c r="B27" s="292"/>
      <c r="C27" s="292"/>
      <c r="D27" s="292"/>
      <c r="E27" s="292"/>
      <c r="F27" s="292"/>
      <c r="G27" s="292"/>
      <c r="H27" s="292"/>
      <c r="I27" s="292"/>
      <c r="J27" s="292"/>
      <c r="L27" s="275">
        <f t="shared" si="0"/>
        <v>0</v>
      </c>
      <c r="M27" s="275">
        <f t="shared" si="1"/>
        <v>0</v>
      </c>
      <c r="N27" s="275">
        <f t="shared" si="2"/>
        <v>0</v>
      </c>
      <c r="O27" s="275">
        <f t="shared" si="3"/>
        <v>0</v>
      </c>
      <c r="P27" s="275">
        <f t="shared" si="4"/>
        <v>0</v>
      </c>
      <c r="Q27" s="275">
        <f t="shared" si="5"/>
        <v>0</v>
      </c>
      <c r="R27" s="275">
        <f t="shared" si="6"/>
        <v>0</v>
      </c>
      <c r="S27" s="275">
        <f t="shared" si="7"/>
        <v>0</v>
      </c>
    </row>
    <row r="28" spans="1:19" x14ac:dyDescent="0.3">
      <c r="A28" s="484" t="s">
        <v>228</v>
      </c>
      <c r="B28" s="292"/>
      <c r="C28" s="292"/>
      <c r="D28" s="292"/>
      <c r="E28" s="292"/>
      <c r="F28" s="292"/>
      <c r="G28" s="292"/>
      <c r="H28" s="292"/>
      <c r="I28" s="292"/>
      <c r="J28" s="292"/>
      <c r="L28" s="275">
        <f t="shared" si="0"/>
        <v>0</v>
      </c>
      <c r="M28" s="275">
        <f t="shared" si="1"/>
        <v>0</v>
      </c>
      <c r="N28" s="275">
        <f t="shared" si="2"/>
        <v>0</v>
      </c>
      <c r="O28" s="275">
        <f t="shared" si="3"/>
        <v>0</v>
      </c>
      <c r="P28" s="275">
        <f t="shared" si="4"/>
        <v>0</v>
      </c>
      <c r="Q28" s="275">
        <f t="shared" si="5"/>
        <v>0</v>
      </c>
      <c r="R28" s="275">
        <f t="shared" si="6"/>
        <v>0</v>
      </c>
      <c r="S28" s="275">
        <f t="shared" si="7"/>
        <v>0</v>
      </c>
    </row>
    <row r="29" spans="1:19" x14ac:dyDescent="0.3">
      <c r="A29" s="484" t="s">
        <v>229</v>
      </c>
      <c r="B29" s="292"/>
      <c r="C29" s="292"/>
      <c r="D29" s="292"/>
      <c r="E29" s="292"/>
      <c r="F29" s="292"/>
      <c r="G29" s="292"/>
      <c r="H29" s="292"/>
      <c r="I29" s="292"/>
      <c r="J29" s="292"/>
      <c r="L29" s="275">
        <f t="shared" si="0"/>
        <v>0</v>
      </c>
      <c r="M29" s="275">
        <f t="shared" si="1"/>
        <v>0</v>
      </c>
      <c r="N29" s="275">
        <f t="shared" si="2"/>
        <v>0</v>
      </c>
      <c r="O29" s="275">
        <f t="shared" si="3"/>
        <v>0</v>
      </c>
      <c r="P29" s="275">
        <f t="shared" si="4"/>
        <v>0</v>
      </c>
      <c r="Q29" s="275">
        <f t="shared" si="5"/>
        <v>0</v>
      </c>
      <c r="R29" s="275">
        <f t="shared" si="6"/>
        <v>0</v>
      </c>
      <c r="S29" s="275">
        <f t="shared" si="7"/>
        <v>0</v>
      </c>
    </row>
    <row r="30" spans="1:19" x14ac:dyDescent="0.3">
      <c r="A30" s="484" t="s">
        <v>230</v>
      </c>
      <c r="B30" s="292"/>
      <c r="C30" s="292"/>
      <c r="D30" s="292"/>
      <c r="E30" s="292"/>
      <c r="F30" s="292"/>
      <c r="G30" s="292"/>
      <c r="H30" s="292"/>
      <c r="I30" s="292"/>
      <c r="J30" s="292"/>
      <c r="L30" s="275">
        <f t="shared" si="0"/>
        <v>0</v>
      </c>
      <c r="M30" s="275">
        <f t="shared" si="1"/>
        <v>0</v>
      </c>
      <c r="N30" s="275">
        <f t="shared" si="2"/>
        <v>0</v>
      </c>
      <c r="O30" s="275">
        <f t="shared" si="3"/>
        <v>0</v>
      </c>
      <c r="P30" s="275">
        <f t="shared" si="4"/>
        <v>0</v>
      </c>
      <c r="Q30" s="275">
        <f t="shared" si="5"/>
        <v>0</v>
      </c>
      <c r="R30" s="275">
        <f t="shared" si="6"/>
        <v>0</v>
      </c>
      <c r="S30" s="275">
        <f t="shared" si="7"/>
        <v>0</v>
      </c>
    </row>
    <row r="31" spans="1:19" x14ac:dyDescent="0.3">
      <c r="A31" s="484" t="s">
        <v>231</v>
      </c>
      <c r="B31" s="292"/>
      <c r="C31" s="292"/>
      <c r="D31" s="292"/>
      <c r="E31" s="292"/>
      <c r="F31" s="292"/>
      <c r="G31" s="292"/>
      <c r="H31" s="292"/>
      <c r="I31" s="292"/>
      <c r="J31" s="292"/>
      <c r="L31" s="275">
        <f t="shared" si="0"/>
        <v>0</v>
      </c>
      <c r="M31" s="275">
        <f t="shared" si="1"/>
        <v>0</v>
      </c>
      <c r="N31" s="275">
        <f t="shared" si="2"/>
        <v>0</v>
      </c>
      <c r="O31" s="275">
        <f t="shared" si="3"/>
        <v>0</v>
      </c>
      <c r="P31" s="275">
        <f t="shared" si="4"/>
        <v>0</v>
      </c>
      <c r="Q31" s="275">
        <f t="shared" si="5"/>
        <v>0</v>
      </c>
      <c r="R31" s="275">
        <f t="shared" si="6"/>
        <v>0</v>
      </c>
      <c r="S31" s="275">
        <f t="shared" si="7"/>
        <v>0</v>
      </c>
    </row>
    <row r="32" spans="1:19" x14ac:dyDescent="0.3">
      <c r="A32" s="484" t="s">
        <v>232</v>
      </c>
      <c r="B32" s="292"/>
      <c r="C32" s="292"/>
      <c r="D32" s="292"/>
      <c r="E32" s="292"/>
      <c r="F32" s="292"/>
      <c r="G32" s="292"/>
      <c r="H32" s="292"/>
      <c r="I32" s="292"/>
      <c r="J32" s="292"/>
      <c r="L32" s="275">
        <f t="shared" si="0"/>
        <v>0</v>
      </c>
      <c r="M32" s="275">
        <f t="shared" si="1"/>
        <v>0</v>
      </c>
      <c r="N32" s="275">
        <f t="shared" si="2"/>
        <v>0</v>
      </c>
      <c r="O32" s="275">
        <f t="shared" si="3"/>
        <v>0</v>
      </c>
      <c r="P32" s="275">
        <f t="shared" si="4"/>
        <v>0</v>
      </c>
      <c r="Q32" s="275">
        <f t="shared" si="5"/>
        <v>0</v>
      </c>
      <c r="R32" s="275">
        <f t="shared" si="6"/>
        <v>0</v>
      </c>
      <c r="S32" s="275">
        <f t="shared" si="7"/>
        <v>0</v>
      </c>
    </row>
    <row r="33" spans="1:23" x14ac:dyDescent="0.3">
      <c r="A33" s="484" t="s">
        <v>233</v>
      </c>
      <c r="B33" s="292"/>
      <c r="C33" s="292"/>
      <c r="D33" s="292"/>
      <c r="E33" s="292"/>
      <c r="F33" s="292"/>
      <c r="G33" s="292"/>
      <c r="H33" s="292"/>
      <c r="I33" s="292"/>
      <c r="J33" s="292"/>
      <c r="L33" s="275">
        <f t="shared" si="0"/>
        <v>0</v>
      </c>
      <c r="M33" s="275">
        <f t="shared" si="1"/>
        <v>0</v>
      </c>
      <c r="N33" s="275">
        <f t="shared" si="2"/>
        <v>0</v>
      </c>
      <c r="O33" s="275">
        <f t="shared" si="3"/>
        <v>0</v>
      </c>
      <c r="P33" s="275">
        <f t="shared" si="4"/>
        <v>0</v>
      </c>
      <c r="Q33" s="275">
        <f t="shared" si="5"/>
        <v>0</v>
      </c>
      <c r="R33" s="275">
        <f t="shared" si="6"/>
        <v>0</v>
      </c>
      <c r="S33" s="275">
        <f t="shared" si="7"/>
        <v>0</v>
      </c>
    </row>
    <row r="34" spans="1:23" x14ac:dyDescent="0.3">
      <c r="A34" s="484" t="s">
        <v>234</v>
      </c>
      <c r="B34" s="292"/>
      <c r="C34" s="292"/>
      <c r="D34" s="292"/>
      <c r="E34" s="292"/>
      <c r="F34" s="292"/>
      <c r="G34" s="292"/>
      <c r="H34" s="292"/>
      <c r="I34" s="292"/>
      <c r="J34" s="292"/>
      <c r="L34" s="275">
        <f t="shared" si="0"/>
        <v>0</v>
      </c>
      <c r="M34" s="275">
        <f t="shared" si="1"/>
        <v>0</v>
      </c>
      <c r="N34" s="275">
        <f t="shared" si="2"/>
        <v>0</v>
      </c>
      <c r="O34" s="275">
        <f t="shared" si="3"/>
        <v>0</v>
      </c>
      <c r="P34" s="275">
        <f t="shared" si="4"/>
        <v>0</v>
      </c>
      <c r="Q34" s="275">
        <f t="shared" si="5"/>
        <v>0</v>
      </c>
      <c r="R34" s="275">
        <f t="shared" si="6"/>
        <v>0</v>
      </c>
      <c r="S34" s="275">
        <f t="shared" si="7"/>
        <v>0</v>
      </c>
    </row>
    <row r="35" spans="1:23" x14ac:dyDescent="0.3">
      <c r="A35" s="292" t="s">
        <v>102</v>
      </c>
      <c r="B35" s="292"/>
      <c r="C35" s="292"/>
      <c r="D35" s="292"/>
      <c r="E35" s="292"/>
      <c r="F35" s="292"/>
      <c r="G35" s="292"/>
      <c r="H35" s="292"/>
      <c r="I35" s="292"/>
      <c r="J35" s="292"/>
      <c r="L35" s="275">
        <f t="shared" si="0"/>
        <v>0</v>
      </c>
      <c r="M35" s="275">
        <f t="shared" si="1"/>
        <v>0</v>
      </c>
      <c r="N35" s="275">
        <f t="shared" si="2"/>
        <v>0</v>
      </c>
      <c r="O35" s="275">
        <f t="shared" si="3"/>
        <v>0</v>
      </c>
      <c r="P35" s="275">
        <f t="shared" si="4"/>
        <v>0</v>
      </c>
      <c r="Q35" s="275">
        <f t="shared" si="5"/>
        <v>0</v>
      </c>
      <c r="R35" s="275">
        <f t="shared" si="6"/>
        <v>0</v>
      </c>
      <c r="S35" s="275">
        <f t="shared" si="7"/>
        <v>0</v>
      </c>
    </row>
    <row r="36" spans="1:23" x14ac:dyDescent="0.3">
      <c r="A36" s="292" t="s">
        <v>103</v>
      </c>
      <c r="B36" s="292"/>
      <c r="C36" s="292"/>
      <c r="D36" s="292"/>
      <c r="E36" s="292"/>
      <c r="F36" s="292"/>
      <c r="G36" s="292"/>
      <c r="H36" s="292"/>
      <c r="I36" s="292"/>
      <c r="J36" s="292"/>
      <c r="L36" s="275">
        <f t="shared" si="0"/>
        <v>0</v>
      </c>
      <c r="M36" s="275">
        <f t="shared" si="1"/>
        <v>0</v>
      </c>
      <c r="N36" s="275">
        <f t="shared" si="2"/>
        <v>0</v>
      </c>
      <c r="O36" s="275">
        <f t="shared" si="3"/>
        <v>0</v>
      </c>
      <c r="P36" s="275">
        <f t="shared" si="4"/>
        <v>0</v>
      </c>
      <c r="Q36" s="275">
        <f t="shared" si="5"/>
        <v>0</v>
      </c>
      <c r="R36" s="275">
        <f t="shared" si="6"/>
        <v>0</v>
      </c>
      <c r="S36" s="275">
        <f t="shared" si="7"/>
        <v>0</v>
      </c>
    </row>
    <row r="37" spans="1:23" x14ac:dyDescent="0.3">
      <c r="A37" s="292" t="s">
        <v>104</v>
      </c>
      <c r="B37" s="292"/>
      <c r="C37" s="292"/>
      <c r="D37" s="292"/>
      <c r="E37" s="292"/>
      <c r="F37" s="292"/>
      <c r="G37" s="292"/>
      <c r="H37" s="292"/>
      <c r="I37" s="292"/>
      <c r="J37" s="292"/>
      <c r="L37" s="275">
        <f t="shared" si="0"/>
        <v>0</v>
      </c>
      <c r="M37" s="275">
        <f t="shared" si="1"/>
        <v>0</v>
      </c>
      <c r="N37" s="275">
        <f t="shared" si="2"/>
        <v>0</v>
      </c>
      <c r="O37" s="275">
        <f t="shared" si="3"/>
        <v>0</v>
      </c>
      <c r="P37" s="275">
        <f t="shared" si="4"/>
        <v>0</v>
      </c>
      <c r="Q37" s="275">
        <f t="shared" si="5"/>
        <v>0</v>
      </c>
      <c r="R37" s="275">
        <f t="shared" si="6"/>
        <v>0</v>
      </c>
      <c r="S37" s="275">
        <f t="shared" si="7"/>
        <v>0</v>
      </c>
    </row>
    <row r="38" spans="1:23" x14ac:dyDescent="0.3">
      <c r="A38" s="292" t="s">
        <v>105</v>
      </c>
      <c r="B38" s="292"/>
      <c r="C38" s="292"/>
      <c r="D38" s="292"/>
      <c r="E38" s="292"/>
      <c r="F38" s="292"/>
      <c r="G38" s="292"/>
      <c r="H38" s="292"/>
      <c r="I38" s="292"/>
      <c r="J38" s="292"/>
      <c r="L38" s="275">
        <f t="shared" si="0"/>
        <v>0</v>
      </c>
      <c r="M38" s="275">
        <f t="shared" si="1"/>
        <v>0</v>
      </c>
      <c r="N38" s="275">
        <f t="shared" si="2"/>
        <v>0</v>
      </c>
      <c r="O38" s="275">
        <f t="shared" si="3"/>
        <v>0</v>
      </c>
      <c r="P38" s="275">
        <f t="shared" si="4"/>
        <v>0</v>
      </c>
      <c r="Q38" s="275">
        <f t="shared" si="5"/>
        <v>0</v>
      </c>
      <c r="R38" s="275">
        <f t="shared" si="6"/>
        <v>0</v>
      </c>
      <c r="S38" s="275">
        <f t="shared" si="7"/>
        <v>0</v>
      </c>
    </row>
    <row r="39" spans="1:23" x14ac:dyDescent="0.3">
      <c r="A39" s="292" t="s">
        <v>106</v>
      </c>
      <c r="B39" s="292"/>
      <c r="C39" s="292"/>
      <c r="D39" s="292"/>
      <c r="E39" s="292"/>
      <c r="F39" s="292"/>
      <c r="G39" s="292"/>
      <c r="H39" s="292"/>
      <c r="I39" s="292"/>
      <c r="J39" s="292"/>
      <c r="L39" s="275">
        <f t="shared" si="0"/>
        <v>0</v>
      </c>
      <c r="M39" s="275">
        <f t="shared" si="1"/>
        <v>0</v>
      </c>
      <c r="N39" s="275">
        <f t="shared" si="2"/>
        <v>0</v>
      </c>
      <c r="O39" s="275">
        <f t="shared" si="3"/>
        <v>0</v>
      </c>
      <c r="P39" s="275">
        <f t="shared" si="4"/>
        <v>0</v>
      </c>
      <c r="Q39" s="275">
        <f t="shared" si="5"/>
        <v>0</v>
      </c>
      <c r="R39" s="275">
        <f t="shared" si="6"/>
        <v>0</v>
      </c>
      <c r="S39" s="275">
        <f t="shared" si="7"/>
        <v>0</v>
      </c>
    </row>
    <row r="40" spans="1:23" x14ac:dyDescent="0.3">
      <c r="A40" s="487" t="s">
        <v>702</v>
      </c>
      <c r="B40" s="486">
        <f t="shared" ref="B40:J40" si="9">SUM(B24:B39)</f>
        <v>0</v>
      </c>
      <c r="C40" s="486">
        <f t="shared" si="9"/>
        <v>0</v>
      </c>
      <c r="D40" s="486">
        <f t="shared" si="9"/>
        <v>0</v>
      </c>
      <c r="E40" s="486">
        <f t="shared" si="9"/>
        <v>0</v>
      </c>
      <c r="F40" s="486">
        <f t="shared" si="9"/>
        <v>0</v>
      </c>
      <c r="G40" s="486">
        <f t="shared" si="9"/>
        <v>0</v>
      </c>
      <c r="H40" s="486">
        <f t="shared" si="9"/>
        <v>0</v>
      </c>
      <c r="I40" s="486">
        <f t="shared" si="9"/>
        <v>0</v>
      </c>
      <c r="J40" s="486">
        <f t="shared" si="9"/>
        <v>0</v>
      </c>
      <c r="L40" s="387">
        <f t="shared" si="0"/>
        <v>0</v>
      </c>
      <c r="M40" s="387">
        <f t="shared" si="1"/>
        <v>0</v>
      </c>
      <c r="N40" s="387">
        <f t="shared" si="2"/>
        <v>0</v>
      </c>
      <c r="O40" s="387">
        <f t="shared" si="3"/>
        <v>0</v>
      </c>
      <c r="P40" s="387">
        <f t="shared" si="4"/>
        <v>0</v>
      </c>
      <c r="Q40" s="387">
        <f t="shared" si="5"/>
        <v>0</v>
      </c>
      <c r="R40" s="387">
        <f t="shared" si="6"/>
        <v>0</v>
      </c>
      <c r="S40" s="387">
        <f t="shared" si="7"/>
        <v>0</v>
      </c>
    </row>
    <row r="41" spans="1:23" x14ac:dyDescent="0.3">
      <c r="A41" s="488" t="s">
        <v>235</v>
      </c>
      <c r="B41" s="478">
        <f t="shared" ref="B41:J41" si="10">SUM(B23,B40)</f>
        <v>0</v>
      </c>
      <c r="C41" s="478">
        <f t="shared" si="10"/>
        <v>0</v>
      </c>
      <c r="D41" s="478">
        <f t="shared" si="10"/>
        <v>0</v>
      </c>
      <c r="E41" s="478">
        <f t="shared" si="10"/>
        <v>0</v>
      </c>
      <c r="F41" s="478">
        <f t="shared" si="10"/>
        <v>0</v>
      </c>
      <c r="G41" s="478">
        <f t="shared" si="10"/>
        <v>0</v>
      </c>
      <c r="H41" s="478">
        <f t="shared" si="10"/>
        <v>0</v>
      </c>
      <c r="I41" s="478">
        <f t="shared" si="10"/>
        <v>0</v>
      </c>
      <c r="J41" s="478">
        <f t="shared" si="10"/>
        <v>0</v>
      </c>
      <c r="L41" s="479">
        <f t="shared" si="0"/>
        <v>0</v>
      </c>
      <c r="M41" s="479">
        <f t="shared" si="1"/>
        <v>0</v>
      </c>
      <c r="N41" s="479">
        <f t="shared" si="2"/>
        <v>0</v>
      </c>
      <c r="O41" s="479">
        <f t="shared" si="3"/>
        <v>0</v>
      </c>
      <c r="P41" s="479">
        <f t="shared" si="4"/>
        <v>0</v>
      </c>
      <c r="Q41" s="479">
        <f t="shared" si="5"/>
        <v>0</v>
      </c>
      <c r="R41" s="479">
        <f t="shared" si="6"/>
        <v>0</v>
      </c>
      <c r="S41" s="480">
        <f t="shared" si="7"/>
        <v>0</v>
      </c>
      <c r="T41" s="212"/>
      <c r="U41" s="212"/>
      <c r="V41" s="212"/>
      <c r="W41" s="212"/>
    </row>
    <row r="42" spans="1:23" x14ac:dyDescent="0.3">
      <c r="B42" s="165"/>
      <c r="C42" s="165"/>
      <c r="D42" s="212"/>
      <c r="E42" s="212"/>
      <c r="F42" s="212"/>
      <c r="G42" s="212"/>
      <c r="H42" s="212"/>
      <c r="I42" s="212"/>
      <c r="J42" s="212"/>
    </row>
    <row r="43" spans="1:23" ht="27" x14ac:dyDescent="0.3">
      <c r="A43" s="488" t="s">
        <v>900</v>
      </c>
      <c r="B43" s="478">
        <f>'TAB9'!C20</f>
        <v>0</v>
      </c>
      <c r="C43" s="478">
        <f>'TAB9'!D20</f>
        <v>0</v>
      </c>
      <c r="D43" s="478">
        <f>'TAB9'!E20</f>
        <v>0</v>
      </c>
      <c r="E43" s="478">
        <f>'TAB9'!F20</f>
        <v>0</v>
      </c>
      <c r="F43" s="478">
        <f>'TAB9'!G20</f>
        <v>0</v>
      </c>
      <c r="G43" s="478">
        <f>'TAB9'!H20</f>
        <v>0</v>
      </c>
      <c r="H43" s="478">
        <f>'TAB9'!I20</f>
        <v>0</v>
      </c>
      <c r="I43" s="478">
        <f>'TAB9'!J20</f>
        <v>0</v>
      </c>
      <c r="J43" s="478">
        <f>'TAB9'!K20</f>
        <v>0</v>
      </c>
      <c r="T43" s="212"/>
      <c r="U43" s="212"/>
      <c r="V43" s="212"/>
      <c r="W43" s="212"/>
    </row>
    <row r="44" spans="1:23" ht="54" x14ac:dyDescent="0.3">
      <c r="A44" s="488" t="s">
        <v>901</v>
      </c>
      <c r="B44" s="478">
        <f t="shared" ref="B44:J44" si="11">B23-B43</f>
        <v>0</v>
      </c>
      <c r="C44" s="478">
        <f t="shared" si="11"/>
        <v>0</v>
      </c>
      <c r="D44" s="478">
        <f t="shared" si="11"/>
        <v>0</v>
      </c>
      <c r="E44" s="478">
        <f t="shared" si="11"/>
        <v>0</v>
      </c>
      <c r="F44" s="478">
        <f t="shared" si="11"/>
        <v>0</v>
      </c>
      <c r="G44" s="478">
        <f t="shared" si="11"/>
        <v>0</v>
      </c>
      <c r="H44" s="478">
        <f t="shared" si="11"/>
        <v>0</v>
      </c>
      <c r="I44" s="478">
        <f t="shared" si="11"/>
        <v>0</v>
      </c>
      <c r="J44" s="478">
        <f t="shared" si="11"/>
        <v>0</v>
      </c>
      <c r="T44" s="212"/>
      <c r="U44" s="212"/>
      <c r="V44" s="212"/>
      <c r="W44" s="212"/>
    </row>
    <row r="45" spans="1:23" x14ac:dyDescent="0.3">
      <c r="B45" s="165"/>
      <c r="C45" s="165"/>
      <c r="D45" s="212"/>
      <c r="E45" s="212"/>
      <c r="F45" s="212"/>
      <c r="G45" s="212"/>
      <c r="H45" s="212"/>
      <c r="I45" s="212"/>
      <c r="J45" s="212"/>
    </row>
    <row r="46" spans="1:23" ht="27" x14ac:dyDescent="0.3">
      <c r="A46" s="488" t="s">
        <v>902</v>
      </c>
      <c r="B46" s="478">
        <f>'TAB9'!C47</f>
        <v>0</v>
      </c>
      <c r="C46" s="478">
        <f>'TAB9'!D47</f>
        <v>0</v>
      </c>
      <c r="D46" s="478">
        <f>'TAB9'!E47</f>
        <v>0</v>
      </c>
      <c r="E46" s="478">
        <f>'TAB9'!F47</f>
        <v>0</v>
      </c>
      <c r="F46" s="478">
        <f>'TAB9'!G47</f>
        <v>0</v>
      </c>
      <c r="G46" s="478">
        <f>'TAB9'!H47</f>
        <v>0</v>
      </c>
      <c r="H46" s="478">
        <f>'TAB9'!I47</f>
        <v>0</v>
      </c>
      <c r="I46" s="478">
        <f>'TAB9'!J47</f>
        <v>0</v>
      </c>
      <c r="J46" s="478">
        <f>'TAB9'!K47</f>
        <v>0</v>
      </c>
      <c r="T46" s="212"/>
      <c r="U46" s="212"/>
      <c r="V46" s="212"/>
      <c r="W46" s="212"/>
    </row>
    <row r="47" spans="1:23" ht="54" x14ac:dyDescent="0.3">
      <c r="A47" s="488" t="s">
        <v>903</v>
      </c>
      <c r="B47" s="478">
        <f t="shared" ref="B47:J47" si="12">B40-B46</f>
        <v>0</v>
      </c>
      <c r="C47" s="478">
        <f t="shared" si="12"/>
        <v>0</v>
      </c>
      <c r="D47" s="478">
        <f t="shared" si="12"/>
        <v>0</v>
      </c>
      <c r="E47" s="478">
        <f t="shared" si="12"/>
        <v>0</v>
      </c>
      <c r="F47" s="478">
        <f t="shared" si="12"/>
        <v>0</v>
      </c>
      <c r="G47" s="478">
        <f t="shared" si="12"/>
        <v>0</v>
      </c>
      <c r="H47" s="478">
        <f t="shared" si="12"/>
        <v>0</v>
      </c>
      <c r="I47" s="478">
        <f t="shared" si="12"/>
        <v>0</v>
      </c>
      <c r="J47" s="478">
        <f t="shared" si="12"/>
        <v>0</v>
      </c>
    </row>
  </sheetData>
  <mergeCells count="1">
    <mergeCell ref="L5:S5"/>
  </mergeCells>
  <conditionalFormatting sqref="A19:C22 A18">
    <cfRule type="containsText" dxfId="815" priority="63" operator="containsText" text="ntitulé">
      <formula>NOT(ISERROR(SEARCH("ntitulé",A18)))</formula>
    </cfRule>
    <cfRule type="containsBlanks" dxfId="814" priority="64">
      <formula>LEN(TRIM(A18))=0</formula>
    </cfRule>
  </conditionalFormatting>
  <conditionalFormatting sqref="B7:C18">
    <cfRule type="containsText" dxfId="813" priority="61" operator="containsText" text="ntitulé">
      <formula>NOT(ISERROR(SEARCH("ntitulé",B7)))</formula>
    </cfRule>
    <cfRule type="containsBlanks" dxfId="812" priority="62">
      <formula>LEN(TRIM(B7))=0</formula>
    </cfRule>
  </conditionalFormatting>
  <conditionalFormatting sqref="A36:C39 A35">
    <cfRule type="containsText" dxfId="811" priority="59" operator="containsText" text="ntitulé">
      <formula>NOT(ISERROR(SEARCH("ntitulé",A35)))</formula>
    </cfRule>
    <cfRule type="containsBlanks" dxfId="810" priority="60">
      <formula>LEN(TRIM(A35))=0</formula>
    </cfRule>
  </conditionalFormatting>
  <conditionalFormatting sqref="B24:C35">
    <cfRule type="containsText" dxfId="809" priority="57" operator="containsText" text="ntitulé">
      <formula>NOT(ISERROR(SEARCH("ntitulé",B24)))</formula>
    </cfRule>
    <cfRule type="containsBlanks" dxfId="808" priority="58">
      <formula>LEN(TRIM(B24))=0</formula>
    </cfRule>
  </conditionalFormatting>
  <conditionalFormatting sqref="D19:D22">
    <cfRule type="containsText" dxfId="807" priority="55" operator="containsText" text="ntitulé">
      <formula>NOT(ISERROR(SEARCH("ntitulé",D19)))</formula>
    </cfRule>
    <cfRule type="containsBlanks" dxfId="806" priority="56">
      <formula>LEN(TRIM(D19))=0</formula>
    </cfRule>
  </conditionalFormatting>
  <conditionalFormatting sqref="D7:D18">
    <cfRule type="containsText" dxfId="805" priority="53" operator="containsText" text="ntitulé">
      <formula>NOT(ISERROR(SEARCH("ntitulé",D7)))</formula>
    </cfRule>
    <cfRule type="containsBlanks" dxfId="804" priority="54">
      <formula>LEN(TRIM(D7))=0</formula>
    </cfRule>
  </conditionalFormatting>
  <conditionalFormatting sqref="D36:D39">
    <cfRule type="containsText" dxfId="803" priority="51" operator="containsText" text="ntitulé">
      <formula>NOT(ISERROR(SEARCH("ntitulé",D36)))</formula>
    </cfRule>
    <cfRule type="containsBlanks" dxfId="802" priority="52">
      <formula>LEN(TRIM(D36))=0</formula>
    </cfRule>
  </conditionalFormatting>
  <conditionalFormatting sqref="D24:D35">
    <cfRule type="containsText" dxfId="801" priority="49" operator="containsText" text="ntitulé">
      <formula>NOT(ISERROR(SEARCH("ntitulé",D24)))</formula>
    </cfRule>
    <cfRule type="containsBlanks" dxfId="800" priority="50">
      <formula>LEN(TRIM(D24))=0</formula>
    </cfRule>
  </conditionalFormatting>
  <conditionalFormatting sqref="E19:E22">
    <cfRule type="containsText" dxfId="799" priority="47" operator="containsText" text="ntitulé">
      <formula>NOT(ISERROR(SEARCH("ntitulé",E19)))</formula>
    </cfRule>
    <cfRule type="containsBlanks" dxfId="798" priority="48">
      <formula>LEN(TRIM(E19))=0</formula>
    </cfRule>
  </conditionalFormatting>
  <conditionalFormatting sqref="E7:E18">
    <cfRule type="containsText" dxfId="797" priority="45" operator="containsText" text="ntitulé">
      <formula>NOT(ISERROR(SEARCH("ntitulé",E7)))</formula>
    </cfRule>
    <cfRule type="containsBlanks" dxfId="796" priority="46">
      <formula>LEN(TRIM(E7))=0</formula>
    </cfRule>
  </conditionalFormatting>
  <conditionalFormatting sqref="E36:E39">
    <cfRule type="containsText" dxfId="795" priority="43" operator="containsText" text="ntitulé">
      <formula>NOT(ISERROR(SEARCH("ntitulé",E36)))</formula>
    </cfRule>
    <cfRule type="containsBlanks" dxfId="794" priority="44">
      <formula>LEN(TRIM(E36))=0</formula>
    </cfRule>
  </conditionalFormatting>
  <conditionalFormatting sqref="E24:E35">
    <cfRule type="containsText" dxfId="793" priority="41" operator="containsText" text="ntitulé">
      <formula>NOT(ISERROR(SEARCH("ntitulé",E24)))</formula>
    </cfRule>
    <cfRule type="containsBlanks" dxfId="792" priority="42">
      <formula>LEN(TRIM(E24))=0</formula>
    </cfRule>
  </conditionalFormatting>
  <conditionalFormatting sqref="F19:F22">
    <cfRule type="containsText" dxfId="791" priority="39" operator="containsText" text="ntitulé">
      <formula>NOT(ISERROR(SEARCH("ntitulé",F19)))</formula>
    </cfRule>
    <cfRule type="containsBlanks" dxfId="790" priority="40">
      <formula>LEN(TRIM(F19))=0</formula>
    </cfRule>
  </conditionalFormatting>
  <conditionalFormatting sqref="F7:F18">
    <cfRule type="containsText" dxfId="789" priority="37" operator="containsText" text="ntitulé">
      <formula>NOT(ISERROR(SEARCH("ntitulé",F7)))</formula>
    </cfRule>
    <cfRule type="containsBlanks" dxfId="788" priority="38">
      <formula>LEN(TRIM(F7))=0</formula>
    </cfRule>
  </conditionalFormatting>
  <conditionalFormatting sqref="F36:F39">
    <cfRule type="containsText" dxfId="787" priority="35" operator="containsText" text="ntitulé">
      <formula>NOT(ISERROR(SEARCH("ntitulé",F36)))</formula>
    </cfRule>
    <cfRule type="containsBlanks" dxfId="786" priority="36">
      <formula>LEN(TRIM(F36))=0</formula>
    </cfRule>
  </conditionalFormatting>
  <conditionalFormatting sqref="F24:F35">
    <cfRule type="containsText" dxfId="785" priority="33" operator="containsText" text="ntitulé">
      <formula>NOT(ISERROR(SEARCH("ntitulé",F24)))</formula>
    </cfRule>
    <cfRule type="containsBlanks" dxfId="784" priority="34">
      <formula>LEN(TRIM(F24))=0</formula>
    </cfRule>
  </conditionalFormatting>
  <conditionalFormatting sqref="G19:G22">
    <cfRule type="containsText" dxfId="783" priority="31" operator="containsText" text="ntitulé">
      <formula>NOT(ISERROR(SEARCH("ntitulé",G19)))</formula>
    </cfRule>
    <cfRule type="containsBlanks" dxfId="782" priority="32">
      <formula>LEN(TRIM(G19))=0</formula>
    </cfRule>
  </conditionalFormatting>
  <conditionalFormatting sqref="G7:G18">
    <cfRule type="containsText" dxfId="781" priority="29" operator="containsText" text="ntitulé">
      <formula>NOT(ISERROR(SEARCH("ntitulé",G7)))</formula>
    </cfRule>
    <cfRule type="containsBlanks" dxfId="780" priority="30">
      <formula>LEN(TRIM(G7))=0</formula>
    </cfRule>
  </conditionalFormatting>
  <conditionalFormatting sqref="G36:G39">
    <cfRule type="containsText" dxfId="779" priority="27" operator="containsText" text="ntitulé">
      <formula>NOT(ISERROR(SEARCH("ntitulé",G36)))</formula>
    </cfRule>
    <cfRule type="containsBlanks" dxfId="778" priority="28">
      <formula>LEN(TRIM(G36))=0</formula>
    </cfRule>
  </conditionalFormatting>
  <conditionalFormatting sqref="G24:G35">
    <cfRule type="containsText" dxfId="777" priority="25" operator="containsText" text="ntitulé">
      <formula>NOT(ISERROR(SEARCH("ntitulé",G24)))</formula>
    </cfRule>
    <cfRule type="containsBlanks" dxfId="776" priority="26">
      <formula>LEN(TRIM(G24))=0</formula>
    </cfRule>
  </conditionalFormatting>
  <conditionalFormatting sqref="H19:H22">
    <cfRule type="containsText" dxfId="775" priority="23" operator="containsText" text="ntitulé">
      <formula>NOT(ISERROR(SEARCH("ntitulé",H19)))</formula>
    </cfRule>
    <cfRule type="containsBlanks" dxfId="774" priority="24">
      <formula>LEN(TRIM(H19))=0</formula>
    </cfRule>
  </conditionalFormatting>
  <conditionalFormatting sqref="H7:H18">
    <cfRule type="containsText" dxfId="773" priority="21" operator="containsText" text="ntitulé">
      <formula>NOT(ISERROR(SEARCH("ntitulé",H7)))</formula>
    </cfRule>
    <cfRule type="containsBlanks" dxfId="772" priority="22">
      <formula>LEN(TRIM(H7))=0</formula>
    </cfRule>
  </conditionalFormatting>
  <conditionalFormatting sqref="H36:H39">
    <cfRule type="containsText" dxfId="771" priority="19" operator="containsText" text="ntitulé">
      <formula>NOT(ISERROR(SEARCH("ntitulé",H36)))</formula>
    </cfRule>
    <cfRule type="containsBlanks" dxfId="770" priority="20">
      <formula>LEN(TRIM(H36))=0</formula>
    </cfRule>
  </conditionalFormatting>
  <conditionalFormatting sqref="H24:H35">
    <cfRule type="containsText" dxfId="769" priority="17" operator="containsText" text="ntitulé">
      <formula>NOT(ISERROR(SEARCH("ntitulé",H24)))</formula>
    </cfRule>
    <cfRule type="containsBlanks" dxfId="768" priority="18">
      <formula>LEN(TRIM(H24))=0</formula>
    </cfRule>
  </conditionalFormatting>
  <conditionalFormatting sqref="I19:I22">
    <cfRule type="containsText" dxfId="767" priority="15" operator="containsText" text="ntitulé">
      <formula>NOT(ISERROR(SEARCH("ntitulé",I19)))</formula>
    </cfRule>
    <cfRule type="containsBlanks" dxfId="766" priority="16">
      <formula>LEN(TRIM(I19))=0</formula>
    </cfRule>
  </conditionalFormatting>
  <conditionalFormatting sqref="I7:I18">
    <cfRule type="containsText" dxfId="765" priority="13" operator="containsText" text="ntitulé">
      <formula>NOT(ISERROR(SEARCH("ntitulé",I7)))</formula>
    </cfRule>
    <cfRule type="containsBlanks" dxfId="764" priority="14">
      <formula>LEN(TRIM(I7))=0</formula>
    </cfRule>
  </conditionalFormatting>
  <conditionalFormatting sqref="I36:I39">
    <cfRule type="containsText" dxfId="763" priority="11" operator="containsText" text="ntitulé">
      <formula>NOT(ISERROR(SEARCH("ntitulé",I36)))</formula>
    </cfRule>
    <cfRule type="containsBlanks" dxfId="762" priority="12">
      <formula>LEN(TRIM(I36))=0</formula>
    </cfRule>
  </conditionalFormatting>
  <conditionalFormatting sqref="I24:I35">
    <cfRule type="containsText" dxfId="761" priority="9" operator="containsText" text="ntitulé">
      <formula>NOT(ISERROR(SEARCH("ntitulé",I24)))</formula>
    </cfRule>
    <cfRule type="containsBlanks" dxfId="760" priority="10">
      <formula>LEN(TRIM(I24))=0</formula>
    </cfRule>
  </conditionalFormatting>
  <conditionalFormatting sqref="J19:J22">
    <cfRule type="containsText" dxfId="759" priority="7" operator="containsText" text="ntitulé">
      <formula>NOT(ISERROR(SEARCH("ntitulé",J19)))</formula>
    </cfRule>
    <cfRule type="containsBlanks" dxfId="758" priority="8">
      <formula>LEN(TRIM(J19))=0</formula>
    </cfRule>
  </conditionalFormatting>
  <conditionalFormatting sqref="J7:J18">
    <cfRule type="containsText" dxfId="757" priority="5" operator="containsText" text="ntitulé">
      <formula>NOT(ISERROR(SEARCH("ntitulé",J7)))</formula>
    </cfRule>
    <cfRule type="containsBlanks" dxfId="756" priority="6">
      <formula>LEN(TRIM(J7))=0</formula>
    </cfRule>
  </conditionalFormatting>
  <conditionalFormatting sqref="J36:J39">
    <cfRule type="containsText" dxfId="755" priority="3" operator="containsText" text="ntitulé">
      <formula>NOT(ISERROR(SEARCH("ntitulé",J36)))</formula>
    </cfRule>
    <cfRule type="containsBlanks" dxfId="754" priority="4">
      <formula>LEN(TRIM(J36))=0</formula>
    </cfRule>
  </conditionalFormatting>
  <conditionalFormatting sqref="J24:J35">
    <cfRule type="containsText" dxfId="753" priority="1" operator="containsText" text="ntitulé">
      <formula>NOT(ISERROR(SEARCH("ntitulé",J24)))</formula>
    </cfRule>
    <cfRule type="containsBlanks" dxfId="752" priority="2">
      <formula>LEN(TRIM(J24))=0</formula>
    </cfRule>
  </conditionalFormatting>
  <hyperlinks>
    <hyperlink ref="A1" location="TAB00!A1" display="Retour page de garde"/>
    <hyperlink ref="A2" location="'TAB9'!A1" display="Retour TAB9"/>
  </hyperlinks>
  <pageMargins left="0.7" right="0.7" top="0.75" bottom="0.75" header="0.3" footer="0.3"/>
  <pageSetup paperSize="9" scale="69" fitToHeight="0" orientation="landscape" verticalDpi="300" r:id="rId1"/>
  <colBreaks count="1" manualBreakCount="1">
    <brk id="20"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0"/>
  <sheetViews>
    <sheetView topLeftCell="A22" zoomScaleNormal="100" workbookViewId="0">
      <selection activeCell="B24" sqref="B24:Q24"/>
    </sheetView>
  </sheetViews>
  <sheetFormatPr baseColWidth="10" defaultColWidth="9.1640625" defaultRowHeight="13.5" x14ac:dyDescent="0.3"/>
  <cols>
    <col min="1" max="1" width="52.33203125" style="77" customWidth="1"/>
    <col min="2" max="3" width="17.6640625" style="77" customWidth="1"/>
    <col min="4" max="5" width="17.6640625" style="73" customWidth="1"/>
    <col min="6" max="6" width="17.6640625" style="77" customWidth="1"/>
    <col min="7" max="8" width="17.6640625" style="73" customWidth="1"/>
    <col min="9" max="9" width="17.6640625" style="77" customWidth="1"/>
    <col min="10" max="11" width="17.6640625" style="73" customWidth="1"/>
    <col min="12" max="12" width="17.6640625" style="77" customWidth="1"/>
    <col min="13" max="14" width="17.6640625" style="73" customWidth="1"/>
    <col min="15" max="15" width="17.6640625" style="77" customWidth="1"/>
    <col min="16" max="17" width="17.6640625" style="73" customWidth="1"/>
    <col min="18" max="16384" width="9.1640625" style="73"/>
  </cols>
  <sheetData>
    <row r="1" spans="1:36" ht="15" x14ac:dyDescent="0.3">
      <c r="A1" s="139" t="s">
        <v>152</v>
      </c>
      <c r="B1" s="73"/>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36" ht="15" x14ac:dyDescent="0.3">
      <c r="A2" s="130" t="s">
        <v>372</v>
      </c>
      <c r="D2" s="77"/>
      <c r="F2" s="73"/>
      <c r="I2" s="73"/>
      <c r="L2" s="73"/>
      <c r="O2" s="73"/>
    </row>
    <row r="3" spans="1:36" ht="22.15" customHeight="1" x14ac:dyDescent="0.35">
      <c r="A3" s="161" t="str">
        <f>TAB00!B89&amp;" : "&amp;TAB00!C89</f>
        <v>TAB9.3 : Détail des provisions</v>
      </c>
      <c r="B3" s="161"/>
      <c r="C3" s="161"/>
      <c r="D3" s="161"/>
      <c r="E3" s="161"/>
      <c r="F3" s="161"/>
      <c r="G3" s="161"/>
      <c r="H3" s="161"/>
      <c r="I3" s="161"/>
      <c r="J3" s="161"/>
      <c r="K3" s="161"/>
      <c r="L3" s="161"/>
      <c r="M3" s="161"/>
      <c r="N3" s="161"/>
      <c r="O3" s="161"/>
      <c r="P3" s="161"/>
      <c r="Q3" s="161"/>
    </row>
    <row r="5" spans="1:36" s="169" customFormat="1" ht="12.6" customHeight="1" x14ac:dyDescent="0.3">
      <c r="A5" s="472"/>
      <c r="B5" s="806" t="s">
        <v>110</v>
      </c>
      <c r="C5" s="807"/>
      <c r="D5" s="807"/>
      <c r="E5" s="807"/>
      <c r="F5" s="806" t="s">
        <v>132</v>
      </c>
      <c r="G5" s="807"/>
      <c r="H5" s="807"/>
      <c r="I5" s="806" t="s">
        <v>299</v>
      </c>
      <c r="J5" s="807"/>
      <c r="K5" s="807"/>
      <c r="L5" s="806" t="s">
        <v>319</v>
      </c>
      <c r="M5" s="807"/>
      <c r="N5" s="807"/>
      <c r="O5" s="806" t="s">
        <v>298</v>
      </c>
      <c r="P5" s="807"/>
      <c r="Q5" s="807"/>
    </row>
    <row r="6" spans="1:36" s="472" customFormat="1" ht="40.5" x14ac:dyDescent="0.3">
      <c r="A6" s="202"/>
      <c r="B6" s="202" t="s">
        <v>364</v>
      </c>
      <c r="C6" s="202" t="s">
        <v>366</v>
      </c>
      <c r="D6" s="202" t="s">
        <v>367</v>
      </c>
      <c r="E6" s="202" t="s">
        <v>365</v>
      </c>
      <c r="F6" s="202" t="s">
        <v>366</v>
      </c>
      <c r="G6" s="202" t="s">
        <v>367</v>
      </c>
      <c r="H6" s="202" t="s">
        <v>365</v>
      </c>
      <c r="I6" s="202" t="s">
        <v>366</v>
      </c>
      <c r="J6" s="202" t="s">
        <v>367</v>
      </c>
      <c r="K6" s="202" t="s">
        <v>365</v>
      </c>
      <c r="L6" s="202" t="s">
        <v>366</v>
      </c>
      <c r="M6" s="202" t="s">
        <v>367</v>
      </c>
      <c r="N6" s="202" t="s">
        <v>365</v>
      </c>
      <c r="O6" s="202" t="s">
        <v>366</v>
      </c>
      <c r="P6" s="202" t="s">
        <v>367</v>
      </c>
      <c r="Q6" s="202" t="s">
        <v>365</v>
      </c>
    </row>
    <row r="7" spans="1:36" x14ac:dyDescent="0.3">
      <c r="A7" s="484"/>
      <c r="B7" s="276"/>
      <c r="C7" s="276"/>
      <c r="D7" s="294"/>
      <c r="E7" s="178"/>
      <c r="F7" s="276"/>
      <c r="G7" s="294"/>
      <c r="H7" s="294"/>
      <c r="I7" s="276"/>
      <c r="J7" s="294"/>
      <c r="K7" s="294"/>
      <c r="L7" s="276"/>
      <c r="M7" s="294"/>
      <c r="N7" s="294"/>
      <c r="O7" s="276"/>
      <c r="P7" s="294"/>
      <c r="Q7" s="294"/>
    </row>
    <row r="8" spans="1:36" x14ac:dyDescent="0.3">
      <c r="A8" s="292" t="s">
        <v>4</v>
      </c>
      <c r="B8" s="292"/>
      <c r="C8" s="292"/>
      <c r="D8" s="292"/>
      <c r="E8" s="178">
        <f>SUM(B8:D8)</f>
        <v>0</v>
      </c>
      <c r="F8" s="292"/>
      <c r="G8" s="292"/>
      <c r="H8" s="212">
        <f>SUM(E8:G8)</f>
        <v>0</v>
      </c>
      <c r="I8" s="292"/>
      <c r="J8" s="292"/>
      <c r="K8" s="212">
        <f>SUM(H8:J8)</f>
        <v>0</v>
      </c>
      <c r="L8" s="292"/>
      <c r="M8" s="292"/>
      <c r="N8" s="212">
        <f>SUM(K8:M8)</f>
        <v>0</v>
      </c>
      <c r="O8" s="292"/>
      <c r="P8" s="292"/>
      <c r="Q8" s="212">
        <f>SUM(N8:P8)</f>
        <v>0</v>
      </c>
    </row>
    <row r="9" spans="1:36" x14ac:dyDescent="0.3">
      <c r="A9" s="292" t="s">
        <v>5</v>
      </c>
      <c r="B9" s="292"/>
      <c r="C9" s="292"/>
      <c r="D9" s="292"/>
      <c r="E9" s="178">
        <f t="shared" ref="E9:E27" si="0">SUM(B9:D9)</f>
        <v>0</v>
      </c>
      <c r="F9" s="292"/>
      <c r="G9" s="292"/>
      <c r="H9" s="212">
        <f t="shared" ref="H9:H27" si="1">SUM(E9:G9)</f>
        <v>0</v>
      </c>
      <c r="I9" s="292"/>
      <c r="J9" s="292"/>
      <c r="K9" s="212">
        <f t="shared" ref="K9:K27" si="2">SUM(H9:J9)</f>
        <v>0</v>
      </c>
      <c r="L9" s="292"/>
      <c r="M9" s="292"/>
      <c r="N9" s="212">
        <f t="shared" ref="N9:N27" si="3">SUM(K9:M9)</f>
        <v>0</v>
      </c>
      <c r="O9" s="292"/>
      <c r="P9" s="292"/>
      <c r="Q9" s="212">
        <f t="shared" ref="Q9:Q27" si="4">SUM(N9:P9)</f>
        <v>0</v>
      </c>
    </row>
    <row r="10" spans="1:36" x14ac:dyDescent="0.3">
      <c r="A10" s="292" t="s">
        <v>6</v>
      </c>
      <c r="B10" s="292"/>
      <c r="C10" s="292"/>
      <c r="D10" s="292"/>
      <c r="E10" s="178">
        <f t="shared" si="0"/>
        <v>0</v>
      </c>
      <c r="F10" s="292"/>
      <c r="G10" s="292"/>
      <c r="H10" s="212">
        <f t="shared" si="1"/>
        <v>0</v>
      </c>
      <c r="I10" s="292"/>
      <c r="J10" s="292"/>
      <c r="K10" s="212">
        <f t="shared" si="2"/>
        <v>0</v>
      </c>
      <c r="L10" s="292"/>
      <c r="M10" s="292"/>
      <c r="N10" s="212">
        <f t="shared" si="3"/>
        <v>0</v>
      </c>
      <c r="O10" s="292"/>
      <c r="P10" s="292"/>
      <c r="Q10" s="212">
        <f t="shared" si="4"/>
        <v>0</v>
      </c>
    </row>
    <row r="11" spans="1:36" x14ac:dyDescent="0.3">
      <c r="A11" s="292" t="s">
        <v>7</v>
      </c>
      <c r="B11" s="292"/>
      <c r="C11" s="292"/>
      <c r="D11" s="292"/>
      <c r="E11" s="178">
        <f t="shared" si="0"/>
        <v>0</v>
      </c>
      <c r="F11" s="292"/>
      <c r="G11" s="292"/>
      <c r="H11" s="212">
        <f t="shared" si="1"/>
        <v>0</v>
      </c>
      <c r="I11" s="292"/>
      <c r="J11" s="292"/>
      <c r="K11" s="212">
        <f t="shared" si="2"/>
        <v>0</v>
      </c>
      <c r="L11" s="292"/>
      <c r="M11" s="292"/>
      <c r="N11" s="212">
        <f t="shared" si="3"/>
        <v>0</v>
      </c>
      <c r="O11" s="292"/>
      <c r="P11" s="292"/>
      <c r="Q11" s="212">
        <f t="shared" si="4"/>
        <v>0</v>
      </c>
    </row>
    <row r="12" spans="1:36" x14ac:dyDescent="0.3">
      <c r="A12" s="292" t="s">
        <v>8</v>
      </c>
      <c r="B12" s="292"/>
      <c r="C12" s="292"/>
      <c r="D12" s="292"/>
      <c r="E12" s="178">
        <f t="shared" si="0"/>
        <v>0</v>
      </c>
      <c r="F12" s="292"/>
      <c r="G12" s="292"/>
      <c r="H12" s="212">
        <f t="shared" si="1"/>
        <v>0</v>
      </c>
      <c r="I12" s="292"/>
      <c r="J12" s="292"/>
      <c r="K12" s="212">
        <f t="shared" si="2"/>
        <v>0</v>
      </c>
      <c r="L12" s="292"/>
      <c r="M12" s="292"/>
      <c r="N12" s="212">
        <f t="shared" si="3"/>
        <v>0</v>
      </c>
      <c r="O12" s="292"/>
      <c r="P12" s="292"/>
      <c r="Q12" s="212">
        <f t="shared" si="4"/>
        <v>0</v>
      </c>
    </row>
    <row r="13" spans="1:36" x14ac:dyDescent="0.3">
      <c r="A13" s="292" t="s">
        <v>9</v>
      </c>
      <c r="B13" s="292"/>
      <c r="C13" s="292"/>
      <c r="D13" s="292"/>
      <c r="E13" s="178">
        <f t="shared" si="0"/>
        <v>0</v>
      </c>
      <c r="F13" s="292"/>
      <c r="G13" s="292"/>
      <c r="H13" s="212">
        <f t="shared" si="1"/>
        <v>0</v>
      </c>
      <c r="I13" s="292"/>
      <c r="J13" s="292"/>
      <c r="K13" s="212">
        <f t="shared" si="2"/>
        <v>0</v>
      </c>
      <c r="L13" s="292"/>
      <c r="M13" s="292"/>
      <c r="N13" s="212">
        <f t="shared" si="3"/>
        <v>0</v>
      </c>
      <c r="O13" s="292"/>
      <c r="P13" s="292"/>
      <c r="Q13" s="212">
        <f t="shared" si="4"/>
        <v>0</v>
      </c>
    </row>
    <row r="14" spans="1:36" x14ac:dyDescent="0.3">
      <c r="A14" s="292" t="s">
        <v>10</v>
      </c>
      <c r="B14" s="292"/>
      <c r="C14" s="292"/>
      <c r="D14" s="292"/>
      <c r="E14" s="178">
        <f t="shared" si="0"/>
        <v>0</v>
      </c>
      <c r="F14" s="292"/>
      <c r="G14" s="292"/>
      <c r="H14" s="212">
        <f t="shared" si="1"/>
        <v>0</v>
      </c>
      <c r="I14" s="292"/>
      <c r="J14" s="292"/>
      <c r="K14" s="212">
        <f t="shared" si="2"/>
        <v>0</v>
      </c>
      <c r="L14" s="292"/>
      <c r="M14" s="292"/>
      <c r="N14" s="212">
        <f t="shared" si="3"/>
        <v>0</v>
      </c>
      <c r="O14" s="292"/>
      <c r="P14" s="292"/>
      <c r="Q14" s="212">
        <f t="shared" si="4"/>
        <v>0</v>
      </c>
    </row>
    <row r="15" spans="1:36" x14ac:dyDescent="0.3">
      <c r="A15" s="292" t="s">
        <v>11</v>
      </c>
      <c r="B15" s="292"/>
      <c r="C15" s="292"/>
      <c r="D15" s="292"/>
      <c r="E15" s="178">
        <f t="shared" si="0"/>
        <v>0</v>
      </c>
      <c r="F15" s="292"/>
      <c r="G15" s="292"/>
      <c r="H15" s="212">
        <f t="shared" si="1"/>
        <v>0</v>
      </c>
      <c r="I15" s="292"/>
      <c r="J15" s="292"/>
      <c r="K15" s="212">
        <f t="shared" si="2"/>
        <v>0</v>
      </c>
      <c r="L15" s="292"/>
      <c r="M15" s="292"/>
      <c r="N15" s="212">
        <f t="shared" si="3"/>
        <v>0</v>
      </c>
      <c r="O15" s="292"/>
      <c r="P15" s="292"/>
      <c r="Q15" s="212">
        <f t="shared" si="4"/>
        <v>0</v>
      </c>
    </row>
    <row r="16" spans="1:36" x14ac:dyDescent="0.3">
      <c r="A16" s="292" t="s">
        <v>12</v>
      </c>
      <c r="B16" s="292"/>
      <c r="C16" s="292"/>
      <c r="D16" s="292"/>
      <c r="E16" s="178">
        <f t="shared" si="0"/>
        <v>0</v>
      </c>
      <c r="F16" s="292"/>
      <c r="G16" s="292"/>
      <c r="H16" s="212">
        <f t="shared" si="1"/>
        <v>0</v>
      </c>
      <c r="I16" s="292"/>
      <c r="J16" s="292"/>
      <c r="K16" s="212">
        <f t="shared" si="2"/>
        <v>0</v>
      </c>
      <c r="L16" s="292"/>
      <c r="M16" s="292"/>
      <c r="N16" s="212">
        <f t="shared" si="3"/>
        <v>0</v>
      </c>
      <c r="O16" s="292"/>
      <c r="P16" s="292"/>
      <c r="Q16" s="212">
        <f t="shared" si="4"/>
        <v>0</v>
      </c>
    </row>
    <row r="17" spans="1:17" x14ac:dyDescent="0.3">
      <c r="A17" s="292" t="s">
        <v>13</v>
      </c>
      <c r="B17" s="292"/>
      <c r="C17" s="292"/>
      <c r="D17" s="292"/>
      <c r="E17" s="178">
        <f t="shared" si="0"/>
        <v>0</v>
      </c>
      <c r="F17" s="292"/>
      <c r="G17" s="292"/>
      <c r="H17" s="212">
        <f t="shared" si="1"/>
        <v>0</v>
      </c>
      <c r="I17" s="292"/>
      <c r="J17" s="292"/>
      <c r="K17" s="212">
        <f t="shared" si="2"/>
        <v>0</v>
      </c>
      <c r="L17" s="292"/>
      <c r="M17" s="292"/>
      <c r="N17" s="212">
        <f t="shared" si="3"/>
        <v>0</v>
      </c>
      <c r="O17" s="292"/>
      <c r="P17" s="292"/>
      <c r="Q17" s="212">
        <f t="shared" si="4"/>
        <v>0</v>
      </c>
    </row>
    <row r="18" spans="1:17" x14ac:dyDescent="0.3">
      <c r="A18" s="292" t="s">
        <v>14</v>
      </c>
      <c r="B18" s="292"/>
      <c r="C18" s="292"/>
      <c r="D18" s="292"/>
      <c r="E18" s="178">
        <f t="shared" si="0"/>
        <v>0</v>
      </c>
      <c r="F18" s="292"/>
      <c r="G18" s="292"/>
      <c r="H18" s="212">
        <f t="shared" si="1"/>
        <v>0</v>
      </c>
      <c r="I18" s="292"/>
      <c r="J18" s="292"/>
      <c r="K18" s="212">
        <f t="shared" si="2"/>
        <v>0</v>
      </c>
      <c r="L18" s="292"/>
      <c r="M18" s="292"/>
      <c r="N18" s="212">
        <f t="shared" si="3"/>
        <v>0</v>
      </c>
      <c r="O18" s="292"/>
      <c r="P18" s="292"/>
      <c r="Q18" s="212">
        <f t="shared" si="4"/>
        <v>0</v>
      </c>
    </row>
    <row r="19" spans="1:17" x14ac:dyDescent="0.3">
      <c r="A19" s="292" t="s">
        <v>15</v>
      </c>
      <c r="B19" s="292"/>
      <c r="C19" s="292"/>
      <c r="D19" s="292"/>
      <c r="E19" s="178">
        <f t="shared" si="0"/>
        <v>0</v>
      </c>
      <c r="F19" s="292"/>
      <c r="G19" s="292"/>
      <c r="H19" s="212">
        <f t="shared" si="1"/>
        <v>0</v>
      </c>
      <c r="I19" s="292"/>
      <c r="J19" s="292"/>
      <c r="K19" s="212">
        <f t="shared" si="2"/>
        <v>0</v>
      </c>
      <c r="L19" s="292"/>
      <c r="M19" s="292"/>
      <c r="N19" s="212">
        <f t="shared" si="3"/>
        <v>0</v>
      </c>
      <c r="O19" s="292"/>
      <c r="P19" s="292"/>
      <c r="Q19" s="212">
        <f t="shared" si="4"/>
        <v>0</v>
      </c>
    </row>
    <row r="20" spans="1:17" x14ac:dyDescent="0.3">
      <c r="A20" s="292" t="s">
        <v>16</v>
      </c>
      <c r="B20" s="292"/>
      <c r="C20" s="292"/>
      <c r="D20" s="292"/>
      <c r="E20" s="178">
        <f t="shared" si="0"/>
        <v>0</v>
      </c>
      <c r="F20" s="292"/>
      <c r="G20" s="292"/>
      <c r="H20" s="212">
        <f t="shared" si="1"/>
        <v>0</v>
      </c>
      <c r="I20" s="292"/>
      <c r="J20" s="292"/>
      <c r="K20" s="212">
        <f t="shared" si="2"/>
        <v>0</v>
      </c>
      <c r="L20" s="292"/>
      <c r="M20" s="292"/>
      <c r="N20" s="212">
        <f t="shared" si="3"/>
        <v>0</v>
      </c>
      <c r="O20" s="292"/>
      <c r="P20" s="292"/>
      <c r="Q20" s="212">
        <f t="shared" si="4"/>
        <v>0</v>
      </c>
    </row>
    <row r="21" spans="1:17" x14ac:dyDescent="0.3">
      <c r="A21" s="292" t="s">
        <v>17</v>
      </c>
      <c r="B21" s="292"/>
      <c r="C21" s="292"/>
      <c r="D21" s="292"/>
      <c r="E21" s="178">
        <f t="shared" si="0"/>
        <v>0</v>
      </c>
      <c r="F21" s="292"/>
      <c r="G21" s="292"/>
      <c r="H21" s="212">
        <f t="shared" si="1"/>
        <v>0</v>
      </c>
      <c r="I21" s="292"/>
      <c r="J21" s="292"/>
      <c r="K21" s="212">
        <f t="shared" si="2"/>
        <v>0</v>
      </c>
      <c r="L21" s="292"/>
      <c r="M21" s="292"/>
      <c r="N21" s="212">
        <f t="shared" si="3"/>
        <v>0</v>
      </c>
      <c r="O21" s="292"/>
      <c r="P21" s="292"/>
      <c r="Q21" s="212">
        <f t="shared" si="4"/>
        <v>0</v>
      </c>
    </row>
    <row r="22" spans="1:17" x14ac:dyDescent="0.3">
      <c r="A22" s="292" t="s">
        <v>18</v>
      </c>
      <c r="B22" s="292"/>
      <c r="C22" s="292"/>
      <c r="D22" s="292"/>
      <c r="E22" s="178">
        <f t="shared" si="0"/>
        <v>0</v>
      </c>
      <c r="F22" s="292"/>
      <c r="G22" s="292"/>
      <c r="H22" s="212">
        <f t="shared" si="1"/>
        <v>0</v>
      </c>
      <c r="I22" s="292"/>
      <c r="J22" s="292"/>
      <c r="K22" s="212">
        <f t="shared" si="2"/>
        <v>0</v>
      </c>
      <c r="L22" s="292"/>
      <c r="M22" s="292"/>
      <c r="N22" s="212">
        <f t="shared" si="3"/>
        <v>0</v>
      </c>
      <c r="O22" s="292"/>
      <c r="P22" s="292"/>
      <c r="Q22" s="212">
        <f t="shared" si="4"/>
        <v>0</v>
      </c>
    </row>
    <row r="23" spans="1:17" x14ac:dyDescent="0.3">
      <c r="A23" s="292" t="s">
        <v>19</v>
      </c>
      <c r="B23" s="292"/>
      <c r="C23" s="292"/>
      <c r="D23" s="292"/>
      <c r="E23" s="178">
        <f t="shared" si="0"/>
        <v>0</v>
      </c>
      <c r="F23" s="292"/>
      <c r="G23" s="292"/>
      <c r="H23" s="212">
        <f t="shared" si="1"/>
        <v>0</v>
      </c>
      <c r="I23" s="292"/>
      <c r="J23" s="292"/>
      <c r="K23" s="212">
        <f t="shared" si="2"/>
        <v>0</v>
      </c>
      <c r="L23" s="292"/>
      <c r="M23" s="292"/>
      <c r="N23" s="212">
        <f t="shared" si="3"/>
        <v>0</v>
      </c>
      <c r="O23" s="292"/>
      <c r="P23" s="292"/>
      <c r="Q23" s="212">
        <f t="shared" si="4"/>
        <v>0</v>
      </c>
    </row>
    <row r="24" spans="1:17" x14ac:dyDescent="0.3">
      <c r="A24" s="292" t="s">
        <v>20</v>
      </c>
      <c r="B24" s="292"/>
      <c r="C24" s="292"/>
      <c r="D24" s="292"/>
      <c r="E24" s="178">
        <f t="shared" si="0"/>
        <v>0</v>
      </c>
      <c r="F24" s="292"/>
      <c r="G24" s="292"/>
      <c r="H24" s="212">
        <f t="shared" si="1"/>
        <v>0</v>
      </c>
      <c r="I24" s="292"/>
      <c r="J24" s="292"/>
      <c r="K24" s="212">
        <f t="shared" si="2"/>
        <v>0</v>
      </c>
      <c r="L24" s="292"/>
      <c r="M24" s="292"/>
      <c r="N24" s="212">
        <f t="shared" si="3"/>
        <v>0</v>
      </c>
      <c r="O24" s="292"/>
      <c r="P24" s="292"/>
      <c r="Q24" s="212">
        <f t="shared" si="4"/>
        <v>0</v>
      </c>
    </row>
    <row r="25" spans="1:17" x14ac:dyDescent="0.3">
      <c r="A25" s="292" t="s">
        <v>21</v>
      </c>
      <c r="B25" s="292"/>
      <c r="C25" s="292"/>
      <c r="D25" s="292"/>
      <c r="E25" s="178">
        <f t="shared" si="0"/>
        <v>0</v>
      </c>
      <c r="F25" s="292"/>
      <c r="G25" s="292"/>
      <c r="H25" s="212">
        <f t="shared" si="1"/>
        <v>0</v>
      </c>
      <c r="I25" s="292"/>
      <c r="J25" s="292"/>
      <c r="K25" s="212">
        <f t="shared" si="2"/>
        <v>0</v>
      </c>
      <c r="L25" s="292"/>
      <c r="M25" s="292"/>
      <c r="N25" s="212">
        <f t="shared" si="3"/>
        <v>0</v>
      </c>
      <c r="O25" s="292"/>
      <c r="P25" s="292"/>
      <c r="Q25" s="212">
        <f t="shared" si="4"/>
        <v>0</v>
      </c>
    </row>
    <row r="26" spans="1:17" x14ac:dyDescent="0.3">
      <c r="A26" s="292" t="s">
        <v>22</v>
      </c>
      <c r="B26" s="292"/>
      <c r="C26" s="292"/>
      <c r="D26" s="292"/>
      <c r="E26" s="178">
        <f t="shared" si="0"/>
        <v>0</v>
      </c>
      <c r="F26" s="292"/>
      <c r="G26" s="292"/>
      <c r="H26" s="212">
        <f t="shared" si="1"/>
        <v>0</v>
      </c>
      <c r="I26" s="292"/>
      <c r="J26" s="292"/>
      <c r="K26" s="212">
        <f t="shared" si="2"/>
        <v>0</v>
      </c>
      <c r="L26" s="292"/>
      <c r="M26" s="292"/>
      <c r="N26" s="212">
        <f t="shared" si="3"/>
        <v>0</v>
      </c>
      <c r="O26" s="292"/>
      <c r="P26" s="292"/>
      <c r="Q26" s="212">
        <f t="shared" si="4"/>
        <v>0</v>
      </c>
    </row>
    <row r="27" spans="1:17" x14ac:dyDescent="0.3">
      <c r="A27" s="292" t="s">
        <v>23</v>
      </c>
      <c r="B27" s="292"/>
      <c r="C27" s="292"/>
      <c r="D27" s="292"/>
      <c r="E27" s="178">
        <f t="shared" si="0"/>
        <v>0</v>
      </c>
      <c r="F27" s="292"/>
      <c r="G27" s="292"/>
      <c r="H27" s="212">
        <f t="shared" si="1"/>
        <v>0</v>
      </c>
      <c r="I27" s="292"/>
      <c r="J27" s="292"/>
      <c r="K27" s="212">
        <f t="shared" si="2"/>
        <v>0</v>
      </c>
      <c r="L27" s="292"/>
      <c r="M27" s="292"/>
      <c r="N27" s="212">
        <f t="shared" si="3"/>
        <v>0</v>
      </c>
      <c r="O27" s="292"/>
      <c r="P27" s="292"/>
      <c r="Q27" s="212">
        <f t="shared" si="4"/>
        <v>0</v>
      </c>
    </row>
    <row r="28" spans="1:17" s="212" customFormat="1" x14ac:dyDescent="0.3">
      <c r="A28" s="491" t="s">
        <v>368</v>
      </c>
      <c r="B28" s="492">
        <f t="shared" ref="B28:Q28" si="5">SUM(B8:B27)</f>
        <v>0</v>
      </c>
      <c r="C28" s="492">
        <f t="shared" si="5"/>
        <v>0</v>
      </c>
      <c r="D28" s="492">
        <f t="shared" si="5"/>
        <v>0</v>
      </c>
      <c r="E28" s="492">
        <f t="shared" si="5"/>
        <v>0</v>
      </c>
      <c r="F28" s="492">
        <f t="shared" si="5"/>
        <v>0</v>
      </c>
      <c r="G28" s="492">
        <f t="shared" si="5"/>
        <v>0</v>
      </c>
      <c r="H28" s="492">
        <f t="shared" si="5"/>
        <v>0</v>
      </c>
      <c r="I28" s="492">
        <f t="shared" si="5"/>
        <v>0</v>
      </c>
      <c r="J28" s="492">
        <f t="shared" si="5"/>
        <v>0</v>
      </c>
      <c r="K28" s="492">
        <f t="shared" si="5"/>
        <v>0</v>
      </c>
      <c r="L28" s="492">
        <f t="shared" si="5"/>
        <v>0</v>
      </c>
      <c r="M28" s="492">
        <f t="shared" si="5"/>
        <v>0</v>
      </c>
      <c r="N28" s="492">
        <f t="shared" si="5"/>
        <v>0</v>
      </c>
      <c r="O28" s="492">
        <f t="shared" si="5"/>
        <v>0</v>
      </c>
      <c r="P28" s="492">
        <f t="shared" si="5"/>
        <v>0</v>
      </c>
      <c r="Q28" s="493">
        <f t="shared" si="5"/>
        <v>0</v>
      </c>
    </row>
    <row r="29" spans="1:17" ht="27" x14ac:dyDescent="0.3">
      <c r="A29" s="494" t="s">
        <v>904</v>
      </c>
      <c r="B29" s="121"/>
      <c r="C29" s="121"/>
      <c r="D29" s="121"/>
      <c r="E29" s="127">
        <f>'TAB9'!C33</f>
        <v>0</v>
      </c>
      <c r="F29" s="121"/>
      <c r="G29" s="121"/>
      <c r="H29" s="127">
        <f>'TAB9'!D33</f>
        <v>0</v>
      </c>
      <c r="I29" s="121"/>
      <c r="J29" s="121"/>
      <c r="K29" s="127">
        <f>'TAB9'!E33</f>
        <v>0</v>
      </c>
      <c r="L29" s="121"/>
      <c r="M29" s="121"/>
      <c r="N29" s="127">
        <f>'TAB9'!F33</f>
        <v>0</v>
      </c>
      <c r="O29" s="121"/>
      <c r="P29" s="121"/>
      <c r="Q29" s="481">
        <f>'TAB9'!G33</f>
        <v>0</v>
      </c>
    </row>
    <row r="30" spans="1:17" ht="40.5" x14ac:dyDescent="0.3">
      <c r="A30" s="495" t="s">
        <v>905</v>
      </c>
      <c r="B30" s="121"/>
      <c r="C30" s="121"/>
      <c r="D30" s="121"/>
      <c r="E30" s="496">
        <f>E28-E29</f>
        <v>0</v>
      </c>
      <c r="F30" s="121"/>
      <c r="G30" s="121"/>
      <c r="H30" s="496">
        <f>H28-H29</f>
        <v>0</v>
      </c>
      <c r="I30" s="121"/>
      <c r="J30" s="121"/>
      <c r="K30" s="496">
        <f>K28-K29</f>
        <v>0</v>
      </c>
      <c r="L30" s="121"/>
      <c r="M30" s="121"/>
      <c r="N30" s="496">
        <f>N28-N29</f>
        <v>0</v>
      </c>
      <c r="O30" s="121"/>
      <c r="P30" s="121"/>
      <c r="Q30" s="497">
        <f>Q28-Q29</f>
        <v>0</v>
      </c>
    </row>
    <row r="32" spans="1:17" x14ac:dyDescent="0.3">
      <c r="A32" s="494" t="s">
        <v>704</v>
      </c>
      <c r="B32" s="121"/>
      <c r="C32" s="810">
        <f>'TAB2'!D$35</f>
        <v>0</v>
      </c>
      <c r="D32" s="811"/>
      <c r="E32" s="121"/>
      <c r="F32" s="810">
        <f>'TAB2'!G$35</f>
        <v>0</v>
      </c>
      <c r="G32" s="811"/>
      <c r="H32" s="121"/>
      <c r="I32" s="810">
        <f>'TAB2'!J$35</f>
        <v>0</v>
      </c>
      <c r="J32" s="811"/>
      <c r="K32" s="121"/>
      <c r="L32" s="810">
        <f>'TAB2'!M$35</f>
        <v>0</v>
      </c>
      <c r="M32" s="811"/>
      <c r="N32" s="121"/>
      <c r="O32" s="810">
        <f>'TAB2'!O$35</f>
        <v>0</v>
      </c>
      <c r="P32" s="811"/>
      <c r="Q32" s="121"/>
    </row>
    <row r="33" spans="1:17" ht="27" x14ac:dyDescent="0.3">
      <c r="A33" s="495" t="s">
        <v>906</v>
      </c>
      <c r="B33" s="121"/>
      <c r="C33" s="808">
        <f>SUM(C28:D28)-C32</f>
        <v>0</v>
      </c>
      <c r="D33" s="809"/>
      <c r="E33" s="121"/>
      <c r="F33" s="808">
        <f>SUM(F28:G28)-F32</f>
        <v>0</v>
      </c>
      <c r="G33" s="809"/>
      <c r="H33" s="121"/>
      <c r="I33" s="808">
        <f>SUM(I28:J28)-I32</f>
        <v>0</v>
      </c>
      <c r="J33" s="809"/>
      <c r="K33" s="121"/>
      <c r="L33" s="808">
        <f>SUM(L28:M28)-L32</f>
        <v>0</v>
      </c>
      <c r="M33" s="809"/>
      <c r="N33" s="121"/>
      <c r="O33" s="808">
        <f>SUM(O28:P28)-O32</f>
        <v>0</v>
      </c>
      <c r="P33" s="809"/>
      <c r="Q33" s="121"/>
    </row>
    <row r="35" spans="1:17" s="169" customFormat="1" ht="12.6" customHeight="1" x14ac:dyDescent="0.3">
      <c r="A35" s="472"/>
      <c r="B35" s="806" t="s">
        <v>298</v>
      </c>
      <c r="C35" s="807"/>
      <c r="D35" s="807"/>
      <c r="E35" s="807"/>
      <c r="F35" s="806" t="s">
        <v>294</v>
      </c>
      <c r="G35" s="807"/>
      <c r="H35" s="807"/>
      <c r="I35" s="806" t="s">
        <v>295</v>
      </c>
      <c r="J35" s="807"/>
      <c r="K35" s="807"/>
      <c r="L35" s="806" t="s">
        <v>296</v>
      </c>
      <c r="M35" s="807"/>
      <c r="N35" s="807"/>
      <c r="O35" s="806" t="s">
        <v>297</v>
      </c>
      <c r="P35" s="807"/>
      <c r="Q35" s="807"/>
    </row>
    <row r="36" spans="1:17" s="472" customFormat="1" ht="40.5" x14ac:dyDescent="0.3">
      <c r="A36" s="202"/>
      <c r="B36" s="202" t="s">
        <v>364</v>
      </c>
      <c r="C36" s="202" t="s">
        <v>366</v>
      </c>
      <c r="D36" s="202" t="s">
        <v>367</v>
      </c>
      <c r="E36" s="202" t="s">
        <v>365</v>
      </c>
      <c r="F36" s="202" t="s">
        <v>366</v>
      </c>
      <c r="G36" s="202" t="s">
        <v>367</v>
      </c>
      <c r="H36" s="202" t="s">
        <v>365</v>
      </c>
      <c r="I36" s="202" t="s">
        <v>366</v>
      </c>
      <c r="J36" s="202" t="s">
        <v>367</v>
      </c>
      <c r="K36" s="202" t="s">
        <v>365</v>
      </c>
      <c r="L36" s="202" t="s">
        <v>366</v>
      </c>
      <c r="M36" s="202" t="s">
        <v>367</v>
      </c>
      <c r="N36" s="202" t="s">
        <v>365</v>
      </c>
      <c r="O36" s="202" t="s">
        <v>366</v>
      </c>
      <c r="P36" s="202" t="s">
        <v>367</v>
      </c>
      <c r="Q36" s="202" t="s">
        <v>365</v>
      </c>
    </row>
    <row r="37" spans="1:17" x14ac:dyDescent="0.3">
      <c r="A37" s="484"/>
      <c r="B37" s="276"/>
      <c r="C37" s="276"/>
      <c r="D37" s="294"/>
      <c r="E37" s="294"/>
      <c r="F37" s="276"/>
      <c r="G37" s="294"/>
      <c r="H37" s="294"/>
      <c r="I37" s="276"/>
      <c r="J37" s="294"/>
      <c r="K37" s="294"/>
      <c r="L37" s="276"/>
      <c r="M37" s="294"/>
      <c r="N37" s="294"/>
      <c r="O37" s="276"/>
      <c r="P37" s="294"/>
      <c r="Q37" s="294"/>
    </row>
    <row r="38" spans="1:17" x14ac:dyDescent="0.3">
      <c r="A38" s="484" t="str">
        <f t="shared" ref="A38:A57" si="6">A8</f>
        <v>Intitulé 1</v>
      </c>
      <c r="B38" s="178">
        <f t="shared" ref="B38:B57" si="7">N8</f>
        <v>0</v>
      </c>
      <c r="C38" s="178">
        <f t="shared" ref="C38:C57" si="8">O8</f>
        <v>0</v>
      </c>
      <c r="D38" s="178">
        <f t="shared" ref="D38:D57" si="9">P8</f>
        <v>0</v>
      </c>
      <c r="E38" s="178">
        <f>SUM(B38:D38)</f>
        <v>0</v>
      </c>
      <c r="F38" s="292"/>
      <c r="G38" s="292"/>
      <c r="H38" s="212">
        <f>SUM(E38:G38)</f>
        <v>0</v>
      </c>
      <c r="I38" s="292"/>
      <c r="J38" s="292"/>
      <c r="K38" s="212">
        <f>SUM(H38:J38)</f>
        <v>0</v>
      </c>
      <c r="L38" s="292"/>
      <c r="M38" s="292"/>
      <c r="N38" s="212">
        <f>SUM(K38:M38)</f>
        <v>0</v>
      </c>
      <c r="O38" s="292"/>
      <c r="P38" s="292"/>
      <c r="Q38" s="212">
        <f>SUM(N38:P38)</f>
        <v>0</v>
      </c>
    </row>
    <row r="39" spans="1:17" x14ac:dyDescent="0.3">
      <c r="A39" s="484" t="str">
        <f t="shared" si="6"/>
        <v>Intitulé 2</v>
      </c>
      <c r="B39" s="178">
        <f t="shared" si="7"/>
        <v>0</v>
      </c>
      <c r="C39" s="178">
        <f t="shared" si="8"/>
        <v>0</v>
      </c>
      <c r="D39" s="178">
        <f t="shared" si="9"/>
        <v>0</v>
      </c>
      <c r="E39" s="178">
        <f t="shared" ref="E39:E57" si="10">SUM(B39:D39)</f>
        <v>0</v>
      </c>
      <c r="F39" s="292"/>
      <c r="G39" s="292"/>
      <c r="H39" s="212">
        <f t="shared" ref="H39:H57" si="11">SUM(E39:G39)</f>
        <v>0</v>
      </c>
      <c r="I39" s="292"/>
      <c r="J39" s="292"/>
      <c r="K39" s="212">
        <f t="shared" ref="K39:K57" si="12">SUM(H39:J39)</f>
        <v>0</v>
      </c>
      <c r="L39" s="292"/>
      <c r="M39" s="292"/>
      <c r="N39" s="212">
        <f t="shared" ref="N39:N57" si="13">SUM(K39:M39)</f>
        <v>0</v>
      </c>
      <c r="O39" s="292"/>
      <c r="P39" s="292"/>
      <c r="Q39" s="212">
        <f t="shared" ref="Q39:Q57" si="14">SUM(N39:P39)</f>
        <v>0</v>
      </c>
    </row>
    <row r="40" spans="1:17" x14ac:dyDescent="0.3">
      <c r="A40" s="484" t="str">
        <f t="shared" si="6"/>
        <v>Intitulé 3</v>
      </c>
      <c r="B40" s="178">
        <f t="shared" si="7"/>
        <v>0</v>
      </c>
      <c r="C40" s="178">
        <f t="shared" si="8"/>
        <v>0</v>
      </c>
      <c r="D40" s="178">
        <f t="shared" si="9"/>
        <v>0</v>
      </c>
      <c r="E40" s="178">
        <f t="shared" si="10"/>
        <v>0</v>
      </c>
      <c r="F40" s="292"/>
      <c r="G40" s="292"/>
      <c r="H40" s="212">
        <f t="shared" si="11"/>
        <v>0</v>
      </c>
      <c r="I40" s="292"/>
      <c r="J40" s="292"/>
      <c r="K40" s="212">
        <f t="shared" si="12"/>
        <v>0</v>
      </c>
      <c r="L40" s="292"/>
      <c r="M40" s="292"/>
      <c r="N40" s="212">
        <f t="shared" si="13"/>
        <v>0</v>
      </c>
      <c r="O40" s="292"/>
      <c r="P40" s="292"/>
      <c r="Q40" s="212">
        <f t="shared" si="14"/>
        <v>0</v>
      </c>
    </row>
    <row r="41" spans="1:17" x14ac:dyDescent="0.3">
      <c r="A41" s="484" t="str">
        <f t="shared" si="6"/>
        <v>Intitulé 4</v>
      </c>
      <c r="B41" s="178">
        <f t="shared" si="7"/>
        <v>0</v>
      </c>
      <c r="C41" s="178">
        <f t="shared" si="8"/>
        <v>0</v>
      </c>
      <c r="D41" s="178">
        <f t="shared" si="9"/>
        <v>0</v>
      </c>
      <c r="E41" s="178">
        <f t="shared" si="10"/>
        <v>0</v>
      </c>
      <c r="F41" s="292"/>
      <c r="G41" s="292"/>
      <c r="H41" s="212">
        <f t="shared" si="11"/>
        <v>0</v>
      </c>
      <c r="I41" s="292"/>
      <c r="J41" s="292"/>
      <c r="K41" s="212">
        <f t="shared" si="12"/>
        <v>0</v>
      </c>
      <c r="L41" s="292"/>
      <c r="M41" s="292"/>
      <c r="N41" s="212">
        <f t="shared" si="13"/>
        <v>0</v>
      </c>
      <c r="O41" s="292"/>
      <c r="P41" s="292"/>
      <c r="Q41" s="212">
        <f t="shared" si="14"/>
        <v>0</v>
      </c>
    </row>
    <row r="42" spans="1:17" x14ac:dyDescent="0.3">
      <c r="A42" s="484" t="str">
        <f t="shared" si="6"/>
        <v>Intitulé 5</v>
      </c>
      <c r="B42" s="178">
        <f t="shared" si="7"/>
        <v>0</v>
      </c>
      <c r="C42" s="178">
        <f t="shared" si="8"/>
        <v>0</v>
      </c>
      <c r="D42" s="178">
        <f t="shared" si="9"/>
        <v>0</v>
      </c>
      <c r="E42" s="178">
        <f t="shared" si="10"/>
        <v>0</v>
      </c>
      <c r="F42" s="292"/>
      <c r="G42" s="292"/>
      <c r="H42" s="212">
        <f t="shared" si="11"/>
        <v>0</v>
      </c>
      <c r="I42" s="292"/>
      <c r="J42" s="292"/>
      <c r="K42" s="212">
        <f t="shared" si="12"/>
        <v>0</v>
      </c>
      <c r="L42" s="292"/>
      <c r="M42" s="292"/>
      <c r="N42" s="212">
        <f t="shared" si="13"/>
        <v>0</v>
      </c>
      <c r="O42" s="292"/>
      <c r="P42" s="292"/>
      <c r="Q42" s="212">
        <f t="shared" si="14"/>
        <v>0</v>
      </c>
    </row>
    <row r="43" spans="1:17" x14ac:dyDescent="0.3">
      <c r="A43" s="484" t="str">
        <f t="shared" si="6"/>
        <v>Intitulé 6</v>
      </c>
      <c r="B43" s="178">
        <f t="shared" si="7"/>
        <v>0</v>
      </c>
      <c r="C43" s="178">
        <f t="shared" si="8"/>
        <v>0</v>
      </c>
      <c r="D43" s="178">
        <f t="shared" si="9"/>
        <v>0</v>
      </c>
      <c r="E43" s="178">
        <f t="shared" si="10"/>
        <v>0</v>
      </c>
      <c r="F43" s="292"/>
      <c r="G43" s="292"/>
      <c r="H43" s="212">
        <f t="shared" si="11"/>
        <v>0</v>
      </c>
      <c r="I43" s="292"/>
      <c r="J43" s="292"/>
      <c r="K43" s="212">
        <f t="shared" si="12"/>
        <v>0</v>
      </c>
      <c r="L43" s="292"/>
      <c r="M43" s="292"/>
      <c r="N43" s="212">
        <f t="shared" si="13"/>
        <v>0</v>
      </c>
      <c r="O43" s="292"/>
      <c r="P43" s="292"/>
      <c r="Q43" s="212">
        <f t="shared" si="14"/>
        <v>0</v>
      </c>
    </row>
    <row r="44" spans="1:17" x14ac:dyDescent="0.3">
      <c r="A44" s="484" t="str">
        <f t="shared" si="6"/>
        <v>Intitulé 7</v>
      </c>
      <c r="B44" s="178">
        <f t="shared" si="7"/>
        <v>0</v>
      </c>
      <c r="C44" s="178">
        <f t="shared" si="8"/>
        <v>0</v>
      </c>
      <c r="D44" s="178">
        <f t="shared" si="9"/>
        <v>0</v>
      </c>
      <c r="E44" s="178">
        <f t="shared" si="10"/>
        <v>0</v>
      </c>
      <c r="F44" s="292"/>
      <c r="G44" s="292"/>
      <c r="H44" s="212">
        <f t="shared" si="11"/>
        <v>0</v>
      </c>
      <c r="I44" s="292"/>
      <c r="J44" s="292"/>
      <c r="K44" s="212">
        <f t="shared" si="12"/>
        <v>0</v>
      </c>
      <c r="L44" s="292"/>
      <c r="M44" s="292"/>
      <c r="N44" s="212">
        <f t="shared" si="13"/>
        <v>0</v>
      </c>
      <c r="O44" s="292"/>
      <c r="P44" s="292"/>
      <c r="Q44" s="212">
        <f t="shared" si="14"/>
        <v>0</v>
      </c>
    </row>
    <row r="45" spans="1:17" x14ac:dyDescent="0.3">
      <c r="A45" s="484" t="str">
        <f t="shared" si="6"/>
        <v>Intitulé 8</v>
      </c>
      <c r="B45" s="178">
        <f t="shared" si="7"/>
        <v>0</v>
      </c>
      <c r="C45" s="178">
        <f t="shared" si="8"/>
        <v>0</v>
      </c>
      <c r="D45" s="178">
        <f t="shared" si="9"/>
        <v>0</v>
      </c>
      <c r="E45" s="178">
        <f t="shared" si="10"/>
        <v>0</v>
      </c>
      <c r="F45" s="292"/>
      <c r="G45" s="292"/>
      <c r="H45" s="212">
        <f t="shared" si="11"/>
        <v>0</v>
      </c>
      <c r="I45" s="292"/>
      <c r="J45" s="292"/>
      <c r="K45" s="212">
        <f t="shared" si="12"/>
        <v>0</v>
      </c>
      <c r="L45" s="292"/>
      <c r="M45" s="292"/>
      <c r="N45" s="212">
        <f t="shared" si="13"/>
        <v>0</v>
      </c>
      <c r="O45" s="292"/>
      <c r="P45" s="292"/>
      <c r="Q45" s="212">
        <f t="shared" si="14"/>
        <v>0</v>
      </c>
    </row>
    <row r="46" spans="1:17" x14ac:dyDescent="0.3">
      <c r="A46" s="484" t="str">
        <f t="shared" si="6"/>
        <v>Intitulé 9</v>
      </c>
      <c r="B46" s="178">
        <f t="shared" si="7"/>
        <v>0</v>
      </c>
      <c r="C46" s="178">
        <f t="shared" si="8"/>
        <v>0</v>
      </c>
      <c r="D46" s="178">
        <f t="shared" si="9"/>
        <v>0</v>
      </c>
      <c r="E46" s="178">
        <f t="shared" si="10"/>
        <v>0</v>
      </c>
      <c r="F46" s="292"/>
      <c r="G46" s="292"/>
      <c r="H46" s="212">
        <f t="shared" si="11"/>
        <v>0</v>
      </c>
      <c r="I46" s="292"/>
      <c r="J46" s="292"/>
      <c r="K46" s="212">
        <f t="shared" si="12"/>
        <v>0</v>
      </c>
      <c r="L46" s="292"/>
      <c r="M46" s="292"/>
      <c r="N46" s="212">
        <f t="shared" si="13"/>
        <v>0</v>
      </c>
      <c r="O46" s="292"/>
      <c r="P46" s="292"/>
      <c r="Q46" s="212">
        <f t="shared" si="14"/>
        <v>0</v>
      </c>
    </row>
    <row r="47" spans="1:17" x14ac:dyDescent="0.3">
      <c r="A47" s="484" t="str">
        <f t="shared" si="6"/>
        <v>Intitulé 10</v>
      </c>
      <c r="B47" s="178">
        <f t="shared" si="7"/>
        <v>0</v>
      </c>
      <c r="C47" s="178">
        <f t="shared" si="8"/>
        <v>0</v>
      </c>
      <c r="D47" s="178">
        <f t="shared" si="9"/>
        <v>0</v>
      </c>
      <c r="E47" s="178">
        <f t="shared" si="10"/>
        <v>0</v>
      </c>
      <c r="F47" s="292"/>
      <c r="G47" s="292"/>
      <c r="H47" s="212">
        <f t="shared" si="11"/>
        <v>0</v>
      </c>
      <c r="I47" s="292"/>
      <c r="J47" s="292"/>
      <c r="K47" s="212">
        <f t="shared" si="12"/>
        <v>0</v>
      </c>
      <c r="L47" s="292"/>
      <c r="M47" s="292"/>
      <c r="N47" s="212">
        <f t="shared" si="13"/>
        <v>0</v>
      </c>
      <c r="O47" s="292"/>
      <c r="P47" s="292"/>
      <c r="Q47" s="212">
        <f t="shared" si="14"/>
        <v>0</v>
      </c>
    </row>
    <row r="48" spans="1:17" x14ac:dyDescent="0.3">
      <c r="A48" s="484" t="str">
        <f t="shared" si="6"/>
        <v>Intitulé 11</v>
      </c>
      <c r="B48" s="178">
        <f t="shared" si="7"/>
        <v>0</v>
      </c>
      <c r="C48" s="178">
        <f t="shared" si="8"/>
        <v>0</v>
      </c>
      <c r="D48" s="178">
        <f t="shared" si="9"/>
        <v>0</v>
      </c>
      <c r="E48" s="178">
        <f t="shared" si="10"/>
        <v>0</v>
      </c>
      <c r="F48" s="292"/>
      <c r="G48" s="292"/>
      <c r="H48" s="212">
        <f t="shared" si="11"/>
        <v>0</v>
      </c>
      <c r="I48" s="292"/>
      <c r="J48" s="292"/>
      <c r="K48" s="212">
        <f t="shared" si="12"/>
        <v>0</v>
      </c>
      <c r="L48" s="292"/>
      <c r="M48" s="292"/>
      <c r="N48" s="212">
        <f t="shared" si="13"/>
        <v>0</v>
      </c>
      <c r="O48" s="292"/>
      <c r="P48" s="292"/>
      <c r="Q48" s="212">
        <f t="shared" si="14"/>
        <v>0</v>
      </c>
    </row>
    <row r="49" spans="1:17" x14ac:dyDescent="0.3">
      <c r="A49" s="484" t="str">
        <f t="shared" si="6"/>
        <v>Intitulé 12</v>
      </c>
      <c r="B49" s="178">
        <f t="shared" si="7"/>
        <v>0</v>
      </c>
      <c r="C49" s="178">
        <f t="shared" si="8"/>
        <v>0</v>
      </c>
      <c r="D49" s="178">
        <f t="shared" si="9"/>
        <v>0</v>
      </c>
      <c r="E49" s="178">
        <f t="shared" si="10"/>
        <v>0</v>
      </c>
      <c r="F49" s="292"/>
      <c r="G49" s="292"/>
      <c r="H49" s="212">
        <f t="shared" si="11"/>
        <v>0</v>
      </c>
      <c r="I49" s="292"/>
      <c r="J49" s="292"/>
      <c r="K49" s="212">
        <f t="shared" si="12"/>
        <v>0</v>
      </c>
      <c r="L49" s="292"/>
      <c r="M49" s="292"/>
      <c r="N49" s="212">
        <f t="shared" si="13"/>
        <v>0</v>
      </c>
      <c r="O49" s="292"/>
      <c r="P49" s="292"/>
      <c r="Q49" s="212">
        <f t="shared" si="14"/>
        <v>0</v>
      </c>
    </row>
    <row r="50" spans="1:17" x14ac:dyDescent="0.3">
      <c r="A50" s="484" t="str">
        <f t="shared" si="6"/>
        <v>Intitulé 13</v>
      </c>
      <c r="B50" s="178">
        <f t="shared" si="7"/>
        <v>0</v>
      </c>
      <c r="C50" s="178">
        <f t="shared" si="8"/>
        <v>0</v>
      </c>
      <c r="D50" s="178">
        <f t="shared" si="9"/>
        <v>0</v>
      </c>
      <c r="E50" s="178">
        <f t="shared" si="10"/>
        <v>0</v>
      </c>
      <c r="F50" s="292"/>
      <c r="G50" s="292"/>
      <c r="H50" s="212">
        <f t="shared" si="11"/>
        <v>0</v>
      </c>
      <c r="I50" s="292"/>
      <c r="J50" s="292"/>
      <c r="K50" s="212">
        <f t="shared" si="12"/>
        <v>0</v>
      </c>
      <c r="L50" s="292"/>
      <c r="M50" s="292"/>
      <c r="N50" s="212">
        <f t="shared" si="13"/>
        <v>0</v>
      </c>
      <c r="O50" s="292"/>
      <c r="P50" s="292"/>
      <c r="Q50" s="212">
        <f t="shared" si="14"/>
        <v>0</v>
      </c>
    </row>
    <row r="51" spans="1:17" x14ac:dyDescent="0.3">
      <c r="A51" s="484" t="str">
        <f t="shared" si="6"/>
        <v>Intitulé 14</v>
      </c>
      <c r="B51" s="178">
        <f t="shared" si="7"/>
        <v>0</v>
      </c>
      <c r="C51" s="178">
        <f t="shared" si="8"/>
        <v>0</v>
      </c>
      <c r="D51" s="178">
        <f t="shared" si="9"/>
        <v>0</v>
      </c>
      <c r="E51" s="178">
        <f t="shared" si="10"/>
        <v>0</v>
      </c>
      <c r="F51" s="292"/>
      <c r="G51" s="292"/>
      <c r="H51" s="212">
        <f t="shared" si="11"/>
        <v>0</v>
      </c>
      <c r="I51" s="292"/>
      <c r="J51" s="292"/>
      <c r="K51" s="212">
        <f t="shared" si="12"/>
        <v>0</v>
      </c>
      <c r="L51" s="292"/>
      <c r="M51" s="292"/>
      <c r="N51" s="212">
        <f t="shared" si="13"/>
        <v>0</v>
      </c>
      <c r="O51" s="292"/>
      <c r="P51" s="292"/>
      <c r="Q51" s="212">
        <f t="shared" si="14"/>
        <v>0</v>
      </c>
    </row>
    <row r="52" spans="1:17" x14ac:dyDescent="0.3">
      <c r="A52" s="484" t="str">
        <f t="shared" si="6"/>
        <v>Intitulé 15</v>
      </c>
      <c r="B52" s="178">
        <f t="shared" si="7"/>
        <v>0</v>
      </c>
      <c r="C52" s="178">
        <f t="shared" si="8"/>
        <v>0</v>
      </c>
      <c r="D52" s="178">
        <f t="shared" si="9"/>
        <v>0</v>
      </c>
      <c r="E52" s="178">
        <f t="shared" si="10"/>
        <v>0</v>
      </c>
      <c r="F52" s="292"/>
      <c r="G52" s="292"/>
      <c r="H52" s="212">
        <f t="shared" si="11"/>
        <v>0</v>
      </c>
      <c r="I52" s="292"/>
      <c r="J52" s="292"/>
      <c r="K52" s="212">
        <f t="shared" si="12"/>
        <v>0</v>
      </c>
      <c r="L52" s="292"/>
      <c r="M52" s="292"/>
      <c r="N52" s="212">
        <f t="shared" si="13"/>
        <v>0</v>
      </c>
      <c r="O52" s="292"/>
      <c r="P52" s="292"/>
      <c r="Q52" s="212">
        <f t="shared" si="14"/>
        <v>0</v>
      </c>
    </row>
    <row r="53" spans="1:17" x14ac:dyDescent="0.3">
      <c r="A53" s="484" t="str">
        <f t="shared" si="6"/>
        <v>Intitulé 16</v>
      </c>
      <c r="B53" s="178">
        <f t="shared" si="7"/>
        <v>0</v>
      </c>
      <c r="C53" s="178">
        <f t="shared" si="8"/>
        <v>0</v>
      </c>
      <c r="D53" s="178">
        <f t="shared" si="9"/>
        <v>0</v>
      </c>
      <c r="E53" s="178">
        <f t="shared" si="10"/>
        <v>0</v>
      </c>
      <c r="F53" s="292"/>
      <c r="G53" s="292"/>
      <c r="H53" s="212">
        <f t="shared" si="11"/>
        <v>0</v>
      </c>
      <c r="I53" s="292"/>
      <c r="J53" s="292"/>
      <c r="K53" s="212">
        <f t="shared" si="12"/>
        <v>0</v>
      </c>
      <c r="L53" s="292"/>
      <c r="M53" s="292"/>
      <c r="N53" s="212">
        <f t="shared" si="13"/>
        <v>0</v>
      </c>
      <c r="O53" s="292"/>
      <c r="P53" s="292"/>
      <c r="Q53" s="212">
        <f t="shared" si="14"/>
        <v>0</v>
      </c>
    </row>
    <row r="54" spans="1:17" x14ac:dyDescent="0.3">
      <c r="A54" s="484" t="str">
        <f t="shared" si="6"/>
        <v>Intitulé 17</v>
      </c>
      <c r="B54" s="178">
        <f t="shared" si="7"/>
        <v>0</v>
      </c>
      <c r="C54" s="178">
        <f t="shared" si="8"/>
        <v>0</v>
      </c>
      <c r="D54" s="178">
        <f t="shared" si="9"/>
        <v>0</v>
      </c>
      <c r="E54" s="178">
        <f t="shared" si="10"/>
        <v>0</v>
      </c>
      <c r="F54" s="292"/>
      <c r="G54" s="292"/>
      <c r="H54" s="212">
        <f t="shared" si="11"/>
        <v>0</v>
      </c>
      <c r="I54" s="292"/>
      <c r="J54" s="292"/>
      <c r="K54" s="212">
        <f t="shared" si="12"/>
        <v>0</v>
      </c>
      <c r="L54" s="292"/>
      <c r="M54" s="292"/>
      <c r="N54" s="212">
        <f t="shared" si="13"/>
        <v>0</v>
      </c>
      <c r="O54" s="292"/>
      <c r="P54" s="292"/>
      <c r="Q54" s="212">
        <f t="shared" si="14"/>
        <v>0</v>
      </c>
    </row>
    <row r="55" spans="1:17" x14ac:dyDescent="0.3">
      <c r="A55" s="484" t="str">
        <f t="shared" si="6"/>
        <v>Intitulé 18</v>
      </c>
      <c r="B55" s="178">
        <f t="shared" si="7"/>
        <v>0</v>
      </c>
      <c r="C55" s="178">
        <f t="shared" si="8"/>
        <v>0</v>
      </c>
      <c r="D55" s="178">
        <f t="shared" si="9"/>
        <v>0</v>
      </c>
      <c r="E55" s="178">
        <f t="shared" si="10"/>
        <v>0</v>
      </c>
      <c r="F55" s="292"/>
      <c r="G55" s="292"/>
      <c r="H55" s="212">
        <f t="shared" si="11"/>
        <v>0</v>
      </c>
      <c r="I55" s="292"/>
      <c r="J55" s="292"/>
      <c r="K55" s="212">
        <f t="shared" si="12"/>
        <v>0</v>
      </c>
      <c r="L55" s="292"/>
      <c r="M55" s="292"/>
      <c r="N55" s="212">
        <f t="shared" si="13"/>
        <v>0</v>
      </c>
      <c r="O55" s="292"/>
      <c r="P55" s="292"/>
      <c r="Q55" s="212">
        <f t="shared" si="14"/>
        <v>0</v>
      </c>
    </row>
    <row r="56" spans="1:17" x14ac:dyDescent="0.3">
      <c r="A56" s="484" t="str">
        <f t="shared" si="6"/>
        <v>Intitulé 19</v>
      </c>
      <c r="B56" s="178">
        <f t="shared" si="7"/>
        <v>0</v>
      </c>
      <c r="C56" s="178">
        <f t="shared" si="8"/>
        <v>0</v>
      </c>
      <c r="D56" s="178">
        <f t="shared" si="9"/>
        <v>0</v>
      </c>
      <c r="E56" s="178">
        <f t="shared" si="10"/>
        <v>0</v>
      </c>
      <c r="F56" s="292"/>
      <c r="G56" s="292"/>
      <c r="H56" s="212">
        <f t="shared" si="11"/>
        <v>0</v>
      </c>
      <c r="I56" s="292"/>
      <c r="J56" s="292"/>
      <c r="K56" s="212">
        <f t="shared" si="12"/>
        <v>0</v>
      </c>
      <c r="L56" s="292"/>
      <c r="M56" s="292"/>
      <c r="N56" s="212">
        <f t="shared" si="13"/>
        <v>0</v>
      </c>
      <c r="O56" s="292"/>
      <c r="P56" s="292"/>
      <c r="Q56" s="212">
        <f t="shared" si="14"/>
        <v>0</v>
      </c>
    </row>
    <row r="57" spans="1:17" x14ac:dyDescent="0.3">
      <c r="A57" s="484" t="str">
        <f t="shared" si="6"/>
        <v>Intitulé 20</v>
      </c>
      <c r="B57" s="178">
        <f t="shared" si="7"/>
        <v>0</v>
      </c>
      <c r="C57" s="178">
        <f t="shared" si="8"/>
        <v>0</v>
      </c>
      <c r="D57" s="178">
        <f t="shared" si="9"/>
        <v>0</v>
      </c>
      <c r="E57" s="178">
        <f t="shared" si="10"/>
        <v>0</v>
      </c>
      <c r="F57" s="292"/>
      <c r="G57" s="292"/>
      <c r="H57" s="212">
        <f t="shared" si="11"/>
        <v>0</v>
      </c>
      <c r="I57" s="292"/>
      <c r="J57" s="292"/>
      <c r="K57" s="212">
        <f t="shared" si="12"/>
        <v>0</v>
      </c>
      <c r="L57" s="292"/>
      <c r="M57" s="292"/>
      <c r="N57" s="212">
        <f t="shared" si="13"/>
        <v>0</v>
      </c>
      <c r="O57" s="292"/>
      <c r="P57" s="292"/>
      <c r="Q57" s="212">
        <f t="shared" si="14"/>
        <v>0</v>
      </c>
    </row>
    <row r="58" spans="1:17" x14ac:dyDescent="0.3">
      <c r="A58" s="491" t="s">
        <v>368</v>
      </c>
      <c r="B58" s="492">
        <f>SUM(B38:B57)</f>
        <v>0</v>
      </c>
      <c r="C58" s="492">
        <f>SUM(C38:C57)</f>
        <v>0</v>
      </c>
      <c r="D58" s="492">
        <f>SUM(D38:D57)</f>
        <v>0</v>
      </c>
      <c r="E58" s="492">
        <f>SUM(E38:E57)</f>
        <v>0</v>
      </c>
      <c r="F58" s="492">
        <f t="shared" ref="F58:Q58" si="15">SUM(F38:F57)</f>
        <v>0</v>
      </c>
      <c r="G58" s="492">
        <f t="shared" si="15"/>
        <v>0</v>
      </c>
      <c r="H58" s="492">
        <f t="shared" si="15"/>
        <v>0</v>
      </c>
      <c r="I58" s="492">
        <f t="shared" si="15"/>
        <v>0</v>
      </c>
      <c r="J58" s="492">
        <f t="shared" si="15"/>
        <v>0</v>
      </c>
      <c r="K58" s="492">
        <f t="shared" si="15"/>
        <v>0</v>
      </c>
      <c r="L58" s="492">
        <f t="shared" si="15"/>
        <v>0</v>
      </c>
      <c r="M58" s="492">
        <f t="shared" si="15"/>
        <v>0</v>
      </c>
      <c r="N58" s="492">
        <f t="shared" si="15"/>
        <v>0</v>
      </c>
      <c r="O58" s="492">
        <f t="shared" si="15"/>
        <v>0</v>
      </c>
      <c r="P58" s="492">
        <f t="shared" si="15"/>
        <v>0</v>
      </c>
      <c r="Q58" s="493">
        <f t="shared" si="15"/>
        <v>0</v>
      </c>
    </row>
    <row r="59" spans="1:17" x14ac:dyDescent="0.3">
      <c r="A59" s="494" t="s">
        <v>703</v>
      </c>
      <c r="B59" s="121"/>
      <c r="C59" s="121"/>
      <c r="D59" s="121"/>
      <c r="E59" s="127">
        <f>Q29</f>
        <v>0</v>
      </c>
      <c r="F59" s="121"/>
      <c r="G59" s="121"/>
      <c r="H59" s="127">
        <f>'TAB9'!H33</f>
        <v>0</v>
      </c>
      <c r="I59" s="121"/>
      <c r="J59" s="121"/>
      <c r="K59" s="127">
        <f>'TAB9'!I33</f>
        <v>0</v>
      </c>
      <c r="L59" s="121"/>
      <c r="M59" s="121"/>
      <c r="N59" s="127">
        <f>'TAB9'!J33</f>
        <v>0</v>
      </c>
      <c r="O59" s="121"/>
      <c r="P59" s="121"/>
      <c r="Q59" s="481">
        <f>'TAB9'!K33</f>
        <v>0</v>
      </c>
    </row>
    <row r="60" spans="1:17" ht="40.5" x14ac:dyDescent="0.3">
      <c r="A60" s="495" t="s">
        <v>905</v>
      </c>
      <c r="B60" s="121"/>
      <c r="C60" s="121"/>
      <c r="D60" s="121"/>
      <c r="E60" s="496">
        <f>E58-E59</f>
        <v>0</v>
      </c>
      <c r="F60" s="121"/>
      <c r="G60" s="121"/>
      <c r="H60" s="496">
        <f>H58-H59</f>
        <v>0</v>
      </c>
      <c r="I60" s="121"/>
      <c r="J60" s="121"/>
      <c r="K60" s="496">
        <f>K58-K59</f>
        <v>0</v>
      </c>
      <c r="L60" s="121"/>
      <c r="M60" s="121"/>
      <c r="N60" s="496">
        <f>N58-N59</f>
        <v>0</v>
      </c>
      <c r="O60" s="121"/>
      <c r="P60" s="121"/>
      <c r="Q60" s="497">
        <f>Q58-Q59</f>
        <v>0</v>
      </c>
    </row>
  </sheetData>
  <mergeCells count="20">
    <mergeCell ref="B5:E5"/>
    <mergeCell ref="F5:H5"/>
    <mergeCell ref="I5:K5"/>
    <mergeCell ref="L5:N5"/>
    <mergeCell ref="O5:Q5"/>
    <mergeCell ref="C32:D32"/>
    <mergeCell ref="F32:G32"/>
    <mergeCell ref="I32:J32"/>
    <mergeCell ref="L32:M32"/>
    <mergeCell ref="O32:P32"/>
    <mergeCell ref="C33:D33"/>
    <mergeCell ref="F33:G33"/>
    <mergeCell ref="I33:J33"/>
    <mergeCell ref="L33:M33"/>
    <mergeCell ref="O33:P33"/>
    <mergeCell ref="B35:E35"/>
    <mergeCell ref="F35:H35"/>
    <mergeCell ref="I35:K35"/>
    <mergeCell ref="L35:N35"/>
    <mergeCell ref="O35:Q35"/>
  </mergeCells>
  <conditionalFormatting sqref="L38:M57">
    <cfRule type="containsText" dxfId="751" priority="3" operator="containsText" text="ntitulé">
      <formula>NOT(ISERROR(SEARCH("ntitulé",L38)))</formula>
    </cfRule>
    <cfRule type="containsBlanks" dxfId="750" priority="4">
      <formula>LEN(TRIM(L38))=0</formula>
    </cfRule>
  </conditionalFormatting>
  <conditionalFormatting sqref="O38:P57">
    <cfRule type="containsText" dxfId="749" priority="1" operator="containsText" text="ntitulé">
      <formula>NOT(ISERROR(SEARCH("ntitulé",O38)))</formula>
    </cfRule>
    <cfRule type="containsBlanks" dxfId="748" priority="2">
      <formula>LEN(TRIM(O38))=0</formula>
    </cfRule>
  </conditionalFormatting>
  <conditionalFormatting sqref="A8:A27">
    <cfRule type="containsText" dxfId="747" priority="21" operator="containsText" text="ntitulé">
      <formula>NOT(ISERROR(SEARCH("ntitulé",A8)))</formula>
    </cfRule>
    <cfRule type="containsBlanks" dxfId="746" priority="22">
      <formula>LEN(TRIM(A8))=0</formula>
    </cfRule>
  </conditionalFormatting>
  <conditionalFormatting sqref="B8:B27">
    <cfRule type="containsText" dxfId="745" priority="19" operator="containsText" text="ntitulé">
      <formula>NOT(ISERROR(SEARCH("ntitulé",B8)))</formula>
    </cfRule>
    <cfRule type="containsBlanks" dxfId="744" priority="20">
      <formula>LEN(TRIM(B8))=0</formula>
    </cfRule>
  </conditionalFormatting>
  <conditionalFormatting sqref="C8:D27">
    <cfRule type="containsText" dxfId="743" priority="17" operator="containsText" text="ntitulé">
      <formula>NOT(ISERROR(SEARCH("ntitulé",C8)))</formula>
    </cfRule>
    <cfRule type="containsBlanks" dxfId="742" priority="18">
      <formula>LEN(TRIM(C8))=0</formula>
    </cfRule>
  </conditionalFormatting>
  <conditionalFormatting sqref="F8:G27">
    <cfRule type="containsText" dxfId="741" priority="15" operator="containsText" text="ntitulé">
      <formula>NOT(ISERROR(SEARCH("ntitulé",F8)))</formula>
    </cfRule>
    <cfRule type="containsBlanks" dxfId="740" priority="16">
      <formula>LEN(TRIM(F8))=0</formula>
    </cfRule>
  </conditionalFormatting>
  <conditionalFormatting sqref="I8:J27">
    <cfRule type="containsText" dxfId="739" priority="13" operator="containsText" text="ntitulé">
      <formula>NOT(ISERROR(SEARCH("ntitulé",I8)))</formula>
    </cfRule>
    <cfRule type="containsBlanks" dxfId="738" priority="14">
      <formula>LEN(TRIM(I8))=0</formula>
    </cfRule>
  </conditionalFormatting>
  <conditionalFormatting sqref="L8:M27">
    <cfRule type="containsText" dxfId="737" priority="11" operator="containsText" text="ntitulé">
      <formula>NOT(ISERROR(SEARCH("ntitulé",L8)))</formula>
    </cfRule>
    <cfRule type="containsBlanks" dxfId="736" priority="12">
      <formula>LEN(TRIM(L8))=0</formula>
    </cfRule>
  </conditionalFormatting>
  <conditionalFormatting sqref="O8:P27">
    <cfRule type="containsText" dxfId="735" priority="9" operator="containsText" text="ntitulé">
      <formula>NOT(ISERROR(SEARCH("ntitulé",O8)))</formula>
    </cfRule>
    <cfRule type="containsBlanks" dxfId="734" priority="10">
      <formula>LEN(TRIM(O8))=0</formula>
    </cfRule>
  </conditionalFormatting>
  <conditionalFormatting sqref="F38:G57">
    <cfRule type="containsText" dxfId="733" priority="7" operator="containsText" text="ntitulé">
      <formula>NOT(ISERROR(SEARCH("ntitulé",F38)))</formula>
    </cfRule>
    <cfRule type="containsBlanks" dxfId="732" priority="8">
      <formula>LEN(TRIM(F38))=0</formula>
    </cfRule>
  </conditionalFormatting>
  <conditionalFormatting sqref="I38:J57">
    <cfRule type="containsText" dxfId="731" priority="5" operator="containsText" text="ntitulé">
      <formula>NOT(ISERROR(SEARCH("ntitulé",I38)))</formula>
    </cfRule>
    <cfRule type="containsBlanks" dxfId="730" priority="6">
      <formula>LEN(TRIM(I38))=0</formula>
    </cfRule>
  </conditionalFormatting>
  <hyperlinks>
    <hyperlink ref="A1" location="TAB00!A1" display="Retour page de garde"/>
    <hyperlink ref="A2" location="'TAB9'!A1" display="Retour TAB9"/>
  </hyperlinks>
  <pageMargins left="0.7" right="0.7" top="0.75" bottom="0.75" header="0.3" footer="0.3"/>
  <pageSetup paperSize="8" scale="72" orientation="landscape"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8"/>
  <sheetViews>
    <sheetView topLeftCell="A22" zoomScale="80" zoomScaleNormal="80" workbookViewId="0">
      <selection activeCell="B24" sqref="B24:Q24"/>
    </sheetView>
  </sheetViews>
  <sheetFormatPr baseColWidth="10" defaultColWidth="9.1640625" defaultRowHeight="13.5" x14ac:dyDescent="0.3"/>
  <cols>
    <col min="1" max="1" width="111.1640625" style="77" customWidth="1"/>
    <col min="2" max="6" width="15.5" style="73" customWidth="1"/>
    <col min="7" max="7" width="1.33203125" style="73" customWidth="1"/>
    <col min="8" max="11" width="9.1640625" style="73" customWidth="1"/>
    <col min="12" max="12" width="15.83203125" style="73" bestFit="1" customWidth="1"/>
    <col min="13" max="14" width="16.33203125" style="73" bestFit="1" customWidth="1"/>
    <col min="15" max="16384" width="9.1640625" style="73"/>
  </cols>
  <sheetData>
    <row r="1" spans="1:36" ht="15" x14ac:dyDescent="0.3">
      <c r="A1" s="139" t="s">
        <v>152</v>
      </c>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4" spans="1:36" ht="21" x14ac:dyDescent="0.35">
      <c r="A4" s="161" t="str">
        <f>TAB00!B90&amp;" : "&amp;TAB00!C90</f>
        <v>TAB10 : Synthèse du revenu autorisé des années 2019 à 2023</v>
      </c>
      <c r="B4" s="161"/>
      <c r="C4" s="161"/>
      <c r="D4" s="161"/>
      <c r="E4" s="161"/>
      <c r="F4" s="161"/>
      <c r="G4" s="161"/>
      <c r="H4" s="161"/>
      <c r="I4" s="161"/>
      <c r="J4" s="161"/>
      <c r="K4" s="167"/>
    </row>
    <row r="5" spans="1:36" ht="1.1499999999999999" customHeight="1" x14ac:dyDescent="0.3">
      <c r="C5" s="212"/>
      <c r="G5" s="78"/>
      <c r="H5" s="212"/>
    </row>
    <row r="6" spans="1:36" ht="2.4500000000000002" customHeight="1" x14ac:dyDescent="0.3">
      <c r="A6" s="595"/>
      <c r="B6" s="595"/>
      <c r="C6" s="595"/>
      <c r="D6" s="595"/>
      <c r="E6" s="595"/>
      <c r="F6" s="389"/>
      <c r="G6" s="498"/>
      <c r="H6" s="595"/>
      <c r="I6" s="595"/>
      <c r="J6" s="595"/>
      <c r="K6" s="178"/>
      <c r="N6" s="78"/>
      <c r="O6" s="78"/>
      <c r="P6" s="78"/>
      <c r="Q6" s="78"/>
      <c r="R6" s="78"/>
    </row>
    <row r="7" spans="1:36" ht="2.4500000000000002" customHeight="1" x14ac:dyDescent="0.3">
      <c r="A7" s="595"/>
      <c r="B7" s="595"/>
      <c r="C7" s="595"/>
      <c r="D7" s="595"/>
      <c r="E7" s="595"/>
      <c r="F7" s="389"/>
      <c r="G7" s="498"/>
      <c r="H7" s="595"/>
      <c r="I7" s="595"/>
      <c r="J7" s="595"/>
      <c r="K7" s="178"/>
      <c r="N7" s="78"/>
      <c r="O7" s="78"/>
      <c r="P7" s="78"/>
      <c r="Q7" s="78"/>
      <c r="R7" s="78"/>
    </row>
    <row r="8" spans="1:36" ht="16.5" x14ac:dyDescent="0.3">
      <c r="A8" s="389"/>
      <c r="B8" s="389"/>
      <c r="C8" s="389"/>
      <c r="D8" s="389"/>
      <c r="E8" s="389"/>
      <c r="F8" s="389"/>
      <c r="G8" s="498"/>
      <c r="H8" s="389"/>
      <c r="I8" s="389"/>
      <c r="J8" s="389"/>
      <c r="K8" s="178"/>
      <c r="N8" s="78"/>
      <c r="O8" s="78"/>
      <c r="P8" s="78"/>
      <c r="Q8" s="78"/>
      <c r="R8" s="78"/>
    </row>
    <row r="9" spans="1:36" ht="16.5" x14ac:dyDescent="0.3">
      <c r="A9" s="499" t="s">
        <v>832</v>
      </c>
      <c r="B9" s="292"/>
      <c r="C9" s="389"/>
      <c r="D9" s="389"/>
      <c r="E9" s="389"/>
      <c r="F9" s="389"/>
      <c r="G9" s="498"/>
      <c r="H9" s="389"/>
      <c r="I9" s="389"/>
      <c r="J9" s="389"/>
      <c r="K9" s="178"/>
      <c r="N9" s="78"/>
      <c r="O9" s="78"/>
      <c r="P9" s="78"/>
      <c r="Q9" s="78"/>
      <c r="R9" s="78"/>
    </row>
    <row r="10" spans="1:36" ht="16.5" x14ac:dyDescent="0.3">
      <c r="A10" s="499" t="s">
        <v>833</v>
      </c>
      <c r="B10" s="292"/>
      <c r="C10" s="389"/>
      <c r="D10" s="389"/>
      <c r="E10" s="389"/>
      <c r="F10" s="389"/>
      <c r="G10" s="498"/>
      <c r="H10" s="389"/>
      <c r="I10" s="389"/>
      <c r="J10" s="389"/>
      <c r="K10" s="178"/>
      <c r="N10" s="78"/>
      <c r="O10" s="78"/>
      <c r="P10" s="78"/>
      <c r="Q10" s="78"/>
      <c r="R10" s="78"/>
    </row>
    <row r="11" spans="1:36" ht="16.5" x14ac:dyDescent="0.3">
      <c r="A11" s="499" t="s">
        <v>834</v>
      </c>
      <c r="B11" s="292"/>
      <c r="C11" s="389"/>
      <c r="D11" s="389"/>
      <c r="E11" s="389"/>
      <c r="F11" s="389"/>
      <c r="G11" s="498"/>
      <c r="H11" s="389"/>
      <c r="I11" s="389"/>
      <c r="J11" s="389"/>
      <c r="K11" s="178"/>
      <c r="N11" s="78"/>
      <c r="O11" s="78"/>
      <c r="P11" s="78"/>
      <c r="Q11" s="78"/>
      <c r="R11" s="78"/>
    </row>
    <row r="12" spans="1:36" ht="16.5" x14ac:dyDescent="0.3">
      <c r="A12" s="499" t="s">
        <v>835</v>
      </c>
      <c r="B12" s="292"/>
      <c r="C12" s="389"/>
      <c r="D12" s="389"/>
      <c r="E12" s="389"/>
      <c r="F12" s="389"/>
      <c r="G12" s="498"/>
      <c r="H12" s="389"/>
      <c r="I12" s="389"/>
      <c r="J12" s="389"/>
      <c r="K12" s="178"/>
      <c r="N12" s="78"/>
      <c r="O12" s="78"/>
      <c r="P12" s="78"/>
      <c r="Q12" s="78"/>
      <c r="R12" s="78"/>
    </row>
    <row r="13" spans="1:36" ht="45" x14ac:dyDescent="0.3">
      <c r="A13" s="499" t="s">
        <v>976</v>
      </c>
      <c r="B13" s="292"/>
      <c r="C13" s="561"/>
      <c r="D13" s="561"/>
      <c r="E13" s="561"/>
      <c r="F13" s="561"/>
      <c r="G13" s="498"/>
      <c r="H13" s="561"/>
      <c r="I13" s="561"/>
      <c r="J13" s="561"/>
      <c r="K13" s="178"/>
      <c r="N13" s="78"/>
      <c r="O13" s="78"/>
      <c r="P13" s="78"/>
      <c r="Q13" s="78"/>
      <c r="R13" s="78"/>
    </row>
    <row r="14" spans="1:36" ht="16.5" x14ac:dyDescent="0.3">
      <c r="A14" s="499" t="s">
        <v>377</v>
      </c>
      <c r="B14" s="500">
        <f>SUM(B9:B13)</f>
        <v>0</v>
      </c>
      <c r="C14" s="389"/>
      <c r="D14" s="389"/>
      <c r="E14" s="389"/>
      <c r="F14" s="389"/>
      <c r="G14" s="498"/>
      <c r="H14" s="389"/>
      <c r="I14" s="389"/>
      <c r="J14" s="389"/>
      <c r="K14" s="178"/>
      <c r="N14" s="78"/>
      <c r="O14" s="78"/>
      <c r="P14" s="78"/>
      <c r="Q14" s="78"/>
      <c r="R14" s="78"/>
    </row>
    <row r="15" spans="1:36" ht="16.5" x14ac:dyDescent="0.3">
      <c r="A15" s="499" t="s">
        <v>836</v>
      </c>
      <c r="B15" s="501">
        <f>TAB00!E32</f>
        <v>0</v>
      </c>
      <c r="D15" s="389"/>
      <c r="E15" s="389"/>
      <c r="F15" s="389"/>
      <c r="G15" s="498"/>
      <c r="H15" s="389"/>
      <c r="I15" s="389"/>
      <c r="J15" s="389"/>
      <c r="K15" s="178"/>
      <c r="N15" s="78"/>
      <c r="O15" s="78"/>
      <c r="P15" s="78"/>
      <c r="Q15" s="78"/>
      <c r="R15" s="78"/>
    </row>
    <row r="16" spans="1:36" ht="16.5" x14ac:dyDescent="0.3">
      <c r="A16" s="499" t="s">
        <v>881</v>
      </c>
      <c r="B16" s="501">
        <f>TAB00!F32</f>
        <v>0</v>
      </c>
      <c r="C16" s="389"/>
      <c r="D16" s="389"/>
      <c r="E16" s="389"/>
      <c r="F16" s="389"/>
      <c r="G16" s="498"/>
      <c r="H16" s="389"/>
      <c r="I16" s="389"/>
      <c r="J16" s="389"/>
      <c r="K16" s="178"/>
      <c r="N16" s="78"/>
      <c r="O16" s="78"/>
      <c r="P16" s="78"/>
      <c r="Q16" s="78"/>
      <c r="R16" s="78"/>
    </row>
    <row r="17" spans="1:18" ht="16.5" x14ac:dyDescent="0.3">
      <c r="A17" s="499" t="s">
        <v>962</v>
      </c>
      <c r="B17" s="500">
        <f>B14*(1+B15)*(1+B16)</f>
        <v>0</v>
      </c>
      <c r="C17" s="389"/>
      <c r="D17" s="389"/>
      <c r="E17" s="389"/>
      <c r="F17" s="389"/>
      <c r="G17" s="498"/>
      <c r="H17" s="389"/>
      <c r="I17" s="389"/>
      <c r="J17" s="389"/>
      <c r="K17" s="178"/>
      <c r="N17" s="78"/>
      <c r="O17" s="78"/>
      <c r="P17" s="78"/>
      <c r="Q17" s="78"/>
      <c r="R17" s="78"/>
    </row>
    <row r="18" spans="1:18" ht="16.5" x14ac:dyDescent="0.3">
      <c r="A18" s="389"/>
      <c r="B18" s="389"/>
      <c r="C18" s="389"/>
      <c r="D18" s="389"/>
      <c r="E18" s="389"/>
      <c r="F18" s="389"/>
      <c r="G18" s="498"/>
      <c r="H18" s="389"/>
      <c r="I18" s="389"/>
      <c r="J18" s="389"/>
      <c r="K18" s="178"/>
      <c r="N18" s="78"/>
      <c r="O18" s="78"/>
      <c r="P18" s="78"/>
      <c r="Q18" s="78"/>
      <c r="R18" s="78"/>
    </row>
    <row r="19" spans="1:18" ht="14.45" customHeight="1" x14ac:dyDescent="0.3">
      <c r="A19" s="618" t="str">
        <f>IFERROR(IF(B57-B50-B56&lt;=B17,"C.10.a. le total du revenu autorisé 2019 hors projets spécifiques et hors soldes régulatoires n'excède pas l’enveloppe budgétaire 2017 indexée hors adaptations du plafond des coûts gérables et hors acompte","C.10.a. le total du revenu autorisé 2019  hors projets spécifiques et hors soldes régulatoires ne doit pas excéder l’enveloppe budgétaire 2017 indexée hors adaptations du plafond des coûts gérables et hors acompte."),"C.10.a. le total du revenu autorisé 2019  hors projets spécifiques et hors soldes régulatoires ne doit pas excéder l’enveloppe budgétaire 2017 indexée hors adaptations du plafond des coûts gérables et hors acompte.")</f>
        <v>C.10.a. le total du revenu autorisé 2019 hors projets spécifiques et hors soldes régulatoires n'excède pas l’enveloppe budgétaire 2017 indexée hors adaptations du plafond des coûts gérables et hors acompte</v>
      </c>
      <c r="B19" s="618"/>
      <c r="C19" s="618"/>
      <c r="D19" s="618"/>
      <c r="E19" s="618"/>
      <c r="F19" s="618"/>
      <c r="G19" s="618"/>
      <c r="H19" s="618"/>
      <c r="I19" s="618"/>
      <c r="J19" s="618"/>
      <c r="K19" s="618"/>
      <c r="N19" s="78"/>
      <c r="O19" s="78"/>
      <c r="P19" s="78"/>
      <c r="Q19" s="78"/>
      <c r="R19" s="78"/>
    </row>
    <row r="20" spans="1:18" s="184" customFormat="1" ht="18" customHeight="1" x14ac:dyDescent="0.3">
      <c r="A20" s="502"/>
      <c r="B20" s="502"/>
      <c r="C20" s="502"/>
      <c r="D20" s="503"/>
      <c r="E20" s="505"/>
      <c r="F20" s="505"/>
      <c r="G20" s="506"/>
      <c r="H20" s="502"/>
      <c r="I20" s="504"/>
      <c r="J20" s="505"/>
      <c r="K20" s="182"/>
      <c r="N20" s="97"/>
      <c r="O20" s="97"/>
      <c r="P20" s="97"/>
      <c r="Q20" s="97"/>
      <c r="R20" s="97"/>
    </row>
    <row r="21" spans="1:18" s="184" customFormat="1" ht="18" customHeight="1" x14ac:dyDescent="0.3">
      <c r="A21" s="502"/>
      <c r="B21" s="502"/>
      <c r="C21" s="502"/>
      <c r="D21" s="503"/>
      <c r="E21" s="505"/>
      <c r="F21" s="505"/>
      <c r="G21" s="506"/>
      <c r="H21" s="758" t="s">
        <v>954</v>
      </c>
      <c r="I21" s="765"/>
      <c r="J21" s="765"/>
      <c r="K21" s="766"/>
      <c r="N21" s="97"/>
      <c r="O21" s="97"/>
      <c r="P21" s="97"/>
      <c r="Q21" s="97"/>
      <c r="R21" s="97"/>
    </row>
    <row r="22" spans="1:18" s="78" customFormat="1" ht="27" x14ac:dyDescent="0.3">
      <c r="A22" s="507" t="s">
        <v>2</v>
      </c>
      <c r="B22" s="157" t="s">
        <v>298</v>
      </c>
      <c r="C22" s="157" t="s">
        <v>294</v>
      </c>
      <c r="D22" s="157" t="s">
        <v>295</v>
      </c>
      <c r="E22" s="157" t="s">
        <v>296</v>
      </c>
      <c r="F22" s="157" t="s">
        <v>297</v>
      </c>
      <c r="H22" s="596" t="s">
        <v>955</v>
      </c>
      <c r="I22" s="596" t="s">
        <v>956</v>
      </c>
      <c r="J22" s="596" t="s">
        <v>957</v>
      </c>
      <c r="K22" s="596" t="s">
        <v>958</v>
      </c>
    </row>
    <row r="23" spans="1:18" s="324" customFormat="1" x14ac:dyDescent="0.3">
      <c r="A23" s="582" t="s">
        <v>705</v>
      </c>
      <c r="B23" s="583">
        <f>SUM(B24,B27)</f>
        <v>0</v>
      </c>
      <c r="C23" s="583">
        <f>SUM(C24,C27)</f>
        <v>0</v>
      </c>
      <c r="D23" s="583">
        <f>SUM(D24,D27)</f>
        <v>0</v>
      </c>
      <c r="E23" s="583">
        <f>SUM(E24,E27)</f>
        <v>0</v>
      </c>
      <c r="F23" s="583">
        <f>SUM(F24,F27)</f>
        <v>0</v>
      </c>
      <c r="H23" s="584">
        <f t="shared" ref="H23:H57" si="0">IF(AND(ROUND(B23,0)=0,C23&gt;B23),"INF",IF(AND(ROUND(B23,0)=0,ROUND(C23,0)=0),0,(C23-B23)/B23))</f>
        <v>0</v>
      </c>
      <c r="I23" s="584">
        <f t="shared" ref="I23:I57" si="1">IF(AND(ROUND(C23,0)=0,D23&gt;C23),"INF",IF(AND(ROUND(C23,0)=0,ROUND(D23,0)=0),0,(D23-C23)/C23))</f>
        <v>0</v>
      </c>
      <c r="J23" s="584">
        <f t="shared" ref="J23:J57" si="2">IF(AND(ROUND(D23,0)=0,E23&gt;D23),"INF",IF(AND(ROUND(D23,0)=0,ROUND(E23,0)=0),0,(E23-D23)/D23))</f>
        <v>0</v>
      </c>
      <c r="K23" s="584">
        <f t="shared" ref="K23:K57" si="3">IF(AND(ROUND(E23,0)=0,F23&gt;E23),"INF",IF(AND(ROUND(E23,0)=0,ROUND(F23,0)=0),0,(F23-E23)/E23))</f>
        <v>0</v>
      </c>
    </row>
    <row r="24" spans="1:18" s="324" customFormat="1" x14ac:dyDescent="0.3">
      <c r="A24" s="585" t="s">
        <v>706</v>
      </c>
      <c r="B24" s="583">
        <f>SUM(B25:B26)</f>
        <v>0</v>
      </c>
      <c r="C24" s="583">
        <f>SUM(C25:C26)</f>
        <v>0</v>
      </c>
      <c r="D24" s="583">
        <f>SUM(D25:D26)</f>
        <v>0</v>
      </c>
      <c r="E24" s="583">
        <f>SUM(E25:E26)</f>
        <v>0</v>
      </c>
      <c r="F24" s="583">
        <f>SUM(F25:F26)</f>
        <v>0</v>
      </c>
      <c r="H24" s="584">
        <f t="shared" si="0"/>
        <v>0</v>
      </c>
      <c r="I24" s="584">
        <f t="shared" si="1"/>
        <v>0</v>
      </c>
      <c r="J24" s="584">
        <f t="shared" si="2"/>
        <v>0</v>
      </c>
      <c r="K24" s="584">
        <f t="shared" si="3"/>
        <v>0</v>
      </c>
    </row>
    <row r="25" spans="1:18" s="78" customFormat="1" x14ac:dyDescent="0.3">
      <c r="A25" s="509" t="str">
        <f>'TAB2'!A38</f>
        <v>Charges nettes hors charges nettes liées aux immobilisations</v>
      </c>
      <c r="B25" s="212">
        <f>'TAB2'!P38</f>
        <v>0</v>
      </c>
      <c r="C25" s="212">
        <f>B25*(1+TAB00!$G$32-TAB00!$G$33)</f>
        <v>0</v>
      </c>
      <c r="D25" s="212">
        <f>C25*(1+TAB00!$H$32-TAB00!$H$33)</f>
        <v>0</v>
      </c>
      <c r="E25" s="212">
        <f>D25*(1+TAB00!$I$32-TAB00!$I$33)</f>
        <v>0</v>
      </c>
      <c r="F25" s="212">
        <f>E25*(1+TAB00!$J$32-TAB00!$J$33)</f>
        <v>0</v>
      </c>
      <c r="G25" s="73"/>
      <c r="H25" s="155">
        <f t="shared" si="0"/>
        <v>0</v>
      </c>
      <c r="I25" s="155">
        <f t="shared" si="1"/>
        <v>0</v>
      </c>
      <c r="J25" s="155">
        <f t="shared" si="2"/>
        <v>0</v>
      </c>
      <c r="K25" s="155">
        <f t="shared" si="3"/>
        <v>0</v>
      </c>
    </row>
    <row r="26" spans="1:18" s="78" customFormat="1" x14ac:dyDescent="0.3">
      <c r="A26" s="509" t="str">
        <f>'TAB2'!A45</f>
        <v xml:space="preserve">Charges nettes liées aux immobilisations </v>
      </c>
      <c r="B26" s="212">
        <f>'TAB2'!P45</f>
        <v>0</v>
      </c>
      <c r="C26" s="212">
        <f>B26*(1+TAB00!$G$32)</f>
        <v>0</v>
      </c>
      <c r="D26" s="212">
        <f>C26*(1+TAB00!$H$32)</f>
        <v>0</v>
      </c>
      <c r="E26" s="212">
        <f>D26*(1+TAB00!$I$32)</f>
        <v>0</v>
      </c>
      <c r="F26" s="212">
        <f>E26*(1+TAB00!$J$32)</f>
        <v>0</v>
      </c>
      <c r="G26" s="73"/>
      <c r="H26" s="155">
        <f t="shared" si="0"/>
        <v>0</v>
      </c>
      <c r="I26" s="155">
        <f t="shared" si="1"/>
        <v>0</v>
      </c>
      <c r="J26" s="155">
        <f t="shared" si="2"/>
        <v>0</v>
      </c>
      <c r="K26" s="155">
        <f t="shared" si="3"/>
        <v>0</v>
      </c>
    </row>
    <row r="27" spans="1:18" s="324" customFormat="1" x14ac:dyDescent="0.3">
      <c r="A27" s="585" t="s">
        <v>707</v>
      </c>
      <c r="B27" s="583">
        <f>SUM(B28:B30)</f>
        <v>0</v>
      </c>
      <c r="C27" s="583">
        <f t="shared" ref="C27" si="4">SUM(C28:C30)</f>
        <v>0</v>
      </c>
      <c r="D27" s="583">
        <f>SUM(D28:D30)</f>
        <v>0</v>
      </c>
      <c r="E27" s="583">
        <f>SUM(E28:E30)</f>
        <v>0</v>
      </c>
      <c r="F27" s="583">
        <f>SUM(F28:F30)</f>
        <v>0</v>
      </c>
      <c r="H27" s="584">
        <f t="shared" si="0"/>
        <v>0</v>
      </c>
      <c r="I27" s="584">
        <f t="shared" si="1"/>
        <v>0</v>
      </c>
      <c r="J27" s="584">
        <f t="shared" si="2"/>
        <v>0</v>
      </c>
      <c r="K27" s="584">
        <f t="shared" si="3"/>
        <v>0</v>
      </c>
    </row>
    <row r="28" spans="1:18" s="78" customFormat="1" x14ac:dyDescent="0.3">
      <c r="A28" s="510" t="s">
        <v>582</v>
      </c>
      <c r="B28" s="212">
        <f>SUMIF('TAB4'!$A:$A,'TAB10'!$A28,'TAB4'!F:F)</f>
        <v>0</v>
      </c>
      <c r="C28" s="212">
        <f>SUMIF('TAB4'!$A:$A,'TAB10'!$A28,'TAB4'!G:G)</f>
        <v>0</v>
      </c>
      <c r="D28" s="212">
        <f>SUMIF('TAB4'!$A:$A,'TAB10'!$A28,'TAB4'!H:H)</f>
        <v>0</v>
      </c>
      <c r="E28" s="212">
        <f>SUMIF('TAB4'!$A:$A,'TAB10'!$A28,'TAB4'!I:I)</f>
        <v>0</v>
      </c>
      <c r="F28" s="212">
        <f>SUMIF('TAB4'!$A:$A,'TAB10'!$A28,'TAB4'!J:J)</f>
        <v>0</v>
      </c>
      <c r="G28" s="73"/>
      <c r="H28" s="155">
        <f t="shared" si="0"/>
        <v>0</v>
      </c>
      <c r="I28" s="155">
        <f t="shared" si="1"/>
        <v>0</v>
      </c>
      <c r="J28" s="155">
        <f t="shared" si="2"/>
        <v>0</v>
      </c>
      <c r="K28" s="155">
        <f t="shared" si="3"/>
        <v>0</v>
      </c>
      <c r="L28" s="84"/>
      <c r="M28" s="84"/>
      <c r="N28" s="84"/>
    </row>
    <row r="29" spans="1:18" s="78" customFormat="1" x14ac:dyDescent="0.3">
      <c r="A29" s="510" t="s">
        <v>583</v>
      </c>
      <c r="B29" s="212">
        <f>SUMIF('TAB4'!$A:$A,'TAB10'!$A29,'TAB4'!F:F)</f>
        <v>0</v>
      </c>
      <c r="C29" s="212">
        <f>SUMIF('TAB4'!$A:$A,'TAB10'!$A29,'TAB4'!G:G)</f>
        <v>0</v>
      </c>
      <c r="D29" s="212">
        <f>SUMIF('TAB4'!$A:$A,'TAB10'!$A29,'TAB4'!H:H)</f>
        <v>0</v>
      </c>
      <c r="E29" s="212">
        <f>SUMIF('TAB4'!$A:$A,'TAB10'!$A29,'TAB4'!I:I)</f>
        <v>0</v>
      </c>
      <c r="F29" s="212">
        <f>SUMIF('TAB4'!$A:$A,'TAB10'!$A29,'TAB4'!J:J)</f>
        <v>0</v>
      </c>
      <c r="G29" s="73"/>
      <c r="H29" s="155">
        <f t="shared" si="0"/>
        <v>0</v>
      </c>
      <c r="I29" s="155">
        <f t="shared" si="1"/>
        <v>0</v>
      </c>
      <c r="J29" s="155">
        <f t="shared" si="2"/>
        <v>0</v>
      </c>
      <c r="K29" s="155">
        <f t="shared" si="3"/>
        <v>0</v>
      </c>
      <c r="L29" s="84"/>
      <c r="M29" s="84"/>
      <c r="N29" s="84"/>
    </row>
    <row r="30" spans="1:18" s="78" customFormat="1" x14ac:dyDescent="0.3">
      <c r="A30" s="510" t="s">
        <v>572</v>
      </c>
      <c r="B30" s="212">
        <f>SUMIF('TAB4'!$A:$A,'TAB10'!$A30,'TAB4'!F:F)</f>
        <v>0</v>
      </c>
      <c r="C30" s="212">
        <f>SUMIF('TAB4'!$A:$A,'TAB10'!$A30,'TAB4'!G:G)</f>
        <v>0</v>
      </c>
      <c r="D30" s="212">
        <f>SUMIF('TAB4'!$A:$A,'TAB10'!$A30,'TAB4'!H:H)</f>
        <v>0</v>
      </c>
      <c r="E30" s="212">
        <f>SUMIF('TAB4'!$A:$A,'TAB10'!$A30,'TAB4'!I:I)</f>
        <v>0</v>
      </c>
      <c r="F30" s="212">
        <f>SUMIF('TAB4'!$A:$A,'TAB10'!$A30,'TAB4'!J:J)</f>
        <v>0</v>
      </c>
      <c r="G30" s="73"/>
      <c r="H30" s="155">
        <f t="shared" si="0"/>
        <v>0</v>
      </c>
      <c r="I30" s="155">
        <f t="shared" si="1"/>
        <v>0</v>
      </c>
      <c r="J30" s="155">
        <f t="shared" si="2"/>
        <v>0</v>
      </c>
      <c r="K30" s="155">
        <f t="shared" si="3"/>
        <v>0</v>
      </c>
      <c r="L30" s="84"/>
      <c r="M30" s="84"/>
      <c r="N30" s="84"/>
    </row>
    <row r="31" spans="1:18" s="324" customFormat="1" x14ac:dyDescent="0.3">
      <c r="A31" s="582" t="s">
        <v>839</v>
      </c>
      <c r="B31" s="583">
        <f>SUM(B32,B41)</f>
        <v>0</v>
      </c>
      <c r="C31" s="583">
        <f>SUM(C32,C41)</f>
        <v>0</v>
      </c>
      <c r="D31" s="583">
        <f>SUM(D32,D41)</f>
        <v>0</v>
      </c>
      <c r="E31" s="583">
        <f>SUM(E32,E41)</f>
        <v>0</v>
      </c>
      <c r="F31" s="583">
        <f>SUM(F32,F41)</f>
        <v>0</v>
      </c>
      <c r="H31" s="584">
        <f t="shared" si="0"/>
        <v>0</v>
      </c>
      <c r="I31" s="584">
        <f t="shared" si="1"/>
        <v>0</v>
      </c>
      <c r="J31" s="584">
        <f t="shared" si="2"/>
        <v>0</v>
      </c>
      <c r="K31" s="584">
        <f t="shared" si="3"/>
        <v>0</v>
      </c>
      <c r="L31" s="583"/>
      <c r="M31" s="583"/>
      <c r="N31" s="583"/>
    </row>
    <row r="32" spans="1:18" s="324" customFormat="1" x14ac:dyDescent="0.3">
      <c r="A32" s="586" t="s">
        <v>150</v>
      </c>
      <c r="B32" s="583">
        <f>SUM(B33:B40)</f>
        <v>0</v>
      </c>
      <c r="C32" s="583">
        <f>SUM(C33:C40)</f>
        <v>0</v>
      </c>
      <c r="D32" s="583">
        <f>SUM(D33:D40)</f>
        <v>0</v>
      </c>
      <c r="E32" s="583">
        <f>SUM(E33:E40)</f>
        <v>0</v>
      </c>
      <c r="F32" s="583">
        <f>SUM(F33:F40)</f>
        <v>0</v>
      </c>
      <c r="H32" s="584">
        <f t="shared" si="0"/>
        <v>0</v>
      </c>
      <c r="I32" s="584">
        <f t="shared" si="1"/>
        <v>0</v>
      </c>
      <c r="J32" s="584">
        <f t="shared" si="2"/>
        <v>0</v>
      </c>
      <c r="K32" s="584">
        <f t="shared" si="3"/>
        <v>0</v>
      </c>
    </row>
    <row r="33" spans="1:11" s="78" customFormat="1" x14ac:dyDescent="0.3">
      <c r="A33" s="510" t="str">
        <f>'TAB5'!A8</f>
        <v>Charges et produits émanant de factures de transit émises ou reçues par le GRD</v>
      </c>
      <c r="B33" s="212">
        <f>'TAB5'!B8</f>
        <v>0</v>
      </c>
      <c r="C33" s="212">
        <f>'TAB5'!C8</f>
        <v>0</v>
      </c>
      <c r="D33" s="212">
        <f>'TAB5'!D8</f>
        <v>0</v>
      </c>
      <c r="E33" s="212">
        <f>'TAB5'!E8</f>
        <v>0</v>
      </c>
      <c r="F33" s="212">
        <f>'TAB5'!F8</f>
        <v>0</v>
      </c>
      <c r="G33" s="73"/>
      <c r="H33" s="155">
        <f t="shared" si="0"/>
        <v>0</v>
      </c>
      <c r="I33" s="155">
        <f t="shared" si="1"/>
        <v>0</v>
      </c>
      <c r="J33" s="155">
        <f t="shared" si="2"/>
        <v>0</v>
      </c>
      <c r="K33" s="155">
        <f t="shared" si="3"/>
        <v>0</v>
      </c>
    </row>
    <row r="34" spans="1:11" s="78" customFormat="1" ht="27" x14ac:dyDescent="0.3">
      <c r="A34" s="510" t="str">
        <f>'TAB5'!A9</f>
        <v xml:space="preserve">Charges émanant de factures d’achat d’électricité émises par un fournisseur commercial pour la couverture des pertes en réseau électrique </v>
      </c>
      <c r="B34" s="212">
        <f>'TAB5'!B9</f>
        <v>0</v>
      </c>
      <c r="C34" s="212">
        <f>'TAB5'!C9</f>
        <v>0</v>
      </c>
      <c r="D34" s="212">
        <f>'TAB5'!D9</f>
        <v>0</v>
      </c>
      <c r="E34" s="212">
        <f>'TAB5'!E9</f>
        <v>0</v>
      </c>
      <c r="F34" s="212">
        <f>'TAB5'!F9</f>
        <v>0</v>
      </c>
      <c r="G34" s="73"/>
      <c r="H34" s="155">
        <f t="shared" si="0"/>
        <v>0</v>
      </c>
      <c r="I34" s="155">
        <f t="shared" si="1"/>
        <v>0</v>
      </c>
      <c r="J34" s="155">
        <f t="shared" si="2"/>
        <v>0</v>
      </c>
      <c r="K34" s="155">
        <f t="shared" si="3"/>
        <v>0</v>
      </c>
    </row>
    <row r="35" spans="1:11" s="78" customFormat="1" x14ac:dyDescent="0.3">
      <c r="A35" s="510" t="str">
        <f>'TAB5'!A10</f>
        <v xml:space="preserve">Charges émanant de factures émises par la société FeReSO dans le cadre du processus de réconciliation </v>
      </c>
      <c r="B35" s="212">
        <f>'TAB5'!B10</f>
        <v>0</v>
      </c>
      <c r="C35" s="212">
        <f>'TAB5'!C10</f>
        <v>0</v>
      </c>
      <c r="D35" s="212">
        <f>'TAB5'!D10</f>
        <v>0</v>
      </c>
      <c r="E35" s="212">
        <f>'TAB5'!E10</f>
        <v>0</v>
      </c>
      <c r="F35" s="212">
        <f>'TAB5'!F10</f>
        <v>0</v>
      </c>
      <c r="G35" s="73"/>
      <c r="H35" s="155">
        <f t="shared" si="0"/>
        <v>0</v>
      </c>
      <c r="I35" s="155">
        <f t="shared" si="1"/>
        <v>0</v>
      </c>
      <c r="J35" s="155">
        <f t="shared" si="2"/>
        <v>0</v>
      </c>
      <c r="K35" s="155">
        <f t="shared" si="3"/>
        <v>0</v>
      </c>
    </row>
    <row r="36" spans="1:11" s="78" customFormat="1" x14ac:dyDescent="0.3">
      <c r="A36" s="510" t="str">
        <f>'TAB5'!A11</f>
        <v xml:space="preserve">Redevance de voirie </v>
      </c>
      <c r="B36" s="212">
        <f>'TAB5'!B11</f>
        <v>0</v>
      </c>
      <c r="C36" s="212">
        <f>'TAB5'!C11</f>
        <v>0</v>
      </c>
      <c r="D36" s="212">
        <f>'TAB5'!D11</f>
        <v>0</v>
      </c>
      <c r="E36" s="212">
        <f>'TAB5'!E11</f>
        <v>0</v>
      </c>
      <c r="F36" s="212">
        <f>'TAB5'!F11</f>
        <v>0</v>
      </c>
      <c r="G36" s="73"/>
      <c r="H36" s="155">
        <f t="shared" si="0"/>
        <v>0</v>
      </c>
      <c r="I36" s="155">
        <f t="shared" si="1"/>
        <v>0</v>
      </c>
      <c r="J36" s="155">
        <f t="shared" si="2"/>
        <v>0</v>
      </c>
      <c r="K36" s="155">
        <f t="shared" si="3"/>
        <v>0</v>
      </c>
    </row>
    <row r="37" spans="1:11" s="78" customFormat="1" x14ac:dyDescent="0.3">
      <c r="A37" s="510" t="str">
        <f>'TAB5'!A12</f>
        <v>Charge fiscale résultant de l'application de l'impôt des sociétés</v>
      </c>
      <c r="B37" s="212">
        <f>'TAB5'!B12</f>
        <v>0</v>
      </c>
      <c r="C37" s="212">
        <f>'TAB5'!C12</f>
        <v>0</v>
      </c>
      <c r="D37" s="212">
        <f>'TAB5'!D12</f>
        <v>0</v>
      </c>
      <c r="E37" s="212">
        <f>'TAB5'!E12</f>
        <v>0</v>
      </c>
      <c r="F37" s="212">
        <f>'TAB5'!F12</f>
        <v>0</v>
      </c>
      <c r="G37" s="73"/>
      <c r="H37" s="155">
        <f t="shared" si="0"/>
        <v>0</v>
      </c>
      <c r="I37" s="155">
        <f t="shared" si="1"/>
        <v>0</v>
      </c>
      <c r="J37" s="155">
        <f t="shared" si="2"/>
        <v>0</v>
      </c>
      <c r="K37" s="155">
        <f t="shared" si="3"/>
        <v>0</v>
      </c>
    </row>
    <row r="38" spans="1:11" s="78" customFormat="1" x14ac:dyDescent="0.3">
      <c r="A38" s="510" t="str">
        <f>'TAB5'!A13</f>
        <v>Autres impôts, taxes, redevances, surcharges, précomptes immobiliers et mobiliers</v>
      </c>
      <c r="B38" s="212">
        <f>'TAB5'!B13</f>
        <v>0</v>
      </c>
      <c r="C38" s="212">
        <f>'TAB5'!C13</f>
        <v>0</v>
      </c>
      <c r="D38" s="212">
        <f>'TAB5'!D13</f>
        <v>0</v>
      </c>
      <c r="E38" s="212">
        <f>'TAB5'!E13</f>
        <v>0</v>
      </c>
      <c r="F38" s="212">
        <f>'TAB5'!F13</f>
        <v>0</v>
      </c>
      <c r="G38" s="73"/>
      <c r="H38" s="155">
        <f t="shared" si="0"/>
        <v>0</v>
      </c>
      <c r="I38" s="155">
        <f t="shared" si="1"/>
        <v>0</v>
      </c>
      <c r="J38" s="155">
        <f t="shared" si="2"/>
        <v>0</v>
      </c>
      <c r="K38" s="155">
        <f t="shared" si="3"/>
        <v>0</v>
      </c>
    </row>
    <row r="39" spans="1:11" s="78" customFormat="1" x14ac:dyDescent="0.3">
      <c r="A39" s="510" t="str">
        <f>'TAB5'!A14</f>
        <v>Cotisations de responsabilisation de l’ONSSAPL</v>
      </c>
      <c r="B39" s="212">
        <f>'TAB5'!B14</f>
        <v>0</v>
      </c>
      <c r="C39" s="212">
        <f>'TAB5'!C14</f>
        <v>0</v>
      </c>
      <c r="D39" s="212">
        <f>'TAB5'!D14</f>
        <v>0</v>
      </c>
      <c r="E39" s="212">
        <f>'TAB5'!E14</f>
        <v>0</v>
      </c>
      <c r="F39" s="212">
        <f>'TAB5'!F14</f>
        <v>0</v>
      </c>
      <c r="G39" s="73"/>
      <c r="H39" s="155">
        <f t="shared" si="0"/>
        <v>0</v>
      </c>
      <c r="I39" s="155">
        <f t="shared" si="1"/>
        <v>0</v>
      </c>
      <c r="J39" s="155">
        <f t="shared" si="2"/>
        <v>0</v>
      </c>
      <c r="K39" s="155">
        <f t="shared" si="3"/>
        <v>0</v>
      </c>
    </row>
    <row r="40" spans="1:11" s="78" customFormat="1" x14ac:dyDescent="0.3">
      <c r="A40" s="510" t="str">
        <f>'TAB5'!A15</f>
        <v>Charges de pension non-capitalisées</v>
      </c>
      <c r="B40" s="212">
        <f>'TAB5'!B15</f>
        <v>0</v>
      </c>
      <c r="C40" s="212">
        <f>'TAB5'!C15</f>
        <v>0</v>
      </c>
      <c r="D40" s="212">
        <f>'TAB5'!D15</f>
        <v>0</v>
      </c>
      <c r="E40" s="212">
        <f>'TAB5'!E15</f>
        <v>0</v>
      </c>
      <c r="F40" s="212">
        <f>'TAB5'!F15</f>
        <v>0</v>
      </c>
      <c r="G40" s="73"/>
      <c r="H40" s="155">
        <f t="shared" si="0"/>
        <v>0</v>
      </c>
      <c r="I40" s="155">
        <f t="shared" si="1"/>
        <v>0</v>
      </c>
      <c r="J40" s="155">
        <f t="shared" si="2"/>
        <v>0</v>
      </c>
      <c r="K40" s="155">
        <f t="shared" si="3"/>
        <v>0</v>
      </c>
    </row>
    <row r="41" spans="1:11" s="324" customFormat="1" x14ac:dyDescent="0.3">
      <c r="A41" s="587" t="s">
        <v>151</v>
      </c>
      <c r="B41" s="583">
        <f>SUM(B42:B49)</f>
        <v>0</v>
      </c>
      <c r="C41" s="583">
        <f>SUM(C42:C49)</f>
        <v>0</v>
      </c>
      <c r="D41" s="583">
        <f>SUM(D42:D49)</f>
        <v>0</v>
      </c>
      <c r="E41" s="583">
        <f>SUM(E42:E49)</f>
        <v>0</v>
      </c>
      <c r="F41" s="583">
        <f>SUM(F42:F49)</f>
        <v>0</v>
      </c>
      <c r="H41" s="584">
        <f t="shared" si="0"/>
        <v>0</v>
      </c>
      <c r="I41" s="584">
        <f t="shared" si="1"/>
        <v>0</v>
      </c>
      <c r="J41" s="584">
        <f t="shared" si="2"/>
        <v>0</v>
      </c>
      <c r="K41" s="584">
        <f t="shared" si="3"/>
        <v>0</v>
      </c>
    </row>
    <row r="42" spans="1:11" s="78" customFormat="1" ht="27" x14ac:dyDescent="0.3">
      <c r="A42" s="510" t="str">
        <f>'TAB5'!A19</f>
        <v>Charges émanant de factures d’achat d'électricité émises par un fournisseur commercial pour l'alimentation de la clientèle propre du GRD</v>
      </c>
      <c r="B42" s="212">
        <f>'TAB5'!B19</f>
        <v>0</v>
      </c>
      <c r="C42" s="212">
        <f>'TAB5'!C19</f>
        <v>0</v>
      </c>
      <c r="D42" s="212">
        <f>'TAB5'!D19</f>
        <v>0</v>
      </c>
      <c r="E42" s="212">
        <f>'TAB5'!E19</f>
        <v>0</v>
      </c>
      <c r="F42" s="212">
        <f>'TAB5'!F19</f>
        <v>0</v>
      </c>
      <c r="G42" s="73"/>
      <c r="H42" s="155">
        <f t="shared" si="0"/>
        <v>0</v>
      </c>
      <c r="I42" s="155">
        <f t="shared" si="1"/>
        <v>0</v>
      </c>
      <c r="J42" s="155">
        <f t="shared" si="2"/>
        <v>0</v>
      </c>
      <c r="K42" s="155">
        <f t="shared" si="3"/>
        <v>0</v>
      </c>
    </row>
    <row r="43" spans="1:11" s="78" customFormat="1" x14ac:dyDescent="0.3">
      <c r="A43" s="510" t="str">
        <f>'TAB5'!A20</f>
        <v>Charges de distribution supportées par le GRD pour l'alimentation de clientèle propre</v>
      </c>
      <c r="B43" s="212">
        <f>'TAB5'!B20</f>
        <v>0</v>
      </c>
      <c r="C43" s="212">
        <f>'TAB5'!C20</f>
        <v>0</v>
      </c>
      <c r="D43" s="212">
        <f>'TAB5'!D20</f>
        <v>0</v>
      </c>
      <c r="E43" s="212">
        <f>'TAB5'!E20</f>
        <v>0</v>
      </c>
      <c r="F43" s="212">
        <f>'TAB5'!F20</f>
        <v>0</v>
      </c>
      <c r="G43" s="73"/>
      <c r="H43" s="155">
        <f t="shared" si="0"/>
        <v>0</v>
      </c>
      <c r="I43" s="155">
        <f t="shared" si="1"/>
        <v>0</v>
      </c>
      <c r="J43" s="155">
        <f t="shared" si="2"/>
        <v>0</v>
      </c>
      <c r="K43" s="155">
        <f t="shared" si="3"/>
        <v>0</v>
      </c>
    </row>
    <row r="44" spans="1:11" s="324" customFormat="1" x14ac:dyDescent="0.3">
      <c r="A44" s="510" t="str">
        <f>'TAB5'!A21</f>
        <v>Charges de transport supportées par le GRD pour l'alimentation de clientèle propre</v>
      </c>
      <c r="B44" s="212">
        <f>'TAB5'!B21</f>
        <v>0</v>
      </c>
      <c r="C44" s="212">
        <f>'TAB5'!C21</f>
        <v>0</v>
      </c>
      <c r="D44" s="212">
        <f>'TAB5'!D21</f>
        <v>0</v>
      </c>
      <c r="E44" s="212">
        <f>'TAB5'!E21</f>
        <v>0</v>
      </c>
      <c r="F44" s="212">
        <f>'TAB5'!F21</f>
        <v>0</v>
      </c>
      <c r="G44" s="73"/>
      <c r="H44" s="155">
        <f t="shared" si="0"/>
        <v>0</v>
      </c>
      <c r="I44" s="155">
        <f t="shared" si="1"/>
        <v>0</v>
      </c>
      <c r="J44" s="155">
        <f t="shared" si="2"/>
        <v>0</v>
      </c>
      <c r="K44" s="155">
        <f t="shared" si="3"/>
        <v>0</v>
      </c>
    </row>
    <row r="45" spans="1:11" ht="27" x14ac:dyDescent="0.3">
      <c r="A45" s="510" t="str">
        <f>'TAB5'!A22</f>
        <v xml:space="preserve">Produits issus de la facturation de la fourniture d’électricité à la clientèle propre du gestionnaire de réseau de distribution ainsi que le montant de la compensation versée par la CREG </v>
      </c>
      <c r="B45" s="212">
        <f>'TAB5'!B22</f>
        <v>0</v>
      </c>
      <c r="C45" s="212">
        <f>'TAB5'!C22</f>
        <v>0</v>
      </c>
      <c r="D45" s="212">
        <f>'TAB5'!D22</f>
        <v>0</v>
      </c>
      <c r="E45" s="212">
        <f>'TAB5'!E22</f>
        <v>0</v>
      </c>
      <c r="F45" s="212">
        <f>'TAB5'!F22</f>
        <v>0</v>
      </c>
      <c r="H45" s="155">
        <f t="shared" si="0"/>
        <v>0</v>
      </c>
      <c r="I45" s="155">
        <f t="shared" si="1"/>
        <v>0</v>
      </c>
      <c r="J45" s="155">
        <f t="shared" si="2"/>
        <v>0</v>
      </c>
      <c r="K45" s="155">
        <f t="shared" si="3"/>
        <v>0</v>
      </c>
    </row>
    <row r="46" spans="1:11" x14ac:dyDescent="0.3">
      <c r="A46" s="510" t="str">
        <f>'TAB5'!A23</f>
        <v xml:space="preserve">Charges d’achat des certificats verts </v>
      </c>
      <c r="B46" s="212">
        <f>'TAB5'!B23</f>
        <v>0</v>
      </c>
      <c r="C46" s="212">
        <f>'TAB5'!C23</f>
        <v>0</v>
      </c>
      <c r="D46" s="212">
        <f>'TAB5'!D23</f>
        <v>0</v>
      </c>
      <c r="E46" s="212">
        <f>'TAB5'!E23</f>
        <v>0</v>
      </c>
      <c r="F46" s="212">
        <f>'TAB5'!F23</f>
        <v>0</v>
      </c>
      <c r="H46" s="155">
        <f t="shared" si="0"/>
        <v>0</v>
      </c>
      <c r="I46" s="155">
        <f t="shared" si="1"/>
        <v>0</v>
      </c>
      <c r="J46" s="155">
        <f t="shared" si="2"/>
        <v>0</v>
      </c>
      <c r="K46" s="155">
        <f t="shared" si="3"/>
        <v>0</v>
      </c>
    </row>
    <row r="47" spans="1:11" x14ac:dyDescent="0.3">
      <c r="A47" s="510" t="str">
        <f>'TAB5'!A24</f>
        <v>Primes « Qualiwatt » versées aux utilisateurs de réseau</v>
      </c>
      <c r="B47" s="212">
        <f>'TAB5'!B24</f>
        <v>0</v>
      </c>
      <c r="C47" s="212">
        <f>'TAB5'!C24</f>
        <v>0</v>
      </c>
      <c r="D47" s="212">
        <f>'TAB5'!D24</f>
        <v>0</v>
      </c>
      <c r="E47" s="212">
        <f>'TAB5'!E24</f>
        <v>0</v>
      </c>
      <c r="F47" s="212">
        <f>'TAB5'!F24</f>
        <v>0</v>
      </c>
      <c r="H47" s="155">
        <f t="shared" si="0"/>
        <v>0</v>
      </c>
      <c r="I47" s="155">
        <f t="shared" si="1"/>
        <v>0</v>
      </c>
      <c r="J47" s="155">
        <f t="shared" si="2"/>
        <v>0</v>
      </c>
      <c r="K47" s="155">
        <f t="shared" si="3"/>
        <v>0</v>
      </c>
    </row>
    <row r="48" spans="1:11" x14ac:dyDescent="0.3">
      <c r="A48" s="510" t="str">
        <f>'TAB5'!A25</f>
        <v xml:space="preserve">Charges émanant de factures émises par la société FeReSO dans le cadre du processus de réconciliation </v>
      </c>
      <c r="B48" s="212">
        <f>'TAB5'!B25</f>
        <v>0</v>
      </c>
      <c r="C48" s="212">
        <f>'TAB5'!C25</f>
        <v>0</v>
      </c>
      <c r="D48" s="212">
        <f>'TAB5'!D25</f>
        <v>0</v>
      </c>
      <c r="E48" s="212">
        <f>'TAB5'!E25</f>
        <v>0</v>
      </c>
      <c r="F48" s="212">
        <f>'TAB5'!F25</f>
        <v>0</v>
      </c>
      <c r="H48" s="155">
        <f t="shared" si="0"/>
        <v>0</v>
      </c>
      <c r="I48" s="155">
        <f t="shared" si="1"/>
        <v>0</v>
      </c>
      <c r="J48" s="155">
        <f t="shared" si="2"/>
        <v>0</v>
      </c>
      <c r="K48" s="155">
        <f t="shared" si="3"/>
        <v>0</v>
      </c>
    </row>
    <row r="49" spans="1:11" x14ac:dyDescent="0.3">
      <c r="A49" s="510" t="str">
        <f>'TAB5'!A26</f>
        <v xml:space="preserve">Indemnités versées aux fournisseurs d’électricité résultant du retard de placement des compteurs à budget </v>
      </c>
      <c r="B49" s="212">
        <f>'TAB5'!B26</f>
        <v>0</v>
      </c>
      <c r="C49" s="212">
        <f>'TAB5'!C26</f>
        <v>0</v>
      </c>
      <c r="D49" s="212">
        <f>'TAB5'!D26</f>
        <v>0</v>
      </c>
      <c r="E49" s="212">
        <f>'TAB5'!E26</f>
        <v>0</v>
      </c>
      <c r="F49" s="212">
        <f>'TAB5'!F26</f>
        <v>0</v>
      </c>
      <c r="H49" s="155">
        <f t="shared" si="0"/>
        <v>0</v>
      </c>
      <c r="I49" s="155">
        <f t="shared" si="1"/>
        <v>0</v>
      </c>
      <c r="J49" s="155">
        <f t="shared" si="2"/>
        <v>0</v>
      </c>
      <c r="K49" s="155">
        <f t="shared" si="3"/>
        <v>0</v>
      </c>
    </row>
    <row r="50" spans="1:11" s="324" customFormat="1" x14ac:dyDescent="0.3">
      <c r="A50" s="588" t="s">
        <v>787</v>
      </c>
      <c r="B50" s="583">
        <f>SUM(B51:B52)</f>
        <v>0</v>
      </c>
      <c r="C50" s="583">
        <f t="shared" ref="C50" si="5">SUM(C51:C52)</f>
        <v>0</v>
      </c>
      <c r="D50" s="583">
        <f>SUM(D51:D52)</f>
        <v>0</v>
      </c>
      <c r="E50" s="583">
        <f>SUM(E51:E52)</f>
        <v>0</v>
      </c>
      <c r="F50" s="583">
        <f>SUM(F51:F52)</f>
        <v>0</v>
      </c>
      <c r="H50" s="584">
        <f t="shared" si="0"/>
        <v>0</v>
      </c>
      <c r="I50" s="584">
        <f t="shared" si="1"/>
        <v>0</v>
      </c>
      <c r="J50" s="584">
        <f t="shared" si="2"/>
        <v>0</v>
      </c>
      <c r="K50" s="584">
        <f t="shared" si="3"/>
        <v>0</v>
      </c>
    </row>
    <row r="51" spans="1:11" x14ac:dyDescent="0.3">
      <c r="A51" s="511" t="s">
        <v>708</v>
      </c>
      <c r="B51" s="212">
        <f>SUM('TAB7'!B11)</f>
        <v>0</v>
      </c>
      <c r="C51" s="212">
        <f>SUM('TAB7'!C11)</f>
        <v>0</v>
      </c>
      <c r="D51" s="212">
        <f>SUM('TAB7'!D11)</f>
        <v>0</v>
      </c>
      <c r="E51" s="212">
        <f>SUM('TAB7'!E11)</f>
        <v>0</v>
      </c>
      <c r="F51" s="212">
        <f>SUM('TAB7'!F11)</f>
        <v>0</v>
      </c>
      <c r="H51" s="155">
        <f t="shared" si="0"/>
        <v>0</v>
      </c>
      <c r="I51" s="155">
        <f t="shared" si="1"/>
        <v>0</v>
      </c>
      <c r="J51" s="155">
        <f t="shared" si="2"/>
        <v>0</v>
      </c>
      <c r="K51" s="155">
        <f t="shared" si="3"/>
        <v>0</v>
      </c>
    </row>
    <row r="52" spans="1:11" x14ac:dyDescent="0.3">
      <c r="A52" s="511" t="s">
        <v>709</v>
      </c>
      <c r="B52" s="212">
        <f>SUM('TAB7'!B10)</f>
        <v>0</v>
      </c>
      <c r="C52" s="212">
        <f>SUM('TAB7'!C10)</f>
        <v>0</v>
      </c>
      <c r="D52" s="212">
        <f>SUM('TAB7'!D10)</f>
        <v>0</v>
      </c>
      <c r="E52" s="212">
        <f>SUM('TAB7'!E10)</f>
        <v>0</v>
      </c>
      <c r="F52" s="212">
        <f>SUM('TAB7'!F10)</f>
        <v>0</v>
      </c>
      <c r="H52" s="155">
        <f t="shared" si="0"/>
        <v>0</v>
      </c>
      <c r="I52" s="155">
        <f t="shared" si="1"/>
        <v>0</v>
      </c>
      <c r="J52" s="155">
        <f t="shared" si="2"/>
        <v>0</v>
      </c>
      <c r="K52" s="155">
        <f t="shared" si="3"/>
        <v>0</v>
      </c>
    </row>
    <row r="53" spans="1:11" s="324" customFormat="1" x14ac:dyDescent="0.3">
      <c r="A53" s="588" t="s">
        <v>95</v>
      </c>
      <c r="B53" s="583">
        <f>SUM(B54:B55)</f>
        <v>0</v>
      </c>
      <c r="C53" s="583">
        <f t="shared" ref="C53" si="6">SUM(C54:C55)</f>
        <v>0</v>
      </c>
      <c r="D53" s="583">
        <f>SUM(D54:D55)</f>
        <v>0</v>
      </c>
      <c r="E53" s="583">
        <f>SUM(E54:E55)</f>
        <v>0</v>
      </c>
      <c r="F53" s="583">
        <f>SUM(F54:F55)</f>
        <v>0</v>
      </c>
      <c r="H53" s="584">
        <f t="shared" si="0"/>
        <v>0</v>
      </c>
      <c r="I53" s="584">
        <f t="shared" si="1"/>
        <v>0</v>
      </c>
      <c r="J53" s="584">
        <f t="shared" si="2"/>
        <v>0</v>
      </c>
      <c r="K53" s="584">
        <f t="shared" si="3"/>
        <v>0</v>
      </c>
    </row>
    <row r="54" spans="1:11" s="324" customFormat="1" x14ac:dyDescent="0.3">
      <c r="A54" s="586" t="s">
        <v>150</v>
      </c>
      <c r="B54" s="583">
        <f>'TAB6'!C9</f>
        <v>0</v>
      </c>
      <c r="C54" s="583">
        <f>'TAB6'!D9</f>
        <v>0</v>
      </c>
      <c r="D54" s="583">
        <f>'TAB6'!E9</f>
        <v>0</v>
      </c>
      <c r="E54" s="583">
        <f>'TAB6'!F9</f>
        <v>0</v>
      </c>
      <c r="F54" s="583">
        <f>'TAB6'!G9</f>
        <v>0</v>
      </c>
      <c r="H54" s="584">
        <f t="shared" si="0"/>
        <v>0</v>
      </c>
      <c r="I54" s="584">
        <f t="shared" si="1"/>
        <v>0</v>
      </c>
      <c r="J54" s="584">
        <f t="shared" si="2"/>
        <v>0</v>
      </c>
      <c r="K54" s="584">
        <f t="shared" si="3"/>
        <v>0</v>
      </c>
    </row>
    <row r="55" spans="1:11" s="324" customFormat="1" x14ac:dyDescent="0.3">
      <c r="A55" s="587" t="s">
        <v>151</v>
      </c>
      <c r="B55" s="583">
        <f>'TAB6'!C10</f>
        <v>0</v>
      </c>
      <c r="C55" s="583">
        <f>'TAB6'!D10</f>
        <v>0</v>
      </c>
      <c r="D55" s="583">
        <f>'TAB6'!E10</f>
        <v>0</v>
      </c>
      <c r="E55" s="583">
        <f>'TAB6'!F10</f>
        <v>0</v>
      </c>
      <c r="F55" s="583">
        <f>'TAB6'!G10</f>
        <v>0</v>
      </c>
      <c r="H55" s="584">
        <f t="shared" si="0"/>
        <v>0</v>
      </c>
      <c r="I55" s="584">
        <f t="shared" si="1"/>
        <v>0</v>
      </c>
      <c r="J55" s="584">
        <f t="shared" si="2"/>
        <v>0</v>
      </c>
      <c r="K55" s="584">
        <f t="shared" si="3"/>
        <v>0</v>
      </c>
    </row>
    <row r="56" spans="1:11" s="324" customFormat="1" x14ac:dyDescent="0.3">
      <c r="A56" s="588" t="s">
        <v>840</v>
      </c>
      <c r="B56" s="583">
        <f>'TAB8'!G30*-1</f>
        <v>0</v>
      </c>
      <c r="C56" s="583">
        <f>'TAB8'!H30*-1</f>
        <v>0</v>
      </c>
      <c r="D56" s="583">
        <f>'TAB8'!I30*-1</f>
        <v>0</v>
      </c>
      <c r="E56" s="583">
        <f>'TAB8'!J30*-1</f>
        <v>0</v>
      </c>
      <c r="F56" s="583">
        <f>'TAB8'!K30*-1</f>
        <v>0</v>
      </c>
      <c r="H56" s="584">
        <f t="shared" si="0"/>
        <v>0</v>
      </c>
      <c r="I56" s="584">
        <f t="shared" si="1"/>
        <v>0</v>
      </c>
      <c r="J56" s="584">
        <f t="shared" si="2"/>
        <v>0</v>
      </c>
      <c r="K56" s="584">
        <f t="shared" si="3"/>
        <v>0</v>
      </c>
    </row>
    <row r="57" spans="1:11" s="324" customFormat="1" x14ac:dyDescent="0.3">
      <c r="A57" s="589" t="s">
        <v>54</v>
      </c>
      <c r="B57" s="583">
        <f>SUM(B23,B31,B50,B53,B56)</f>
        <v>0</v>
      </c>
      <c r="C57" s="583">
        <f>SUM(C23,C31,C50,C53,C56)</f>
        <v>0</v>
      </c>
      <c r="D57" s="583">
        <f>SUM(D23,D31,D50,D53,D56)</f>
        <v>0</v>
      </c>
      <c r="E57" s="583">
        <f>SUM(E23,E31,E50,E53,E56)</f>
        <v>0</v>
      </c>
      <c r="F57" s="583">
        <f>SUM(F23,F31,F50,F53,F56)</f>
        <v>0</v>
      </c>
      <c r="H57" s="584">
        <f t="shared" si="0"/>
        <v>0</v>
      </c>
      <c r="I57" s="584">
        <f t="shared" si="1"/>
        <v>0</v>
      </c>
      <c r="J57" s="584">
        <f t="shared" si="2"/>
        <v>0</v>
      </c>
      <c r="K57" s="584">
        <f t="shared" si="3"/>
        <v>0</v>
      </c>
    </row>
    <row r="60" spans="1:11" x14ac:dyDescent="0.3">
      <c r="A60" s="619" t="s">
        <v>841</v>
      </c>
      <c r="B60" s="619"/>
      <c r="C60" s="619"/>
      <c r="D60" s="619"/>
      <c r="E60" s="619"/>
      <c r="F60" s="619"/>
      <c r="H60" s="619"/>
      <c r="I60" s="619"/>
      <c r="J60" s="619"/>
      <c r="K60" s="619"/>
    </row>
    <row r="62" spans="1:11" x14ac:dyDescent="0.3">
      <c r="A62" s="70" t="s">
        <v>842</v>
      </c>
      <c r="B62" s="212">
        <f>SUM(B63:B65)</f>
        <v>0</v>
      </c>
      <c r="C62" s="212">
        <f>SUM(C63:C65)</f>
        <v>0</v>
      </c>
      <c r="D62" s="212">
        <f>SUM(D63:D65)</f>
        <v>0</v>
      </c>
      <c r="E62" s="212">
        <f>SUM(E63:E65)</f>
        <v>0</v>
      </c>
      <c r="F62" s="212">
        <f>SUM(F63:F65)</f>
        <v>0</v>
      </c>
      <c r="H62" s="155">
        <f t="shared" ref="H62:K68" si="7">IF(AND(ROUND(B62,0)=0,C62&gt;B62),"INF",IF(AND(ROUND(B62,0)=0,ROUND(C62,0)=0),0,(C62-B62)/B62))</f>
        <v>0</v>
      </c>
      <c r="I62" s="155">
        <f t="shared" si="7"/>
        <v>0</v>
      </c>
      <c r="J62" s="155">
        <f t="shared" si="7"/>
        <v>0</v>
      </c>
      <c r="K62" s="155">
        <f t="shared" si="7"/>
        <v>0</v>
      </c>
    </row>
    <row r="63" spans="1:11" x14ac:dyDescent="0.3">
      <c r="A63" s="510" t="s">
        <v>582</v>
      </c>
      <c r="B63" s="212">
        <f t="shared" ref="B63:C65" si="8">B28</f>
        <v>0</v>
      </c>
      <c r="C63" s="212">
        <f t="shared" si="8"/>
        <v>0</v>
      </c>
      <c r="D63" s="212">
        <f t="shared" ref="D63:F65" si="9">D28</f>
        <v>0</v>
      </c>
      <c r="E63" s="212">
        <f t="shared" si="9"/>
        <v>0</v>
      </c>
      <c r="F63" s="212">
        <f t="shared" si="9"/>
        <v>0</v>
      </c>
      <c r="H63" s="155">
        <f t="shared" si="7"/>
        <v>0</v>
      </c>
      <c r="I63" s="155">
        <f t="shared" si="7"/>
        <v>0</v>
      </c>
      <c r="J63" s="155">
        <f t="shared" si="7"/>
        <v>0</v>
      </c>
      <c r="K63" s="155">
        <f t="shared" si="7"/>
        <v>0</v>
      </c>
    </row>
    <row r="64" spans="1:11" x14ac:dyDescent="0.3">
      <c r="A64" s="510" t="s">
        <v>583</v>
      </c>
      <c r="B64" s="212">
        <f t="shared" si="8"/>
        <v>0</v>
      </c>
      <c r="C64" s="212">
        <f t="shared" si="8"/>
        <v>0</v>
      </c>
      <c r="D64" s="212">
        <f t="shared" si="9"/>
        <v>0</v>
      </c>
      <c r="E64" s="212">
        <f t="shared" si="9"/>
        <v>0</v>
      </c>
      <c r="F64" s="212">
        <f t="shared" si="9"/>
        <v>0</v>
      </c>
      <c r="H64" s="155">
        <f t="shared" si="7"/>
        <v>0</v>
      </c>
      <c r="I64" s="155">
        <f t="shared" si="7"/>
        <v>0</v>
      </c>
      <c r="J64" s="155">
        <f t="shared" si="7"/>
        <v>0</v>
      </c>
      <c r="K64" s="155">
        <f t="shared" si="7"/>
        <v>0</v>
      </c>
    </row>
    <row r="65" spans="1:11" x14ac:dyDescent="0.3">
      <c r="A65" s="510" t="s">
        <v>572</v>
      </c>
      <c r="B65" s="212">
        <f t="shared" si="8"/>
        <v>0</v>
      </c>
      <c r="C65" s="212">
        <f t="shared" si="8"/>
        <v>0</v>
      </c>
      <c r="D65" s="212">
        <f t="shared" si="9"/>
        <v>0</v>
      </c>
      <c r="E65" s="212">
        <f t="shared" si="9"/>
        <v>0</v>
      </c>
      <c r="F65" s="212">
        <f t="shared" si="9"/>
        <v>0</v>
      </c>
      <c r="H65" s="155">
        <f t="shared" si="7"/>
        <v>0</v>
      </c>
      <c r="I65" s="155">
        <f t="shared" si="7"/>
        <v>0</v>
      </c>
      <c r="J65" s="155">
        <f t="shared" si="7"/>
        <v>0</v>
      </c>
      <c r="K65" s="155">
        <f t="shared" si="7"/>
        <v>0</v>
      </c>
    </row>
    <row r="66" spans="1:11" x14ac:dyDescent="0.3">
      <c r="A66" s="70" t="s">
        <v>843</v>
      </c>
      <c r="B66" s="212">
        <f>B41</f>
        <v>0</v>
      </c>
      <c r="C66" s="212">
        <f>C41</f>
        <v>0</v>
      </c>
      <c r="D66" s="212">
        <f>D41</f>
        <v>0</v>
      </c>
      <c r="E66" s="212">
        <f>E41</f>
        <v>0</v>
      </c>
      <c r="F66" s="212">
        <f>F41</f>
        <v>0</v>
      </c>
      <c r="H66" s="155">
        <f t="shared" si="7"/>
        <v>0</v>
      </c>
      <c r="I66" s="155">
        <f t="shared" si="7"/>
        <v>0</v>
      </c>
      <c r="J66" s="155">
        <f t="shared" si="7"/>
        <v>0</v>
      </c>
      <c r="K66" s="155">
        <f t="shared" si="7"/>
        <v>0</v>
      </c>
    </row>
    <row r="67" spans="1:11" x14ac:dyDescent="0.3">
      <c r="A67" s="70" t="s">
        <v>95</v>
      </c>
      <c r="B67" s="212">
        <f>B55</f>
        <v>0</v>
      </c>
      <c r="C67" s="212">
        <f>C55</f>
        <v>0</v>
      </c>
      <c r="D67" s="212">
        <f>D55</f>
        <v>0</v>
      </c>
      <c r="E67" s="212">
        <f>E55</f>
        <v>0</v>
      </c>
      <c r="F67" s="212">
        <f>F55</f>
        <v>0</v>
      </c>
      <c r="H67" s="155">
        <f t="shared" si="7"/>
        <v>0</v>
      </c>
      <c r="I67" s="155">
        <f t="shared" si="7"/>
        <v>0</v>
      </c>
      <c r="J67" s="155">
        <f t="shared" si="7"/>
        <v>0</v>
      </c>
      <c r="K67" s="155">
        <f t="shared" si="7"/>
        <v>0</v>
      </c>
    </row>
    <row r="68" spans="1:11" x14ac:dyDescent="0.3">
      <c r="A68" s="508" t="s">
        <v>844</v>
      </c>
      <c r="B68" s="212">
        <f>SUM(B62,B66:B67)</f>
        <v>0</v>
      </c>
      <c r="C68" s="212">
        <f>SUM(C62,C66:C67)</f>
        <v>0</v>
      </c>
      <c r="D68" s="212">
        <f>SUM(D62,D66:D67)</f>
        <v>0</v>
      </c>
      <c r="E68" s="212">
        <f>SUM(E62,E66:E67)</f>
        <v>0</v>
      </c>
      <c r="F68" s="212">
        <f>SUM(F62,F66:F67)</f>
        <v>0</v>
      </c>
      <c r="H68" s="155">
        <f t="shared" si="7"/>
        <v>0</v>
      </c>
      <c r="I68" s="155">
        <f t="shared" si="7"/>
        <v>0</v>
      </c>
      <c r="J68" s="155">
        <f t="shared" si="7"/>
        <v>0</v>
      </c>
      <c r="K68" s="155">
        <f t="shared" si="7"/>
        <v>0</v>
      </c>
    </row>
  </sheetData>
  <mergeCells count="1">
    <mergeCell ref="H21:K21"/>
  </mergeCells>
  <conditionalFormatting sqref="D20:D21">
    <cfRule type="cellIs" dxfId="729" priority="17" operator="equal">
      <formula>"O"</formula>
    </cfRule>
    <cfRule type="cellIs" dxfId="728" priority="18" operator="equal">
      <formula>"P"</formula>
    </cfRule>
  </conditionalFormatting>
  <conditionalFormatting sqref="B11:B13">
    <cfRule type="containsText" dxfId="727" priority="5" operator="containsText" text="ntitulé">
      <formula>NOT(ISERROR(SEARCH("ntitulé",B11)))</formula>
    </cfRule>
    <cfRule type="containsBlanks" dxfId="726" priority="6">
      <formula>LEN(TRIM(B11))=0</formula>
    </cfRule>
  </conditionalFormatting>
  <conditionalFormatting sqref="B10">
    <cfRule type="containsText" dxfId="725" priority="3" operator="containsText" text="ntitulé">
      <formula>NOT(ISERROR(SEARCH("ntitulé",B10)))</formula>
    </cfRule>
    <cfRule type="containsBlanks" dxfId="724" priority="4">
      <formula>LEN(TRIM(B10))=0</formula>
    </cfRule>
  </conditionalFormatting>
  <conditionalFormatting sqref="B9">
    <cfRule type="containsText" dxfId="723" priority="7" operator="containsText" text="ntitulé">
      <formula>NOT(ISERROR(SEARCH("ntitulé",B9)))</formula>
    </cfRule>
    <cfRule type="containsBlanks" dxfId="722" priority="8">
      <formula>LEN(TRIM(B9))=0</formula>
    </cfRule>
  </conditionalFormatting>
  <conditionalFormatting sqref="A19:K19">
    <cfRule type="containsText" dxfId="721" priority="1" operator="containsText" text="C.10.a. le total du revenu autorisé 2019  (contrôlables, non contrôlables, marge équitable) hors projets spécifiques et hors transport ne doit pas excéder l’enveloppe budgétaire 2017 indexée hors adaptations du plafond des coûts gérables et hors transport">
      <formula>NOT(ISERROR(SEARCH("C.10.a. le total du revenu autorisé 2019  (contrôlables, non contrôlables, marge équitable) hors projets spécifiques et hors transport ne doit pas excéder l’enveloppe budgétaire 2017 indexée hors adaptations du plafond des coûts gérables et hors transport",A19)))</formula>
    </cfRule>
    <cfRule type="containsText" dxfId="720" priority="2" operator="containsText" text="C.10.a. le total du revenu autorisé 2019  (contrôlables, non contrôlables, marge équitable) hors projets spécifiques et hors transport n'excède pas l’enveloppe budgétaire 2017 indexée hors adaptations du plafond des coûts gérables et hors transport">
      <formula>NOT(ISERROR(SEARCH("C.10.a. le total du revenu autorisé 2019  (contrôlables, non contrôlables, marge équitable) hors projets spécifiques et hors transport n'excède pas l’enveloppe budgétaire 2017 indexée hors adaptations du plafond des coûts gérables et hors transport",A19)))</formula>
    </cfRule>
  </conditionalFormatting>
  <hyperlinks>
    <hyperlink ref="A1" location="TAB00!A1" display="Retour page de garde"/>
  </hyperlinks>
  <pageMargins left="0.7" right="0.7" top="0.75" bottom="0.75" header="0.3" footer="0.3"/>
  <pageSetup paperSize="8" scale="78" fitToHeight="0" orientation="portrait" verticalDpi="300" r:id="rId1"/>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49"/>
  <sheetViews>
    <sheetView zoomScale="70" zoomScaleNormal="70" workbookViewId="0">
      <selection activeCell="B24" sqref="B24:Q24"/>
    </sheetView>
  </sheetViews>
  <sheetFormatPr baseColWidth="10" defaultColWidth="9.1640625" defaultRowHeight="13.5" x14ac:dyDescent="0.3"/>
  <cols>
    <col min="1" max="1" width="16.5" style="647" customWidth="1"/>
    <col min="2" max="2" width="86.33203125" style="303" customWidth="1"/>
    <col min="3" max="3" width="14.83203125" style="184" customWidth="1"/>
    <col min="4" max="4" width="7.83203125" style="184" customWidth="1"/>
    <col min="5" max="5" width="14.83203125" style="184" customWidth="1"/>
    <col min="6" max="6" width="7.83203125" style="184" customWidth="1"/>
    <col min="7" max="7" width="14.83203125" style="184" customWidth="1"/>
    <col min="8" max="8" width="7.83203125" style="184" customWidth="1"/>
    <col min="9" max="9" width="14.83203125" style="184" customWidth="1"/>
    <col min="10" max="10" width="7.83203125" style="184" customWidth="1"/>
    <col min="11" max="11" width="14.83203125" style="184" customWidth="1"/>
    <col min="12" max="12" width="7.83203125" style="184" customWidth="1"/>
    <col min="13" max="13" width="14.83203125" style="184" customWidth="1"/>
    <col min="14" max="14" width="7.83203125" style="184" customWidth="1"/>
    <col min="15" max="15" width="14.83203125" style="184" customWidth="1"/>
    <col min="16" max="16" width="7.83203125" style="184" customWidth="1"/>
    <col min="17" max="17" width="16.6640625" style="184" customWidth="1"/>
    <col min="18" max="18" width="1" style="184" customWidth="1"/>
    <col min="19" max="19" width="9.5" style="184" customWidth="1"/>
    <col min="20" max="20" width="12.1640625" style="184" customWidth="1"/>
    <col min="21" max="21" width="15.83203125" style="184" bestFit="1" customWidth="1"/>
    <col min="22" max="22" width="16.33203125" style="184" bestFit="1" customWidth="1"/>
    <col min="23" max="23" width="15.83203125" style="184" bestFit="1" customWidth="1"/>
    <col min="24" max="25" width="16.33203125" style="184" bestFit="1" customWidth="1"/>
    <col min="26" max="16384" width="9.1640625" style="184"/>
  </cols>
  <sheetData>
    <row r="1" spans="1:47" ht="15" x14ac:dyDescent="0.3">
      <c r="B1" s="650" t="s">
        <v>152</v>
      </c>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row>
    <row r="4" spans="1:47" ht="21" x14ac:dyDescent="0.3">
      <c r="B4" s="651" t="str">
        <f>TAB00!B91&amp;" : "&amp;TAB00!C91</f>
        <v xml:space="preserve">TAB10.1 : Synthèse du revenu autorisé des années 2019 à 2023 par secteur </v>
      </c>
      <c r="C4" s="651"/>
      <c r="D4" s="651"/>
      <c r="E4" s="651"/>
      <c r="F4" s="651"/>
      <c r="G4" s="651"/>
      <c r="H4" s="651"/>
      <c r="I4" s="651"/>
      <c r="J4" s="651"/>
      <c r="K4" s="651"/>
      <c r="L4" s="651"/>
      <c r="M4" s="651"/>
      <c r="N4" s="651"/>
      <c r="O4" s="651"/>
      <c r="P4" s="651"/>
      <c r="Q4" s="651"/>
      <c r="R4" s="97"/>
      <c r="S4" s="97"/>
    </row>
    <row r="5" spans="1:47" x14ac:dyDescent="0.3">
      <c r="E5" s="304"/>
      <c r="F5" s="304"/>
      <c r="G5" s="304"/>
      <c r="H5" s="304"/>
      <c r="R5" s="97"/>
      <c r="S5" s="97"/>
    </row>
    <row r="6" spans="1:47" ht="33.6" customHeight="1" x14ac:dyDescent="0.3">
      <c r="B6" s="819" t="s">
        <v>354</v>
      </c>
      <c r="C6" s="819"/>
      <c r="D6" s="819"/>
      <c r="E6" s="819"/>
      <c r="F6" s="819"/>
      <c r="G6" s="819"/>
      <c r="H6" s="819"/>
      <c r="I6" s="819"/>
      <c r="J6" s="819"/>
      <c r="K6" s="819"/>
      <c r="L6" s="819"/>
      <c r="M6" s="819"/>
      <c r="N6" s="819"/>
      <c r="O6" s="819"/>
      <c r="P6" s="819"/>
      <c r="Q6" s="819"/>
      <c r="R6" s="506"/>
      <c r="S6" s="819" t="s">
        <v>977</v>
      </c>
      <c r="T6" s="819"/>
      <c r="Y6" s="97"/>
      <c r="Z6" s="97"/>
      <c r="AA6" s="97"/>
      <c r="AB6" s="97"/>
      <c r="AC6" s="97"/>
    </row>
    <row r="7" spans="1:47" s="97" customFormat="1" ht="27" x14ac:dyDescent="0.3">
      <c r="A7" s="647"/>
      <c r="B7" s="563" t="s">
        <v>2</v>
      </c>
      <c r="C7" s="820" t="s">
        <v>666</v>
      </c>
      <c r="D7" s="821"/>
      <c r="E7" s="820" t="s">
        <v>511</v>
      </c>
      <c r="F7" s="821"/>
      <c r="G7" s="820" t="s">
        <v>339</v>
      </c>
      <c r="H7" s="821"/>
      <c r="I7" s="820" t="s">
        <v>512</v>
      </c>
      <c r="J7" s="821"/>
      <c r="K7" s="820" t="s">
        <v>513</v>
      </c>
      <c r="L7" s="821"/>
      <c r="M7" s="820" t="s">
        <v>341</v>
      </c>
      <c r="N7" s="821"/>
      <c r="O7" s="820" t="s">
        <v>343</v>
      </c>
      <c r="P7" s="821"/>
      <c r="Q7" s="626" t="s">
        <v>54</v>
      </c>
      <c r="S7" s="626" t="s">
        <v>963</v>
      </c>
      <c r="T7" s="626" t="s">
        <v>964</v>
      </c>
    </row>
    <row r="8" spans="1:47" s="97" customFormat="1" x14ac:dyDescent="0.3">
      <c r="A8" s="652"/>
      <c r="B8" s="653" t="s">
        <v>705</v>
      </c>
      <c r="C8" s="304">
        <f>SUM(C9,C12)</f>
        <v>0</v>
      </c>
      <c r="D8" s="654">
        <f>IFERROR(C8/$Q8,0)</f>
        <v>0</v>
      </c>
      <c r="E8" s="304">
        <f t="shared" ref="E8:O8" si="0">SUM(E9,E12)</f>
        <v>0</v>
      </c>
      <c r="F8" s="654">
        <f>IFERROR(E8/$Q8,0)</f>
        <v>0</v>
      </c>
      <c r="G8" s="304">
        <f t="shared" si="0"/>
        <v>0</v>
      </c>
      <c r="H8" s="654">
        <f>IFERROR(G8/$Q8,0)</f>
        <v>0</v>
      </c>
      <c r="I8" s="304">
        <f t="shared" si="0"/>
        <v>0</v>
      </c>
      <c r="J8" s="654">
        <f>IFERROR(I8/$Q8,0)</f>
        <v>0</v>
      </c>
      <c r="K8" s="304">
        <f t="shared" si="0"/>
        <v>0</v>
      </c>
      <c r="L8" s="654">
        <f>IFERROR(K8/$Q8,0)</f>
        <v>0</v>
      </c>
      <c r="M8" s="304">
        <f t="shared" si="0"/>
        <v>0</v>
      </c>
      <c r="N8" s="654">
        <f>IFERROR(M8/$Q8,0)</f>
        <v>0</v>
      </c>
      <c r="O8" s="304">
        <f t="shared" si="0"/>
        <v>0</v>
      </c>
      <c r="P8" s="654">
        <f>IFERROR(O8/$Q8,0)</f>
        <v>0</v>
      </c>
      <c r="Q8" s="184">
        <f>+SUM(C8,E8,G8,I8,K8,M8,O8)</f>
        <v>0</v>
      </c>
      <c r="R8" s="184"/>
      <c r="S8" s="304">
        <f>'TAB10'!$B$23</f>
        <v>0</v>
      </c>
      <c r="T8" s="640">
        <f>Q8-S8</f>
        <v>0</v>
      </c>
    </row>
    <row r="9" spans="1:47" s="97" customFormat="1" ht="13.5" customHeight="1" x14ac:dyDescent="0.3">
      <c r="A9" s="812" t="s">
        <v>980</v>
      </c>
      <c r="B9" s="655" t="s">
        <v>706</v>
      </c>
      <c r="C9" s="304">
        <f>SUM(C10:C11)</f>
        <v>0</v>
      </c>
      <c r="D9" s="654">
        <f t="shared" ref="D9:F42" si="1">IFERROR(C9/$Q9,0)</f>
        <v>0</v>
      </c>
      <c r="E9" s="304">
        <f t="shared" ref="E9:O9" si="2">SUM(E10:E11)</f>
        <v>0</v>
      </c>
      <c r="F9" s="654">
        <f t="shared" si="1"/>
        <v>0</v>
      </c>
      <c r="G9" s="304">
        <f t="shared" si="2"/>
        <v>0</v>
      </c>
      <c r="H9" s="654">
        <f t="shared" ref="H9" si="3">IFERROR(G9/$Q9,0)</f>
        <v>0</v>
      </c>
      <c r="I9" s="304">
        <f t="shared" si="2"/>
        <v>0</v>
      </c>
      <c r="J9" s="654">
        <f t="shared" ref="J9" si="4">IFERROR(I9/$Q9,0)</f>
        <v>0</v>
      </c>
      <c r="K9" s="304">
        <f t="shared" si="2"/>
        <v>0</v>
      </c>
      <c r="L9" s="654">
        <f t="shared" ref="L9" si="5">IFERROR(K9/$Q9,0)</f>
        <v>0</v>
      </c>
      <c r="M9" s="304">
        <f t="shared" si="2"/>
        <v>0</v>
      </c>
      <c r="N9" s="654">
        <f t="shared" ref="N9" si="6">IFERROR(M9/$Q9,0)</f>
        <v>0</v>
      </c>
      <c r="O9" s="304">
        <f t="shared" si="2"/>
        <v>0</v>
      </c>
      <c r="P9" s="654">
        <f t="shared" ref="P9" si="7">IFERROR(O9/$Q9,0)</f>
        <v>0</v>
      </c>
      <c r="Q9" s="184">
        <f t="shared" ref="Q9:Q42" si="8">+SUM(C9,E9,G9,I9,K9,M9,O9)</f>
        <v>0</v>
      </c>
      <c r="R9" s="184"/>
      <c r="S9" s="304">
        <f>'TAB10'!$B$24</f>
        <v>0</v>
      </c>
      <c r="T9" s="640">
        <f t="shared" ref="T9:T15" si="9">Q9-S9</f>
        <v>0</v>
      </c>
    </row>
    <row r="10" spans="1:47" s="97" customFormat="1" ht="13.5" customHeight="1" x14ac:dyDescent="0.3">
      <c r="A10" s="813"/>
      <c r="B10" s="656" t="str">
        <f>'TAB2'!A38</f>
        <v>Charges nettes hors charges nettes liées aux immobilisations</v>
      </c>
      <c r="C10" s="292"/>
      <c r="D10" s="654">
        <f t="shared" si="1"/>
        <v>0</v>
      </c>
      <c r="E10" s="292"/>
      <c r="F10" s="654">
        <f t="shared" si="1"/>
        <v>0</v>
      </c>
      <c r="G10" s="292"/>
      <c r="H10" s="654">
        <f t="shared" ref="H10" si="10">IFERROR(G10/$Q10,0)</f>
        <v>0</v>
      </c>
      <c r="I10" s="292"/>
      <c r="J10" s="654">
        <f t="shared" ref="J10" si="11">IFERROR(I10/$Q10,0)</f>
        <v>0</v>
      </c>
      <c r="K10" s="292"/>
      <c r="L10" s="654">
        <f t="shared" ref="L10" si="12">IFERROR(K10/$Q10,0)</f>
        <v>0</v>
      </c>
      <c r="M10" s="292"/>
      <c r="N10" s="654">
        <f t="shared" ref="N10" si="13">IFERROR(M10/$Q10,0)</f>
        <v>0</v>
      </c>
      <c r="O10" s="292"/>
      <c r="P10" s="654">
        <f t="shared" ref="P10" si="14">IFERROR(O10/$Q10,0)</f>
        <v>0</v>
      </c>
      <c r="Q10" s="184">
        <f t="shared" si="8"/>
        <v>0</v>
      </c>
      <c r="R10" s="184"/>
      <c r="S10" s="304">
        <f>'TAB10'!$B$25</f>
        <v>0</v>
      </c>
      <c r="T10" s="640">
        <f t="shared" si="9"/>
        <v>0</v>
      </c>
    </row>
    <row r="11" spans="1:47" s="97" customFormat="1" ht="13.5" customHeight="1" x14ac:dyDescent="0.3">
      <c r="A11" s="813"/>
      <c r="B11" s="656" t="str">
        <f>'TAB2'!A45</f>
        <v xml:space="preserve">Charges nettes liées aux immobilisations </v>
      </c>
      <c r="C11" s="292"/>
      <c r="D11" s="654">
        <f t="shared" si="1"/>
        <v>0</v>
      </c>
      <c r="E11" s="292"/>
      <c r="F11" s="654">
        <f t="shared" si="1"/>
        <v>0</v>
      </c>
      <c r="G11" s="292"/>
      <c r="H11" s="654">
        <f t="shared" ref="H11" si="15">IFERROR(G11/$Q11,0)</f>
        <v>0</v>
      </c>
      <c r="I11" s="292"/>
      <c r="J11" s="654">
        <f t="shared" ref="J11" si="16">IFERROR(I11/$Q11,0)</f>
        <v>0</v>
      </c>
      <c r="K11" s="292"/>
      <c r="L11" s="654">
        <f t="shared" ref="L11" si="17">IFERROR(K11/$Q11,0)</f>
        <v>0</v>
      </c>
      <c r="M11" s="292"/>
      <c r="N11" s="654">
        <f t="shared" ref="N11" si="18">IFERROR(M11/$Q11,0)</f>
        <v>0</v>
      </c>
      <c r="O11" s="292"/>
      <c r="P11" s="654">
        <f t="shared" ref="P11" si="19">IFERROR(O11/$Q11,0)</f>
        <v>0</v>
      </c>
      <c r="Q11" s="184">
        <f t="shared" si="8"/>
        <v>0</v>
      </c>
      <c r="R11" s="184"/>
      <c r="S11" s="304">
        <f>'TAB10'!$B$26</f>
        <v>0</v>
      </c>
      <c r="T11" s="640">
        <f t="shared" si="9"/>
        <v>0</v>
      </c>
    </row>
    <row r="12" spans="1:47" s="97" customFormat="1" ht="13.5" customHeight="1" x14ac:dyDescent="0.3">
      <c r="A12" s="813"/>
      <c r="B12" s="655" t="s">
        <v>707</v>
      </c>
      <c r="C12" s="304">
        <f>SUM(C13:C15)</f>
        <v>0</v>
      </c>
      <c r="D12" s="654">
        <f t="shared" si="1"/>
        <v>0</v>
      </c>
      <c r="E12" s="304">
        <f t="shared" ref="E12:O12" si="20">SUM(E13:E15)</f>
        <v>0</v>
      </c>
      <c r="F12" s="654">
        <f t="shared" si="1"/>
        <v>0</v>
      </c>
      <c r="G12" s="304">
        <f t="shared" si="20"/>
        <v>0</v>
      </c>
      <c r="H12" s="654">
        <f t="shared" ref="H12" si="21">IFERROR(G12/$Q12,0)</f>
        <v>0</v>
      </c>
      <c r="I12" s="304">
        <f t="shared" si="20"/>
        <v>0</v>
      </c>
      <c r="J12" s="654">
        <f t="shared" ref="J12" si="22">IFERROR(I12/$Q12,0)</f>
        <v>0</v>
      </c>
      <c r="K12" s="304">
        <f t="shared" si="20"/>
        <v>0</v>
      </c>
      <c r="L12" s="654">
        <f t="shared" ref="L12" si="23">IFERROR(K12/$Q12,0)</f>
        <v>0</v>
      </c>
      <c r="M12" s="304">
        <f t="shared" si="20"/>
        <v>0</v>
      </c>
      <c r="N12" s="654">
        <f t="shared" ref="N12" si="24">IFERROR(M12/$Q12,0)</f>
        <v>0</v>
      </c>
      <c r="O12" s="304">
        <f t="shared" si="20"/>
        <v>0</v>
      </c>
      <c r="P12" s="654">
        <f t="shared" ref="P12" si="25">IFERROR(O12/$Q12,0)</f>
        <v>0</v>
      </c>
      <c r="Q12" s="184">
        <f t="shared" si="8"/>
        <v>0</v>
      </c>
      <c r="R12" s="184"/>
      <c r="S12" s="304">
        <f>'TAB10'!$B$27</f>
        <v>0</v>
      </c>
      <c r="T12" s="640">
        <f t="shared" si="9"/>
        <v>0</v>
      </c>
    </row>
    <row r="13" spans="1:47" s="97" customFormat="1" ht="13.5" customHeight="1" x14ac:dyDescent="0.3">
      <c r="A13" s="813"/>
      <c r="B13" s="657" t="s">
        <v>582</v>
      </c>
      <c r="C13" s="292"/>
      <c r="D13" s="654">
        <f t="shared" si="1"/>
        <v>0</v>
      </c>
      <c r="E13" s="292"/>
      <c r="F13" s="654">
        <f t="shared" si="1"/>
        <v>0</v>
      </c>
      <c r="G13" s="292"/>
      <c r="H13" s="654">
        <f t="shared" ref="H13" si="26">IFERROR(G13/$Q13,0)</f>
        <v>0</v>
      </c>
      <c r="I13" s="292"/>
      <c r="J13" s="654">
        <f t="shared" ref="J13" si="27">IFERROR(I13/$Q13,0)</f>
        <v>0</v>
      </c>
      <c r="K13" s="292"/>
      <c r="L13" s="654">
        <f t="shared" ref="L13" si="28">IFERROR(K13/$Q13,0)</f>
        <v>0</v>
      </c>
      <c r="M13" s="292"/>
      <c r="N13" s="654">
        <f t="shared" ref="N13" si="29">IFERROR(M13/$Q13,0)</f>
        <v>0</v>
      </c>
      <c r="O13" s="292"/>
      <c r="P13" s="654">
        <f t="shared" ref="P13" si="30">IFERROR(O13/$Q13,0)</f>
        <v>0</v>
      </c>
      <c r="Q13" s="184">
        <f t="shared" si="8"/>
        <v>0</v>
      </c>
      <c r="R13" s="184"/>
      <c r="S13" s="304">
        <f>'TAB10'!$B$28</f>
        <v>0</v>
      </c>
      <c r="T13" s="640">
        <f t="shared" si="9"/>
        <v>0</v>
      </c>
      <c r="U13" s="640"/>
      <c r="V13" s="640"/>
      <c r="W13" s="640"/>
      <c r="X13" s="640"/>
      <c r="Y13" s="640"/>
    </row>
    <row r="14" spans="1:47" s="97" customFormat="1" ht="13.5" customHeight="1" x14ac:dyDescent="0.3">
      <c r="A14" s="813"/>
      <c r="B14" s="657" t="s">
        <v>583</v>
      </c>
      <c r="C14" s="292"/>
      <c r="D14" s="654">
        <f t="shared" si="1"/>
        <v>0</v>
      </c>
      <c r="E14" s="292"/>
      <c r="F14" s="654">
        <f t="shared" si="1"/>
        <v>0</v>
      </c>
      <c r="G14" s="292"/>
      <c r="H14" s="654">
        <f t="shared" ref="H14" si="31">IFERROR(G14/$Q14,0)</f>
        <v>0</v>
      </c>
      <c r="I14" s="292"/>
      <c r="J14" s="654">
        <f t="shared" ref="J14" si="32">IFERROR(I14/$Q14,0)</f>
        <v>0</v>
      </c>
      <c r="K14" s="292"/>
      <c r="L14" s="654">
        <f t="shared" ref="L14" si="33">IFERROR(K14/$Q14,0)</f>
        <v>0</v>
      </c>
      <c r="M14" s="292"/>
      <c r="N14" s="654">
        <f t="shared" ref="N14" si="34">IFERROR(M14/$Q14,0)</f>
        <v>0</v>
      </c>
      <c r="O14" s="292"/>
      <c r="P14" s="654">
        <f t="shared" ref="P14" si="35">IFERROR(O14/$Q14,0)</f>
        <v>0</v>
      </c>
      <c r="Q14" s="184">
        <f t="shared" si="8"/>
        <v>0</v>
      </c>
      <c r="R14" s="184"/>
      <c r="S14" s="304">
        <f>'TAB10'!$B$29</f>
        <v>0</v>
      </c>
      <c r="T14" s="640">
        <f t="shared" si="9"/>
        <v>0</v>
      </c>
      <c r="U14" s="640"/>
      <c r="V14" s="640"/>
      <c r="W14" s="640"/>
      <c r="X14" s="640"/>
      <c r="Y14" s="640"/>
    </row>
    <row r="15" spans="1:47" s="97" customFormat="1" ht="13.5" customHeight="1" x14ac:dyDescent="0.3">
      <c r="A15" s="814"/>
      <c r="B15" s="657" t="s">
        <v>572</v>
      </c>
      <c r="C15" s="292"/>
      <c r="D15" s="654">
        <f t="shared" si="1"/>
        <v>0</v>
      </c>
      <c r="E15" s="292"/>
      <c r="F15" s="654">
        <f t="shared" si="1"/>
        <v>0</v>
      </c>
      <c r="G15" s="292"/>
      <c r="H15" s="654">
        <f t="shared" ref="H15" si="36">IFERROR(G15/$Q15,0)</f>
        <v>0</v>
      </c>
      <c r="I15" s="292"/>
      <c r="J15" s="654">
        <f t="shared" ref="J15" si="37">IFERROR(I15/$Q15,0)</f>
        <v>0</v>
      </c>
      <c r="K15" s="292"/>
      <c r="L15" s="654">
        <f t="shared" ref="L15" si="38">IFERROR(K15/$Q15,0)</f>
        <v>0</v>
      </c>
      <c r="M15" s="292"/>
      <c r="N15" s="654">
        <f t="shared" ref="N15" si="39">IFERROR(M15/$Q15,0)</f>
        <v>0</v>
      </c>
      <c r="O15" s="292"/>
      <c r="P15" s="654">
        <f t="shared" ref="P15" si="40">IFERROR(O15/$Q15,0)</f>
        <v>0</v>
      </c>
      <c r="Q15" s="184">
        <f t="shared" si="8"/>
        <v>0</v>
      </c>
      <c r="R15" s="184"/>
      <c r="S15" s="304">
        <f>'TAB10'!$B$30</f>
        <v>0</v>
      </c>
      <c r="T15" s="640">
        <f t="shared" si="9"/>
        <v>0</v>
      </c>
      <c r="U15" s="640"/>
      <c r="V15" s="640"/>
      <c r="W15" s="640"/>
      <c r="X15" s="640"/>
      <c r="Y15" s="640"/>
    </row>
    <row r="16" spans="1:47" s="97" customFormat="1" x14ac:dyDescent="0.3">
      <c r="A16" s="648"/>
      <c r="B16" s="653" t="s">
        <v>839</v>
      </c>
      <c r="C16" s="304">
        <f>SUM(C17,C26)</f>
        <v>0</v>
      </c>
      <c r="D16" s="654">
        <f t="shared" si="1"/>
        <v>0</v>
      </c>
      <c r="E16" s="304">
        <f t="shared" ref="E16:O16" si="41">SUM(E17,E26)</f>
        <v>0</v>
      </c>
      <c r="F16" s="654">
        <f t="shared" si="1"/>
        <v>0</v>
      </c>
      <c r="G16" s="304">
        <f t="shared" si="41"/>
        <v>0</v>
      </c>
      <c r="H16" s="654">
        <f t="shared" ref="H16" si="42">IFERROR(G16/$Q16,0)</f>
        <v>0</v>
      </c>
      <c r="I16" s="304">
        <f t="shared" si="41"/>
        <v>0</v>
      </c>
      <c r="J16" s="654">
        <f t="shared" ref="J16" si="43">IFERROR(I16/$Q16,0)</f>
        <v>0</v>
      </c>
      <c r="K16" s="304">
        <f t="shared" si="41"/>
        <v>0</v>
      </c>
      <c r="L16" s="654">
        <f t="shared" ref="L16" si="44">IFERROR(K16/$Q16,0)</f>
        <v>0</v>
      </c>
      <c r="M16" s="304">
        <f t="shared" si="41"/>
        <v>0</v>
      </c>
      <c r="N16" s="654">
        <f t="shared" ref="N16" si="45">IFERROR(M16/$Q16,0)</f>
        <v>0</v>
      </c>
      <c r="O16" s="304">
        <f t="shared" si="41"/>
        <v>0</v>
      </c>
      <c r="P16" s="654">
        <f t="shared" ref="P16" si="46">IFERROR(O16/$Q16,0)</f>
        <v>0</v>
      </c>
      <c r="Q16" s="184">
        <f t="shared" si="8"/>
        <v>0</v>
      </c>
      <c r="R16" s="184"/>
      <c r="S16" s="304">
        <f>'TAB10'!$B$30</f>
        <v>0</v>
      </c>
      <c r="T16" s="640">
        <f t="shared" ref="T16:T42" si="47">Q16-S16</f>
        <v>0</v>
      </c>
      <c r="U16" s="640"/>
      <c r="V16" s="640"/>
      <c r="W16" s="640"/>
      <c r="X16" s="640"/>
      <c r="Y16" s="640"/>
    </row>
    <row r="17" spans="1:20" s="97" customFormat="1" x14ac:dyDescent="0.3">
      <c r="A17" s="815" t="s">
        <v>981</v>
      </c>
      <c r="B17" s="658" t="s">
        <v>150</v>
      </c>
      <c r="C17" s="304">
        <f>SUM(C18:C25)</f>
        <v>0</v>
      </c>
      <c r="D17" s="654">
        <f t="shared" si="1"/>
        <v>0</v>
      </c>
      <c r="E17" s="304">
        <f t="shared" ref="E17:O17" si="48">SUM(E18:E25)</f>
        <v>0</v>
      </c>
      <c r="F17" s="654">
        <f t="shared" si="1"/>
        <v>0</v>
      </c>
      <c r="G17" s="304">
        <f t="shared" si="48"/>
        <v>0</v>
      </c>
      <c r="H17" s="654">
        <f t="shared" ref="H17" si="49">IFERROR(G17/$Q17,0)</f>
        <v>0</v>
      </c>
      <c r="I17" s="304">
        <f t="shared" si="48"/>
        <v>0</v>
      </c>
      <c r="J17" s="654">
        <f t="shared" ref="J17" si="50">IFERROR(I17/$Q17,0)</f>
        <v>0</v>
      </c>
      <c r="K17" s="304">
        <f t="shared" si="48"/>
        <v>0</v>
      </c>
      <c r="L17" s="654">
        <f t="shared" ref="L17" si="51">IFERROR(K17/$Q17,0)</f>
        <v>0</v>
      </c>
      <c r="M17" s="304">
        <f t="shared" si="48"/>
        <v>0</v>
      </c>
      <c r="N17" s="654">
        <f t="shared" ref="N17" si="52">IFERROR(M17/$Q17,0)</f>
        <v>0</v>
      </c>
      <c r="O17" s="304">
        <f t="shared" si="48"/>
        <v>0</v>
      </c>
      <c r="P17" s="654">
        <f t="shared" ref="P17" si="53">IFERROR(O17/$Q17,0)</f>
        <v>0</v>
      </c>
      <c r="Q17" s="184">
        <f t="shared" si="8"/>
        <v>0</v>
      </c>
      <c r="R17" s="184"/>
      <c r="S17" s="304">
        <f>'TAB10'!$B$30</f>
        <v>0</v>
      </c>
      <c r="T17" s="640">
        <f t="shared" si="47"/>
        <v>0</v>
      </c>
    </row>
    <row r="18" spans="1:20" s="97" customFormat="1" x14ac:dyDescent="0.3">
      <c r="A18" s="815"/>
      <c r="B18" s="657" t="str">
        <f>'TAB5'!A8</f>
        <v>Charges et produits émanant de factures de transit émises ou reçues par le GRD</v>
      </c>
      <c r="C18" s="292"/>
      <c r="D18" s="654">
        <f t="shared" si="1"/>
        <v>0</v>
      </c>
      <c r="E18" s="292"/>
      <c r="F18" s="654">
        <f t="shared" si="1"/>
        <v>0</v>
      </c>
      <c r="G18" s="292"/>
      <c r="H18" s="654">
        <f t="shared" ref="H18" si="54">IFERROR(G18/$Q18,0)</f>
        <v>0</v>
      </c>
      <c r="I18" s="292"/>
      <c r="J18" s="654">
        <f t="shared" ref="J18" si="55">IFERROR(I18/$Q18,0)</f>
        <v>0</v>
      </c>
      <c r="K18" s="292"/>
      <c r="L18" s="654">
        <f t="shared" ref="L18" si="56">IFERROR(K18/$Q18,0)</f>
        <v>0</v>
      </c>
      <c r="M18" s="292"/>
      <c r="N18" s="654">
        <f t="shared" ref="N18" si="57">IFERROR(M18/$Q18,0)</f>
        <v>0</v>
      </c>
      <c r="O18" s="292"/>
      <c r="P18" s="654">
        <f t="shared" ref="P18" si="58">IFERROR(O18/$Q18,0)</f>
        <v>0</v>
      </c>
      <c r="Q18" s="184">
        <f t="shared" si="8"/>
        <v>0</v>
      </c>
      <c r="R18" s="184"/>
      <c r="S18" s="304">
        <f>'TAB10'!$B$30</f>
        <v>0</v>
      </c>
      <c r="T18" s="640">
        <f t="shared" si="47"/>
        <v>0</v>
      </c>
    </row>
    <row r="19" spans="1:20" s="97" customFormat="1" ht="27" x14ac:dyDescent="0.3">
      <c r="A19" s="815"/>
      <c r="B19" s="657" t="str">
        <f>'TAB5'!A9</f>
        <v xml:space="preserve">Charges émanant de factures d’achat d’électricité émises par un fournisseur commercial pour la couverture des pertes en réseau électrique </v>
      </c>
      <c r="C19" s="292"/>
      <c r="D19" s="654">
        <f t="shared" si="1"/>
        <v>0</v>
      </c>
      <c r="E19" s="292"/>
      <c r="F19" s="654">
        <f t="shared" si="1"/>
        <v>0</v>
      </c>
      <c r="G19" s="292"/>
      <c r="H19" s="654">
        <f t="shared" ref="H19" si="59">IFERROR(G19/$Q19,0)</f>
        <v>0</v>
      </c>
      <c r="I19" s="292"/>
      <c r="J19" s="654">
        <f t="shared" ref="J19" si="60">IFERROR(I19/$Q19,0)</f>
        <v>0</v>
      </c>
      <c r="K19" s="292"/>
      <c r="L19" s="654">
        <f t="shared" ref="L19" si="61">IFERROR(K19/$Q19,0)</f>
        <v>0</v>
      </c>
      <c r="M19" s="292"/>
      <c r="N19" s="654">
        <f t="shared" ref="N19" si="62">IFERROR(M19/$Q19,0)</f>
        <v>0</v>
      </c>
      <c r="O19" s="292"/>
      <c r="P19" s="654">
        <f t="shared" ref="P19" si="63">IFERROR(O19/$Q19,0)</f>
        <v>0</v>
      </c>
      <c r="Q19" s="184">
        <f t="shared" si="8"/>
        <v>0</v>
      </c>
      <c r="R19" s="184"/>
      <c r="S19" s="304">
        <f>'TAB10'!$B$30</f>
        <v>0</v>
      </c>
      <c r="T19" s="640">
        <f t="shared" si="47"/>
        <v>0</v>
      </c>
    </row>
    <row r="20" spans="1:20" s="97" customFormat="1" ht="27" x14ac:dyDescent="0.3">
      <c r="A20" s="815"/>
      <c r="B20" s="657" t="str">
        <f>'TAB5'!A10</f>
        <v xml:space="preserve">Charges émanant de factures émises par la société FeReSO dans le cadre du processus de réconciliation </v>
      </c>
      <c r="C20" s="292"/>
      <c r="D20" s="654">
        <f t="shared" si="1"/>
        <v>0</v>
      </c>
      <c r="E20" s="292"/>
      <c r="F20" s="654">
        <f t="shared" si="1"/>
        <v>0</v>
      </c>
      <c r="G20" s="292"/>
      <c r="H20" s="654">
        <f t="shared" ref="H20" si="64">IFERROR(G20/$Q20,0)</f>
        <v>0</v>
      </c>
      <c r="I20" s="292"/>
      <c r="J20" s="654">
        <f t="shared" ref="J20" si="65">IFERROR(I20/$Q20,0)</f>
        <v>0</v>
      </c>
      <c r="K20" s="292"/>
      <c r="L20" s="654">
        <f t="shared" ref="L20" si="66">IFERROR(K20/$Q20,0)</f>
        <v>0</v>
      </c>
      <c r="M20" s="292"/>
      <c r="N20" s="654">
        <f t="shared" ref="N20" si="67">IFERROR(M20/$Q20,0)</f>
        <v>0</v>
      </c>
      <c r="O20" s="292"/>
      <c r="P20" s="654">
        <f t="shared" ref="P20" si="68">IFERROR(O20/$Q20,0)</f>
        <v>0</v>
      </c>
      <c r="Q20" s="184">
        <f t="shared" si="8"/>
        <v>0</v>
      </c>
      <c r="R20" s="184"/>
      <c r="S20" s="304">
        <f>'TAB10'!$B$30</f>
        <v>0</v>
      </c>
      <c r="T20" s="640">
        <f t="shared" si="47"/>
        <v>0</v>
      </c>
    </row>
    <row r="21" spans="1:20" s="97" customFormat="1" x14ac:dyDescent="0.3">
      <c r="A21" s="815"/>
      <c r="B21" s="657" t="str">
        <f>'TAB5'!A11</f>
        <v xml:space="preserve">Redevance de voirie </v>
      </c>
      <c r="C21" s="292"/>
      <c r="D21" s="654">
        <f t="shared" si="1"/>
        <v>0</v>
      </c>
      <c r="E21" s="292"/>
      <c r="F21" s="654">
        <f t="shared" si="1"/>
        <v>0</v>
      </c>
      <c r="G21" s="292"/>
      <c r="H21" s="654">
        <f t="shared" ref="H21" si="69">IFERROR(G21/$Q21,0)</f>
        <v>0</v>
      </c>
      <c r="I21" s="292"/>
      <c r="J21" s="654">
        <f t="shared" ref="J21" si="70">IFERROR(I21/$Q21,0)</f>
        <v>0</v>
      </c>
      <c r="K21" s="292"/>
      <c r="L21" s="654">
        <f t="shared" ref="L21" si="71">IFERROR(K21/$Q21,0)</f>
        <v>0</v>
      </c>
      <c r="M21" s="292"/>
      <c r="N21" s="654">
        <f t="shared" ref="N21" si="72">IFERROR(M21/$Q21,0)</f>
        <v>0</v>
      </c>
      <c r="O21" s="292"/>
      <c r="P21" s="654">
        <f t="shared" ref="P21" si="73">IFERROR(O21/$Q21,0)</f>
        <v>0</v>
      </c>
      <c r="Q21" s="184">
        <f t="shared" si="8"/>
        <v>0</v>
      </c>
      <c r="R21" s="184"/>
      <c r="S21" s="304">
        <f>'TAB10'!$B$30</f>
        <v>0</v>
      </c>
      <c r="T21" s="640">
        <f t="shared" si="47"/>
        <v>0</v>
      </c>
    </row>
    <row r="22" spans="1:20" s="97" customFormat="1" x14ac:dyDescent="0.3">
      <c r="A22" s="815"/>
      <c r="B22" s="657" t="str">
        <f>'TAB5'!A12</f>
        <v>Charge fiscale résultant de l'application de l'impôt des sociétés</v>
      </c>
      <c r="C22" s="292"/>
      <c r="D22" s="654">
        <f t="shared" si="1"/>
        <v>0</v>
      </c>
      <c r="E22" s="292"/>
      <c r="F22" s="654">
        <f t="shared" si="1"/>
        <v>0</v>
      </c>
      <c r="G22" s="292"/>
      <c r="H22" s="654">
        <f t="shared" ref="H22" si="74">IFERROR(G22/$Q22,0)</f>
        <v>0</v>
      </c>
      <c r="I22" s="292"/>
      <c r="J22" s="654">
        <f t="shared" ref="J22" si="75">IFERROR(I22/$Q22,0)</f>
        <v>0</v>
      </c>
      <c r="K22" s="292"/>
      <c r="L22" s="654">
        <f t="shared" ref="L22" si="76">IFERROR(K22/$Q22,0)</f>
        <v>0</v>
      </c>
      <c r="M22" s="292"/>
      <c r="N22" s="654">
        <f t="shared" ref="N22" si="77">IFERROR(M22/$Q22,0)</f>
        <v>0</v>
      </c>
      <c r="O22" s="292"/>
      <c r="P22" s="654">
        <f t="shared" ref="P22" si="78">IFERROR(O22/$Q22,0)</f>
        <v>0</v>
      </c>
      <c r="Q22" s="184">
        <f t="shared" si="8"/>
        <v>0</v>
      </c>
      <c r="R22" s="184"/>
      <c r="S22" s="304">
        <f>'TAB10'!$B$30</f>
        <v>0</v>
      </c>
      <c r="T22" s="640">
        <f t="shared" si="47"/>
        <v>0</v>
      </c>
    </row>
    <row r="23" spans="1:20" s="97" customFormat="1" x14ac:dyDescent="0.3">
      <c r="A23" s="815"/>
      <c r="B23" s="657" t="str">
        <f>'TAB5'!A13</f>
        <v>Autres impôts, taxes, redevances, surcharges, précomptes immobiliers et mobiliers</v>
      </c>
      <c r="C23" s="292"/>
      <c r="D23" s="654">
        <f t="shared" si="1"/>
        <v>0</v>
      </c>
      <c r="E23" s="292"/>
      <c r="F23" s="654">
        <f t="shared" si="1"/>
        <v>0</v>
      </c>
      <c r="G23" s="292"/>
      <c r="H23" s="654">
        <f t="shared" ref="H23" si="79">IFERROR(G23/$Q23,0)</f>
        <v>0</v>
      </c>
      <c r="I23" s="292"/>
      <c r="J23" s="654">
        <f t="shared" ref="J23" si="80">IFERROR(I23/$Q23,0)</f>
        <v>0</v>
      </c>
      <c r="K23" s="292"/>
      <c r="L23" s="654">
        <f t="shared" ref="L23" si="81">IFERROR(K23/$Q23,0)</f>
        <v>0</v>
      </c>
      <c r="M23" s="292"/>
      <c r="N23" s="654">
        <f t="shared" ref="N23" si="82">IFERROR(M23/$Q23,0)</f>
        <v>0</v>
      </c>
      <c r="O23" s="292"/>
      <c r="P23" s="654">
        <f t="shared" ref="P23" si="83">IFERROR(O23/$Q23,0)</f>
        <v>0</v>
      </c>
      <c r="Q23" s="184">
        <f t="shared" si="8"/>
        <v>0</v>
      </c>
      <c r="R23" s="184"/>
      <c r="S23" s="304">
        <f>'TAB10'!$B$30</f>
        <v>0</v>
      </c>
      <c r="T23" s="640">
        <f t="shared" si="47"/>
        <v>0</v>
      </c>
    </row>
    <row r="24" spans="1:20" s="97" customFormat="1" x14ac:dyDescent="0.3">
      <c r="A24" s="815"/>
      <c r="B24" s="657" t="str">
        <f>'TAB5'!A14</f>
        <v>Cotisations de responsabilisation de l’ONSSAPL</v>
      </c>
      <c r="C24" s="292"/>
      <c r="D24" s="654">
        <f t="shared" si="1"/>
        <v>0</v>
      </c>
      <c r="E24" s="292"/>
      <c r="F24" s="654">
        <f t="shared" si="1"/>
        <v>0</v>
      </c>
      <c r="G24" s="292"/>
      <c r="H24" s="654">
        <f t="shared" ref="H24" si="84">IFERROR(G24/$Q24,0)</f>
        <v>0</v>
      </c>
      <c r="I24" s="292"/>
      <c r="J24" s="654">
        <f t="shared" ref="J24" si="85">IFERROR(I24/$Q24,0)</f>
        <v>0</v>
      </c>
      <c r="K24" s="292"/>
      <c r="L24" s="654">
        <f t="shared" ref="L24" si="86">IFERROR(K24/$Q24,0)</f>
        <v>0</v>
      </c>
      <c r="M24" s="292"/>
      <c r="N24" s="654">
        <f t="shared" ref="N24" si="87">IFERROR(M24/$Q24,0)</f>
        <v>0</v>
      </c>
      <c r="O24" s="292"/>
      <c r="P24" s="654">
        <f t="shared" ref="P24" si="88">IFERROR(O24/$Q24,0)</f>
        <v>0</v>
      </c>
      <c r="Q24" s="184">
        <f t="shared" si="8"/>
        <v>0</v>
      </c>
      <c r="R24" s="184"/>
      <c r="S24" s="304">
        <f>'TAB10'!$B$30</f>
        <v>0</v>
      </c>
      <c r="T24" s="640">
        <f t="shared" si="47"/>
        <v>0</v>
      </c>
    </row>
    <row r="25" spans="1:20" s="97" customFormat="1" x14ac:dyDescent="0.3">
      <c r="A25" s="815"/>
      <c r="B25" s="657" t="str">
        <f>'TAB5'!A15</f>
        <v>Charges de pension non-capitalisées</v>
      </c>
      <c r="C25" s="292"/>
      <c r="D25" s="654">
        <f t="shared" si="1"/>
        <v>0</v>
      </c>
      <c r="E25" s="292"/>
      <c r="F25" s="654">
        <f t="shared" si="1"/>
        <v>0</v>
      </c>
      <c r="G25" s="292"/>
      <c r="H25" s="654">
        <f t="shared" ref="H25" si="89">IFERROR(G25/$Q25,0)</f>
        <v>0</v>
      </c>
      <c r="I25" s="292"/>
      <c r="J25" s="654">
        <f t="shared" ref="J25" si="90">IFERROR(I25/$Q25,0)</f>
        <v>0</v>
      </c>
      <c r="K25" s="292"/>
      <c r="L25" s="654">
        <f t="shared" ref="L25" si="91">IFERROR(K25/$Q25,0)</f>
        <v>0</v>
      </c>
      <c r="M25" s="292"/>
      <c r="N25" s="654">
        <f t="shared" ref="N25" si="92">IFERROR(M25/$Q25,0)</f>
        <v>0</v>
      </c>
      <c r="O25" s="292"/>
      <c r="P25" s="654">
        <f t="shared" ref="P25" si="93">IFERROR(O25/$Q25,0)</f>
        <v>0</v>
      </c>
      <c r="Q25" s="184">
        <f t="shared" si="8"/>
        <v>0</v>
      </c>
      <c r="R25" s="184"/>
      <c r="S25" s="304">
        <f>'TAB10'!$B$30</f>
        <v>0</v>
      </c>
      <c r="T25" s="640">
        <f t="shared" si="47"/>
        <v>0</v>
      </c>
    </row>
    <row r="26" spans="1:20" s="97" customFormat="1" x14ac:dyDescent="0.3">
      <c r="A26" s="648"/>
      <c r="B26" s="658" t="s">
        <v>151</v>
      </c>
      <c r="C26" s="304">
        <f>SUM(C27:C34)</f>
        <v>0</v>
      </c>
      <c r="D26" s="654">
        <f t="shared" si="1"/>
        <v>0</v>
      </c>
      <c r="E26" s="304">
        <f t="shared" ref="E26:O26" si="94">SUM(E27:E34)</f>
        <v>0</v>
      </c>
      <c r="F26" s="654">
        <f t="shared" si="1"/>
        <v>0</v>
      </c>
      <c r="G26" s="304">
        <f t="shared" si="94"/>
        <v>0</v>
      </c>
      <c r="H26" s="654">
        <f t="shared" ref="H26" si="95">IFERROR(G26/$Q26,0)</f>
        <v>0</v>
      </c>
      <c r="I26" s="304">
        <f t="shared" si="94"/>
        <v>0</v>
      </c>
      <c r="J26" s="654">
        <f t="shared" ref="J26" si="96">IFERROR(I26/$Q26,0)</f>
        <v>0</v>
      </c>
      <c r="K26" s="304">
        <f t="shared" si="94"/>
        <v>0</v>
      </c>
      <c r="L26" s="654">
        <f t="shared" ref="L26" si="97">IFERROR(K26/$Q26,0)</f>
        <v>0</v>
      </c>
      <c r="M26" s="304">
        <f t="shared" si="94"/>
        <v>0</v>
      </c>
      <c r="N26" s="654">
        <f t="shared" ref="N26" si="98">IFERROR(M26/$Q26,0)</f>
        <v>0</v>
      </c>
      <c r="O26" s="304">
        <f t="shared" si="94"/>
        <v>0</v>
      </c>
      <c r="P26" s="654">
        <f t="shared" ref="P26" si="99">IFERROR(O26/$Q26,0)</f>
        <v>0</v>
      </c>
      <c r="Q26" s="184">
        <f t="shared" si="8"/>
        <v>0</v>
      </c>
      <c r="R26" s="184"/>
      <c r="S26" s="304">
        <f>'TAB10'!$B$30</f>
        <v>0</v>
      </c>
      <c r="T26" s="640">
        <f t="shared" si="47"/>
        <v>0</v>
      </c>
    </row>
    <row r="27" spans="1:20" s="97" customFormat="1" ht="27" x14ac:dyDescent="0.3">
      <c r="A27" s="815" t="s">
        <v>981</v>
      </c>
      <c r="B27" s="657" t="str">
        <f>'TAB5'!A19</f>
        <v>Charges émanant de factures d’achat d'électricité émises par un fournisseur commercial pour l'alimentation de la clientèle propre du GRD</v>
      </c>
      <c r="C27" s="292"/>
      <c r="D27" s="654">
        <f t="shared" si="1"/>
        <v>0</v>
      </c>
      <c r="E27" s="292"/>
      <c r="F27" s="654">
        <f t="shared" si="1"/>
        <v>0</v>
      </c>
      <c r="G27" s="292"/>
      <c r="H27" s="654">
        <f t="shared" ref="H27" si="100">IFERROR(G27/$Q27,0)</f>
        <v>0</v>
      </c>
      <c r="I27" s="292"/>
      <c r="J27" s="654">
        <f t="shared" ref="J27" si="101">IFERROR(I27/$Q27,0)</f>
        <v>0</v>
      </c>
      <c r="K27" s="292"/>
      <c r="L27" s="654">
        <f t="shared" ref="L27" si="102">IFERROR(K27/$Q27,0)</f>
        <v>0</v>
      </c>
      <c r="M27" s="292"/>
      <c r="N27" s="654">
        <f t="shared" ref="N27" si="103">IFERROR(M27/$Q27,0)</f>
        <v>0</v>
      </c>
      <c r="O27" s="292"/>
      <c r="P27" s="654">
        <f t="shared" ref="P27" si="104">IFERROR(O27/$Q27,0)</f>
        <v>0</v>
      </c>
      <c r="Q27" s="184">
        <f t="shared" si="8"/>
        <v>0</v>
      </c>
      <c r="R27" s="184"/>
      <c r="S27" s="304">
        <f>'TAB10'!$B$30</f>
        <v>0</v>
      </c>
      <c r="T27" s="640">
        <f t="shared" si="47"/>
        <v>0</v>
      </c>
    </row>
    <row r="28" spans="1:20" s="97" customFormat="1" x14ac:dyDescent="0.3">
      <c r="A28" s="815"/>
      <c r="B28" s="657" t="str">
        <f>'TAB5'!A20</f>
        <v>Charges de distribution supportées par le GRD pour l'alimentation de clientèle propre</v>
      </c>
      <c r="C28" s="292"/>
      <c r="D28" s="654">
        <f t="shared" si="1"/>
        <v>0</v>
      </c>
      <c r="E28" s="292"/>
      <c r="F28" s="654">
        <f t="shared" si="1"/>
        <v>0</v>
      </c>
      <c r="G28" s="292"/>
      <c r="H28" s="654">
        <f t="shared" ref="H28" si="105">IFERROR(G28/$Q28,0)</f>
        <v>0</v>
      </c>
      <c r="I28" s="292"/>
      <c r="J28" s="654">
        <f t="shared" ref="J28" si="106">IFERROR(I28/$Q28,0)</f>
        <v>0</v>
      </c>
      <c r="K28" s="292"/>
      <c r="L28" s="654">
        <f t="shared" ref="L28" si="107">IFERROR(K28/$Q28,0)</f>
        <v>0</v>
      </c>
      <c r="M28" s="292"/>
      <c r="N28" s="654">
        <f t="shared" ref="N28" si="108">IFERROR(M28/$Q28,0)</f>
        <v>0</v>
      </c>
      <c r="O28" s="292"/>
      <c r="P28" s="654">
        <f t="shared" ref="P28" si="109">IFERROR(O28/$Q28,0)</f>
        <v>0</v>
      </c>
      <c r="Q28" s="184">
        <f t="shared" si="8"/>
        <v>0</v>
      </c>
      <c r="R28" s="184"/>
      <c r="S28" s="304">
        <f>'TAB10'!$B$30</f>
        <v>0</v>
      </c>
      <c r="T28" s="640">
        <f t="shared" si="47"/>
        <v>0</v>
      </c>
    </row>
    <row r="29" spans="1:20" s="659" customFormat="1" x14ac:dyDescent="0.3">
      <c r="A29" s="815"/>
      <c r="B29" s="657" t="str">
        <f>'TAB5'!A21</f>
        <v>Charges de transport supportées par le GRD pour l'alimentation de clientèle propre</v>
      </c>
      <c r="C29" s="292"/>
      <c r="D29" s="654">
        <f t="shared" si="1"/>
        <v>0</v>
      </c>
      <c r="E29" s="292"/>
      <c r="F29" s="654">
        <f t="shared" si="1"/>
        <v>0</v>
      </c>
      <c r="G29" s="292"/>
      <c r="H29" s="654">
        <f t="shared" ref="H29" si="110">IFERROR(G29/$Q29,0)</f>
        <v>0</v>
      </c>
      <c r="I29" s="292"/>
      <c r="J29" s="654">
        <f t="shared" ref="J29" si="111">IFERROR(I29/$Q29,0)</f>
        <v>0</v>
      </c>
      <c r="K29" s="292"/>
      <c r="L29" s="654">
        <f t="shared" ref="L29" si="112">IFERROR(K29/$Q29,0)</f>
        <v>0</v>
      </c>
      <c r="M29" s="292"/>
      <c r="N29" s="654">
        <f t="shared" ref="N29" si="113">IFERROR(M29/$Q29,0)</f>
        <v>0</v>
      </c>
      <c r="O29" s="292"/>
      <c r="P29" s="654">
        <f t="shared" ref="P29" si="114">IFERROR(O29/$Q29,0)</f>
        <v>0</v>
      </c>
      <c r="Q29" s="184">
        <f t="shared" si="8"/>
        <v>0</v>
      </c>
      <c r="R29" s="184"/>
      <c r="S29" s="304">
        <f>'TAB10'!$B$30</f>
        <v>0</v>
      </c>
      <c r="T29" s="640">
        <f t="shared" si="47"/>
        <v>0</v>
      </c>
    </row>
    <row r="30" spans="1:20" ht="27" x14ac:dyDescent="0.3">
      <c r="A30" s="815"/>
      <c r="B30" s="657" t="str">
        <f>'TAB5'!A22</f>
        <v xml:space="preserve">Produits issus de la facturation de la fourniture d’électricité à la clientèle propre du gestionnaire de réseau de distribution ainsi que le montant de la compensation versée par la CREG </v>
      </c>
      <c r="C30" s="292"/>
      <c r="D30" s="654">
        <f t="shared" si="1"/>
        <v>0</v>
      </c>
      <c r="E30" s="292"/>
      <c r="F30" s="654">
        <f t="shared" si="1"/>
        <v>0</v>
      </c>
      <c r="G30" s="292"/>
      <c r="H30" s="654">
        <f t="shared" ref="H30" si="115">IFERROR(G30/$Q30,0)</f>
        <v>0</v>
      </c>
      <c r="I30" s="292"/>
      <c r="J30" s="654">
        <f t="shared" ref="J30" si="116">IFERROR(I30/$Q30,0)</f>
        <v>0</v>
      </c>
      <c r="K30" s="292"/>
      <c r="L30" s="654">
        <f t="shared" ref="L30" si="117">IFERROR(K30/$Q30,0)</f>
        <v>0</v>
      </c>
      <c r="M30" s="292"/>
      <c r="N30" s="654">
        <f t="shared" ref="N30" si="118">IFERROR(M30/$Q30,0)</f>
        <v>0</v>
      </c>
      <c r="O30" s="292"/>
      <c r="P30" s="654">
        <f t="shared" ref="P30" si="119">IFERROR(O30/$Q30,0)</f>
        <v>0</v>
      </c>
      <c r="Q30" s="184">
        <f t="shared" si="8"/>
        <v>0</v>
      </c>
      <c r="S30" s="304">
        <f>'TAB10'!$B$30</f>
        <v>0</v>
      </c>
      <c r="T30" s="640">
        <f t="shared" si="47"/>
        <v>0</v>
      </c>
    </row>
    <row r="31" spans="1:20" x14ac:dyDescent="0.3">
      <c r="A31" s="815"/>
      <c r="B31" s="657" t="str">
        <f>'TAB5'!A23</f>
        <v xml:space="preserve">Charges d’achat des certificats verts </v>
      </c>
      <c r="C31" s="292"/>
      <c r="D31" s="654">
        <f t="shared" si="1"/>
        <v>0</v>
      </c>
      <c r="E31" s="292"/>
      <c r="F31" s="654">
        <f t="shared" si="1"/>
        <v>0</v>
      </c>
      <c r="G31" s="292"/>
      <c r="H31" s="654">
        <f t="shared" ref="H31" si="120">IFERROR(G31/$Q31,0)</f>
        <v>0</v>
      </c>
      <c r="I31" s="292"/>
      <c r="J31" s="654">
        <f t="shared" ref="J31" si="121">IFERROR(I31/$Q31,0)</f>
        <v>0</v>
      </c>
      <c r="K31" s="292"/>
      <c r="L31" s="654">
        <f t="shared" ref="L31" si="122">IFERROR(K31/$Q31,0)</f>
        <v>0</v>
      </c>
      <c r="M31" s="292"/>
      <c r="N31" s="654">
        <f t="shared" ref="N31" si="123">IFERROR(M31/$Q31,0)</f>
        <v>0</v>
      </c>
      <c r="O31" s="292"/>
      <c r="P31" s="654">
        <f t="shared" ref="P31" si="124">IFERROR(O31/$Q31,0)</f>
        <v>0</v>
      </c>
      <c r="Q31" s="184">
        <f t="shared" si="8"/>
        <v>0</v>
      </c>
      <c r="S31" s="304">
        <f>'TAB10'!$B$30</f>
        <v>0</v>
      </c>
      <c r="T31" s="640">
        <f t="shared" si="47"/>
        <v>0</v>
      </c>
    </row>
    <row r="32" spans="1:20" x14ac:dyDescent="0.3">
      <c r="A32" s="815"/>
      <c r="B32" s="657" t="str">
        <f>'TAB5'!A24</f>
        <v>Primes « Qualiwatt » versées aux utilisateurs de réseau</v>
      </c>
      <c r="C32" s="292"/>
      <c r="D32" s="654">
        <f t="shared" si="1"/>
        <v>0</v>
      </c>
      <c r="E32" s="292"/>
      <c r="F32" s="654">
        <f t="shared" si="1"/>
        <v>0</v>
      </c>
      <c r="G32" s="292"/>
      <c r="H32" s="654">
        <f t="shared" ref="H32" si="125">IFERROR(G32/$Q32,0)</f>
        <v>0</v>
      </c>
      <c r="I32" s="292"/>
      <c r="J32" s="654">
        <f t="shared" ref="J32" si="126">IFERROR(I32/$Q32,0)</f>
        <v>0</v>
      </c>
      <c r="K32" s="292"/>
      <c r="L32" s="654">
        <f t="shared" ref="L32" si="127">IFERROR(K32/$Q32,0)</f>
        <v>0</v>
      </c>
      <c r="M32" s="292"/>
      <c r="N32" s="654">
        <f t="shared" ref="N32" si="128">IFERROR(M32/$Q32,0)</f>
        <v>0</v>
      </c>
      <c r="O32" s="292"/>
      <c r="P32" s="654">
        <f t="shared" ref="P32" si="129">IFERROR(O32/$Q32,0)</f>
        <v>0</v>
      </c>
      <c r="Q32" s="184">
        <f t="shared" si="8"/>
        <v>0</v>
      </c>
      <c r="S32" s="304">
        <f>'TAB10'!$B$30</f>
        <v>0</v>
      </c>
      <c r="T32" s="640">
        <f t="shared" si="47"/>
        <v>0</v>
      </c>
    </row>
    <row r="33" spans="1:20" ht="27" x14ac:dyDescent="0.3">
      <c r="A33" s="815"/>
      <c r="B33" s="657" t="str">
        <f>'TAB5'!A25</f>
        <v xml:space="preserve">Charges émanant de factures émises par la société FeReSO dans le cadre du processus de réconciliation </v>
      </c>
      <c r="C33" s="292"/>
      <c r="D33" s="654">
        <f t="shared" si="1"/>
        <v>0</v>
      </c>
      <c r="E33" s="292"/>
      <c r="F33" s="654">
        <f t="shared" si="1"/>
        <v>0</v>
      </c>
      <c r="G33" s="292"/>
      <c r="H33" s="654">
        <f t="shared" ref="H33" si="130">IFERROR(G33/$Q33,0)</f>
        <v>0</v>
      </c>
      <c r="I33" s="292"/>
      <c r="J33" s="654">
        <f t="shared" ref="J33" si="131">IFERROR(I33/$Q33,0)</f>
        <v>0</v>
      </c>
      <c r="K33" s="292"/>
      <c r="L33" s="654">
        <f t="shared" ref="L33" si="132">IFERROR(K33/$Q33,0)</f>
        <v>0</v>
      </c>
      <c r="M33" s="292"/>
      <c r="N33" s="654">
        <f t="shared" ref="N33" si="133">IFERROR(M33/$Q33,0)</f>
        <v>0</v>
      </c>
      <c r="O33" s="292"/>
      <c r="P33" s="654">
        <f t="shared" ref="P33" si="134">IFERROR(O33/$Q33,0)</f>
        <v>0</v>
      </c>
      <c r="Q33" s="184">
        <f t="shared" si="8"/>
        <v>0</v>
      </c>
      <c r="S33" s="304">
        <f>'TAB10'!$B$30</f>
        <v>0</v>
      </c>
      <c r="T33" s="640">
        <f t="shared" si="47"/>
        <v>0</v>
      </c>
    </row>
    <row r="34" spans="1:20" ht="27" x14ac:dyDescent="0.3">
      <c r="A34" s="815"/>
      <c r="B34" s="657" t="str">
        <f>'TAB5'!A26</f>
        <v xml:space="preserve">Indemnités versées aux fournisseurs d’électricité résultant du retard de placement des compteurs à budget </v>
      </c>
      <c r="C34" s="292"/>
      <c r="D34" s="654">
        <f t="shared" si="1"/>
        <v>0</v>
      </c>
      <c r="E34" s="292"/>
      <c r="F34" s="654">
        <f t="shared" si="1"/>
        <v>0</v>
      </c>
      <c r="G34" s="292"/>
      <c r="H34" s="654">
        <f t="shared" ref="H34" si="135">IFERROR(G34/$Q34,0)</f>
        <v>0</v>
      </c>
      <c r="I34" s="292"/>
      <c r="J34" s="654">
        <f t="shared" ref="J34" si="136">IFERROR(I34/$Q34,0)</f>
        <v>0</v>
      </c>
      <c r="K34" s="292"/>
      <c r="L34" s="654">
        <f t="shared" ref="L34" si="137">IFERROR(K34/$Q34,0)</f>
        <v>0</v>
      </c>
      <c r="M34" s="292"/>
      <c r="N34" s="654">
        <f t="shared" ref="N34" si="138">IFERROR(M34/$Q34,0)</f>
        <v>0</v>
      </c>
      <c r="O34" s="292"/>
      <c r="P34" s="654">
        <f t="shared" ref="P34" si="139">IFERROR(O34/$Q34,0)</f>
        <v>0</v>
      </c>
      <c r="Q34" s="184">
        <f t="shared" si="8"/>
        <v>0</v>
      </c>
      <c r="S34" s="304">
        <f>'TAB10'!$B$30</f>
        <v>0</v>
      </c>
      <c r="T34" s="640">
        <f t="shared" si="47"/>
        <v>0</v>
      </c>
    </row>
    <row r="35" spans="1:20" x14ac:dyDescent="0.3">
      <c r="A35" s="648"/>
      <c r="B35" s="660" t="s">
        <v>787</v>
      </c>
      <c r="C35" s="304">
        <f>SUM(C36:C37)</f>
        <v>0</v>
      </c>
      <c r="D35" s="654">
        <f t="shared" si="1"/>
        <v>0</v>
      </c>
      <c r="E35" s="304">
        <f t="shared" ref="E35:O35" si="140">SUM(E36:E37)</f>
        <v>0</v>
      </c>
      <c r="F35" s="654">
        <f t="shared" si="1"/>
        <v>0</v>
      </c>
      <c r="G35" s="304">
        <f t="shared" si="140"/>
        <v>0</v>
      </c>
      <c r="H35" s="654">
        <f t="shared" ref="H35" si="141">IFERROR(G35/$Q35,0)</f>
        <v>0</v>
      </c>
      <c r="I35" s="304">
        <f t="shared" si="140"/>
        <v>0</v>
      </c>
      <c r="J35" s="654">
        <f t="shared" ref="J35" si="142">IFERROR(I35/$Q35,0)</f>
        <v>0</v>
      </c>
      <c r="K35" s="304">
        <f t="shared" si="140"/>
        <v>0</v>
      </c>
      <c r="L35" s="654">
        <f t="shared" ref="L35" si="143">IFERROR(K35/$Q35,0)</f>
        <v>0</v>
      </c>
      <c r="M35" s="304">
        <f t="shared" si="140"/>
        <v>0</v>
      </c>
      <c r="N35" s="654">
        <f t="shared" ref="N35" si="144">IFERROR(M35/$Q35,0)</f>
        <v>0</v>
      </c>
      <c r="O35" s="304">
        <f t="shared" si="140"/>
        <v>0</v>
      </c>
      <c r="P35" s="654">
        <f t="shared" ref="P35" si="145">IFERROR(O35/$Q35,0)</f>
        <v>0</v>
      </c>
      <c r="Q35" s="184">
        <f t="shared" si="8"/>
        <v>0</v>
      </c>
      <c r="S35" s="304">
        <f>'TAB10'!$B$30</f>
        <v>0</v>
      </c>
      <c r="T35" s="640">
        <f t="shared" si="47"/>
        <v>0</v>
      </c>
    </row>
    <row r="36" spans="1:20" x14ac:dyDescent="0.3">
      <c r="A36" s="816" t="s">
        <v>980</v>
      </c>
      <c r="B36" s="661" t="s">
        <v>708</v>
      </c>
      <c r="C36" s="292"/>
      <c r="D36" s="654">
        <f t="shared" si="1"/>
        <v>0</v>
      </c>
      <c r="E36" s="292"/>
      <c r="F36" s="654">
        <f t="shared" si="1"/>
        <v>0</v>
      </c>
      <c r="G36" s="292"/>
      <c r="H36" s="654">
        <f t="shared" ref="H36" si="146">IFERROR(G36/$Q36,0)</f>
        <v>0</v>
      </c>
      <c r="I36" s="292"/>
      <c r="J36" s="654">
        <f t="shared" ref="J36" si="147">IFERROR(I36/$Q36,0)</f>
        <v>0</v>
      </c>
      <c r="K36" s="292"/>
      <c r="L36" s="654">
        <f t="shared" ref="L36" si="148">IFERROR(K36/$Q36,0)</f>
        <v>0</v>
      </c>
      <c r="M36" s="292"/>
      <c r="N36" s="654">
        <f t="shared" ref="N36" si="149">IFERROR(M36/$Q36,0)</f>
        <v>0</v>
      </c>
      <c r="O36" s="292"/>
      <c r="P36" s="654">
        <f t="shared" ref="P36" si="150">IFERROR(O36/$Q36,0)</f>
        <v>0</v>
      </c>
      <c r="Q36" s="184">
        <f t="shared" si="8"/>
        <v>0</v>
      </c>
      <c r="S36" s="304">
        <f>'TAB10'!$B$30</f>
        <v>0</v>
      </c>
      <c r="T36" s="640">
        <f t="shared" si="47"/>
        <v>0</v>
      </c>
    </row>
    <row r="37" spans="1:20" x14ac:dyDescent="0.3">
      <c r="A37" s="816"/>
      <c r="B37" s="661" t="s">
        <v>709</v>
      </c>
      <c r="C37" s="292"/>
      <c r="D37" s="654">
        <f t="shared" si="1"/>
        <v>0</v>
      </c>
      <c r="E37" s="292"/>
      <c r="F37" s="654">
        <f t="shared" si="1"/>
        <v>0</v>
      </c>
      <c r="G37" s="292"/>
      <c r="H37" s="654">
        <f t="shared" ref="H37" si="151">IFERROR(G37/$Q37,0)</f>
        <v>0</v>
      </c>
      <c r="I37" s="292"/>
      <c r="J37" s="654">
        <f t="shared" ref="J37" si="152">IFERROR(I37/$Q37,0)</f>
        <v>0</v>
      </c>
      <c r="K37" s="292"/>
      <c r="L37" s="654">
        <f t="shared" ref="L37" si="153">IFERROR(K37/$Q37,0)</f>
        <v>0</v>
      </c>
      <c r="M37" s="292"/>
      <c r="N37" s="654">
        <f t="shared" ref="N37" si="154">IFERROR(M37/$Q37,0)</f>
        <v>0</v>
      </c>
      <c r="O37" s="292"/>
      <c r="P37" s="654">
        <f t="shared" ref="P37" si="155">IFERROR(O37/$Q37,0)</f>
        <v>0</v>
      </c>
      <c r="Q37" s="184">
        <f t="shared" si="8"/>
        <v>0</v>
      </c>
      <c r="S37" s="304">
        <f>'TAB10'!$B$30</f>
        <v>0</v>
      </c>
      <c r="T37" s="640">
        <f t="shared" si="47"/>
        <v>0</v>
      </c>
    </row>
    <row r="38" spans="1:20" x14ac:dyDescent="0.3">
      <c r="A38" s="648"/>
      <c r="B38" s="660" t="s">
        <v>95</v>
      </c>
      <c r="C38" s="304">
        <f>SUM(C39:C40)</f>
        <v>0</v>
      </c>
      <c r="D38" s="654">
        <f t="shared" si="1"/>
        <v>0</v>
      </c>
      <c r="E38" s="304">
        <f t="shared" ref="E38:O38" si="156">SUM(E39:E40)</f>
        <v>0</v>
      </c>
      <c r="F38" s="654">
        <f t="shared" si="1"/>
        <v>0</v>
      </c>
      <c r="G38" s="304">
        <f t="shared" si="156"/>
        <v>0</v>
      </c>
      <c r="H38" s="654">
        <f t="shared" ref="H38" si="157">IFERROR(G38/$Q38,0)</f>
        <v>0</v>
      </c>
      <c r="I38" s="304">
        <f t="shared" si="156"/>
        <v>0</v>
      </c>
      <c r="J38" s="654">
        <f t="shared" ref="J38" si="158">IFERROR(I38/$Q38,0)</f>
        <v>0</v>
      </c>
      <c r="K38" s="304">
        <f t="shared" si="156"/>
        <v>0</v>
      </c>
      <c r="L38" s="654">
        <f t="shared" ref="L38" si="159">IFERROR(K38/$Q38,0)</f>
        <v>0</v>
      </c>
      <c r="M38" s="304">
        <f t="shared" si="156"/>
        <v>0</v>
      </c>
      <c r="N38" s="654">
        <f t="shared" ref="N38" si="160">IFERROR(M38/$Q38,0)</f>
        <v>0</v>
      </c>
      <c r="O38" s="304">
        <f t="shared" si="156"/>
        <v>0</v>
      </c>
      <c r="P38" s="654">
        <f t="shared" ref="P38" si="161">IFERROR(O38/$Q38,0)</f>
        <v>0</v>
      </c>
      <c r="Q38" s="184">
        <f t="shared" si="8"/>
        <v>0</v>
      </c>
      <c r="S38" s="304">
        <f>'TAB10'!$B$30</f>
        <v>0</v>
      </c>
      <c r="T38" s="640">
        <f t="shared" si="47"/>
        <v>0</v>
      </c>
    </row>
    <row r="39" spans="1:20" ht="15" customHeight="1" x14ac:dyDescent="0.3">
      <c r="A39" s="817" t="s">
        <v>981</v>
      </c>
      <c r="B39" s="658" t="s">
        <v>150</v>
      </c>
      <c r="C39" s="292"/>
      <c r="D39" s="654">
        <f t="shared" si="1"/>
        <v>0</v>
      </c>
      <c r="E39" s="292"/>
      <c r="F39" s="654">
        <f t="shared" si="1"/>
        <v>0</v>
      </c>
      <c r="G39" s="292"/>
      <c r="H39" s="654">
        <f t="shared" ref="H39" si="162">IFERROR(G39/$Q39,0)</f>
        <v>0</v>
      </c>
      <c r="I39" s="292"/>
      <c r="J39" s="654">
        <f t="shared" ref="J39" si="163">IFERROR(I39/$Q39,0)</f>
        <v>0</v>
      </c>
      <c r="K39" s="292"/>
      <c r="L39" s="654">
        <f t="shared" ref="L39" si="164">IFERROR(K39/$Q39,0)</f>
        <v>0</v>
      </c>
      <c r="M39" s="292"/>
      <c r="N39" s="654">
        <f t="shared" ref="N39" si="165">IFERROR(M39/$Q39,0)</f>
        <v>0</v>
      </c>
      <c r="O39" s="292"/>
      <c r="P39" s="654">
        <f t="shared" ref="P39" si="166">IFERROR(O39/$Q39,0)</f>
        <v>0</v>
      </c>
      <c r="Q39" s="184">
        <f t="shared" si="8"/>
        <v>0</v>
      </c>
      <c r="S39" s="304">
        <f>'TAB10'!$B$30</f>
        <v>0</v>
      </c>
      <c r="T39" s="640">
        <f t="shared" si="47"/>
        <v>0</v>
      </c>
    </row>
    <row r="40" spans="1:20" ht="16.899999999999999" customHeight="1" x14ac:dyDescent="0.3">
      <c r="A40" s="817"/>
      <c r="B40" s="658" t="s">
        <v>151</v>
      </c>
      <c r="C40" s="292"/>
      <c r="D40" s="654">
        <f t="shared" si="1"/>
        <v>0</v>
      </c>
      <c r="E40" s="292"/>
      <c r="F40" s="654">
        <f t="shared" si="1"/>
        <v>0</v>
      </c>
      <c r="G40" s="292"/>
      <c r="H40" s="654">
        <f t="shared" ref="H40" si="167">IFERROR(G40/$Q40,0)</f>
        <v>0</v>
      </c>
      <c r="I40" s="292"/>
      <c r="J40" s="654">
        <f t="shared" ref="J40" si="168">IFERROR(I40/$Q40,0)</f>
        <v>0</v>
      </c>
      <c r="K40" s="292"/>
      <c r="L40" s="654">
        <f t="shared" ref="L40" si="169">IFERROR(K40/$Q40,0)</f>
        <v>0</v>
      </c>
      <c r="M40" s="292"/>
      <c r="N40" s="654">
        <f t="shared" ref="N40" si="170">IFERROR(M40/$Q40,0)</f>
        <v>0</v>
      </c>
      <c r="O40" s="292"/>
      <c r="P40" s="654">
        <f t="shared" ref="P40" si="171">IFERROR(O40/$Q40,0)</f>
        <v>0</v>
      </c>
      <c r="Q40" s="184">
        <f t="shared" si="8"/>
        <v>0</v>
      </c>
      <c r="S40" s="304">
        <f>'TAB10'!$B$30</f>
        <v>0</v>
      </c>
      <c r="T40" s="640">
        <f t="shared" si="47"/>
        <v>0</v>
      </c>
    </row>
    <row r="41" spans="1:20" ht="30" x14ac:dyDescent="0.3">
      <c r="A41" s="649" t="s">
        <v>981</v>
      </c>
      <c r="B41" s="660" t="s">
        <v>840</v>
      </c>
      <c r="C41" s="292"/>
      <c r="D41" s="654">
        <f t="shared" si="1"/>
        <v>0</v>
      </c>
      <c r="E41" s="292"/>
      <c r="F41" s="654">
        <f t="shared" si="1"/>
        <v>0</v>
      </c>
      <c r="G41" s="292"/>
      <c r="H41" s="654">
        <f t="shared" ref="H41" si="172">IFERROR(G41/$Q41,0)</f>
        <v>0</v>
      </c>
      <c r="I41" s="292"/>
      <c r="J41" s="654">
        <f t="shared" ref="J41" si="173">IFERROR(I41/$Q41,0)</f>
        <v>0</v>
      </c>
      <c r="K41" s="292"/>
      <c r="L41" s="654">
        <f t="shared" ref="L41" si="174">IFERROR(K41/$Q41,0)</f>
        <v>0</v>
      </c>
      <c r="M41" s="292"/>
      <c r="N41" s="654">
        <f t="shared" ref="N41" si="175">IFERROR(M41/$Q41,0)</f>
        <v>0</v>
      </c>
      <c r="O41" s="292"/>
      <c r="P41" s="654">
        <f t="shared" ref="P41" si="176">IFERROR(O41/$Q41,0)</f>
        <v>0</v>
      </c>
      <c r="Q41" s="184">
        <f t="shared" si="8"/>
        <v>0</v>
      </c>
      <c r="S41" s="304">
        <f>'TAB10'!$B$30</f>
        <v>0</v>
      </c>
      <c r="T41" s="640">
        <f t="shared" si="47"/>
        <v>0</v>
      </c>
    </row>
    <row r="42" spans="1:20" x14ac:dyDescent="0.3">
      <c r="B42" s="662" t="s">
        <v>54</v>
      </c>
      <c r="C42" s="304">
        <f>SUM(C8,C16,C35,C38,C41)</f>
        <v>0</v>
      </c>
      <c r="D42" s="654">
        <f t="shared" si="1"/>
        <v>0</v>
      </c>
      <c r="E42" s="304">
        <f t="shared" ref="E42:O42" si="177">SUM(E8,E16,E35,E38,E41)</f>
        <v>0</v>
      </c>
      <c r="F42" s="654">
        <f t="shared" si="1"/>
        <v>0</v>
      </c>
      <c r="G42" s="304">
        <f t="shared" si="177"/>
        <v>0</v>
      </c>
      <c r="H42" s="654">
        <f t="shared" ref="H42" si="178">IFERROR(G42/$Q42,0)</f>
        <v>0</v>
      </c>
      <c r="I42" s="304">
        <f t="shared" si="177"/>
        <v>0</v>
      </c>
      <c r="J42" s="654">
        <f t="shared" ref="J42" si="179">IFERROR(I42/$Q42,0)</f>
        <v>0</v>
      </c>
      <c r="K42" s="304">
        <f t="shared" si="177"/>
        <v>0</v>
      </c>
      <c r="L42" s="654">
        <f t="shared" ref="L42" si="180">IFERROR(K42/$Q42,0)</f>
        <v>0</v>
      </c>
      <c r="M42" s="304">
        <f t="shared" si="177"/>
        <v>0</v>
      </c>
      <c r="N42" s="654">
        <f t="shared" ref="N42" si="181">IFERROR(M42/$Q42,0)</f>
        <v>0</v>
      </c>
      <c r="O42" s="304">
        <f t="shared" si="177"/>
        <v>0</v>
      </c>
      <c r="P42" s="654">
        <f t="shared" ref="P42" si="182">IFERROR(O42/$Q42,0)</f>
        <v>0</v>
      </c>
      <c r="Q42" s="184">
        <f t="shared" si="8"/>
        <v>0</v>
      </c>
      <c r="S42" s="304">
        <f>'TAB10'!$B$30</f>
        <v>0</v>
      </c>
      <c r="T42" s="640">
        <f t="shared" si="47"/>
        <v>0</v>
      </c>
    </row>
    <row r="45" spans="1:20" x14ac:dyDescent="0.3">
      <c r="B45" s="818" t="s">
        <v>841</v>
      </c>
      <c r="C45" s="818"/>
      <c r="D45" s="818"/>
      <c r="E45" s="818"/>
      <c r="F45" s="818"/>
      <c r="G45" s="818"/>
      <c r="H45" s="818"/>
      <c r="I45" s="818"/>
      <c r="J45" s="818"/>
      <c r="K45" s="818"/>
      <c r="L45" s="818"/>
      <c r="M45" s="818"/>
      <c r="N45" s="818"/>
      <c r="O45" s="818"/>
      <c r="P45" s="818"/>
      <c r="Q45" s="818"/>
    </row>
    <row r="46" spans="1:20" s="97" customFormat="1" ht="24" customHeight="1" x14ac:dyDescent="0.3">
      <c r="A46" s="647"/>
      <c r="B46" s="563" t="s">
        <v>2</v>
      </c>
      <c r="C46" s="820" t="s">
        <v>666</v>
      </c>
      <c r="D46" s="821"/>
      <c r="E46" s="820" t="s">
        <v>511</v>
      </c>
      <c r="F46" s="821"/>
      <c r="G46" s="820" t="s">
        <v>339</v>
      </c>
      <c r="H46" s="821"/>
      <c r="I46" s="820" t="s">
        <v>512</v>
      </c>
      <c r="J46" s="821"/>
      <c r="K46" s="820" t="s">
        <v>513</v>
      </c>
      <c r="L46" s="821"/>
      <c r="M46" s="820" t="s">
        <v>341</v>
      </c>
      <c r="N46" s="821"/>
      <c r="O46" s="820" t="s">
        <v>343</v>
      </c>
      <c r="P46" s="821"/>
      <c r="Q46" s="626" t="s">
        <v>54</v>
      </c>
    </row>
    <row r="47" spans="1:20" x14ac:dyDescent="0.3">
      <c r="A47" s="652"/>
      <c r="B47" s="663" t="s">
        <v>842</v>
      </c>
      <c r="C47" s="304">
        <f>SUM(C48:C50)</f>
        <v>0</v>
      </c>
      <c r="D47" s="654">
        <f>IFERROR(C47/$Q47,0)</f>
        <v>0</v>
      </c>
      <c r="E47" s="304">
        <f t="shared" ref="E47:Q47" si="183">SUM(E48:E50)</f>
        <v>0</v>
      </c>
      <c r="F47" s="654">
        <f>IFERROR(E47/$Q47,0)</f>
        <v>0</v>
      </c>
      <c r="G47" s="304">
        <f t="shared" si="183"/>
        <v>0</v>
      </c>
      <c r="H47" s="654">
        <f>IFERROR(G47/$Q47,0)</f>
        <v>0</v>
      </c>
      <c r="I47" s="304">
        <f t="shared" si="183"/>
        <v>0</v>
      </c>
      <c r="J47" s="654">
        <f>IFERROR(I47/$Q47,0)</f>
        <v>0</v>
      </c>
      <c r="K47" s="304">
        <f t="shared" si="183"/>
        <v>0</v>
      </c>
      <c r="L47" s="654">
        <f>IFERROR(K47/$Q47,0)</f>
        <v>0</v>
      </c>
      <c r="M47" s="304">
        <f t="shared" si="183"/>
        <v>0</v>
      </c>
      <c r="N47" s="654">
        <f>IFERROR(M47/$Q47,0)</f>
        <v>0</v>
      </c>
      <c r="O47" s="304">
        <f t="shared" si="183"/>
        <v>0</v>
      </c>
      <c r="P47" s="654">
        <f>IFERROR(O47/$Q47,0)</f>
        <v>0</v>
      </c>
      <c r="Q47" s="304">
        <f t="shared" si="183"/>
        <v>0</v>
      </c>
    </row>
    <row r="48" spans="1:20" x14ac:dyDescent="0.3">
      <c r="B48" s="657" t="s">
        <v>582</v>
      </c>
      <c r="C48" s="304">
        <f>C13</f>
        <v>0</v>
      </c>
      <c r="D48" s="654">
        <f t="shared" ref="D48:F48" si="184">IFERROR(C48/$Q48,0)</f>
        <v>0</v>
      </c>
      <c r="E48" s="304">
        <f t="shared" ref="E48:Q48" si="185">E13</f>
        <v>0</v>
      </c>
      <c r="F48" s="654">
        <f t="shared" si="184"/>
        <v>0</v>
      </c>
      <c r="G48" s="304">
        <f t="shared" si="185"/>
        <v>0</v>
      </c>
      <c r="H48" s="654">
        <f t="shared" ref="H48" si="186">IFERROR(G48/$Q48,0)</f>
        <v>0</v>
      </c>
      <c r="I48" s="304">
        <f t="shared" si="185"/>
        <v>0</v>
      </c>
      <c r="J48" s="654">
        <f t="shared" ref="J48" si="187">IFERROR(I48/$Q48,0)</f>
        <v>0</v>
      </c>
      <c r="K48" s="304">
        <f t="shared" si="185"/>
        <v>0</v>
      </c>
      <c r="L48" s="654">
        <f t="shared" ref="L48" si="188">IFERROR(K48/$Q48,0)</f>
        <v>0</v>
      </c>
      <c r="M48" s="304">
        <f t="shared" si="185"/>
        <v>0</v>
      </c>
      <c r="N48" s="654">
        <f t="shared" ref="N48" si="189">IFERROR(M48/$Q48,0)</f>
        <v>0</v>
      </c>
      <c r="O48" s="304">
        <f t="shared" si="185"/>
        <v>0</v>
      </c>
      <c r="P48" s="654">
        <f t="shared" ref="P48" si="190">IFERROR(O48/$Q48,0)</f>
        <v>0</v>
      </c>
      <c r="Q48" s="304">
        <f t="shared" si="185"/>
        <v>0</v>
      </c>
    </row>
    <row r="49" spans="1:20" x14ac:dyDescent="0.3">
      <c r="B49" s="657" t="s">
        <v>583</v>
      </c>
      <c r="C49" s="304">
        <f>C14</f>
        <v>0</v>
      </c>
      <c r="D49" s="654">
        <f t="shared" ref="D49:F49" si="191">IFERROR(C49/$Q49,0)</f>
        <v>0</v>
      </c>
      <c r="E49" s="304">
        <f t="shared" ref="E49:Q49" si="192">E14</f>
        <v>0</v>
      </c>
      <c r="F49" s="654">
        <f t="shared" si="191"/>
        <v>0</v>
      </c>
      <c r="G49" s="304">
        <f t="shared" si="192"/>
        <v>0</v>
      </c>
      <c r="H49" s="654">
        <f t="shared" ref="H49" si="193">IFERROR(G49/$Q49,0)</f>
        <v>0</v>
      </c>
      <c r="I49" s="304">
        <f t="shared" si="192"/>
        <v>0</v>
      </c>
      <c r="J49" s="654">
        <f t="shared" ref="J49" si="194">IFERROR(I49/$Q49,0)</f>
        <v>0</v>
      </c>
      <c r="K49" s="304">
        <f t="shared" si="192"/>
        <v>0</v>
      </c>
      <c r="L49" s="654">
        <f t="shared" ref="L49" si="195">IFERROR(K49/$Q49,0)</f>
        <v>0</v>
      </c>
      <c r="M49" s="304">
        <f t="shared" si="192"/>
        <v>0</v>
      </c>
      <c r="N49" s="654">
        <f t="shared" ref="N49" si="196">IFERROR(M49/$Q49,0)</f>
        <v>0</v>
      </c>
      <c r="O49" s="304">
        <f t="shared" si="192"/>
        <v>0</v>
      </c>
      <c r="P49" s="654">
        <f t="shared" ref="P49" si="197">IFERROR(O49/$Q49,0)</f>
        <v>0</v>
      </c>
      <c r="Q49" s="304">
        <f t="shared" si="192"/>
        <v>0</v>
      </c>
    </row>
    <row r="50" spans="1:20" x14ac:dyDescent="0.3">
      <c r="B50" s="657" t="s">
        <v>572</v>
      </c>
      <c r="C50" s="304">
        <f>C15</f>
        <v>0</v>
      </c>
      <c r="D50" s="654">
        <f t="shared" ref="D50:F50" si="198">IFERROR(C50/$Q50,0)</f>
        <v>0</v>
      </c>
      <c r="E50" s="304">
        <f t="shared" ref="E50:Q50" si="199">E15</f>
        <v>0</v>
      </c>
      <c r="F50" s="654">
        <f t="shared" si="198"/>
        <v>0</v>
      </c>
      <c r="G50" s="304">
        <f t="shared" si="199"/>
        <v>0</v>
      </c>
      <c r="H50" s="654">
        <f t="shared" ref="H50" si="200">IFERROR(G50/$Q50,0)</f>
        <v>0</v>
      </c>
      <c r="I50" s="304">
        <f t="shared" si="199"/>
        <v>0</v>
      </c>
      <c r="J50" s="654">
        <f t="shared" ref="J50" si="201">IFERROR(I50/$Q50,0)</f>
        <v>0</v>
      </c>
      <c r="K50" s="304">
        <f t="shared" si="199"/>
        <v>0</v>
      </c>
      <c r="L50" s="654">
        <f t="shared" ref="L50" si="202">IFERROR(K50/$Q50,0)</f>
        <v>0</v>
      </c>
      <c r="M50" s="304">
        <f t="shared" si="199"/>
        <v>0</v>
      </c>
      <c r="N50" s="654">
        <f t="shared" ref="N50" si="203">IFERROR(M50/$Q50,0)</f>
        <v>0</v>
      </c>
      <c r="O50" s="304">
        <f t="shared" si="199"/>
        <v>0</v>
      </c>
      <c r="P50" s="654">
        <f t="shared" ref="P50" si="204">IFERROR(O50/$Q50,0)</f>
        <v>0</v>
      </c>
      <c r="Q50" s="304">
        <f t="shared" si="199"/>
        <v>0</v>
      </c>
    </row>
    <row r="51" spans="1:20" x14ac:dyDescent="0.3">
      <c r="B51" s="663" t="s">
        <v>843</v>
      </c>
      <c r="C51" s="304">
        <f>C26</f>
        <v>0</v>
      </c>
      <c r="D51" s="654">
        <f t="shared" ref="D51:F51" si="205">IFERROR(C51/$Q51,0)</f>
        <v>0</v>
      </c>
      <c r="E51" s="304">
        <f t="shared" ref="E51:Q51" si="206">E26</f>
        <v>0</v>
      </c>
      <c r="F51" s="654">
        <f t="shared" si="205"/>
        <v>0</v>
      </c>
      <c r="G51" s="304">
        <f t="shared" si="206"/>
        <v>0</v>
      </c>
      <c r="H51" s="654">
        <f t="shared" ref="H51" si="207">IFERROR(G51/$Q51,0)</f>
        <v>0</v>
      </c>
      <c r="I51" s="304">
        <f t="shared" si="206"/>
        <v>0</v>
      </c>
      <c r="J51" s="654">
        <f t="shared" ref="J51" si="208">IFERROR(I51/$Q51,0)</f>
        <v>0</v>
      </c>
      <c r="K51" s="304">
        <f t="shared" si="206"/>
        <v>0</v>
      </c>
      <c r="L51" s="654">
        <f t="shared" ref="L51" si="209">IFERROR(K51/$Q51,0)</f>
        <v>0</v>
      </c>
      <c r="M51" s="304">
        <f t="shared" si="206"/>
        <v>0</v>
      </c>
      <c r="N51" s="654">
        <f t="shared" ref="N51" si="210">IFERROR(M51/$Q51,0)</f>
        <v>0</v>
      </c>
      <c r="O51" s="304">
        <f t="shared" si="206"/>
        <v>0</v>
      </c>
      <c r="P51" s="654">
        <f t="shared" ref="P51" si="211">IFERROR(O51/$Q51,0)</f>
        <v>0</v>
      </c>
      <c r="Q51" s="304">
        <f t="shared" si="206"/>
        <v>0</v>
      </c>
    </row>
    <row r="52" spans="1:20" x14ac:dyDescent="0.3">
      <c r="B52" s="663" t="s">
        <v>95</v>
      </c>
      <c r="C52" s="304">
        <f>C40</f>
        <v>0</v>
      </c>
      <c r="D52" s="654">
        <f t="shared" ref="D52:F52" si="212">IFERROR(C52/$Q52,0)</f>
        <v>0</v>
      </c>
      <c r="E52" s="304">
        <f t="shared" ref="E52:Q52" si="213">E40</f>
        <v>0</v>
      </c>
      <c r="F52" s="654">
        <f t="shared" si="212"/>
        <v>0</v>
      </c>
      <c r="G52" s="304">
        <f t="shared" si="213"/>
        <v>0</v>
      </c>
      <c r="H52" s="654">
        <f t="shared" ref="H52" si="214">IFERROR(G52/$Q52,0)</f>
        <v>0</v>
      </c>
      <c r="I52" s="304">
        <f t="shared" si="213"/>
        <v>0</v>
      </c>
      <c r="J52" s="654">
        <f t="shared" ref="J52" si="215">IFERROR(I52/$Q52,0)</f>
        <v>0</v>
      </c>
      <c r="K52" s="304">
        <f t="shared" si="213"/>
        <v>0</v>
      </c>
      <c r="L52" s="654">
        <f t="shared" ref="L52" si="216">IFERROR(K52/$Q52,0)</f>
        <v>0</v>
      </c>
      <c r="M52" s="304">
        <f t="shared" si="213"/>
        <v>0</v>
      </c>
      <c r="N52" s="654">
        <f t="shared" ref="N52" si="217">IFERROR(M52/$Q52,0)</f>
        <v>0</v>
      </c>
      <c r="O52" s="304">
        <f t="shared" si="213"/>
        <v>0</v>
      </c>
      <c r="P52" s="654">
        <f t="shared" ref="P52" si="218">IFERROR(O52/$Q52,0)</f>
        <v>0</v>
      </c>
      <c r="Q52" s="304">
        <f t="shared" si="213"/>
        <v>0</v>
      </c>
    </row>
    <row r="53" spans="1:20" x14ac:dyDescent="0.3">
      <c r="B53" s="653" t="s">
        <v>844</v>
      </c>
      <c r="C53" s="304">
        <f>SUM(C47,C51:C52)</f>
        <v>0</v>
      </c>
      <c r="D53" s="654">
        <f t="shared" ref="D53:F53" si="219">IFERROR(C53/$Q53,0)</f>
        <v>0</v>
      </c>
      <c r="E53" s="304">
        <f t="shared" ref="E53:Q53" si="220">SUM(E47,E51:E52)</f>
        <v>0</v>
      </c>
      <c r="F53" s="654">
        <f t="shared" si="219"/>
        <v>0</v>
      </c>
      <c r="G53" s="304">
        <f t="shared" si="220"/>
        <v>0</v>
      </c>
      <c r="H53" s="654">
        <f t="shared" ref="H53" si="221">IFERROR(G53/$Q53,0)</f>
        <v>0</v>
      </c>
      <c r="I53" s="304">
        <f t="shared" si="220"/>
        <v>0</v>
      </c>
      <c r="J53" s="654">
        <f t="shared" ref="J53" si="222">IFERROR(I53/$Q53,0)</f>
        <v>0</v>
      </c>
      <c r="K53" s="304">
        <f t="shared" si="220"/>
        <v>0</v>
      </c>
      <c r="L53" s="654">
        <f t="shared" ref="L53" si="223">IFERROR(K53/$Q53,0)</f>
        <v>0</v>
      </c>
      <c r="M53" s="304">
        <f t="shared" si="220"/>
        <v>0</v>
      </c>
      <c r="N53" s="654">
        <f t="shared" ref="N53" si="224">IFERROR(M53/$Q53,0)</f>
        <v>0</v>
      </c>
      <c r="O53" s="304">
        <f t="shared" si="220"/>
        <v>0</v>
      </c>
      <c r="P53" s="654">
        <f t="shared" ref="P53" si="225">IFERROR(O53/$Q53,0)</f>
        <v>0</v>
      </c>
      <c r="Q53" s="304">
        <f t="shared" si="220"/>
        <v>0</v>
      </c>
    </row>
    <row r="55" spans="1:20" ht="44.25" customHeight="1" x14ac:dyDescent="0.3">
      <c r="B55" s="819" t="s">
        <v>355</v>
      </c>
      <c r="C55" s="819"/>
      <c r="D55" s="819"/>
      <c r="E55" s="819"/>
      <c r="F55" s="819"/>
      <c r="G55" s="819"/>
      <c r="H55" s="819"/>
      <c r="I55" s="819"/>
      <c r="J55" s="819"/>
      <c r="K55" s="819"/>
      <c r="L55" s="819"/>
      <c r="M55" s="819"/>
      <c r="N55" s="819"/>
      <c r="O55" s="819"/>
      <c r="P55" s="819"/>
      <c r="Q55" s="819"/>
      <c r="S55" s="819" t="s">
        <v>977</v>
      </c>
      <c r="T55" s="819"/>
    </row>
    <row r="56" spans="1:20" ht="12" customHeight="1" x14ac:dyDescent="0.3">
      <c r="B56" s="563" t="s">
        <v>2</v>
      </c>
      <c r="C56" s="820" t="s">
        <v>666</v>
      </c>
      <c r="D56" s="821"/>
      <c r="E56" s="820" t="s">
        <v>511</v>
      </c>
      <c r="F56" s="821"/>
      <c r="G56" s="820" t="s">
        <v>339</v>
      </c>
      <c r="H56" s="821"/>
      <c r="I56" s="820" t="s">
        <v>512</v>
      </c>
      <c r="J56" s="821"/>
      <c r="K56" s="820" t="s">
        <v>513</v>
      </c>
      <c r="L56" s="821"/>
      <c r="M56" s="820" t="s">
        <v>341</v>
      </c>
      <c r="N56" s="821"/>
      <c r="O56" s="820" t="s">
        <v>343</v>
      </c>
      <c r="P56" s="821"/>
      <c r="Q56" s="626" t="s">
        <v>54</v>
      </c>
      <c r="S56" s="626" t="s">
        <v>963</v>
      </c>
      <c r="T56" s="626" t="s">
        <v>964</v>
      </c>
    </row>
    <row r="57" spans="1:20" x14ac:dyDescent="0.3">
      <c r="B57" s="653" t="str">
        <f>B8</f>
        <v>Charges nettes contrôlables</v>
      </c>
      <c r="C57" s="304">
        <f>SUM(C58,C61)</f>
        <v>0</v>
      </c>
      <c r="D57" s="654">
        <f>IFERROR(C57/$Q57,0)</f>
        <v>0</v>
      </c>
      <c r="E57" s="304">
        <f t="shared" ref="E57" si="226">SUM(E58,E61)</f>
        <v>0</v>
      </c>
      <c r="F57" s="654">
        <f>IFERROR(E57/$Q57,0)</f>
        <v>0</v>
      </c>
      <c r="G57" s="304">
        <f t="shared" ref="G57" si="227">SUM(G58,G61)</f>
        <v>0</v>
      </c>
      <c r="H57" s="654">
        <f>IFERROR(G57/$Q57,0)</f>
        <v>0</v>
      </c>
      <c r="I57" s="304">
        <f t="shared" ref="I57" si="228">SUM(I58,I61)</f>
        <v>0</v>
      </c>
      <c r="J57" s="654">
        <f>IFERROR(I57/$Q57,0)</f>
        <v>0</v>
      </c>
      <c r="K57" s="304">
        <f t="shared" ref="K57" si="229">SUM(K58,K61)</f>
        <v>0</v>
      </c>
      <c r="L57" s="654">
        <f>IFERROR(K57/$Q57,0)</f>
        <v>0</v>
      </c>
      <c r="M57" s="304">
        <f t="shared" ref="M57" si="230">SUM(M58,M61)</f>
        <v>0</v>
      </c>
      <c r="N57" s="654">
        <f>IFERROR(M57/$Q57,0)</f>
        <v>0</v>
      </c>
      <c r="O57" s="304">
        <f t="shared" ref="O57" si="231">SUM(O58,O61)</f>
        <v>0</v>
      </c>
      <c r="P57" s="654">
        <f>IFERROR(O57/$Q57,0)</f>
        <v>0</v>
      </c>
      <c r="Q57" s="184">
        <f>+SUM(C57,E57,G57,I57,K57,M57,O57)</f>
        <v>0</v>
      </c>
      <c r="S57" s="304">
        <f>'TAB10'!$C$23</f>
        <v>0</v>
      </c>
      <c r="T57" s="640">
        <f>Q57-S57</f>
        <v>0</v>
      </c>
    </row>
    <row r="58" spans="1:20" ht="13.5" customHeight="1" x14ac:dyDescent="0.3">
      <c r="A58" s="812" t="s">
        <v>980</v>
      </c>
      <c r="B58" s="655" t="str">
        <f t="shared" ref="B58:B91" si="232">B9</f>
        <v>Charges nettes contrôlables hors OSP</v>
      </c>
      <c r="C58" s="304">
        <f>SUM(C59:C60)</f>
        <v>0</v>
      </c>
      <c r="D58" s="654">
        <f t="shared" ref="D58" si="233">IFERROR(C58/$Q58,0)</f>
        <v>0</v>
      </c>
      <c r="E58" s="304">
        <f t="shared" ref="E58" si="234">SUM(E59:E60)</f>
        <v>0</v>
      </c>
      <c r="F58" s="654">
        <f t="shared" ref="F58" si="235">IFERROR(E58/$Q58,0)</f>
        <v>0</v>
      </c>
      <c r="G58" s="304">
        <f t="shared" ref="G58" si="236">SUM(G59:G60)</f>
        <v>0</v>
      </c>
      <c r="H58" s="654">
        <f t="shared" ref="H58:H91" si="237">IFERROR(G58/$Q58,0)</f>
        <v>0</v>
      </c>
      <c r="I58" s="304">
        <f t="shared" ref="I58" si="238">SUM(I59:I60)</f>
        <v>0</v>
      </c>
      <c r="J58" s="654">
        <f t="shared" ref="J58:J91" si="239">IFERROR(I58/$Q58,0)</f>
        <v>0</v>
      </c>
      <c r="K58" s="304">
        <f t="shared" ref="K58" si="240">SUM(K59:K60)</f>
        <v>0</v>
      </c>
      <c r="L58" s="654">
        <f t="shared" ref="L58:L91" si="241">IFERROR(K58/$Q58,0)</f>
        <v>0</v>
      </c>
      <c r="M58" s="304">
        <f t="shared" ref="M58" si="242">SUM(M59:M60)</f>
        <v>0</v>
      </c>
      <c r="N58" s="654">
        <f t="shared" ref="N58:N91" si="243">IFERROR(M58/$Q58,0)</f>
        <v>0</v>
      </c>
      <c r="O58" s="304">
        <f t="shared" ref="O58" si="244">SUM(O59:O60)</f>
        <v>0</v>
      </c>
      <c r="P58" s="654">
        <f t="shared" ref="P58:P91" si="245">IFERROR(O58/$Q58,0)</f>
        <v>0</v>
      </c>
      <c r="Q58" s="184">
        <f t="shared" ref="Q58:Q91" si="246">+SUM(C58,E58,G58,I58,K58,M58,O58)</f>
        <v>0</v>
      </c>
      <c r="S58" s="304">
        <f>'TAB10'!$C$24</f>
        <v>0</v>
      </c>
      <c r="T58" s="640">
        <f t="shared" ref="T58:T64" si="247">Q58-S58</f>
        <v>0</v>
      </c>
    </row>
    <row r="59" spans="1:20" ht="13.5" customHeight="1" x14ac:dyDescent="0.3">
      <c r="A59" s="813"/>
      <c r="B59" s="656" t="str">
        <f t="shared" si="232"/>
        <v>Charges nettes hors charges nettes liées aux immobilisations</v>
      </c>
      <c r="C59" s="292"/>
      <c r="D59" s="654">
        <f t="shared" ref="D59" si="248">IFERROR(C59/$Q59,0)</f>
        <v>0</v>
      </c>
      <c r="E59" s="292"/>
      <c r="F59" s="654">
        <f t="shared" ref="F59" si="249">IFERROR(E59/$Q59,0)</f>
        <v>0</v>
      </c>
      <c r="G59" s="292"/>
      <c r="H59" s="654">
        <f t="shared" si="237"/>
        <v>0</v>
      </c>
      <c r="I59" s="292"/>
      <c r="J59" s="654">
        <f t="shared" si="239"/>
        <v>0</v>
      </c>
      <c r="K59" s="292"/>
      <c r="L59" s="654">
        <f t="shared" si="241"/>
        <v>0</v>
      </c>
      <c r="M59" s="292"/>
      <c r="N59" s="654">
        <f t="shared" si="243"/>
        <v>0</v>
      </c>
      <c r="O59" s="292"/>
      <c r="P59" s="654">
        <f t="shared" si="245"/>
        <v>0</v>
      </c>
      <c r="Q59" s="184">
        <f t="shared" si="246"/>
        <v>0</v>
      </c>
      <c r="S59" s="304">
        <f>'TAB10'!$C$25</f>
        <v>0</v>
      </c>
      <c r="T59" s="640">
        <f t="shared" si="247"/>
        <v>0</v>
      </c>
    </row>
    <row r="60" spans="1:20" ht="13.5" customHeight="1" x14ac:dyDescent="0.3">
      <c r="A60" s="813"/>
      <c r="B60" s="656" t="str">
        <f t="shared" si="232"/>
        <v xml:space="preserve">Charges nettes liées aux immobilisations </v>
      </c>
      <c r="C60" s="292"/>
      <c r="D60" s="654">
        <f t="shared" ref="D60" si="250">IFERROR(C60/$Q60,0)</f>
        <v>0</v>
      </c>
      <c r="E60" s="292"/>
      <c r="F60" s="654">
        <f t="shared" ref="F60" si="251">IFERROR(E60/$Q60,0)</f>
        <v>0</v>
      </c>
      <c r="G60" s="292"/>
      <c r="H60" s="654">
        <f t="shared" si="237"/>
        <v>0</v>
      </c>
      <c r="I60" s="292"/>
      <c r="J60" s="654">
        <f t="shared" si="239"/>
        <v>0</v>
      </c>
      <c r="K60" s="292"/>
      <c r="L60" s="654">
        <f t="shared" si="241"/>
        <v>0</v>
      </c>
      <c r="M60" s="292"/>
      <c r="N60" s="654">
        <f t="shared" si="243"/>
        <v>0</v>
      </c>
      <c r="O60" s="292"/>
      <c r="P60" s="654">
        <f t="shared" si="245"/>
        <v>0</v>
      </c>
      <c r="Q60" s="184">
        <f t="shared" si="246"/>
        <v>0</v>
      </c>
      <c r="S60" s="304">
        <f>'TAB10'!$C$26</f>
        <v>0</v>
      </c>
      <c r="T60" s="640">
        <f t="shared" si="247"/>
        <v>0</v>
      </c>
    </row>
    <row r="61" spans="1:20" ht="13.5" customHeight="1" x14ac:dyDescent="0.3">
      <c r="A61" s="813"/>
      <c r="B61" s="655" t="str">
        <f t="shared" si="232"/>
        <v>Charges nettes contrôlables OSP</v>
      </c>
      <c r="C61" s="304">
        <f>SUM(C62:C64)</f>
        <v>0</v>
      </c>
      <c r="D61" s="654">
        <f t="shared" ref="D61" si="252">IFERROR(C61/$Q61,0)</f>
        <v>0</v>
      </c>
      <c r="E61" s="304">
        <f t="shared" ref="E61" si="253">SUM(E62:E64)</f>
        <v>0</v>
      </c>
      <c r="F61" s="654">
        <f t="shared" ref="F61" si="254">IFERROR(E61/$Q61,0)</f>
        <v>0</v>
      </c>
      <c r="G61" s="304">
        <f t="shared" ref="G61" si="255">SUM(G62:G64)</f>
        <v>0</v>
      </c>
      <c r="H61" s="654">
        <f t="shared" si="237"/>
        <v>0</v>
      </c>
      <c r="I61" s="304">
        <f t="shared" ref="I61" si="256">SUM(I62:I64)</f>
        <v>0</v>
      </c>
      <c r="J61" s="654">
        <f t="shared" si="239"/>
        <v>0</v>
      </c>
      <c r="K61" s="304">
        <f t="shared" ref="K61" si="257">SUM(K62:K64)</f>
        <v>0</v>
      </c>
      <c r="L61" s="654">
        <f t="shared" si="241"/>
        <v>0</v>
      </c>
      <c r="M61" s="304">
        <f t="shared" ref="M61" si="258">SUM(M62:M64)</f>
        <v>0</v>
      </c>
      <c r="N61" s="654">
        <f t="shared" si="243"/>
        <v>0</v>
      </c>
      <c r="O61" s="304">
        <f t="shared" ref="O61" si="259">SUM(O62:O64)</f>
        <v>0</v>
      </c>
      <c r="P61" s="654">
        <f t="shared" si="245"/>
        <v>0</v>
      </c>
      <c r="Q61" s="184">
        <f t="shared" si="246"/>
        <v>0</v>
      </c>
      <c r="S61" s="304">
        <f>'TAB10'!$C$27</f>
        <v>0</v>
      </c>
      <c r="T61" s="640">
        <f t="shared" si="247"/>
        <v>0</v>
      </c>
    </row>
    <row r="62" spans="1:20" ht="13.5" customHeight="1" x14ac:dyDescent="0.3">
      <c r="A62" s="813"/>
      <c r="B62" s="657" t="str">
        <f t="shared" si="232"/>
        <v>Charges nettes fixes à l'exclusion des charges d'amortissement</v>
      </c>
      <c r="C62" s="292"/>
      <c r="D62" s="654">
        <f t="shared" ref="D62" si="260">IFERROR(C62/$Q62,0)</f>
        <v>0</v>
      </c>
      <c r="E62" s="292"/>
      <c r="F62" s="654">
        <f t="shared" ref="F62" si="261">IFERROR(E62/$Q62,0)</f>
        <v>0</v>
      </c>
      <c r="G62" s="292"/>
      <c r="H62" s="654">
        <f t="shared" si="237"/>
        <v>0</v>
      </c>
      <c r="I62" s="292"/>
      <c r="J62" s="654">
        <f t="shared" si="239"/>
        <v>0</v>
      </c>
      <c r="K62" s="292"/>
      <c r="L62" s="654">
        <f t="shared" si="241"/>
        <v>0</v>
      </c>
      <c r="M62" s="292"/>
      <c r="N62" s="654">
        <f t="shared" si="243"/>
        <v>0</v>
      </c>
      <c r="O62" s="292"/>
      <c r="P62" s="654">
        <f t="shared" si="245"/>
        <v>0</v>
      </c>
      <c r="Q62" s="184">
        <f t="shared" si="246"/>
        <v>0</v>
      </c>
      <c r="S62" s="304">
        <f>'TAB10'!$C$28</f>
        <v>0</v>
      </c>
      <c r="T62" s="640">
        <f t="shared" si="247"/>
        <v>0</v>
      </c>
    </row>
    <row r="63" spans="1:20" ht="13.5" customHeight="1" x14ac:dyDescent="0.3">
      <c r="A63" s="813"/>
      <c r="B63" s="657" t="str">
        <f t="shared" si="232"/>
        <v>Charges nettes variables à l'exclusion des charges d'amortissement</v>
      </c>
      <c r="C63" s="292"/>
      <c r="D63" s="654">
        <f t="shared" ref="D63" si="262">IFERROR(C63/$Q63,0)</f>
        <v>0</v>
      </c>
      <c r="E63" s="292"/>
      <c r="F63" s="654">
        <f t="shared" ref="F63" si="263">IFERROR(E63/$Q63,0)</f>
        <v>0</v>
      </c>
      <c r="G63" s="292"/>
      <c r="H63" s="654">
        <f t="shared" si="237"/>
        <v>0</v>
      </c>
      <c r="I63" s="292"/>
      <c r="J63" s="654">
        <f t="shared" si="239"/>
        <v>0</v>
      </c>
      <c r="K63" s="292"/>
      <c r="L63" s="654">
        <f t="shared" si="241"/>
        <v>0</v>
      </c>
      <c r="M63" s="292"/>
      <c r="N63" s="654">
        <f t="shared" si="243"/>
        <v>0</v>
      </c>
      <c r="O63" s="292"/>
      <c r="P63" s="654">
        <f t="shared" si="245"/>
        <v>0</v>
      </c>
      <c r="Q63" s="184">
        <f t="shared" si="246"/>
        <v>0</v>
      </c>
      <c r="S63" s="304">
        <f>'TAB10'!$C$29</f>
        <v>0</v>
      </c>
      <c r="T63" s="640">
        <f t="shared" si="247"/>
        <v>0</v>
      </c>
    </row>
    <row r="64" spans="1:20" ht="13.5" customHeight="1" x14ac:dyDescent="0.3">
      <c r="A64" s="814"/>
      <c r="B64" s="657" t="str">
        <f t="shared" si="232"/>
        <v>Charges d'amortissement</v>
      </c>
      <c r="C64" s="292"/>
      <c r="D64" s="654">
        <f t="shared" ref="D64" si="264">IFERROR(C64/$Q64,0)</f>
        <v>0</v>
      </c>
      <c r="E64" s="292"/>
      <c r="F64" s="654">
        <f t="shared" ref="F64" si="265">IFERROR(E64/$Q64,0)</f>
        <v>0</v>
      </c>
      <c r="G64" s="292"/>
      <c r="H64" s="654">
        <f t="shared" si="237"/>
        <v>0</v>
      </c>
      <c r="I64" s="292"/>
      <c r="J64" s="654">
        <f t="shared" si="239"/>
        <v>0</v>
      </c>
      <c r="K64" s="292"/>
      <c r="L64" s="654">
        <f t="shared" si="241"/>
        <v>0</v>
      </c>
      <c r="M64" s="292"/>
      <c r="N64" s="654">
        <f t="shared" si="243"/>
        <v>0</v>
      </c>
      <c r="O64" s="292"/>
      <c r="P64" s="654">
        <f t="shared" si="245"/>
        <v>0</v>
      </c>
      <c r="Q64" s="184">
        <f t="shared" si="246"/>
        <v>0</v>
      </c>
      <c r="S64" s="304">
        <f>'TAB10'!$C$30</f>
        <v>0</v>
      </c>
      <c r="T64" s="640">
        <f t="shared" si="247"/>
        <v>0</v>
      </c>
    </row>
    <row r="65" spans="1:20" x14ac:dyDescent="0.3">
      <c r="A65" s="648"/>
      <c r="B65" s="653" t="str">
        <f t="shared" si="232"/>
        <v xml:space="preserve">Charges et produits non-contrôlables </v>
      </c>
      <c r="C65" s="304">
        <f>SUM(C66,C75)</f>
        <v>0</v>
      </c>
      <c r="D65" s="654">
        <f t="shared" ref="D65" si="266">IFERROR(C65/$Q65,0)</f>
        <v>0</v>
      </c>
      <c r="E65" s="304">
        <f t="shared" ref="E65" si="267">SUM(E66,E75)</f>
        <v>0</v>
      </c>
      <c r="F65" s="654">
        <f t="shared" ref="F65" si="268">IFERROR(E65/$Q65,0)</f>
        <v>0</v>
      </c>
      <c r="G65" s="304">
        <f t="shared" ref="G65" si="269">SUM(G66,G75)</f>
        <v>0</v>
      </c>
      <c r="H65" s="654">
        <f t="shared" si="237"/>
        <v>0</v>
      </c>
      <c r="I65" s="304">
        <f t="shared" ref="I65" si="270">SUM(I66,I75)</f>
        <v>0</v>
      </c>
      <c r="J65" s="654">
        <f t="shared" si="239"/>
        <v>0</v>
      </c>
      <c r="K65" s="304">
        <f t="shared" ref="K65" si="271">SUM(K66,K75)</f>
        <v>0</v>
      </c>
      <c r="L65" s="654">
        <f t="shared" si="241"/>
        <v>0</v>
      </c>
      <c r="M65" s="304">
        <f t="shared" ref="M65" si="272">SUM(M66,M75)</f>
        <v>0</v>
      </c>
      <c r="N65" s="654">
        <f t="shared" si="243"/>
        <v>0</v>
      </c>
      <c r="O65" s="304">
        <f t="shared" ref="O65" si="273">SUM(O66,O75)</f>
        <v>0</v>
      </c>
      <c r="P65" s="654">
        <f t="shared" si="245"/>
        <v>0</v>
      </c>
      <c r="Q65" s="184">
        <f t="shared" si="246"/>
        <v>0</v>
      </c>
      <c r="S65" s="304">
        <f>'TAB10'!$C$30</f>
        <v>0</v>
      </c>
      <c r="T65" s="640">
        <f t="shared" ref="T65:T91" si="274">Q65-S65</f>
        <v>0</v>
      </c>
    </row>
    <row r="66" spans="1:20" ht="13.5" customHeight="1" x14ac:dyDescent="0.3">
      <c r="A66" s="815" t="s">
        <v>981</v>
      </c>
      <c r="B66" s="658" t="str">
        <f t="shared" si="232"/>
        <v>Hors OSP</v>
      </c>
      <c r="C66" s="304">
        <f>SUM(C67:C74)</f>
        <v>0</v>
      </c>
      <c r="D66" s="654">
        <f t="shared" ref="D66" si="275">IFERROR(C66/$Q66,0)</f>
        <v>0</v>
      </c>
      <c r="E66" s="304">
        <f t="shared" ref="E66" si="276">SUM(E67:E74)</f>
        <v>0</v>
      </c>
      <c r="F66" s="654">
        <f t="shared" ref="F66" si="277">IFERROR(E66/$Q66,0)</f>
        <v>0</v>
      </c>
      <c r="G66" s="304">
        <f t="shared" ref="G66" si="278">SUM(G67:G74)</f>
        <v>0</v>
      </c>
      <c r="H66" s="654">
        <f t="shared" si="237"/>
        <v>0</v>
      </c>
      <c r="I66" s="304">
        <f t="shared" ref="I66" si="279">SUM(I67:I74)</f>
        <v>0</v>
      </c>
      <c r="J66" s="654">
        <f t="shared" si="239"/>
        <v>0</v>
      </c>
      <c r="K66" s="304">
        <f t="shared" ref="K66" si="280">SUM(K67:K74)</f>
        <v>0</v>
      </c>
      <c r="L66" s="654">
        <f t="shared" si="241"/>
        <v>0</v>
      </c>
      <c r="M66" s="304">
        <f t="shared" ref="M66" si="281">SUM(M67:M74)</f>
        <v>0</v>
      </c>
      <c r="N66" s="654">
        <f t="shared" si="243"/>
        <v>0</v>
      </c>
      <c r="O66" s="304">
        <f t="shared" ref="O66" si="282">SUM(O67:O74)</f>
        <v>0</v>
      </c>
      <c r="P66" s="654">
        <f t="shared" si="245"/>
        <v>0</v>
      </c>
      <c r="Q66" s="184">
        <f t="shared" si="246"/>
        <v>0</v>
      </c>
      <c r="S66" s="304">
        <f>'TAB10'!$C$30</f>
        <v>0</v>
      </c>
      <c r="T66" s="640">
        <f t="shared" si="274"/>
        <v>0</v>
      </c>
    </row>
    <row r="67" spans="1:20" ht="13.5" customHeight="1" x14ac:dyDescent="0.3">
      <c r="A67" s="815"/>
      <c r="B67" s="657" t="str">
        <f t="shared" si="232"/>
        <v>Charges et produits émanant de factures de transit émises ou reçues par le GRD</v>
      </c>
      <c r="C67" s="292"/>
      <c r="D67" s="654">
        <f t="shared" ref="D67" si="283">IFERROR(C67/$Q67,0)</f>
        <v>0</v>
      </c>
      <c r="E67" s="292"/>
      <c r="F67" s="654">
        <f t="shared" ref="F67" si="284">IFERROR(E67/$Q67,0)</f>
        <v>0</v>
      </c>
      <c r="G67" s="292"/>
      <c r="H67" s="654">
        <f t="shared" si="237"/>
        <v>0</v>
      </c>
      <c r="I67" s="292"/>
      <c r="J67" s="654">
        <f t="shared" si="239"/>
        <v>0</v>
      </c>
      <c r="K67" s="292"/>
      <c r="L67" s="654">
        <f t="shared" si="241"/>
        <v>0</v>
      </c>
      <c r="M67" s="292"/>
      <c r="N67" s="654">
        <f t="shared" si="243"/>
        <v>0</v>
      </c>
      <c r="O67" s="292"/>
      <c r="P67" s="654">
        <f t="shared" si="245"/>
        <v>0</v>
      </c>
      <c r="Q67" s="184">
        <f t="shared" si="246"/>
        <v>0</v>
      </c>
      <c r="S67" s="304">
        <f>'TAB10'!$C$30</f>
        <v>0</v>
      </c>
      <c r="T67" s="640">
        <f t="shared" si="274"/>
        <v>0</v>
      </c>
    </row>
    <row r="68" spans="1:20" ht="27" x14ac:dyDescent="0.3">
      <c r="A68" s="815"/>
      <c r="B68" s="657" t="str">
        <f t="shared" si="232"/>
        <v xml:space="preserve">Charges émanant de factures d’achat d’électricité émises par un fournisseur commercial pour la couverture des pertes en réseau électrique </v>
      </c>
      <c r="C68" s="292"/>
      <c r="D68" s="654">
        <f t="shared" ref="D68" si="285">IFERROR(C68/$Q68,0)</f>
        <v>0</v>
      </c>
      <c r="E68" s="292"/>
      <c r="F68" s="654">
        <f t="shared" ref="F68" si="286">IFERROR(E68/$Q68,0)</f>
        <v>0</v>
      </c>
      <c r="G68" s="292"/>
      <c r="H68" s="654">
        <f t="shared" si="237"/>
        <v>0</v>
      </c>
      <c r="I68" s="292"/>
      <c r="J68" s="654">
        <f t="shared" si="239"/>
        <v>0</v>
      </c>
      <c r="K68" s="292"/>
      <c r="L68" s="654">
        <f t="shared" si="241"/>
        <v>0</v>
      </c>
      <c r="M68" s="292"/>
      <c r="N68" s="654">
        <f t="shared" si="243"/>
        <v>0</v>
      </c>
      <c r="O68" s="292"/>
      <c r="P68" s="654">
        <f t="shared" si="245"/>
        <v>0</v>
      </c>
      <c r="Q68" s="184">
        <f t="shared" si="246"/>
        <v>0</v>
      </c>
      <c r="S68" s="304">
        <f>'TAB10'!$C$30</f>
        <v>0</v>
      </c>
      <c r="T68" s="640">
        <f t="shared" si="274"/>
        <v>0</v>
      </c>
    </row>
    <row r="69" spans="1:20" ht="13.5" customHeight="1" x14ac:dyDescent="0.3">
      <c r="A69" s="815"/>
      <c r="B69" s="657" t="str">
        <f t="shared" si="232"/>
        <v xml:space="preserve">Charges émanant de factures émises par la société FeReSO dans le cadre du processus de réconciliation </v>
      </c>
      <c r="C69" s="292"/>
      <c r="D69" s="654">
        <f t="shared" ref="D69" si="287">IFERROR(C69/$Q69,0)</f>
        <v>0</v>
      </c>
      <c r="E69" s="292"/>
      <c r="F69" s="654">
        <f t="shared" ref="F69" si="288">IFERROR(E69/$Q69,0)</f>
        <v>0</v>
      </c>
      <c r="G69" s="292"/>
      <c r="H69" s="654">
        <f t="shared" si="237"/>
        <v>0</v>
      </c>
      <c r="I69" s="292"/>
      <c r="J69" s="654">
        <f t="shared" si="239"/>
        <v>0</v>
      </c>
      <c r="K69" s="292"/>
      <c r="L69" s="654">
        <f t="shared" si="241"/>
        <v>0</v>
      </c>
      <c r="M69" s="292"/>
      <c r="N69" s="654">
        <f t="shared" si="243"/>
        <v>0</v>
      </c>
      <c r="O69" s="292"/>
      <c r="P69" s="654">
        <f t="shared" si="245"/>
        <v>0</v>
      </c>
      <c r="Q69" s="184">
        <f t="shared" si="246"/>
        <v>0</v>
      </c>
      <c r="S69" s="304">
        <f>'TAB10'!$C$30</f>
        <v>0</v>
      </c>
      <c r="T69" s="640">
        <f t="shared" si="274"/>
        <v>0</v>
      </c>
    </row>
    <row r="70" spans="1:20" ht="13.5" customHeight="1" x14ac:dyDescent="0.3">
      <c r="A70" s="815"/>
      <c r="B70" s="657" t="str">
        <f t="shared" si="232"/>
        <v xml:space="preserve">Redevance de voirie </v>
      </c>
      <c r="C70" s="292"/>
      <c r="D70" s="654">
        <f t="shared" ref="D70" si="289">IFERROR(C70/$Q70,0)</f>
        <v>0</v>
      </c>
      <c r="E70" s="292"/>
      <c r="F70" s="654">
        <f t="shared" ref="F70" si="290">IFERROR(E70/$Q70,0)</f>
        <v>0</v>
      </c>
      <c r="G70" s="292"/>
      <c r="H70" s="654">
        <f t="shared" si="237"/>
        <v>0</v>
      </c>
      <c r="I70" s="292"/>
      <c r="J70" s="654">
        <f t="shared" si="239"/>
        <v>0</v>
      </c>
      <c r="K70" s="292"/>
      <c r="L70" s="654">
        <f t="shared" si="241"/>
        <v>0</v>
      </c>
      <c r="M70" s="292"/>
      <c r="N70" s="654">
        <f t="shared" si="243"/>
        <v>0</v>
      </c>
      <c r="O70" s="292"/>
      <c r="P70" s="654">
        <f t="shared" si="245"/>
        <v>0</v>
      </c>
      <c r="Q70" s="184">
        <f t="shared" si="246"/>
        <v>0</v>
      </c>
      <c r="S70" s="304">
        <f>'TAB10'!$C$30</f>
        <v>0</v>
      </c>
      <c r="T70" s="640">
        <f t="shared" si="274"/>
        <v>0</v>
      </c>
    </row>
    <row r="71" spans="1:20" ht="13.5" customHeight="1" x14ac:dyDescent="0.3">
      <c r="A71" s="815"/>
      <c r="B71" s="657" t="str">
        <f t="shared" si="232"/>
        <v>Charge fiscale résultant de l'application de l'impôt des sociétés</v>
      </c>
      <c r="C71" s="292"/>
      <c r="D71" s="654">
        <f t="shared" ref="D71" si="291">IFERROR(C71/$Q71,0)</f>
        <v>0</v>
      </c>
      <c r="E71" s="292"/>
      <c r="F71" s="654">
        <f t="shared" ref="F71" si="292">IFERROR(E71/$Q71,0)</f>
        <v>0</v>
      </c>
      <c r="G71" s="292"/>
      <c r="H71" s="654">
        <f t="shared" si="237"/>
        <v>0</v>
      </c>
      <c r="I71" s="292"/>
      <c r="J71" s="654">
        <f t="shared" si="239"/>
        <v>0</v>
      </c>
      <c r="K71" s="292"/>
      <c r="L71" s="654">
        <f t="shared" si="241"/>
        <v>0</v>
      </c>
      <c r="M71" s="292"/>
      <c r="N71" s="654">
        <f t="shared" si="243"/>
        <v>0</v>
      </c>
      <c r="O71" s="292"/>
      <c r="P71" s="654">
        <f t="shared" si="245"/>
        <v>0</v>
      </c>
      <c r="Q71" s="184">
        <f t="shared" si="246"/>
        <v>0</v>
      </c>
      <c r="S71" s="304">
        <f>'TAB10'!$C$30</f>
        <v>0</v>
      </c>
      <c r="T71" s="640">
        <f t="shared" si="274"/>
        <v>0</v>
      </c>
    </row>
    <row r="72" spans="1:20" ht="13.5" customHeight="1" x14ac:dyDescent="0.3">
      <c r="A72" s="815"/>
      <c r="B72" s="657" t="str">
        <f t="shared" si="232"/>
        <v>Autres impôts, taxes, redevances, surcharges, précomptes immobiliers et mobiliers</v>
      </c>
      <c r="C72" s="292"/>
      <c r="D72" s="654">
        <f t="shared" ref="D72" si="293">IFERROR(C72/$Q72,0)</f>
        <v>0</v>
      </c>
      <c r="E72" s="292"/>
      <c r="F72" s="654">
        <f t="shared" ref="F72" si="294">IFERROR(E72/$Q72,0)</f>
        <v>0</v>
      </c>
      <c r="G72" s="292"/>
      <c r="H72" s="654">
        <f t="shared" si="237"/>
        <v>0</v>
      </c>
      <c r="I72" s="292"/>
      <c r="J72" s="654">
        <f t="shared" si="239"/>
        <v>0</v>
      </c>
      <c r="K72" s="292"/>
      <c r="L72" s="654">
        <f t="shared" si="241"/>
        <v>0</v>
      </c>
      <c r="M72" s="292"/>
      <c r="N72" s="654">
        <f t="shared" si="243"/>
        <v>0</v>
      </c>
      <c r="O72" s="292"/>
      <c r="P72" s="654">
        <f t="shared" si="245"/>
        <v>0</v>
      </c>
      <c r="Q72" s="184">
        <f t="shared" si="246"/>
        <v>0</v>
      </c>
      <c r="S72" s="304">
        <f>'TAB10'!$C$30</f>
        <v>0</v>
      </c>
      <c r="T72" s="640">
        <f t="shared" si="274"/>
        <v>0</v>
      </c>
    </row>
    <row r="73" spans="1:20" ht="13.5" customHeight="1" x14ac:dyDescent="0.3">
      <c r="A73" s="815"/>
      <c r="B73" s="657" t="str">
        <f t="shared" si="232"/>
        <v>Cotisations de responsabilisation de l’ONSSAPL</v>
      </c>
      <c r="C73" s="292"/>
      <c r="D73" s="654">
        <f t="shared" ref="D73" si="295">IFERROR(C73/$Q73,0)</f>
        <v>0</v>
      </c>
      <c r="E73" s="292"/>
      <c r="F73" s="654">
        <f t="shared" ref="F73" si="296">IFERROR(E73/$Q73,0)</f>
        <v>0</v>
      </c>
      <c r="G73" s="292"/>
      <c r="H73" s="654">
        <f t="shared" si="237"/>
        <v>0</v>
      </c>
      <c r="I73" s="292"/>
      <c r="J73" s="654">
        <f t="shared" si="239"/>
        <v>0</v>
      </c>
      <c r="K73" s="292"/>
      <c r="L73" s="654">
        <f t="shared" si="241"/>
        <v>0</v>
      </c>
      <c r="M73" s="292"/>
      <c r="N73" s="654">
        <f t="shared" si="243"/>
        <v>0</v>
      </c>
      <c r="O73" s="292"/>
      <c r="P73" s="654">
        <f t="shared" si="245"/>
        <v>0</v>
      </c>
      <c r="Q73" s="184">
        <f t="shared" si="246"/>
        <v>0</v>
      </c>
      <c r="S73" s="304">
        <f>'TAB10'!$C$30</f>
        <v>0</v>
      </c>
      <c r="T73" s="640">
        <f t="shared" si="274"/>
        <v>0</v>
      </c>
    </row>
    <row r="74" spans="1:20" ht="13.5" customHeight="1" x14ac:dyDescent="0.3">
      <c r="A74" s="815"/>
      <c r="B74" s="657" t="str">
        <f t="shared" si="232"/>
        <v>Charges de pension non-capitalisées</v>
      </c>
      <c r="C74" s="292"/>
      <c r="D74" s="654">
        <f t="shared" ref="D74" si="297">IFERROR(C74/$Q74,0)</f>
        <v>0</v>
      </c>
      <c r="E74" s="292"/>
      <c r="F74" s="654">
        <f t="shared" ref="F74" si="298">IFERROR(E74/$Q74,0)</f>
        <v>0</v>
      </c>
      <c r="G74" s="292"/>
      <c r="H74" s="654">
        <f t="shared" si="237"/>
        <v>0</v>
      </c>
      <c r="I74" s="292"/>
      <c r="J74" s="654">
        <f t="shared" si="239"/>
        <v>0</v>
      </c>
      <c r="K74" s="292"/>
      <c r="L74" s="654">
        <f t="shared" si="241"/>
        <v>0</v>
      </c>
      <c r="M74" s="292"/>
      <c r="N74" s="654">
        <f t="shared" si="243"/>
        <v>0</v>
      </c>
      <c r="O74" s="292"/>
      <c r="P74" s="654">
        <f t="shared" si="245"/>
        <v>0</v>
      </c>
      <c r="Q74" s="184">
        <f t="shared" si="246"/>
        <v>0</v>
      </c>
      <c r="S74" s="304">
        <f>'TAB10'!$C$30</f>
        <v>0</v>
      </c>
      <c r="T74" s="640">
        <f t="shared" si="274"/>
        <v>0</v>
      </c>
    </row>
    <row r="75" spans="1:20" x14ac:dyDescent="0.3">
      <c r="A75" s="648"/>
      <c r="B75" s="658" t="str">
        <f t="shared" si="232"/>
        <v>OSP</v>
      </c>
      <c r="C75" s="304">
        <f>SUM(C76:C83)</f>
        <v>0</v>
      </c>
      <c r="D75" s="654">
        <f t="shared" ref="D75" si="299">IFERROR(C75/$Q75,0)</f>
        <v>0</v>
      </c>
      <c r="E75" s="304">
        <f t="shared" ref="E75" si="300">SUM(E76:E83)</f>
        <v>0</v>
      </c>
      <c r="F75" s="654">
        <f t="shared" ref="F75" si="301">IFERROR(E75/$Q75,0)</f>
        <v>0</v>
      </c>
      <c r="G75" s="304">
        <f t="shared" ref="G75" si="302">SUM(G76:G83)</f>
        <v>0</v>
      </c>
      <c r="H75" s="654">
        <f t="shared" si="237"/>
        <v>0</v>
      </c>
      <c r="I75" s="304">
        <f t="shared" ref="I75" si="303">SUM(I76:I83)</f>
        <v>0</v>
      </c>
      <c r="J75" s="654">
        <f t="shared" si="239"/>
        <v>0</v>
      </c>
      <c r="K75" s="304">
        <f t="shared" ref="K75" si="304">SUM(K76:K83)</f>
        <v>0</v>
      </c>
      <c r="L75" s="654">
        <f t="shared" si="241"/>
        <v>0</v>
      </c>
      <c r="M75" s="304">
        <f t="shared" ref="M75" si="305">SUM(M76:M83)</f>
        <v>0</v>
      </c>
      <c r="N75" s="654">
        <f t="shared" si="243"/>
        <v>0</v>
      </c>
      <c r="O75" s="304">
        <f t="shared" ref="O75" si="306">SUM(O76:O83)</f>
        <v>0</v>
      </c>
      <c r="P75" s="654">
        <f t="shared" si="245"/>
        <v>0</v>
      </c>
      <c r="Q75" s="184">
        <f t="shared" si="246"/>
        <v>0</v>
      </c>
      <c r="S75" s="304">
        <f>'TAB10'!$C$30</f>
        <v>0</v>
      </c>
      <c r="T75" s="640">
        <f t="shared" si="274"/>
        <v>0</v>
      </c>
    </row>
    <row r="76" spans="1:20" ht="27" x14ac:dyDescent="0.3">
      <c r="A76" s="815" t="s">
        <v>981</v>
      </c>
      <c r="B76" s="657" t="str">
        <f t="shared" si="232"/>
        <v>Charges émanant de factures d’achat d'électricité émises par un fournisseur commercial pour l'alimentation de la clientèle propre du GRD</v>
      </c>
      <c r="C76" s="292"/>
      <c r="D76" s="654">
        <f t="shared" ref="D76" si="307">IFERROR(C76/$Q76,0)</f>
        <v>0</v>
      </c>
      <c r="E76" s="292"/>
      <c r="F76" s="654">
        <f t="shared" ref="F76" si="308">IFERROR(E76/$Q76,0)</f>
        <v>0</v>
      </c>
      <c r="G76" s="292"/>
      <c r="H76" s="654">
        <f t="shared" si="237"/>
        <v>0</v>
      </c>
      <c r="I76" s="292"/>
      <c r="J76" s="654">
        <f t="shared" si="239"/>
        <v>0</v>
      </c>
      <c r="K76" s="292"/>
      <c r="L76" s="654">
        <f t="shared" si="241"/>
        <v>0</v>
      </c>
      <c r="M76" s="292"/>
      <c r="N76" s="654">
        <f t="shared" si="243"/>
        <v>0</v>
      </c>
      <c r="O76" s="292"/>
      <c r="P76" s="654">
        <f t="shared" si="245"/>
        <v>0</v>
      </c>
      <c r="Q76" s="184">
        <f t="shared" si="246"/>
        <v>0</v>
      </c>
      <c r="S76" s="304">
        <f>'TAB10'!$C$30</f>
        <v>0</v>
      </c>
      <c r="T76" s="640">
        <f t="shared" si="274"/>
        <v>0</v>
      </c>
    </row>
    <row r="77" spans="1:20" ht="13.5" customHeight="1" x14ac:dyDescent="0.3">
      <c r="A77" s="815"/>
      <c r="B77" s="657" t="str">
        <f t="shared" si="232"/>
        <v>Charges de distribution supportées par le GRD pour l'alimentation de clientèle propre</v>
      </c>
      <c r="C77" s="292"/>
      <c r="D77" s="654">
        <f t="shared" ref="D77" si="309">IFERROR(C77/$Q77,0)</f>
        <v>0</v>
      </c>
      <c r="E77" s="292"/>
      <c r="F77" s="654">
        <f t="shared" ref="F77" si="310">IFERROR(E77/$Q77,0)</f>
        <v>0</v>
      </c>
      <c r="G77" s="292"/>
      <c r="H77" s="654">
        <f t="shared" si="237"/>
        <v>0</v>
      </c>
      <c r="I77" s="292"/>
      <c r="J77" s="654">
        <f t="shared" si="239"/>
        <v>0</v>
      </c>
      <c r="K77" s="292"/>
      <c r="L77" s="654">
        <f t="shared" si="241"/>
        <v>0</v>
      </c>
      <c r="M77" s="292"/>
      <c r="N77" s="654">
        <f t="shared" si="243"/>
        <v>0</v>
      </c>
      <c r="O77" s="292"/>
      <c r="P77" s="654">
        <f t="shared" si="245"/>
        <v>0</v>
      </c>
      <c r="Q77" s="184">
        <f t="shared" si="246"/>
        <v>0</v>
      </c>
      <c r="S77" s="304">
        <f>'TAB10'!$C$30</f>
        <v>0</v>
      </c>
      <c r="T77" s="640">
        <f t="shared" si="274"/>
        <v>0</v>
      </c>
    </row>
    <row r="78" spans="1:20" ht="13.5" customHeight="1" x14ac:dyDescent="0.3">
      <c r="A78" s="815"/>
      <c r="B78" s="657" t="str">
        <f t="shared" si="232"/>
        <v>Charges de transport supportées par le GRD pour l'alimentation de clientèle propre</v>
      </c>
      <c r="C78" s="292"/>
      <c r="D78" s="654">
        <f t="shared" ref="D78" si="311">IFERROR(C78/$Q78,0)</f>
        <v>0</v>
      </c>
      <c r="E78" s="292"/>
      <c r="F78" s="654">
        <f t="shared" ref="F78" si="312">IFERROR(E78/$Q78,0)</f>
        <v>0</v>
      </c>
      <c r="G78" s="292"/>
      <c r="H78" s="654">
        <f t="shared" si="237"/>
        <v>0</v>
      </c>
      <c r="I78" s="292"/>
      <c r="J78" s="654">
        <f t="shared" si="239"/>
        <v>0</v>
      </c>
      <c r="K78" s="292"/>
      <c r="L78" s="654">
        <f t="shared" si="241"/>
        <v>0</v>
      </c>
      <c r="M78" s="292"/>
      <c r="N78" s="654">
        <f t="shared" si="243"/>
        <v>0</v>
      </c>
      <c r="O78" s="292"/>
      <c r="P78" s="654">
        <f t="shared" si="245"/>
        <v>0</v>
      </c>
      <c r="Q78" s="184">
        <f t="shared" si="246"/>
        <v>0</v>
      </c>
      <c r="S78" s="304">
        <f>'TAB10'!$C$30</f>
        <v>0</v>
      </c>
      <c r="T78" s="640">
        <f t="shared" si="274"/>
        <v>0</v>
      </c>
    </row>
    <row r="79" spans="1:20" ht="27" x14ac:dyDescent="0.3">
      <c r="A79" s="815"/>
      <c r="B79" s="657" t="str">
        <f t="shared" si="232"/>
        <v xml:space="preserve">Produits issus de la facturation de la fourniture d’électricité à la clientèle propre du gestionnaire de réseau de distribution ainsi que le montant de la compensation versée par la CREG </v>
      </c>
      <c r="C79" s="292"/>
      <c r="D79" s="654">
        <f t="shared" ref="D79" si="313">IFERROR(C79/$Q79,0)</f>
        <v>0</v>
      </c>
      <c r="E79" s="292"/>
      <c r="F79" s="654">
        <f t="shared" ref="F79" si="314">IFERROR(E79/$Q79,0)</f>
        <v>0</v>
      </c>
      <c r="G79" s="292"/>
      <c r="H79" s="654">
        <f t="shared" si="237"/>
        <v>0</v>
      </c>
      <c r="I79" s="292"/>
      <c r="J79" s="654">
        <f t="shared" si="239"/>
        <v>0</v>
      </c>
      <c r="K79" s="292"/>
      <c r="L79" s="654">
        <f t="shared" si="241"/>
        <v>0</v>
      </c>
      <c r="M79" s="292"/>
      <c r="N79" s="654">
        <f t="shared" si="243"/>
        <v>0</v>
      </c>
      <c r="O79" s="292"/>
      <c r="P79" s="654">
        <f t="shared" si="245"/>
        <v>0</v>
      </c>
      <c r="Q79" s="184">
        <f t="shared" si="246"/>
        <v>0</v>
      </c>
      <c r="S79" s="304">
        <f>'TAB10'!$C$30</f>
        <v>0</v>
      </c>
      <c r="T79" s="640">
        <f t="shared" si="274"/>
        <v>0</v>
      </c>
    </row>
    <row r="80" spans="1:20" ht="13.5" customHeight="1" x14ac:dyDescent="0.3">
      <c r="A80" s="815"/>
      <c r="B80" s="657" t="str">
        <f t="shared" si="232"/>
        <v xml:space="preserve">Charges d’achat des certificats verts </v>
      </c>
      <c r="C80" s="292"/>
      <c r="D80" s="654">
        <f t="shared" ref="D80" si="315">IFERROR(C80/$Q80,0)</f>
        <v>0</v>
      </c>
      <c r="E80" s="292"/>
      <c r="F80" s="654">
        <f t="shared" ref="F80" si="316">IFERROR(E80/$Q80,0)</f>
        <v>0</v>
      </c>
      <c r="G80" s="292"/>
      <c r="H80" s="654">
        <f t="shared" si="237"/>
        <v>0</v>
      </c>
      <c r="I80" s="292"/>
      <c r="J80" s="654">
        <f t="shared" si="239"/>
        <v>0</v>
      </c>
      <c r="K80" s="292"/>
      <c r="L80" s="654">
        <f t="shared" si="241"/>
        <v>0</v>
      </c>
      <c r="M80" s="292"/>
      <c r="N80" s="654">
        <f t="shared" si="243"/>
        <v>0</v>
      </c>
      <c r="O80" s="292"/>
      <c r="P80" s="654">
        <f t="shared" si="245"/>
        <v>0</v>
      </c>
      <c r="Q80" s="184">
        <f t="shared" si="246"/>
        <v>0</v>
      </c>
      <c r="S80" s="304">
        <f>'TAB10'!$C$30</f>
        <v>0</v>
      </c>
      <c r="T80" s="640">
        <f t="shared" si="274"/>
        <v>0</v>
      </c>
    </row>
    <row r="81" spans="1:20" ht="13.5" customHeight="1" x14ac:dyDescent="0.3">
      <c r="A81" s="815"/>
      <c r="B81" s="657" t="str">
        <f t="shared" si="232"/>
        <v>Primes « Qualiwatt » versées aux utilisateurs de réseau</v>
      </c>
      <c r="C81" s="292"/>
      <c r="D81" s="654">
        <f t="shared" ref="D81" si="317">IFERROR(C81/$Q81,0)</f>
        <v>0</v>
      </c>
      <c r="E81" s="292"/>
      <c r="F81" s="654">
        <f t="shared" ref="F81" si="318">IFERROR(E81/$Q81,0)</f>
        <v>0</v>
      </c>
      <c r="G81" s="292"/>
      <c r="H81" s="654">
        <f t="shared" si="237"/>
        <v>0</v>
      </c>
      <c r="I81" s="292"/>
      <c r="J81" s="654">
        <f t="shared" si="239"/>
        <v>0</v>
      </c>
      <c r="K81" s="292"/>
      <c r="L81" s="654">
        <f t="shared" si="241"/>
        <v>0</v>
      </c>
      <c r="M81" s="292"/>
      <c r="N81" s="654">
        <f t="shared" si="243"/>
        <v>0</v>
      </c>
      <c r="O81" s="292"/>
      <c r="P81" s="654">
        <f t="shared" si="245"/>
        <v>0</v>
      </c>
      <c r="Q81" s="184">
        <f t="shared" si="246"/>
        <v>0</v>
      </c>
      <c r="S81" s="304">
        <f>'TAB10'!$C$30</f>
        <v>0</v>
      </c>
      <c r="T81" s="640">
        <f t="shared" si="274"/>
        <v>0</v>
      </c>
    </row>
    <row r="82" spans="1:20" ht="13.5" customHeight="1" x14ac:dyDescent="0.3">
      <c r="A82" s="815"/>
      <c r="B82" s="657" t="str">
        <f t="shared" si="232"/>
        <v xml:space="preserve">Charges émanant de factures émises par la société FeReSO dans le cadre du processus de réconciliation </v>
      </c>
      <c r="C82" s="292"/>
      <c r="D82" s="654">
        <f t="shared" ref="D82" si="319">IFERROR(C82/$Q82,0)</f>
        <v>0</v>
      </c>
      <c r="E82" s="292"/>
      <c r="F82" s="654">
        <f t="shared" ref="F82" si="320">IFERROR(E82/$Q82,0)</f>
        <v>0</v>
      </c>
      <c r="G82" s="292"/>
      <c r="H82" s="654">
        <f t="shared" si="237"/>
        <v>0</v>
      </c>
      <c r="I82" s="292"/>
      <c r="J82" s="654">
        <f t="shared" si="239"/>
        <v>0</v>
      </c>
      <c r="K82" s="292"/>
      <c r="L82" s="654">
        <f t="shared" si="241"/>
        <v>0</v>
      </c>
      <c r="M82" s="292"/>
      <c r="N82" s="654">
        <f t="shared" si="243"/>
        <v>0</v>
      </c>
      <c r="O82" s="292"/>
      <c r="P82" s="654">
        <f t="shared" si="245"/>
        <v>0</v>
      </c>
      <c r="Q82" s="184">
        <f t="shared" si="246"/>
        <v>0</v>
      </c>
      <c r="S82" s="304">
        <f>'TAB10'!$C$30</f>
        <v>0</v>
      </c>
      <c r="T82" s="640">
        <f t="shared" si="274"/>
        <v>0</v>
      </c>
    </row>
    <row r="83" spans="1:20" ht="13.5" customHeight="1" x14ac:dyDescent="0.3">
      <c r="A83" s="815"/>
      <c r="B83" s="657" t="str">
        <f t="shared" si="232"/>
        <v xml:space="preserve">Indemnités versées aux fournisseurs d’électricité résultant du retard de placement des compteurs à budget </v>
      </c>
      <c r="C83" s="292"/>
      <c r="D83" s="654">
        <f t="shared" ref="D83" si="321">IFERROR(C83/$Q83,0)</f>
        <v>0</v>
      </c>
      <c r="E83" s="292"/>
      <c r="F83" s="654">
        <f t="shared" ref="F83" si="322">IFERROR(E83/$Q83,0)</f>
        <v>0</v>
      </c>
      <c r="G83" s="292"/>
      <c r="H83" s="654">
        <f t="shared" si="237"/>
        <v>0</v>
      </c>
      <c r="I83" s="292"/>
      <c r="J83" s="654">
        <f t="shared" si="239"/>
        <v>0</v>
      </c>
      <c r="K83" s="292"/>
      <c r="L83" s="654">
        <f t="shared" si="241"/>
        <v>0</v>
      </c>
      <c r="M83" s="292"/>
      <c r="N83" s="654">
        <f t="shared" si="243"/>
        <v>0</v>
      </c>
      <c r="O83" s="292"/>
      <c r="P83" s="654">
        <f t="shared" si="245"/>
        <v>0</v>
      </c>
      <c r="Q83" s="184">
        <f t="shared" si="246"/>
        <v>0</v>
      </c>
      <c r="S83" s="304">
        <f>'TAB10'!$C$30</f>
        <v>0</v>
      </c>
      <c r="T83" s="640">
        <f t="shared" si="274"/>
        <v>0</v>
      </c>
    </row>
    <row r="84" spans="1:20" x14ac:dyDescent="0.3">
      <c r="A84" s="648"/>
      <c r="B84" s="660" t="str">
        <f t="shared" si="232"/>
        <v>Charges nettes relatives aux projets spécifiques</v>
      </c>
      <c r="C84" s="304">
        <f>SUM(C85:C86)</f>
        <v>0</v>
      </c>
      <c r="D84" s="654">
        <f t="shared" ref="D84" si="323">IFERROR(C84/$Q84,0)</f>
        <v>0</v>
      </c>
      <c r="E84" s="304">
        <f t="shared" ref="E84" si="324">SUM(E85:E86)</f>
        <v>0</v>
      </c>
      <c r="F84" s="654">
        <f t="shared" ref="F84" si="325">IFERROR(E84/$Q84,0)</f>
        <v>0</v>
      </c>
      <c r="G84" s="304">
        <f t="shared" ref="G84" si="326">SUM(G85:G86)</f>
        <v>0</v>
      </c>
      <c r="H84" s="654">
        <f t="shared" si="237"/>
        <v>0</v>
      </c>
      <c r="I84" s="304">
        <f t="shared" ref="I84" si="327">SUM(I85:I86)</f>
        <v>0</v>
      </c>
      <c r="J84" s="654">
        <f t="shared" si="239"/>
        <v>0</v>
      </c>
      <c r="K84" s="304">
        <f t="shared" ref="K84" si="328">SUM(K85:K86)</f>
        <v>0</v>
      </c>
      <c r="L84" s="654">
        <f t="shared" si="241"/>
        <v>0</v>
      </c>
      <c r="M84" s="304">
        <f t="shared" ref="M84" si="329">SUM(M85:M86)</f>
        <v>0</v>
      </c>
      <c r="N84" s="654">
        <f t="shared" si="243"/>
        <v>0</v>
      </c>
      <c r="O84" s="304">
        <f t="shared" ref="O84" si="330">SUM(O85:O86)</f>
        <v>0</v>
      </c>
      <c r="P84" s="654">
        <f t="shared" si="245"/>
        <v>0</v>
      </c>
      <c r="Q84" s="184">
        <f t="shared" si="246"/>
        <v>0</v>
      </c>
      <c r="S84" s="304">
        <f>'TAB10'!$C$30</f>
        <v>0</v>
      </c>
      <c r="T84" s="640">
        <f t="shared" si="274"/>
        <v>0</v>
      </c>
    </row>
    <row r="85" spans="1:20" ht="13.5" customHeight="1" x14ac:dyDescent="0.3">
      <c r="A85" s="816" t="s">
        <v>980</v>
      </c>
      <c r="B85" s="661" t="str">
        <f t="shared" si="232"/>
        <v>Charges nettes fixes</v>
      </c>
      <c r="C85" s="292"/>
      <c r="D85" s="654">
        <f t="shared" ref="D85" si="331">IFERROR(C85/$Q85,0)</f>
        <v>0</v>
      </c>
      <c r="E85" s="292"/>
      <c r="F85" s="654">
        <f t="shared" ref="F85" si="332">IFERROR(E85/$Q85,0)</f>
        <v>0</v>
      </c>
      <c r="G85" s="292"/>
      <c r="H85" s="654">
        <f t="shared" si="237"/>
        <v>0</v>
      </c>
      <c r="I85" s="292"/>
      <c r="J85" s="654">
        <f t="shared" si="239"/>
        <v>0</v>
      </c>
      <c r="K85" s="292"/>
      <c r="L85" s="654">
        <f t="shared" si="241"/>
        <v>0</v>
      </c>
      <c r="M85" s="292"/>
      <c r="N85" s="654">
        <f t="shared" si="243"/>
        <v>0</v>
      </c>
      <c r="O85" s="292"/>
      <c r="P85" s="654">
        <f t="shared" si="245"/>
        <v>0</v>
      </c>
      <c r="Q85" s="184">
        <f t="shared" si="246"/>
        <v>0</v>
      </c>
      <c r="S85" s="304">
        <f>'TAB10'!$C$30</f>
        <v>0</v>
      </c>
      <c r="T85" s="640">
        <f t="shared" si="274"/>
        <v>0</v>
      </c>
    </row>
    <row r="86" spans="1:20" ht="13.5" customHeight="1" x14ac:dyDescent="0.3">
      <c r="A86" s="816"/>
      <c r="B86" s="661" t="str">
        <f t="shared" si="232"/>
        <v>Charges nettes variables</v>
      </c>
      <c r="C86" s="292"/>
      <c r="D86" s="654">
        <f t="shared" ref="D86" si="333">IFERROR(C86/$Q86,0)</f>
        <v>0</v>
      </c>
      <c r="E86" s="292"/>
      <c r="F86" s="654">
        <f t="shared" ref="F86" si="334">IFERROR(E86/$Q86,0)</f>
        <v>0</v>
      </c>
      <c r="G86" s="292"/>
      <c r="H86" s="654">
        <f t="shared" si="237"/>
        <v>0</v>
      </c>
      <c r="I86" s="292"/>
      <c r="J86" s="654">
        <f t="shared" si="239"/>
        <v>0</v>
      </c>
      <c r="K86" s="292"/>
      <c r="L86" s="654">
        <f t="shared" si="241"/>
        <v>0</v>
      </c>
      <c r="M86" s="292"/>
      <c r="N86" s="654">
        <f t="shared" si="243"/>
        <v>0</v>
      </c>
      <c r="O86" s="292"/>
      <c r="P86" s="654">
        <f t="shared" si="245"/>
        <v>0</v>
      </c>
      <c r="Q86" s="184">
        <f t="shared" si="246"/>
        <v>0</v>
      </c>
      <c r="S86" s="304">
        <f>'TAB10'!$C$30</f>
        <v>0</v>
      </c>
      <c r="T86" s="640">
        <f t="shared" si="274"/>
        <v>0</v>
      </c>
    </row>
    <row r="87" spans="1:20" x14ac:dyDescent="0.3">
      <c r="A87" s="648"/>
      <c r="B87" s="660" t="str">
        <f t="shared" si="232"/>
        <v>Marge équitable</v>
      </c>
      <c r="C87" s="304">
        <f>SUM(C88:C89)</f>
        <v>0</v>
      </c>
      <c r="D87" s="654">
        <f t="shared" ref="D87" si="335">IFERROR(C87/$Q87,0)</f>
        <v>0</v>
      </c>
      <c r="E87" s="304">
        <f t="shared" ref="E87" si="336">SUM(E88:E89)</f>
        <v>0</v>
      </c>
      <c r="F87" s="654">
        <f t="shared" ref="F87" si="337">IFERROR(E87/$Q87,0)</f>
        <v>0</v>
      </c>
      <c r="G87" s="304">
        <f t="shared" ref="G87" si="338">SUM(G88:G89)</f>
        <v>0</v>
      </c>
      <c r="H87" s="654">
        <f t="shared" si="237"/>
        <v>0</v>
      </c>
      <c r="I87" s="304">
        <f t="shared" ref="I87" si="339">SUM(I88:I89)</f>
        <v>0</v>
      </c>
      <c r="J87" s="654">
        <f t="shared" si="239"/>
        <v>0</v>
      </c>
      <c r="K87" s="304">
        <f t="shared" ref="K87" si="340">SUM(K88:K89)</f>
        <v>0</v>
      </c>
      <c r="L87" s="654">
        <f t="shared" si="241"/>
        <v>0</v>
      </c>
      <c r="M87" s="304">
        <f t="shared" ref="M87" si="341">SUM(M88:M89)</f>
        <v>0</v>
      </c>
      <c r="N87" s="654">
        <f t="shared" si="243"/>
        <v>0</v>
      </c>
      <c r="O87" s="304">
        <f t="shared" ref="O87" si="342">SUM(O88:O89)</f>
        <v>0</v>
      </c>
      <c r="P87" s="654">
        <f t="shared" si="245"/>
        <v>0</v>
      </c>
      <c r="Q87" s="184">
        <f t="shared" si="246"/>
        <v>0</v>
      </c>
      <c r="S87" s="304">
        <f>'TAB10'!$C$30</f>
        <v>0</v>
      </c>
      <c r="T87" s="640">
        <f t="shared" si="274"/>
        <v>0</v>
      </c>
    </row>
    <row r="88" spans="1:20" ht="13.5" customHeight="1" x14ac:dyDescent="0.3">
      <c r="A88" s="817" t="s">
        <v>981</v>
      </c>
      <c r="B88" s="658" t="str">
        <f t="shared" si="232"/>
        <v>Hors OSP</v>
      </c>
      <c r="C88" s="292"/>
      <c r="D88" s="654">
        <f t="shared" ref="D88" si="343">IFERROR(C88/$Q88,0)</f>
        <v>0</v>
      </c>
      <c r="E88" s="292"/>
      <c r="F88" s="654">
        <f t="shared" ref="F88" si="344">IFERROR(E88/$Q88,0)</f>
        <v>0</v>
      </c>
      <c r="G88" s="292"/>
      <c r="H88" s="654">
        <f t="shared" si="237"/>
        <v>0</v>
      </c>
      <c r="I88" s="292"/>
      <c r="J88" s="654">
        <f t="shared" si="239"/>
        <v>0</v>
      </c>
      <c r="K88" s="292"/>
      <c r="L88" s="654">
        <f t="shared" si="241"/>
        <v>0</v>
      </c>
      <c r="M88" s="292"/>
      <c r="N88" s="654">
        <f t="shared" si="243"/>
        <v>0</v>
      </c>
      <c r="O88" s="292"/>
      <c r="P88" s="654">
        <f t="shared" si="245"/>
        <v>0</v>
      </c>
      <c r="Q88" s="184">
        <f t="shared" si="246"/>
        <v>0</v>
      </c>
      <c r="S88" s="304">
        <f>'TAB10'!$C$30</f>
        <v>0</v>
      </c>
      <c r="T88" s="640">
        <f t="shared" si="274"/>
        <v>0</v>
      </c>
    </row>
    <row r="89" spans="1:20" ht="13.5" customHeight="1" x14ac:dyDescent="0.3">
      <c r="A89" s="817"/>
      <c r="B89" s="658" t="str">
        <f t="shared" si="232"/>
        <v>OSP</v>
      </c>
      <c r="C89" s="292"/>
      <c r="D89" s="654">
        <f t="shared" ref="D89" si="345">IFERROR(C89/$Q89,0)</f>
        <v>0</v>
      </c>
      <c r="E89" s="292"/>
      <c r="F89" s="654">
        <f t="shared" ref="F89" si="346">IFERROR(E89/$Q89,0)</f>
        <v>0</v>
      </c>
      <c r="G89" s="292"/>
      <c r="H89" s="654">
        <f t="shared" si="237"/>
        <v>0</v>
      </c>
      <c r="I89" s="292"/>
      <c r="J89" s="654">
        <f t="shared" si="239"/>
        <v>0</v>
      </c>
      <c r="K89" s="292"/>
      <c r="L89" s="654">
        <f t="shared" si="241"/>
        <v>0</v>
      </c>
      <c r="M89" s="292"/>
      <c r="N89" s="654">
        <f t="shared" si="243"/>
        <v>0</v>
      </c>
      <c r="O89" s="292"/>
      <c r="P89" s="654">
        <f t="shared" si="245"/>
        <v>0</v>
      </c>
      <c r="Q89" s="184">
        <f t="shared" si="246"/>
        <v>0</v>
      </c>
      <c r="S89" s="304">
        <f>'TAB10'!$C$30</f>
        <v>0</v>
      </c>
      <c r="T89" s="640">
        <f t="shared" si="274"/>
        <v>0</v>
      </c>
    </row>
    <row r="90" spans="1:20" ht="30" x14ac:dyDescent="0.3">
      <c r="A90" s="649" t="s">
        <v>981</v>
      </c>
      <c r="B90" s="660" t="str">
        <f t="shared" si="232"/>
        <v>Quote-part  des soldes régulatoires années précédentes</v>
      </c>
      <c r="C90" s="292"/>
      <c r="D90" s="654">
        <f t="shared" ref="D90" si="347">IFERROR(C90/$Q90,0)</f>
        <v>0</v>
      </c>
      <c r="E90" s="292"/>
      <c r="F90" s="654">
        <f t="shared" ref="F90" si="348">IFERROR(E90/$Q90,0)</f>
        <v>0</v>
      </c>
      <c r="G90" s="292"/>
      <c r="H90" s="654">
        <f t="shared" si="237"/>
        <v>0</v>
      </c>
      <c r="I90" s="292"/>
      <c r="J90" s="654">
        <f t="shared" si="239"/>
        <v>0</v>
      </c>
      <c r="K90" s="292"/>
      <c r="L90" s="654">
        <f t="shared" si="241"/>
        <v>0</v>
      </c>
      <c r="M90" s="292"/>
      <c r="N90" s="654">
        <f t="shared" si="243"/>
        <v>0</v>
      </c>
      <c r="O90" s="292"/>
      <c r="P90" s="654">
        <f t="shared" si="245"/>
        <v>0</v>
      </c>
      <c r="Q90" s="184">
        <f t="shared" si="246"/>
        <v>0</v>
      </c>
      <c r="S90" s="304">
        <f>'TAB10'!$C$30</f>
        <v>0</v>
      </c>
      <c r="T90" s="640">
        <f t="shared" si="274"/>
        <v>0</v>
      </c>
    </row>
    <row r="91" spans="1:20" x14ac:dyDescent="0.3">
      <c r="B91" s="662" t="str">
        <f t="shared" si="232"/>
        <v>TOTAL</v>
      </c>
      <c r="C91" s="304">
        <f>SUM(C57,C65,C84,C87,C90)</f>
        <v>0</v>
      </c>
      <c r="D91" s="654">
        <f t="shared" ref="D91" si="349">IFERROR(C91/$Q91,0)</f>
        <v>0</v>
      </c>
      <c r="E91" s="304">
        <f t="shared" ref="E91" si="350">SUM(E57,E65,E84,E87,E90)</f>
        <v>0</v>
      </c>
      <c r="F91" s="654">
        <f t="shared" ref="F91" si="351">IFERROR(E91/$Q91,0)</f>
        <v>0</v>
      </c>
      <c r="G91" s="304">
        <f t="shared" ref="G91" si="352">SUM(G57,G65,G84,G87,G90)</f>
        <v>0</v>
      </c>
      <c r="H91" s="654">
        <f t="shared" si="237"/>
        <v>0</v>
      </c>
      <c r="I91" s="304">
        <f t="shared" ref="I91" si="353">SUM(I57,I65,I84,I87,I90)</f>
        <v>0</v>
      </c>
      <c r="J91" s="654">
        <f t="shared" si="239"/>
        <v>0</v>
      </c>
      <c r="K91" s="304">
        <f t="shared" ref="K91" si="354">SUM(K57,K65,K84,K87,K90)</f>
        <v>0</v>
      </c>
      <c r="L91" s="654">
        <f t="shared" si="241"/>
        <v>0</v>
      </c>
      <c r="M91" s="304">
        <f t="shared" ref="M91" si="355">SUM(M57,M65,M84,M87,M90)</f>
        <v>0</v>
      </c>
      <c r="N91" s="654">
        <f t="shared" si="243"/>
        <v>0</v>
      </c>
      <c r="O91" s="304">
        <f t="shared" ref="O91" si="356">SUM(O57,O65,O84,O87,O90)</f>
        <v>0</v>
      </c>
      <c r="P91" s="654">
        <f t="shared" si="245"/>
        <v>0</v>
      </c>
      <c r="Q91" s="184">
        <f t="shared" si="246"/>
        <v>0</v>
      </c>
      <c r="S91" s="304">
        <f>'TAB10'!$C$30</f>
        <v>0</v>
      </c>
      <c r="T91" s="640">
        <f t="shared" si="274"/>
        <v>0</v>
      </c>
    </row>
    <row r="94" spans="1:20" x14ac:dyDescent="0.3">
      <c r="B94" s="818" t="s">
        <v>841</v>
      </c>
      <c r="C94" s="818"/>
      <c r="D94" s="818"/>
      <c r="E94" s="818"/>
      <c r="F94" s="818"/>
      <c r="G94" s="818"/>
      <c r="H94" s="818"/>
      <c r="I94" s="818"/>
      <c r="J94" s="818"/>
      <c r="K94" s="818"/>
      <c r="L94" s="818"/>
      <c r="M94" s="818"/>
      <c r="N94" s="818"/>
      <c r="O94" s="818"/>
      <c r="P94" s="818"/>
      <c r="Q94" s="818"/>
    </row>
    <row r="95" spans="1:20" ht="12" customHeight="1" x14ac:dyDescent="0.3">
      <c r="B95" s="563" t="s">
        <v>2</v>
      </c>
      <c r="C95" s="820" t="s">
        <v>666</v>
      </c>
      <c r="D95" s="821"/>
      <c r="E95" s="820" t="s">
        <v>511</v>
      </c>
      <c r="F95" s="821"/>
      <c r="G95" s="820" t="s">
        <v>339</v>
      </c>
      <c r="H95" s="821"/>
      <c r="I95" s="820" t="s">
        <v>512</v>
      </c>
      <c r="J95" s="821"/>
      <c r="K95" s="820" t="s">
        <v>513</v>
      </c>
      <c r="L95" s="821"/>
      <c r="M95" s="820" t="s">
        <v>341</v>
      </c>
      <c r="N95" s="821"/>
      <c r="O95" s="820" t="s">
        <v>343</v>
      </c>
      <c r="P95" s="821"/>
      <c r="Q95" s="626" t="s">
        <v>54</v>
      </c>
    </row>
    <row r="96" spans="1:20" x14ac:dyDescent="0.3">
      <c r="B96" s="663" t="s">
        <v>842</v>
      </c>
      <c r="C96" s="304">
        <f>SUM(C97:C99)</f>
        <v>0</v>
      </c>
      <c r="D96" s="654">
        <f>IFERROR(C96/$Q96,0)</f>
        <v>0</v>
      </c>
      <c r="E96" s="304">
        <f t="shared" ref="E96" si="357">SUM(E97:E99)</f>
        <v>0</v>
      </c>
      <c r="F96" s="654">
        <f>IFERROR(E96/$Q96,0)</f>
        <v>0</v>
      </c>
      <c r="G96" s="304">
        <f t="shared" ref="G96" si="358">SUM(G97:G99)</f>
        <v>0</v>
      </c>
      <c r="H96" s="654">
        <f>IFERROR(G96/$Q96,0)</f>
        <v>0</v>
      </c>
      <c r="I96" s="304">
        <f t="shared" ref="I96" si="359">SUM(I97:I99)</f>
        <v>0</v>
      </c>
      <c r="J96" s="654">
        <f>IFERROR(I96/$Q96,0)</f>
        <v>0</v>
      </c>
      <c r="K96" s="304">
        <f t="shared" ref="K96" si="360">SUM(K97:K99)</f>
        <v>0</v>
      </c>
      <c r="L96" s="654">
        <f>IFERROR(K96/$Q96,0)</f>
        <v>0</v>
      </c>
      <c r="M96" s="304">
        <f t="shared" ref="M96" si="361">SUM(M97:M99)</f>
        <v>0</v>
      </c>
      <c r="N96" s="654">
        <f>IFERROR(M96/$Q96,0)</f>
        <v>0</v>
      </c>
      <c r="O96" s="304">
        <f t="shared" ref="O96" si="362">SUM(O97:O99)</f>
        <v>0</v>
      </c>
      <c r="P96" s="654">
        <f>IFERROR(O96/$Q96,0)</f>
        <v>0</v>
      </c>
      <c r="Q96" s="304">
        <f t="shared" ref="Q96" si="363">SUM(Q97:Q99)</f>
        <v>0</v>
      </c>
    </row>
    <row r="97" spans="1:20" x14ac:dyDescent="0.3">
      <c r="B97" s="657" t="s">
        <v>582</v>
      </c>
      <c r="C97" s="304">
        <f>C62</f>
        <v>0</v>
      </c>
      <c r="D97" s="654">
        <f t="shared" ref="D97" si="364">IFERROR(C97/$Q97,0)</f>
        <v>0</v>
      </c>
      <c r="E97" s="304">
        <f t="shared" ref="E97" si="365">E62</f>
        <v>0</v>
      </c>
      <c r="F97" s="654">
        <f t="shared" ref="F97" si="366">IFERROR(E97/$Q97,0)</f>
        <v>0</v>
      </c>
      <c r="G97" s="304">
        <f t="shared" ref="G97" si="367">G62</f>
        <v>0</v>
      </c>
      <c r="H97" s="654">
        <f t="shared" ref="H97:H102" si="368">IFERROR(G97/$Q97,0)</f>
        <v>0</v>
      </c>
      <c r="I97" s="304">
        <f t="shared" ref="I97" si="369">I62</f>
        <v>0</v>
      </c>
      <c r="J97" s="654">
        <f t="shared" ref="J97:J102" si="370">IFERROR(I97/$Q97,0)</f>
        <v>0</v>
      </c>
      <c r="K97" s="304">
        <f t="shared" ref="K97" si="371">K62</f>
        <v>0</v>
      </c>
      <c r="L97" s="654">
        <f t="shared" ref="L97:L102" si="372">IFERROR(K97/$Q97,0)</f>
        <v>0</v>
      </c>
      <c r="M97" s="304">
        <f t="shared" ref="M97" si="373">M62</f>
        <v>0</v>
      </c>
      <c r="N97" s="654">
        <f t="shared" ref="N97:N102" si="374">IFERROR(M97/$Q97,0)</f>
        <v>0</v>
      </c>
      <c r="O97" s="304">
        <f t="shared" ref="O97" si="375">O62</f>
        <v>0</v>
      </c>
      <c r="P97" s="654">
        <f t="shared" ref="P97:P102" si="376">IFERROR(O97/$Q97,0)</f>
        <v>0</v>
      </c>
      <c r="Q97" s="304">
        <f t="shared" ref="Q97" si="377">Q62</f>
        <v>0</v>
      </c>
    </row>
    <row r="98" spans="1:20" x14ac:dyDescent="0.3">
      <c r="B98" s="657" t="s">
        <v>583</v>
      </c>
      <c r="C98" s="304">
        <f>C63</f>
        <v>0</v>
      </c>
      <c r="D98" s="654">
        <f t="shared" ref="D98" si="378">IFERROR(C98/$Q98,0)</f>
        <v>0</v>
      </c>
      <c r="E98" s="304">
        <f t="shared" ref="E98" si="379">E63</f>
        <v>0</v>
      </c>
      <c r="F98" s="654">
        <f t="shared" ref="F98" si="380">IFERROR(E98/$Q98,0)</f>
        <v>0</v>
      </c>
      <c r="G98" s="304">
        <f t="shared" ref="G98" si="381">G63</f>
        <v>0</v>
      </c>
      <c r="H98" s="654">
        <f t="shared" si="368"/>
        <v>0</v>
      </c>
      <c r="I98" s="304">
        <f t="shared" ref="I98" si="382">I63</f>
        <v>0</v>
      </c>
      <c r="J98" s="654">
        <f t="shared" si="370"/>
        <v>0</v>
      </c>
      <c r="K98" s="304">
        <f t="shared" ref="K98" si="383">K63</f>
        <v>0</v>
      </c>
      <c r="L98" s="654">
        <f t="shared" si="372"/>
        <v>0</v>
      </c>
      <c r="M98" s="304">
        <f t="shared" ref="M98" si="384">M63</f>
        <v>0</v>
      </c>
      <c r="N98" s="654">
        <f t="shared" si="374"/>
        <v>0</v>
      </c>
      <c r="O98" s="304">
        <f t="shared" ref="O98" si="385">O63</f>
        <v>0</v>
      </c>
      <c r="P98" s="654">
        <f t="shared" si="376"/>
        <v>0</v>
      </c>
      <c r="Q98" s="304">
        <f t="shared" ref="Q98" si="386">Q63</f>
        <v>0</v>
      </c>
    </row>
    <row r="99" spans="1:20" x14ac:dyDescent="0.3">
      <c r="B99" s="657" t="s">
        <v>572</v>
      </c>
      <c r="C99" s="304">
        <f>C64</f>
        <v>0</v>
      </c>
      <c r="D99" s="654">
        <f t="shared" ref="D99" si="387">IFERROR(C99/$Q99,0)</f>
        <v>0</v>
      </c>
      <c r="E99" s="304">
        <f t="shared" ref="E99" si="388">E64</f>
        <v>0</v>
      </c>
      <c r="F99" s="654">
        <f t="shared" ref="F99" si="389">IFERROR(E99/$Q99,0)</f>
        <v>0</v>
      </c>
      <c r="G99" s="304">
        <f t="shared" ref="G99" si="390">G64</f>
        <v>0</v>
      </c>
      <c r="H99" s="654">
        <f t="shared" si="368"/>
        <v>0</v>
      </c>
      <c r="I99" s="304">
        <f t="shared" ref="I99" si="391">I64</f>
        <v>0</v>
      </c>
      <c r="J99" s="654">
        <f t="shared" si="370"/>
        <v>0</v>
      </c>
      <c r="K99" s="304">
        <f t="shared" ref="K99" si="392">K64</f>
        <v>0</v>
      </c>
      <c r="L99" s="654">
        <f t="shared" si="372"/>
        <v>0</v>
      </c>
      <c r="M99" s="304">
        <f t="shared" ref="M99" si="393">M64</f>
        <v>0</v>
      </c>
      <c r="N99" s="654">
        <f t="shared" si="374"/>
        <v>0</v>
      </c>
      <c r="O99" s="304">
        <f t="shared" ref="O99" si="394">O64</f>
        <v>0</v>
      </c>
      <c r="P99" s="654">
        <f t="shared" si="376"/>
        <v>0</v>
      </c>
      <c r="Q99" s="304">
        <f t="shared" ref="Q99" si="395">Q64</f>
        <v>0</v>
      </c>
    </row>
    <row r="100" spans="1:20" x14ac:dyDescent="0.3">
      <c r="B100" s="663" t="s">
        <v>843</v>
      </c>
      <c r="C100" s="304">
        <f>C75</f>
        <v>0</v>
      </c>
      <c r="D100" s="654">
        <f t="shared" ref="D100" si="396">IFERROR(C100/$Q100,0)</f>
        <v>0</v>
      </c>
      <c r="E100" s="304">
        <f t="shared" ref="E100" si="397">E75</f>
        <v>0</v>
      </c>
      <c r="F100" s="654">
        <f t="shared" ref="F100" si="398">IFERROR(E100/$Q100,0)</f>
        <v>0</v>
      </c>
      <c r="G100" s="304">
        <f t="shared" ref="G100" si="399">G75</f>
        <v>0</v>
      </c>
      <c r="H100" s="654">
        <f t="shared" si="368"/>
        <v>0</v>
      </c>
      <c r="I100" s="304">
        <f t="shared" ref="I100" si="400">I75</f>
        <v>0</v>
      </c>
      <c r="J100" s="654">
        <f t="shared" si="370"/>
        <v>0</v>
      </c>
      <c r="K100" s="304">
        <f t="shared" ref="K100" si="401">K75</f>
        <v>0</v>
      </c>
      <c r="L100" s="654">
        <f t="shared" si="372"/>
        <v>0</v>
      </c>
      <c r="M100" s="304">
        <f t="shared" ref="M100" si="402">M75</f>
        <v>0</v>
      </c>
      <c r="N100" s="654">
        <f t="shared" si="374"/>
        <v>0</v>
      </c>
      <c r="O100" s="304">
        <f t="shared" ref="O100" si="403">O75</f>
        <v>0</v>
      </c>
      <c r="P100" s="654">
        <f t="shared" si="376"/>
        <v>0</v>
      </c>
      <c r="Q100" s="304">
        <f t="shared" ref="Q100" si="404">Q75</f>
        <v>0</v>
      </c>
    </row>
    <row r="101" spans="1:20" x14ac:dyDescent="0.3">
      <c r="B101" s="663" t="s">
        <v>95</v>
      </c>
      <c r="C101" s="304">
        <f>C89</f>
        <v>0</v>
      </c>
      <c r="D101" s="654">
        <f t="shared" ref="D101" si="405">IFERROR(C101/$Q101,0)</f>
        <v>0</v>
      </c>
      <c r="E101" s="304">
        <f t="shared" ref="E101" si="406">E89</f>
        <v>0</v>
      </c>
      <c r="F101" s="654">
        <f t="shared" ref="F101" si="407">IFERROR(E101/$Q101,0)</f>
        <v>0</v>
      </c>
      <c r="G101" s="304">
        <f t="shared" ref="G101" si="408">G89</f>
        <v>0</v>
      </c>
      <c r="H101" s="654">
        <f t="shared" si="368"/>
        <v>0</v>
      </c>
      <c r="I101" s="304">
        <f t="shared" ref="I101" si="409">I89</f>
        <v>0</v>
      </c>
      <c r="J101" s="654">
        <f t="shared" si="370"/>
        <v>0</v>
      </c>
      <c r="K101" s="304">
        <f t="shared" ref="K101" si="410">K89</f>
        <v>0</v>
      </c>
      <c r="L101" s="654">
        <f t="shared" si="372"/>
        <v>0</v>
      </c>
      <c r="M101" s="304">
        <f t="shared" ref="M101" si="411">M89</f>
        <v>0</v>
      </c>
      <c r="N101" s="654">
        <f t="shared" si="374"/>
        <v>0</v>
      </c>
      <c r="O101" s="304">
        <f t="shared" ref="O101" si="412">O89</f>
        <v>0</v>
      </c>
      <c r="P101" s="654">
        <f t="shared" si="376"/>
        <v>0</v>
      </c>
      <c r="Q101" s="304">
        <f t="shared" ref="Q101" si="413">Q89</f>
        <v>0</v>
      </c>
    </row>
    <row r="102" spans="1:20" x14ac:dyDescent="0.3">
      <c r="B102" s="653" t="s">
        <v>844</v>
      </c>
      <c r="C102" s="304">
        <f>SUM(C96,C100:C101)</f>
        <v>0</v>
      </c>
      <c r="D102" s="654">
        <f t="shared" ref="D102" si="414">IFERROR(C102/$Q102,0)</f>
        <v>0</v>
      </c>
      <c r="E102" s="304">
        <f t="shared" ref="E102" si="415">SUM(E96,E100:E101)</f>
        <v>0</v>
      </c>
      <c r="F102" s="654">
        <f t="shared" ref="F102" si="416">IFERROR(E102/$Q102,0)</f>
        <v>0</v>
      </c>
      <c r="G102" s="304">
        <f t="shared" ref="G102" si="417">SUM(G96,G100:G101)</f>
        <v>0</v>
      </c>
      <c r="H102" s="654">
        <f t="shared" si="368"/>
        <v>0</v>
      </c>
      <c r="I102" s="304">
        <f t="shared" ref="I102" si="418">SUM(I96,I100:I101)</f>
        <v>0</v>
      </c>
      <c r="J102" s="654">
        <f t="shared" si="370"/>
        <v>0</v>
      </c>
      <c r="K102" s="304">
        <f t="shared" ref="K102" si="419">SUM(K96,K100:K101)</f>
        <v>0</v>
      </c>
      <c r="L102" s="654">
        <f t="shared" si="372"/>
        <v>0</v>
      </c>
      <c r="M102" s="304">
        <f t="shared" ref="M102" si="420">SUM(M96,M100:M101)</f>
        <v>0</v>
      </c>
      <c r="N102" s="654">
        <f t="shared" si="374"/>
        <v>0</v>
      </c>
      <c r="O102" s="304">
        <f t="shared" ref="O102" si="421">SUM(O96,O100:O101)</f>
        <v>0</v>
      </c>
      <c r="P102" s="654">
        <f t="shared" si="376"/>
        <v>0</v>
      </c>
      <c r="Q102" s="304">
        <f t="shared" ref="Q102" si="422">SUM(Q96,Q100:Q101)</f>
        <v>0</v>
      </c>
    </row>
    <row r="104" spans="1:20" ht="39" customHeight="1" x14ac:dyDescent="0.3">
      <c r="B104" s="819" t="s">
        <v>356</v>
      </c>
      <c r="C104" s="819"/>
      <c r="D104" s="819"/>
      <c r="E104" s="819"/>
      <c r="F104" s="819"/>
      <c r="G104" s="819"/>
      <c r="H104" s="819"/>
      <c r="I104" s="819"/>
      <c r="J104" s="819"/>
      <c r="K104" s="819"/>
      <c r="L104" s="819"/>
      <c r="M104" s="819"/>
      <c r="N104" s="819"/>
      <c r="O104" s="819"/>
      <c r="P104" s="819"/>
      <c r="Q104" s="819"/>
      <c r="S104" s="819" t="s">
        <v>977</v>
      </c>
      <c r="T104" s="819"/>
    </row>
    <row r="105" spans="1:20" ht="12" customHeight="1" x14ac:dyDescent="0.3">
      <c r="B105" s="563" t="s">
        <v>2</v>
      </c>
      <c r="C105" s="820" t="s">
        <v>666</v>
      </c>
      <c r="D105" s="821"/>
      <c r="E105" s="820" t="s">
        <v>511</v>
      </c>
      <c r="F105" s="821"/>
      <c r="G105" s="820" t="s">
        <v>339</v>
      </c>
      <c r="H105" s="821"/>
      <c r="I105" s="820" t="s">
        <v>512</v>
      </c>
      <c r="J105" s="821"/>
      <c r="K105" s="820" t="s">
        <v>513</v>
      </c>
      <c r="L105" s="821"/>
      <c r="M105" s="820" t="s">
        <v>341</v>
      </c>
      <c r="N105" s="821"/>
      <c r="O105" s="820" t="s">
        <v>343</v>
      </c>
      <c r="P105" s="821"/>
      <c r="Q105" s="626" t="s">
        <v>54</v>
      </c>
      <c r="S105" s="626" t="s">
        <v>963</v>
      </c>
      <c r="T105" s="626" t="s">
        <v>964</v>
      </c>
    </row>
    <row r="106" spans="1:20" x14ac:dyDescent="0.3">
      <c r="B106" s="653" t="str">
        <f t="shared" ref="B106:B140" si="423">B57</f>
        <v>Charges nettes contrôlables</v>
      </c>
      <c r="C106" s="304">
        <f>SUM(C107,C110)</f>
        <v>0</v>
      </c>
      <c r="D106" s="654">
        <f>IFERROR(C106/$Q106,0)</f>
        <v>0</v>
      </c>
      <c r="E106" s="304">
        <f t="shared" ref="E106" si="424">SUM(E107,E110)</f>
        <v>0</v>
      </c>
      <c r="F106" s="654">
        <f>IFERROR(E106/$Q106,0)</f>
        <v>0</v>
      </c>
      <c r="G106" s="304">
        <f t="shared" ref="G106" si="425">SUM(G107,G110)</f>
        <v>0</v>
      </c>
      <c r="H106" s="654">
        <f>IFERROR(G106/$Q106,0)</f>
        <v>0</v>
      </c>
      <c r="I106" s="304">
        <f t="shared" ref="I106" si="426">SUM(I107,I110)</f>
        <v>0</v>
      </c>
      <c r="J106" s="654">
        <f>IFERROR(I106/$Q106,0)</f>
        <v>0</v>
      </c>
      <c r="K106" s="304">
        <f t="shared" ref="K106" si="427">SUM(K107,K110)</f>
        <v>0</v>
      </c>
      <c r="L106" s="654">
        <f>IFERROR(K106/$Q106,0)</f>
        <v>0</v>
      </c>
      <c r="M106" s="304">
        <f t="shared" ref="M106" si="428">SUM(M107,M110)</f>
        <v>0</v>
      </c>
      <c r="N106" s="654">
        <f>IFERROR(M106/$Q106,0)</f>
        <v>0</v>
      </c>
      <c r="O106" s="304">
        <f t="shared" ref="O106" si="429">SUM(O107,O110)</f>
        <v>0</v>
      </c>
      <c r="P106" s="654">
        <f>IFERROR(O106/$Q106,0)</f>
        <v>0</v>
      </c>
      <c r="Q106" s="184">
        <f>+SUM(C106,E106,G106,I106,K106,M106,O106)</f>
        <v>0</v>
      </c>
      <c r="S106" s="304">
        <f>'TAB10'!$D$23</f>
        <v>0</v>
      </c>
      <c r="T106" s="640">
        <f>Q106-S106</f>
        <v>0</v>
      </c>
    </row>
    <row r="107" spans="1:20" ht="13.5" customHeight="1" x14ac:dyDescent="0.3">
      <c r="A107" s="812" t="s">
        <v>980</v>
      </c>
      <c r="B107" s="655" t="str">
        <f t="shared" si="423"/>
        <v>Charges nettes contrôlables hors OSP</v>
      </c>
      <c r="C107" s="304">
        <f>SUM(C108:C109)</f>
        <v>0</v>
      </c>
      <c r="D107" s="654">
        <f t="shared" ref="D107" si="430">IFERROR(C107/$Q107,0)</f>
        <v>0</v>
      </c>
      <c r="E107" s="304">
        <f t="shared" ref="E107" si="431">SUM(E108:E109)</f>
        <v>0</v>
      </c>
      <c r="F107" s="654">
        <f t="shared" ref="F107" si="432">IFERROR(E107/$Q107,0)</f>
        <v>0</v>
      </c>
      <c r="G107" s="304">
        <f t="shared" ref="G107" si="433">SUM(G108:G109)</f>
        <v>0</v>
      </c>
      <c r="H107" s="654">
        <f t="shared" ref="H107:H140" si="434">IFERROR(G107/$Q107,0)</f>
        <v>0</v>
      </c>
      <c r="I107" s="304">
        <f t="shared" ref="I107" si="435">SUM(I108:I109)</f>
        <v>0</v>
      </c>
      <c r="J107" s="654">
        <f t="shared" ref="J107:J140" si="436">IFERROR(I107/$Q107,0)</f>
        <v>0</v>
      </c>
      <c r="K107" s="304">
        <f t="shared" ref="K107" si="437">SUM(K108:K109)</f>
        <v>0</v>
      </c>
      <c r="L107" s="654">
        <f t="shared" ref="L107:L140" si="438">IFERROR(K107/$Q107,0)</f>
        <v>0</v>
      </c>
      <c r="M107" s="304">
        <f t="shared" ref="M107" si="439">SUM(M108:M109)</f>
        <v>0</v>
      </c>
      <c r="N107" s="654">
        <f t="shared" ref="N107:N140" si="440">IFERROR(M107/$Q107,0)</f>
        <v>0</v>
      </c>
      <c r="O107" s="304">
        <f t="shared" ref="O107" si="441">SUM(O108:O109)</f>
        <v>0</v>
      </c>
      <c r="P107" s="654">
        <f t="shared" ref="P107:P140" si="442">IFERROR(O107/$Q107,0)</f>
        <v>0</v>
      </c>
      <c r="Q107" s="184">
        <f t="shared" ref="Q107:Q140" si="443">+SUM(C107,E107,G107,I107,K107,M107,O107)</f>
        <v>0</v>
      </c>
      <c r="S107" s="304">
        <f>'TAB10'!$D$24</f>
        <v>0</v>
      </c>
      <c r="T107" s="640">
        <f t="shared" ref="T107:T113" si="444">Q107-S107</f>
        <v>0</v>
      </c>
    </row>
    <row r="108" spans="1:20" ht="13.5" customHeight="1" x14ac:dyDescent="0.3">
      <c r="A108" s="813"/>
      <c r="B108" s="656" t="str">
        <f t="shared" si="423"/>
        <v>Charges nettes hors charges nettes liées aux immobilisations</v>
      </c>
      <c r="C108" s="292"/>
      <c r="D108" s="654">
        <f t="shared" ref="D108" si="445">IFERROR(C108/$Q108,0)</f>
        <v>0</v>
      </c>
      <c r="E108" s="292"/>
      <c r="F108" s="654">
        <f t="shared" ref="F108" si="446">IFERROR(E108/$Q108,0)</f>
        <v>0</v>
      </c>
      <c r="G108" s="292"/>
      <c r="H108" s="654">
        <f t="shared" si="434"/>
        <v>0</v>
      </c>
      <c r="I108" s="292"/>
      <c r="J108" s="654">
        <f t="shared" si="436"/>
        <v>0</v>
      </c>
      <c r="K108" s="292"/>
      <c r="L108" s="654">
        <f t="shared" si="438"/>
        <v>0</v>
      </c>
      <c r="M108" s="292"/>
      <c r="N108" s="654">
        <f t="shared" si="440"/>
        <v>0</v>
      </c>
      <c r="O108" s="292"/>
      <c r="P108" s="654">
        <f t="shared" si="442"/>
        <v>0</v>
      </c>
      <c r="Q108" s="184">
        <f t="shared" si="443"/>
        <v>0</v>
      </c>
      <c r="S108" s="304">
        <f>'TAB10'!$D$25</f>
        <v>0</v>
      </c>
      <c r="T108" s="640">
        <f t="shared" si="444"/>
        <v>0</v>
      </c>
    </row>
    <row r="109" spans="1:20" ht="13.5" customHeight="1" x14ac:dyDescent="0.3">
      <c r="A109" s="813"/>
      <c r="B109" s="656" t="str">
        <f t="shared" si="423"/>
        <v xml:space="preserve">Charges nettes liées aux immobilisations </v>
      </c>
      <c r="C109" s="292"/>
      <c r="D109" s="654">
        <f t="shared" ref="D109" si="447">IFERROR(C109/$Q109,0)</f>
        <v>0</v>
      </c>
      <c r="E109" s="292"/>
      <c r="F109" s="654">
        <f t="shared" ref="F109" si="448">IFERROR(E109/$Q109,0)</f>
        <v>0</v>
      </c>
      <c r="G109" s="292"/>
      <c r="H109" s="654">
        <f t="shared" si="434"/>
        <v>0</v>
      </c>
      <c r="I109" s="292"/>
      <c r="J109" s="654">
        <f t="shared" si="436"/>
        <v>0</v>
      </c>
      <c r="K109" s="292"/>
      <c r="L109" s="654">
        <f t="shared" si="438"/>
        <v>0</v>
      </c>
      <c r="M109" s="292"/>
      <c r="N109" s="654">
        <f t="shared" si="440"/>
        <v>0</v>
      </c>
      <c r="O109" s="292"/>
      <c r="P109" s="654">
        <f t="shared" si="442"/>
        <v>0</v>
      </c>
      <c r="Q109" s="184">
        <f t="shared" si="443"/>
        <v>0</v>
      </c>
      <c r="S109" s="304">
        <f>'TAB10'!$D$26</f>
        <v>0</v>
      </c>
      <c r="T109" s="640">
        <f t="shared" si="444"/>
        <v>0</v>
      </c>
    </row>
    <row r="110" spans="1:20" ht="13.5" customHeight="1" x14ac:dyDescent="0.3">
      <c r="A110" s="813"/>
      <c r="B110" s="655" t="str">
        <f t="shared" si="423"/>
        <v>Charges nettes contrôlables OSP</v>
      </c>
      <c r="C110" s="304">
        <f>SUM(C111:C113)</f>
        <v>0</v>
      </c>
      <c r="D110" s="654">
        <f t="shared" ref="D110" si="449">IFERROR(C110/$Q110,0)</f>
        <v>0</v>
      </c>
      <c r="E110" s="304">
        <f t="shared" ref="E110" si="450">SUM(E111:E113)</f>
        <v>0</v>
      </c>
      <c r="F110" s="654">
        <f t="shared" ref="F110" si="451">IFERROR(E110/$Q110,0)</f>
        <v>0</v>
      </c>
      <c r="G110" s="304">
        <f t="shared" ref="G110" si="452">SUM(G111:G113)</f>
        <v>0</v>
      </c>
      <c r="H110" s="654">
        <f t="shared" si="434"/>
        <v>0</v>
      </c>
      <c r="I110" s="304">
        <f t="shared" ref="I110" si="453">SUM(I111:I113)</f>
        <v>0</v>
      </c>
      <c r="J110" s="654">
        <f t="shared" si="436"/>
        <v>0</v>
      </c>
      <c r="K110" s="304">
        <f t="shared" ref="K110" si="454">SUM(K111:K113)</f>
        <v>0</v>
      </c>
      <c r="L110" s="654">
        <f t="shared" si="438"/>
        <v>0</v>
      </c>
      <c r="M110" s="304">
        <f t="shared" ref="M110" si="455">SUM(M111:M113)</f>
        <v>0</v>
      </c>
      <c r="N110" s="654">
        <f t="shared" si="440"/>
        <v>0</v>
      </c>
      <c r="O110" s="304">
        <f t="shared" ref="O110" si="456">SUM(O111:O113)</f>
        <v>0</v>
      </c>
      <c r="P110" s="654">
        <f t="shared" si="442"/>
        <v>0</v>
      </c>
      <c r="Q110" s="184">
        <f t="shared" si="443"/>
        <v>0</v>
      </c>
      <c r="S110" s="304">
        <f>'TAB10'!$D$27</f>
        <v>0</v>
      </c>
      <c r="T110" s="640">
        <f t="shared" si="444"/>
        <v>0</v>
      </c>
    </row>
    <row r="111" spans="1:20" ht="13.5" customHeight="1" x14ac:dyDescent="0.3">
      <c r="A111" s="813"/>
      <c r="B111" s="657" t="str">
        <f t="shared" si="423"/>
        <v>Charges nettes fixes à l'exclusion des charges d'amortissement</v>
      </c>
      <c r="C111" s="292"/>
      <c r="D111" s="654">
        <f t="shared" ref="D111" si="457">IFERROR(C111/$Q111,0)</f>
        <v>0</v>
      </c>
      <c r="E111" s="292"/>
      <c r="F111" s="654">
        <f t="shared" ref="F111" si="458">IFERROR(E111/$Q111,0)</f>
        <v>0</v>
      </c>
      <c r="G111" s="292"/>
      <c r="H111" s="654">
        <f t="shared" si="434"/>
        <v>0</v>
      </c>
      <c r="I111" s="292"/>
      <c r="J111" s="654">
        <f t="shared" si="436"/>
        <v>0</v>
      </c>
      <c r="K111" s="292"/>
      <c r="L111" s="654">
        <f t="shared" si="438"/>
        <v>0</v>
      </c>
      <c r="M111" s="292"/>
      <c r="N111" s="654">
        <f t="shared" si="440"/>
        <v>0</v>
      </c>
      <c r="O111" s="292"/>
      <c r="P111" s="654">
        <f t="shared" si="442"/>
        <v>0</v>
      </c>
      <c r="Q111" s="184">
        <f t="shared" si="443"/>
        <v>0</v>
      </c>
      <c r="S111" s="304">
        <f>'TAB10'!$D$28</f>
        <v>0</v>
      </c>
      <c r="T111" s="640">
        <f t="shared" si="444"/>
        <v>0</v>
      </c>
    </row>
    <row r="112" spans="1:20" ht="13.5" customHeight="1" x14ac:dyDescent="0.3">
      <c r="A112" s="813"/>
      <c r="B112" s="657" t="str">
        <f t="shared" si="423"/>
        <v>Charges nettes variables à l'exclusion des charges d'amortissement</v>
      </c>
      <c r="C112" s="292"/>
      <c r="D112" s="654">
        <f t="shared" ref="D112" si="459">IFERROR(C112/$Q112,0)</f>
        <v>0</v>
      </c>
      <c r="E112" s="292"/>
      <c r="F112" s="654">
        <f t="shared" ref="F112" si="460">IFERROR(E112/$Q112,0)</f>
        <v>0</v>
      </c>
      <c r="G112" s="292"/>
      <c r="H112" s="654">
        <f t="shared" si="434"/>
        <v>0</v>
      </c>
      <c r="I112" s="292"/>
      <c r="J112" s="654">
        <f t="shared" si="436"/>
        <v>0</v>
      </c>
      <c r="K112" s="292"/>
      <c r="L112" s="654">
        <f t="shared" si="438"/>
        <v>0</v>
      </c>
      <c r="M112" s="292"/>
      <c r="N112" s="654">
        <f t="shared" si="440"/>
        <v>0</v>
      </c>
      <c r="O112" s="292"/>
      <c r="P112" s="654">
        <f t="shared" si="442"/>
        <v>0</v>
      </c>
      <c r="Q112" s="184">
        <f t="shared" si="443"/>
        <v>0</v>
      </c>
      <c r="S112" s="304">
        <f>'TAB10'!$D$29</f>
        <v>0</v>
      </c>
      <c r="T112" s="640">
        <f t="shared" si="444"/>
        <v>0</v>
      </c>
    </row>
    <row r="113" spans="1:20" ht="13.5" customHeight="1" x14ac:dyDescent="0.3">
      <c r="A113" s="814"/>
      <c r="B113" s="657" t="str">
        <f t="shared" si="423"/>
        <v>Charges d'amortissement</v>
      </c>
      <c r="C113" s="292"/>
      <c r="D113" s="654">
        <f t="shared" ref="D113" si="461">IFERROR(C113/$Q113,0)</f>
        <v>0</v>
      </c>
      <c r="E113" s="292"/>
      <c r="F113" s="654">
        <f t="shared" ref="F113" si="462">IFERROR(E113/$Q113,0)</f>
        <v>0</v>
      </c>
      <c r="G113" s="292"/>
      <c r="H113" s="654">
        <f t="shared" si="434"/>
        <v>0</v>
      </c>
      <c r="I113" s="292"/>
      <c r="J113" s="654">
        <f t="shared" si="436"/>
        <v>0</v>
      </c>
      <c r="K113" s="292"/>
      <c r="L113" s="654">
        <f t="shared" si="438"/>
        <v>0</v>
      </c>
      <c r="M113" s="292"/>
      <c r="N113" s="654">
        <f t="shared" si="440"/>
        <v>0</v>
      </c>
      <c r="O113" s="292"/>
      <c r="P113" s="654">
        <f t="shared" si="442"/>
        <v>0</v>
      </c>
      <c r="Q113" s="184">
        <f t="shared" si="443"/>
        <v>0</v>
      </c>
      <c r="S113" s="304">
        <f>'TAB10'!$D$30</f>
        <v>0</v>
      </c>
      <c r="T113" s="640">
        <f t="shared" si="444"/>
        <v>0</v>
      </c>
    </row>
    <row r="114" spans="1:20" x14ac:dyDescent="0.3">
      <c r="A114" s="648"/>
      <c r="B114" s="653" t="str">
        <f t="shared" si="423"/>
        <v xml:space="preserve">Charges et produits non-contrôlables </v>
      </c>
      <c r="C114" s="304">
        <f>SUM(C115,C124)</f>
        <v>0</v>
      </c>
      <c r="D114" s="654">
        <f t="shared" ref="D114" si="463">IFERROR(C114/$Q114,0)</f>
        <v>0</v>
      </c>
      <c r="E114" s="304">
        <f t="shared" ref="E114" si="464">SUM(E115,E124)</f>
        <v>0</v>
      </c>
      <c r="F114" s="654">
        <f t="shared" ref="F114" si="465">IFERROR(E114/$Q114,0)</f>
        <v>0</v>
      </c>
      <c r="G114" s="304">
        <f t="shared" ref="G114" si="466">SUM(G115,G124)</f>
        <v>0</v>
      </c>
      <c r="H114" s="654">
        <f t="shared" si="434"/>
        <v>0</v>
      </c>
      <c r="I114" s="304">
        <f t="shared" ref="I114" si="467">SUM(I115,I124)</f>
        <v>0</v>
      </c>
      <c r="J114" s="654">
        <f t="shared" si="436"/>
        <v>0</v>
      </c>
      <c r="K114" s="304">
        <f t="shared" ref="K114" si="468">SUM(K115,K124)</f>
        <v>0</v>
      </c>
      <c r="L114" s="654">
        <f t="shared" si="438"/>
        <v>0</v>
      </c>
      <c r="M114" s="304">
        <f t="shared" ref="M114" si="469">SUM(M115,M124)</f>
        <v>0</v>
      </c>
      <c r="N114" s="654">
        <f t="shared" si="440"/>
        <v>0</v>
      </c>
      <c r="O114" s="304">
        <f t="shared" ref="O114" si="470">SUM(O115,O124)</f>
        <v>0</v>
      </c>
      <c r="P114" s="654">
        <f t="shared" si="442"/>
        <v>0</v>
      </c>
      <c r="Q114" s="184">
        <f t="shared" si="443"/>
        <v>0</v>
      </c>
      <c r="S114" s="304">
        <f>'TAB10'!$D$30</f>
        <v>0</v>
      </c>
      <c r="T114" s="640">
        <f t="shared" ref="T114:T140" si="471">Q114-S114</f>
        <v>0</v>
      </c>
    </row>
    <row r="115" spans="1:20" ht="13.5" customHeight="1" x14ac:dyDescent="0.3">
      <c r="A115" s="815" t="s">
        <v>981</v>
      </c>
      <c r="B115" s="658" t="str">
        <f t="shared" si="423"/>
        <v>Hors OSP</v>
      </c>
      <c r="C115" s="304">
        <f>SUM(C116:C123)</f>
        <v>0</v>
      </c>
      <c r="D115" s="654">
        <f t="shared" ref="D115" si="472">IFERROR(C115/$Q115,0)</f>
        <v>0</v>
      </c>
      <c r="E115" s="304">
        <f t="shared" ref="E115" si="473">SUM(E116:E123)</f>
        <v>0</v>
      </c>
      <c r="F115" s="654">
        <f t="shared" ref="F115" si="474">IFERROR(E115/$Q115,0)</f>
        <v>0</v>
      </c>
      <c r="G115" s="304">
        <f t="shared" ref="G115" si="475">SUM(G116:G123)</f>
        <v>0</v>
      </c>
      <c r="H115" s="654">
        <f t="shared" si="434"/>
        <v>0</v>
      </c>
      <c r="I115" s="304">
        <f t="shared" ref="I115" si="476">SUM(I116:I123)</f>
        <v>0</v>
      </c>
      <c r="J115" s="654">
        <f t="shared" si="436"/>
        <v>0</v>
      </c>
      <c r="K115" s="304">
        <f t="shared" ref="K115" si="477">SUM(K116:K123)</f>
        <v>0</v>
      </c>
      <c r="L115" s="654">
        <f t="shared" si="438"/>
        <v>0</v>
      </c>
      <c r="M115" s="304">
        <f t="shared" ref="M115" si="478">SUM(M116:M123)</f>
        <v>0</v>
      </c>
      <c r="N115" s="654">
        <f t="shared" si="440"/>
        <v>0</v>
      </c>
      <c r="O115" s="304">
        <f t="shared" ref="O115" si="479">SUM(O116:O123)</f>
        <v>0</v>
      </c>
      <c r="P115" s="654">
        <f t="shared" si="442"/>
        <v>0</v>
      </c>
      <c r="Q115" s="184">
        <f t="shared" si="443"/>
        <v>0</v>
      </c>
      <c r="S115" s="304">
        <f>'TAB10'!$D$30</f>
        <v>0</v>
      </c>
      <c r="T115" s="640">
        <f t="shared" si="471"/>
        <v>0</v>
      </c>
    </row>
    <row r="116" spans="1:20" ht="13.5" customHeight="1" x14ac:dyDescent="0.3">
      <c r="A116" s="815"/>
      <c r="B116" s="657" t="str">
        <f t="shared" si="423"/>
        <v>Charges et produits émanant de factures de transit émises ou reçues par le GRD</v>
      </c>
      <c r="C116" s="292"/>
      <c r="D116" s="654">
        <f t="shared" ref="D116" si="480">IFERROR(C116/$Q116,0)</f>
        <v>0</v>
      </c>
      <c r="E116" s="292"/>
      <c r="F116" s="654">
        <f t="shared" ref="F116" si="481">IFERROR(E116/$Q116,0)</f>
        <v>0</v>
      </c>
      <c r="G116" s="292"/>
      <c r="H116" s="654">
        <f t="shared" si="434"/>
        <v>0</v>
      </c>
      <c r="I116" s="292"/>
      <c r="J116" s="654">
        <f t="shared" si="436"/>
        <v>0</v>
      </c>
      <c r="K116" s="292"/>
      <c r="L116" s="654">
        <f t="shared" si="438"/>
        <v>0</v>
      </c>
      <c r="M116" s="292"/>
      <c r="N116" s="654">
        <f t="shared" si="440"/>
        <v>0</v>
      </c>
      <c r="O116" s="292"/>
      <c r="P116" s="654">
        <f t="shared" si="442"/>
        <v>0</v>
      </c>
      <c r="Q116" s="184">
        <f t="shared" si="443"/>
        <v>0</v>
      </c>
      <c r="S116" s="304">
        <f>'TAB10'!$D$30</f>
        <v>0</v>
      </c>
      <c r="T116" s="640">
        <f t="shared" si="471"/>
        <v>0</v>
      </c>
    </row>
    <row r="117" spans="1:20" ht="27" x14ac:dyDescent="0.3">
      <c r="A117" s="815"/>
      <c r="B117" s="657" t="str">
        <f t="shared" si="423"/>
        <v xml:space="preserve">Charges émanant de factures d’achat d’électricité émises par un fournisseur commercial pour la couverture des pertes en réseau électrique </v>
      </c>
      <c r="C117" s="292"/>
      <c r="D117" s="654">
        <f t="shared" ref="D117" si="482">IFERROR(C117/$Q117,0)</f>
        <v>0</v>
      </c>
      <c r="E117" s="292"/>
      <c r="F117" s="654">
        <f t="shared" ref="F117" si="483">IFERROR(E117/$Q117,0)</f>
        <v>0</v>
      </c>
      <c r="G117" s="292"/>
      <c r="H117" s="654">
        <f t="shared" si="434"/>
        <v>0</v>
      </c>
      <c r="I117" s="292"/>
      <c r="J117" s="654">
        <f t="shared" si="436"/>
        <v>0</v>
      </c>
      <c r="K117" s="292"/>
      <c r="L117" s="654">
        <f t="shared" si="438"/>
        <v>0</v>
      </c>
      <c r="M117" s="292"/>
      <c r="N117" s="654">
        <f t="shared" si="440"/>
        <v>0</v>
      </c>
      <c r="O117" s="292"/>
      <c r="P117" s="654">
        <f t="shared" si="442"/>
        <v>0</v>
      </c>
      <c r="Q117" s="184">
        <f t="shared" si="443"/>
        <v>0</v>
      </c>
      <c r="S117" s="304">
        <f>'TAB10'!$D$30</f>
        <v>0</v>
      </c>
      <c r="T117" s="640">
        <f t="shared" si="471"/>
        <v>0</v>
      </c>
    </row>
    <row r="118" spans="1:20" ht="13.5" customHeight="1" x14ac:dyDescent="0.3">
      <c r="A118" s="815"/>
      <c r="B118" s="657" t="str">
        <f t="shared" si="423"/>
        <v xml:space="preserve">Charges émanant de factures émises par la société FeReSO dans le cadre du processus de réconciliation </v>
      </c>
      <c r="C118" s="292"/>
      <c r="D118" s="654">
        <f t="shared" ref="D118" si="484">IFERROR(C118/$Q118,0)</f>
        <v>0</v>
      </c>
      <c r="E118" s="292"/>
      <c r="F118" s="654">
        <f t="shared" ref="F118" si="485">IFERROR(E118/$Q118,0)</f>
        <v>0</v>
      </c>
      <c r="G118" s="292"/>
      <c r="H118" s="654">
        <f t="shared" si="434"/>
        <v>0</v>
      </c>
      <c r="I118" s="292"/>
      <c r="J118" s="654">
        <f t="shared" si="436"/>
        <v>0</v>
      </c>
      <c r="K118" s="292"/>
      <c r="L118" s="654">
        <f t="shared" si="438"/>
        <v>0</v>
      </c>
      <c r="M118" s="292"/>
      <c r="N118" s="654">
        <f t="shared" si="440"/>
        <v>0</v>
      </c>
      <c r="O118" s="292"/>
      <c r="P118" s="654">
        <f t="shared" si="442"/>
        <v>0</v>
      </c>
      <c r="Q118" s="184">
        <f t="shared" si="443"/>
        <v>0</v>
      </c>
      <c r="S118" s="304">
        <f>'TAB10'!$D$30</f>
        <v>0</v>
      </c>
      <c r="T118" s="640">
        <f t="shared" si="471"/>
        <v>0</v>
      </c>
    </row>
    <row r="119" spans="1:20" ht="13.5" customHeight="1" x14ac:dyDescent="0.3">
      <c r="A119" s="815"/>
      <c r="B119" s="657" t="str">
        <f t="shared" si="423"/>
        <v xml:space="preserve">Redevance de voirie </v>
      </c>
      <c r="C119" s="292"/>
      <c r="D119" s="654">
        <f t="shared" ref="D119" si="486">IFERROR(C119/$Q119,0)</f>
        <v>0</v>
      </c>
      <c r="E119" s="292"/>
      <c r="F119" s="654">
        <f t="shared" ref="F119" si="487">IFERROR(E119/$Q119,0)</f>
        <v>0</v>
      </c>
      <c r="G119" s="292"/>
      <c r="H119" s="654">
        <f t="shared" si="434"/>
        <v>0</v>
      </c>
      <c r="I119" s="292"/>
      <c r="J119" s="654">
        <f t="shared" si="436"/>
        <v>0</v>
      </c>
      <c r="K119" s="292"/>
      <c r="L119" s="654">
        <f t="shared" si="438"/>
        <v>0</v>
      </c>
      <c r="M119" s="292"/>
      <c r="N119" s="654">
        <f t="shared" si="440"/>
        <v>0</v>
      </c>
      <c r="O119" s="292"/>
      <c r="P119" s="654">
        <f t="shared" si="442"/>
        <v>0</v>
      </c>
      <c r="Q119" s="184">
        <f t="shared" si="443"/>
        <v>0</v>
      </c>
      <c r="S119" s="304">
        <f>'TAB10'!$D$30</f>
        <v>0</v>
      </c>
      <c r="T119" s="640">
        <f t="shared" si="471"/>
        <v>0</v>
      </c>
    </row>
    <row r="120" spans="1:20" ht="13.5" customHeight="1" x14ac:dyDescent="0.3">
      <c r="A120" s="815"/>
      <c r="B120" s="657" t="str">
        <f t="shared" si="423"/>
        <v>Charge fiscale résultant de l'application de l'impôt des sociétés</v>
      </c>
      <c r="C120" s="292"/>
      <c r="D120" s="654">
        <f t="shared" ref="D120" si="488">IFERROR(C120/$Q120,0)</f>
        <v>0</v>
      </c>
      <c r="E120" s="292"/>
      <c r="F120" s="654">
        <f t="shared" ref="F120" si="489">IFERROR(E120/$Q120,0)</f>
        <v>0</v>
      </c>
      <c r="G120" s="292"/>
      <c r="H120" s="654">
        <f t="shared" si="434"/>
        <v>0</v>
      </c>
      <c r="I120" s="292"/>
      <c r="J120" s="654">
        <f t="shared" si="436"/>
        <v>0</v>
      </c>
      <c r="K120" s="292"/>
      <c r="L120" s="654">
        <f t="shared" si="438"/>
        <v>0</v>
      </c>
      <c r="M120" s="292"/>
      <c r="N120" s="654">
        <f t="shared" si="440"/>
        <v>0</v>
      </c>
      <c r="O120" s="292"/>
      <c r="P120" s="654">
        <f t="shared" si="442"/>
        <v>0</v>
      </c>
      <c r="Q120" s="184">
        <f t="shared" si="443"/>
        <v>0</v>
      </c>
      <c r="S120" s="304">
        <f>'TAB10'!$D$30</f>
        <v>0</v>
      </c>
      <c r="T120" s="640">
        <f t="shared" si="471"/>
        <v>0</v>
      </c>
    </row>
    <row r="121" spans="1:20" ht="13.5" customHeight="1" x14ac:dyDescent="0.3">
      <c r="A121" s="815"/>
      <c r="B121" s="657" t="str">
        <f t="shared" si="423"/>
        <v>Autres impôts, taxes, redevances, surcharges, précomptes immobiliers et mobiliers</v>
      </c>
      <c r="C121" s="292"/>
      <c r="D121" s="654">
        <f t="shared" ref="D121" si="490">IFERROR(C121/$Q121,0)</f>
        <v>0</v>
      </c>
      <c r="E121" s="292"/>
      <c r="F121" s="654">
        <f t="shared" ref="F121" si="491">IFERROR(E121/$Q121,0)</f>
        <v>0</v>
      </c>
      <c r="G121" s="292"/>
      <c r="H121" s="654">
        <f t="shared" si="434"/>
        <v>0</v>
      </c>
      <c r="I121" s="292"/>
      <c r="J121" s="654">
        <f t="shared" si="436"/>
        <v>0</v>
      </c>
      <c r="K121" s="292"/>
      <c r="L121" s="654">
        <f t="shared" si="438"/>
        <v>0</v>
      </c>
      <c r="M121" s="292"/>
      <c r="N121" s="654">
        <f t="shared" si="440"/>
        <v>0</v>
      </c>
      <c r="O121" s="292"/>
      <c r="P121" s="654">
        <f t="shared" si="442"/>
        <v>0</v>
      </c>
      <c r="Q121" s="184">
        <f t="shared" si="443"/>
        <v>0</v>
      </c>
      <c r="S121" s="304">
        <f>'TAB10'!$D$30</f>
        <v>0</v>
      </c>
      <c r="T121" s="640">
        <f t="shared" si="471"/>
        <v>0</v>
      </c>
    </row>
    <row r="122" spans="1:20" ht="13.5" customHeight="1" x14ac:dyDescent="0.3">
      <c r="A122" s="815"/>
      <c r="B122" s="657" t="str">
        <f t="shared" si="423"/>
        <v>Cotisations de responsabilisation de l’ONSSAPL</v>
      </c>
      <c r="C122" s="292"/>
      <c r="D122" s="654">
        <f t="shared" ref="D122" si="492">IFERROR(C122/$Q122,0)</f>
        <v>0</v>
      </c>
      <c r="E122" s="292"/>
      <c r="F122" s="654">
        <f t="shared" ref="F122" si="493">IFERROR(E122/$Q122,0)</f>
        <v>0</v>
      </c>
      <c r="G122" s="292"/>
      <c r="H122" s="654">
        <f t="shared" si="434"/>
        <v>0</v>
      </c>
      <c r="I122" s="292"/>
      <c r="J122" s="654">
        <f t="shared" si="436"/>
        <v>0</v>
      </c>
      <c r="K122" s="292"/>
      <c r="L122" s="654">
        <f t="shared" si="438"/>
        <v>0</v>
      </c>
      <c r="M122" s="292"/>
      <c r="N122" s="654">
        <f t="shared" si="440"/>
        <v>0</v>
      </c>
      <c r="O122" s="292"/>
      <c r="P122" s="654">
        <f t="shared" si="442"/>
        <v>0</v>
      </c>
      <c r="Q122" s="184">
        <f t="shared" si="443"/>
        <v>0</v>
      </c>
      <c r="S122" s="304">
        <f>'TAB10'!$D$30</f>
        <v>0</v>
      </c>
      <c r="T122" s="640">
        <f t="shared" si="471"/>
        <v>0</v>
      </c>
    </row>
    <row r="123" spans="1:20" ht="13.5" customHeight="1" x14ac:dyDescent="0.3">
      <c r="A123" s="815"/>
      <c r="B123" s="657" t="str">
        <f t="shared" si="423"/>
        <v>Charges de pension non-capitalisées</v>
      </c>
      <c r="C123" s="292"/>
      <c r="D123" s="654">
        <f t="shared" ref="D123" si="494">IFERROR(C123/$Q123,0)</f>
        <v>0</v>
      </c>
      <c r="E123" s="292"/>
      <c r="F123" s="654">
        <f t="shared" ref="F123" si="495">IFERROR(E123/$Q123,0)</f>
        <v>0</v>
      </c>
      <c r="G123" s="292"/>
      <c r="H123" s="654">
        <f t="shared" si="434"/>
        <v>0</v>
      </c>
      <c r="I123" s="292"/>
      <c r="J123" s="654">
        <f t="shared" si="436"/>
        <v>0</v>
      </c>
      <c r="K123" s="292"/>
      <c r="L123" s="654">
        <f t="shared" si="438"/>
        <v>0</v>
      </c>
      <c r="M123" s="292"/>
      <c r="N123" s="654">
        <f t="shared" si="440"/>
        <v>0</v>
      </c>
      <c r="O123" s="292"/>
      <c r="P123" s="654">
        <f t="shared" si="442"/>
        <v>0</v>
      </c>
      <c r="Q123" s="184">
        <f t="shared" si="443"/>
        <v>0</v>
      </c>
      <c r="S123" s="304">
        <f>'TAB10'!$D$30</f>
        <v>0</v>
      </c>
      <c r="T123" s="640">
        <f t="shared" si="471"/>
        <v>0</v>
      </c>
    </row>
    <row r="124" spans="1:20" x14ac:dyDescent="0.3">
      <c r="A124" s="648"/>
      <c r="B124" s="658" t="str">
        <f t="shared" si="423"/>
        <v>OSP</v>
      </c>
      <c r="C124" s="304">
        <f>SUM(C125:C132)</f>
        <v>0</v>
      </c>
      <c r="D124" s="654">
        <f t="shared" ref="D124" si="496">IFERROR(C124/$Q124,0)</f>
        <v>0</v>
      </c>
      <c r="E124" s="304">
        <f t="shared" ref="E124" si="497">SUM(E125:E132)</f>
        <v>0</v>
      </c>
      <c r="F124" s="654">
        <f t="shared" ref="F124" si="498">IFERROR(E124/$Q124,0)</f>
        <v>0</v>
      </c>
      <c r="G124" s="304">
        <f t="shared" ref="G124" si="499">SUM(G125:G132)</f>
        <v>0</v>
      </c>
      <c r="H124" s="654">
        <f t="shared" si="434"/>
        <v>0</v>
      </c>
      <c r="I124" s="304">
        <f t="shared" ref="I124" si="500">SUM(I125:I132)</f>
        <v>0</v>
      </c>
      <c r="J124" s="654">
        <f t="shared" si="436"/>
        <v>0</v>
      </c>
      <c r="K124" s="304">
        <f t="shared" ref="K124" si="501">SUM(K125:K132)</f>
        <v>0</v>
      </c>
      <c r="L124" s="654">
        <f t="shared" si="438"/>
        <v>0</v>
      </c>
      <c r="M124" s="304">
        <f t="shared" ref="M124" si="502">SUM(M125:M132)</f>
        <v>0</v>
      </c>
      <c r="N124" s="654">
        <f t="shared" si="440"/>
        <v>0</v>
      </c>
      <c r="O124" s="304">
        <f t="shared" ref="O124" si="503">SUM(O125:O132)</f>
        <v>0</v>
      </c>
      <c r="P124" s="654">
        <f t="shared" si="442"/>
        <v>0</v>
      </c>
      <c r="Q124" s="184">
        <f t="shared" si="443"/>
        <v>0</v>
      </c>
      <c r="S124" s="304">
        <f>'TAB10'!$D$30</f>
        <v>0</v>
      </c>
      <c r="T124" s="640">
        <f t="shared" si="471"/>
        <v>0</v>
      </c>
    </row>
    <row r="125" spans="1:20" ht="27" x14ac:dyDescent="0.3">
      <c r="A125" s="815" t="s">
        <v>981</v>
      </c>
      <c r="B125" s="657" t="str">
        <f t="shared" si="423"/>
        <v>Charges émanant de factures d’achat d'électricité émises par un fournisseur commercial pour l'alimentation de la clientèle propre du GRD</v>
      </c>
      <c r="C125" s="292"/>
      <c r="D125" s="654">
        <f t="shared" ref="D125" si="504">IFERROR(C125/$Q125,0)</f>
        <v>0</v>
      </c>
      <c r="E125" s="292"/>
      <c r="F125" s="654">
        <f t="shared" ref="F125" si="505">IFERROR(E125/$Q125,0)</f>
        <v>0</v>
      </c>
      <c r="G125" s="292"/>
      <c r="H125" s="654">
        <f t="shared" si="434"/>
        <v>0</v>
      </c>
      <c r="I125" s="292"/>
      <c r="J125" s="654">
        <f t="shared" si="436"/>
        <v>0</v>
      </c>
      <c r="K125" s="292"/>
      <c r="L125" s="654">
        <f t="shared" si="438"/>
        <v>0</v>
      </c>
      <c r="M125" s="292"/>
      <c r="N125" s="654">
        <f t="shared" si="440"/>
        <v>0</v>
      </c>
      <c r="O125" s="292"/>
      <c r="P125" s="654">
        <f t="shared" si="442"/>
        <v>0</v>
      </c>
      <c r="Q125" s="184">
        <f t="shared" si="443"/>
        <v>0</v>
      </c>
      <c r="S125" s="304">
        <f>'TAB10'!$D$30</f>
        <v>0</v>
      </c>
      <c r="T125" s="640">
        <f t="shared" si="471"/>
        <v>0</v>
      </c>
    </row>
    <row r="126" spans="1:20" ht="13.5" customHeight="1" x14ac:dyDescent="0.3">
      <c r="A126" s="815"/>
      <c r="B126" s="657" t="str">
        <f t="shared" si="423"/>
        <v>Charges de distribution supportées par le GRD pour l'alimentation de clientèle propre</v>
      </c>
      <c r="C126" s="292"/>
      <c r="D126" s="654">
        <f t="shared" ref="D126" si="506">IFERROR(C126/$Q126,0)</f>
        <v>0</v>
      </c>
      <c r="E126" s="292"/>
      <c r="F126" s="654">
        <f t="shared" ref="F126" si="507">IFERROR(E126/$Q126,0)</f>
        <v>0</v>
      </c>
      <c r="G126" s="292"/>
      <c r="H126" s="654">
        <f t="shared" si="434"/>
        <v>0</v>
      </c>
      <c r="I126" s="292"/>
      <c r="J126" s="654">
        <f t="shared" si="436"/>
        <v>0</v>
      </c>
      <c r="K126" s="292"/>
      <c r="L126" s="654">
        <f t="shared" si="438"/>
        <v>0</v>
      </c>
      <c r="M126" s="292"/>
      <c r="N126" s="654">
        <f t="shared" si="440"/>
        <v>0</v>
      </c>
      <c r="O126" s="292"/>
      <c r="P126" s="654">
        <f t="shared" si="442"/>
        <v>0</v>
      </c>
      <c r="Q126" s="184">
        <f t="shared" si="443"/>
        <v>0</v>
      </c>
      <c r="S126" s="304">
        <f>'TAB10'!$D$30</f>
        <v>0</v>
      </c>
      <c r="T126" s="640">
        <f t="shared" si="471"/>
        <v>0</v>
      </c>
    </row>
    <row r="127" spans="1:20" ht="13.5" customHeight="1" x14ac:dyDescent="0.3">
      <c r="A127" s="815"/>
      <c r="B127" s="657" t="str">
        <f t="shared" si="423"/>
        <v>Charges de transport supportées par le GRD pour l'alimentation de clientèle propre</v>
      </c>
      <c r="C127" s="292"/>
      <c r="D127" s="654">
        <f t="shared" ref="D127" si="508">IFERROR(C127/$Q127,0)</f>
        <v>0</v>
      </c>
      <c r="E127" s="292"/>
      <c r="F127" s="654">
        <f t="shared" ref="F127" si="509">IFERROR(E127/$Q127,0)</f>
        <v>0</v>
      </c>
      <c r="G127" s="292"/>
      <c r="H127" s="654">
        <f t="shared" si="434"/>
        <v>0</v>
      </c>
      <c r="I127" s="292"/>
      <c r="J127" s="654">
        <f t="shared" si="436"/>
        <v>0</v>
      </c>
      <c r="K127" s="292"/>
      <c r="L127" s="654">
        <f t="shared" si="438"/>
        <v>0</v>
      </c>
      <c r="M127" s="292"/>
      <c r="N127" s="654">
        <f t="shared" si="440"/>
        <v>0</v>
      </c>
      <c r="O127" s="292"/>
      <c r="P127" s="654">
        <f t="shared" si="442"/>
        <v>0</v>
      </c>
      <c r="Q127" s="184">
        <f t="shared" si="443"/>
        <v>0</v>
      </c>
      <c r="S127" s="304">
        <f>'TAB10'!$D$30</f>
        <v>0</v>
      </c>
      <c r="T127" s="640">
        <f t="shared" si="471"/>
        <v>0</v>
      </c>
    </row>
    <row r="128" spans="1:20" ht="27" x14ac:dyDescent="0.3">
      <c r="A128" s="815"/>
      <c r="B128" s="657" t="str">
        <f t="shared" si="423"/>
        <v xml:space="preserve">Produits issus de la facturation de la fourniture d’électricité à la clientèle propre du gestionnaire de réseau de distribution ainsi que le montant de la compensation versée par la CREG </v>
      </c>
      <c r="C128" s="292"/>
      <c r="D128" s="654">
        <f t="shared" ref="D128" si="510">IFERROR(C128/$Q128,0)</f>
        <v>0</v>
      </c>
      <c r="E128" s="292"/>
      <c r="F128" s="654">
        <f t="shared" ref="F128" si="511">IFERROR(E128/$Q128,0)</f>
        <v>0</v>
      </c>
      <c r="G128" s="292"/>
      <c r="H128" s="654">
        <f t="shared" si="434"/>
        <v>0</v>
      </c>
      <c r="I128" s="292"/>
      <c r="J128" s="654">
        <f t="shared" si="436"/>
        <v>0</v>
      </c>
      <c r="K128" s="292"/>
      <c r="L128" s="654">
        <f t="shared" si="438"/>
        <v>0</v>
      </c>
      <c r="M128" s="292"/>
      <c r="N128" s="654">
        <f t="shared" si="440"/>
        <v>0</v>
      </c>
      <c r="O128" s="292"/>
      <c r="P128" s="654">
        <f t="shared" si="442"/>
        <v>0</v>
      </c>
      <c r="Q128" s="184">
        <f t="shared" si="443"/>
        <v>0</v>
      </c>
      <c r="S128" s="304">
        <f>'TAB10'!$D$30</f>
        <v>0</v>
      </c>
      <c r="T128" s="640">
        <f t="shared" si="471"/>
        <v>0</v>
      </c>
    </row>
    <row r="129" spans="1:20" ht="13.5" customHeight="1" x14ac:dyDescent="0.3">
      <c r="A129" s="815"/>
      <c r="B129" s="657" t="str">
        <f t="shared" si="423"/>
        <v xml:space="preserve">Charges d’achat des certificats verts </v>
      </c>
      <c r="C129" s="292"/>
      <c r="D129" s="654">
        <f t="shared" ref="D129" si="512">IFERROR(C129/$Q129,0)</f>
        <v>0</v>
      </c>
      <c r="E129" s="292"/>
      <c r="F129" s="654">
        <f t="shared" ref="F129" si="513">IFERROR(E129/$Q129,0)</f>
        <v>0</v>
      </c>
      <c r="G129" s="292"/>
      <c r="H129" s="654">
        <f t="shared" si="434"/>
        <v>0</v>
      </c>
      <c r="I129" s="292"/>
      <c r="J129" s="654">
        <f t="shared" si="436"/>
        <v>0</v>
      </c>
      <c r="K129" s="292"/>
      <c r="L129" s="654">
        <f t="shared" si="438"/>
        <v>0</v>
      </c>
      <c r="M129" s="292"/>
      <c r="N129" s="654">
        <f t="shared" si="440"/>
        <v>0</v>
      </c>
      <c r="O129" s="292"/>
      <c r="P129" s="654">
        <f t="shared" si="442"/>
        <v>0</v>
      </c>
      <c r="Q129" s="184">
        <f t="shared" si="443"/>
        <v>0</v>
      </c>
      <c r="S129" s="304">
        <f>'TAB10'!$D$30</f>
        <v>0</v>
      </c>
      <c r="T129" s="640">
        <f t="shared" si="471"/>
        <v>0</v>
      </c>
    </row>
    <row r="130" spans="1:20" ht="13.5" customHeight="1" x14ac:dyDescent="0.3">
      <c r="A130" s="815"/>
      <c r="B130" s="657" t="str">
        <f t="shared" si="423"/>
        <v>Primes « Qualiwatt » versées aux utilisateurs de réseau</v>
      </c>
      <c r="C130" s="292"/>
      <c r="D130" s="654">
        <f t="shared" ref="D130" si="514">IFERROR(C130/$Q130,0)</f>
        <v>0</v>
      </c>
      <c r="E130" s="292"/>
      <c r="F130" s="654">
        <f t="shared" ref="F130" si="515">IFERROR(E130/$Q130,0)</f>
        <v>0</v>
      </c>
      <c r="G130" s="292"/>
      <c r="H130" s="654">
        <f t="shared" si="434"/>
        <v>0</v>
      </c>
      <c r="I130" s="292"/>
      <c r="J130" s="654">
        <f t="shared" si="436"/>
        <v>0</v>
      </c>
      <c r="K130" s="292"/>
      <c r="L130" s="654">
        <f t="shared" si="438"/>
        <v>0</v>
      </c>
      <c r="M130" s="292"/>
      <c r="N130" s="654">
        <f t="shared" si="440"/>
        <v>0</v>
      </c>
      <c r="O130" s="292"/>
      <c r="P130" s="654">
        <f t="shared" si="442"/>
        <v>0</v>
      </c>
      <c r="Q130" s="184">
        <f t="shared" si="443"/>
        <v>0</v>
      </c>
      <c r="S130" s="304">
        <f>'TAB10'!$D$30</f>
        <v>0</v>
      </c>
      <c r="T130" s="640">
        <f t="shared" si="471"/>
        <v>0</v>
      </c>
    </row>
    <row r="131" spans="1:20" ht="13.5" customHeight="1" x14ac:dyDescent="0.3">
      <c r="A131" s="815"/>
      <c r="B131" s="657" t="str">
        <f t="shared" si="423"/>
        <v xml:space="preserve">Charges émanant de factures émises par la société FeReSO dans le cadre du processus de réconciliation </v>
      </c>
      <c r="C131" s="292"/>
      <c r="D131" s="654">
        <f t="shared" ref="D131" si="516">IFERROR(C131/$Q131,0)</f>
        <v>0</v>
      </c>
      <c r="E131" s="292"/>
      <c r="F131" s="654">
        <f t="shared" ref="F131" si="517">IFERROR(E131/$Q131,0)</f>
        <v>0</v>
      </c>
      <c r="G131" s="292"/>
      <c r="H131" s="654">
        <f t="shared" si="434"/>
        <v>0</v>
      </c>
      <c r="I131" s="292"/>
      <c r="J131" s="654">
        <f t="shared" si="436"/>
        <v>0</v>
      </c>
      <c r="K131" s="292"/>
      <c r="L131" s="654">
        <f t="shared" si="438"/>
        <v>0</v>
      </c>
      <c r="M131" s="292"/>
      <c r="N131" s="654">
        <f t="shared" si="440"/>
        <v>0</v>
      </c>
      <c r="O131" s="292"/>
      <c r="P131" s="654">
        <f t="shared" si="442"/>
        <v>0</v>
      </c>
      <c r="Q131" s="184">
        <f t="shared" si="443"/>
        <v>0</v>
      </c>
      <c r="S131" s="304">
        <f>'TAB10'!$D$30</f>
        <v>0</v>
      </c>
      <c r="T131" s="640">
        <f t="shared" si="471"/>
        <v>0</v>
      </c>
    </row>
    <row r="132" spans="1:20" ht="13.5" customHeight="1" x14ac:dyDescent="0.3">
      <c r="A132" s="815"/>
      <c r="B132" s="657" t="str">
        <f t="shared" si="423"/>
        <v xml:space="preserve">Indemnités versées aux fournisseurs d’électricité résultant du retard de placement des compteurs à budget </v>
      </c>
      <c r="C132" s="292"/>
      <c r="D132" s="654">
        <f t="shared" ref="D132" si="518">IFERROR(C132/$Q132,0)</f>
        <v>0</v>
      </c>
      <c r="E132" s="292"/>
      <c r="F132" s="654">
        <f t="shared" ref="F132" si="519">IFERROR(E132/$Q132,0)</f>
        <v>0</v>
      </c>
      <c r="G132" s="292"/>
      <c r="H132" s="654">
        <f t="shared" si="434"/>
        <v>0</v>
      </c>
      <c r="I132" s="292"/>
      <c r="J132" s="654">
        <f t="shared" si="436"/>
        <v>0</v>
      </c>
      <c r="K132" s="292"/>
      <c r="L132" s="654">
        <f t="shared" si="438"/>
        <v>0</v>
      </c>
      <c r="M132" s="292"/>
      <c r="N132" s="654">
        <f t="shared" si="440"/>
        <v>0</v>
      </c>
      <c r="O132" s="292"/>
      <c r="P132" s="654">
        <f t="shared" si="442"/>
        <v>0</v>
      </c>
      <c r="Q132" s="184">
        <f t="shared" si="443"/>
        <v>0</v>
      </c>
      <c r="S132" s="304">
        <f>'TAB10'!$D$30</f>
        <v>0</v>
      </c>
      <c r="T132" s="640">
        <f t="shared" si="471"/>
        <v>0</v>
      </c>
    </row>
    <row r="133" spans="1:20" x14ac:dyDescent="0.3">
      <c r="A133" s="648"/>
      <c r="B133" s="660" t="str">
        <f t="shared" si="423"/>
        <v>Charges nettes relatives aux projets spécifiques</v>
      </c>
      <c r="C133" s="304">
        <f>SUM(C134:C135)</f>
        <v>0</v>
      </c>
      <c r="D133" s="654">
        <f t="shared" ref="D133" si="520">IFERROR(C133/$Q133,0)</f>
        <v>0</v>
      </c>
      <c r="E133" s="304">
        <f t="shared" ref="E133" si="521">SUM(E134:E135)</f>
        <v>0</v>
      </c>
      <c r="F133" s="654">
        <f t="shared" ref="F133" si="522">IFERROR(E133/$Q133,0)</f>
        <v>0</v>
      </c>
      <c r="G133" s="304">
        <f t="shared" ref="G133" si="523">SUM(G134:G135)</f>
        <v>0</v>
      </c>
      <c r="H133" s="654">
        <f t="shared" si="434"/>
        <v>0</v>
      </c>
      <c r="I133" s="304">
        <f t="shared" ref="I133" si="524">SUM(I134:I135)</f>
        <v>0</v>
      </c>
      <c r="J133" s="654">
        <f t="shared" si="436"/>
        <v>0</v>
      </c>
      <c r="K133" s="304">
        <f t="shared" ref="K133" si="525">SUM(K134:K135)</f>
        <v>0</v>
      </c>
      <c r="L133" s="654">
        <f t="shared" si="438"/>
        <v>0</v>
      </c>
      <c r="M133" s="304">
        <f t="shared" ref="M133" si="526">SUM(M134:M135)</f>
        <v>0</v>
      </c>
      <c r="N133" s="654">
        <f t="shared" si="440"/>
        <v>0</v>
      </c>
      <c r="O133" s="304">
        <f t="shared" ref="O133" si="527">SUM(O134:O135)</f>
        <v>0</v>
      </c>
      <c r="P133" s="654">
        <f t="shared" si="442"/>
        <v>0</v>
      </c>
      <c r="Q133" s="184">
        <f t="shared" si="443"/>
        <v>0</v>
      </c>
      <c r="S133" s="304">
        <f>'TAB10'!$D$30</f>
        <v>0</v>
      </c>
      <c r="T133" s="640">
        <f t="shared" si="471"/>
        <v>0</v>
      </c>
    </row>
    <row r="134" spans="1:20" ht="13.5" customHeight="1" x14ac:dyDescent="0.3">
      <c r="A134" s="816" t="s">
        <v>980</v>
      </c>
      <c r="B134" s="661" t="str">
        <f t="shared" si="423"/>
        <v>Charges nettes fixes</v>
      </c>
      <c r="C134" s="292"/>
      <c r="D134" s="654">
        <f t="shared" ref="D134" si="528">IFERROR(C134/$Q134,0)</f>
        <v>0</v>
      </c>
      <c r="E134" s="292"/>
      <c r="F134" s="654">
        <f t="shared" ref="F134" si="529">IFERROR(E134/$Q134,0)</f>
        <v>0</v>
      </c>
      <c r="G134" s="292"/>
      <c r="H134" s="654">
        <f t="shared" si="434"/>
        <v>0</v>
      </c>
      <c r="I134" s="292"/>
      <c r="J134" s="654">
        <f t="shared" si="436"/>
        <v>0</v>
      </c>
      <c r="K134" s="292"/>
      <c r="L134" s="654">
        <f t="shared" si="438"/>
        <v>0</v>
      </c>
      <c r="M134" s="292"/>
      <c r="N134" s="654">
        <f t="shared" si="440"/>
        <v>0</v>
      </c>
      <c r="O134" s="292"/>
      <c r="P134" s="654">
        <f t="shared" si="442"/>
        <v>0</v>
      </c>
      <c r="Q134" s="184">
        <f t="shared" si="443"/>
        <v>0</v>
      </c>
      <c r="S134" s="304">
        <f>'TAB10'!$D$30</f>
        <v>0</v>
      </c>
      <c r="T134" s="640">
        <f t="shared" si="471"/>
        <v>0</v>
      </c>
    </row>
    <row r="135" spans="1:20" ht="13.5" customHeight="1" x14ac:dyDescent="0.3">
      <c r="A135" s="816"/>
      <c r="B135" s="661" t="str">
        <f t="shared" si="423"/>
        <v>Charges nettes variables</v>
      </c>
      <c r="C135" s="292"/>
      <c r="D135" s="654">
        <f t="shared" ref="D135" si="530">IFERROR(C135/$Q135,0)</f>
        <v>0</v>
      </c>
      <c r="E135" s="292"/>
      <c r="F135" s="654">
        <f t="shared" ref="F135" si="531">IFERROR(E135/$Q135,0)</f>
        <v>0</v>
      </c>
      <c r="G135" s="292"/>
      <c r="H135" s="654">
        <f t="shared" si="434"/>
        <v>0</v>
      </c>
      <c r="I135" s="292"/>
      <c r="J135" s="654">
        <f t="shared" si="436"/>
        <v>0</v>
      </c>
      <c r="K135" s="292"/>
      <c r="L135" s="654">
        <f t="shared" si="438"/>
        <v>0</v>
      </c>
      <c r="M135" s="292"/>
      <c r="N135" s="654">
        <f t="shared" si="440"/>
        <v>0</v>
      </c>
      <c r="O135" s="292"/>
      <c r="P135" s="654">
        <f t="shared" si="442"/>
        <v>0</v>
      </c>
      <c r="Q135" s="184">
        <f t="shared" si="443"/>
        <v>0</v>
      </c>
      <c r="S135" s="304">
        <f>'TAB10'!$D$30</f>
        <v>0</v>
      </c>
      <c r="T135" s="640">
        <f t="shared" si="471"/>
        <v>0</v>
      </c>
    </row>
    <row r="136" spans="1:20" x14ac:dyDescent="0.3">
      <c r="A136" s="648"/>
      <c r="B136" s="660" t="str">
        <f t="shared" si="423"/>
        <v>Marge équitable</v>
      </c>
      <c r="C136" s="304">
        <f>SUM(C137:C138)</f>
        <v>0</v>
      </c>
      <c r="D136" s="654">
        <f t="shared" ref="D136" si="532">IFERROR(C136/$Q136,0)</f>
        <v>0</v>
      </c>
      <c r="E136" s="304">
        <f t="shared" ref="E136" si="533">SUM(E137:E138)</f>
        <v>0</v>
      </c>
      <c r="F136" s="654">
        <f t="shared" ref="F136" si="534">IFERROR(E136/$Q136,0)</f>
        <v>0</v>
      </c>
      <c r="G136" s="304">
        <f t="shared" ref="G136" si="535">SUM(G137:G138)</f>
        <v>0</v>
      </c>
      <c r="H136" s="654">
        <f t="shared" si="434"/>
        <v>0</v>
      </c>
      <c r="I136" s="304">
        <f t="shared" ref="I136" si="536">SUM(I137:I138)</f>
        <v>0</v>
      </c>
      <c r="J136" s="654">
        <f t="shared" si="436"/>
        <v>0</v>
      </c>
      <c r="K136" s="304">
        <f t="shared" ref="K136" si="537">SUM(K137:K138)</f>
        <v>0</v>
      </c>
      <c r="L136" s="654">
        <f t="shared" si="438"/>
        <v>0</v>
      </c>
      <c r="M136" s="304">
        <f t="shared" ref="M136" si="538">SUM(M137:M138)</f>
        <v>0</v>
      </c>
      <c r="N136" s="654">
        <f t="shared" si="440"/>
        <v>0</v>
      </c>
      <c r="O136" s="304">
        <f t="shared" ref="O136" si="539">SUM(O137:O138)</f>
        <v>0</v>
      </c>
      <c r="P136" s="654">
        <f t="shared" si="442"/>
        <v>0</v>
      </c>
      <c r="Q136" s="184">
        <f t="shared" si="443"/>
        <v>0</v>
      </c>
      <c r="S136" s="304">
        <f>'TAB10'!$D$30</f>
        <v>0</v>
      </c>
      <c r="T136" s="640">
        <f t="shared" si="471"/>
        <v>0</v>
      </c>
    </row>
    <row r="137" spans="1:20" ht="13.5" customHeight="1" x14ac:dyDescent="0.3">
      <c r="A137" s="817" t="s">
        <v>981</v>
      </c>
      <c r="B137" s="658" t="str">
        <f t="shared" si="423"/>
        <v>Hors OSP</v>
      </c>
      <c r="C137" s="292"/>
      <c r="D137" s="654">
        <f t="shared" ref="D137" si="540">IFERROR(C137/$Q137,0)</f>
        <v>0</v>
      </c>
      <c r="E137" s="292"/>
      <c r="F137" s="654">
        <f t="shared" ref="F137" si="541">IFERROR(E137/$Q137,0)</f>
        <v>0</v>
      </c>
      <c r="G137" s="292"/>
      <c r="H137" s="654">
        <f t="shared" si="434"/>
        <v>0</v>
      </c>
      <c r="I137" s="292"/>
      <c r="J137" s="654">
        <f t="shared" si="436"/>
        <v>0</v>
      </c>
      <c r="K137" s="292"/>
      <c r="L137" s="654">
        <f t="shared" si="438"/>
        <v>0</v>
      </c>
      <c r="M137" s="292"/>
      <c r="N137" s="654">
        <f t="shared" si="440"/>
        <v>0</v>
      </c>
      <c r="O137" s="292"/>
      <c r="P137" s="654">
        <f t="shared" si="442"/>
        <v>0</v>
      </c>
      <c r="Q137" s="184">
        <f t="shared" si="443"/>
        <v>0</v>
      </c>
      <c r="S137" s="304">
        <f>'TAB10'!$D$30</f>
        <v>0</v>
      </c>
      <c r="T137" s="640">
        <f t="shared" si="471"/>
        <v>0</v>
      </c>
    </row>
    <row r="138" spans="1:20" ht="13.5" customHeight="1" x14ac:dyDescent="0.3">
      <c r="A138" s="817"/>
      <c r="B138" s="658" t="str">
        <f t="shared" si="423"/>
        <v>OSP</v>
      </c>
      <c r="C138" s="292"/>
      <c r="D138" s="654">
        <f t="shared" ref="D138" si="542">IFERROR(C138/$Q138,0)</f>
        <v>0</v>
      </c>
      <c r="E138" s="292"/>
      <c r="F138" s="654">
        <f t="shared" ref="F138" si="543">IFERROR(E138/$Q138,0)</f>
        <v>0</v>
      </c>
      <c r="G138" s="292"/>
      <c r="H138" s="654">
        <f t="shared" si="434"/>
        <v>0</v>
      </c>
      <c r="I138" s="292"/>
      <c r="J138" s="654">
        <f t="shared" si="436"/>
        <v>0</v>
      </c>
      <c r="K138" s="292"/>
      <c r="L138" s="654">
        <f t="shared" si="438"/>
        <v>0</v>
      </c>
      <c r="M138" s="292"/>
      <c r="N138" s="654">
        <f t="shared" si="440"/>
        <v>0</v>
      </c>
      <c r="O138" s="292"/>
      <c r="P138" s="654">
        <f t="shared" si="442"/>
        <v>0</v>
      </c>
      <c r="Q138" s="184">
        <f t="shared" si="443"/>
        <v>0</v>
      </c>
      <c r="S138" s="304">
        <f>'TAB10'!$D$30</f>
        <v>0</v>
      </c>
      <c r="T138" s="640">
        <f t="shared" si="471"/>
        <v>0</v>
      </c>
    </row>
    <row r="139" spans="1:20" ht="30" x14ac:dyDescent="0.3">
      <c r="A139" s="649" t="s">
        <v>981</v>
      </c>
      <c r="B139" s="660" t="str">
        <f t="shared" si="423"/>
        <v>Quote-part  des soldes régulatoires années précédentes</v>
      </c>
      <c r="C139" s="292"/>
      <c r="D139" s="654">
        <f t="shared" ref="D139" si="544">IFERROR(C139/$Q139,0)</f>
        <v>0</v>
      </c>
      <c r="E139" s="292"/>
      <c r="F139" s="654">
        <f t="shared" ref="F139" si="545">IFERROR(E139/$Q139,0)</f>
        <v>0</v>
      </c>
      <c r="G139" s="292"/>
      <c r="H139" s="654">
        <f t="shared" si="434"/>
        <v>0</v>
      </c>
      <c r="I139" s="292"/>
      <c r="J139" s="654">
        <f t="shared" si="436"/>
        <v>0</v>
      </c>
      <c r="K139" s="292"/>
      <c r="L139" s="654">
        <f t="shared" si="438"/>
        <v>0</v>
      </c>
      <c r="M139" s="292"/>
      <c r="N139" s="654">
        <f t="shared" si="440"/>
        <v>0</v>
      </c>
      <c r="O139" s="292"/>
      <c r="P139" s="654">
        <f t="shared" si="442"/>
        <v>0</v>
      </c>
      <c r="Q139" s="184">
        <f t="shared" si="443"/>
        <v>0</v>
      </c>
      <c r="S139" s="304">
        <f>'TAB10'!$D$30</f>
        <v>0</v>
      </c>
      <c r="T139" s="640">
        <f t="shared" si="471"/>
        <v>0</v>
      </c>
    </row>
    <row r="140" spans="1:20" x14ac:dyDescent="0.3">
      <c r="B140" s="662" t="str">
        <f t="shared" si="423"/>
        <v>TOTAL</v>
      </c>
      <c r="C140" s="304">
        <f>SUM(C106,C114,C133,C136,C139)</f>
        <v>0</v>
      </c>
      <c r="D140" s="654">
        <f t="shared" ref="D140" si="546">IFERROR(C140/$Q140,0)</f>
        <v>0</v>
      </c>
      <c r="E140" s="304">
        <f t="shared" ref="E140" si="547">SUM(E106,E114,E133,E136,E139)</f>
        <v>0</v>
      </c>
      <c r="F140" s="654">
        <f t="shared" ref="F140" si="548">IFERROR(E140/$Q140,0)</f>
        <v>0</v>
      </c>
      <c r="G140" s="304">
        <f t="shared" ref="G140" si="549">SUM(G106,G114,G133,G136,G139)</f>
        <v>0</v>
      </c>
      <c r="H140" s="654">
        <f t="shared" si="434"/>
        <v>0</v>
      </c>
      <c r="I140" s="304">
        <f t="shared" ref="I140" si="550">SUM(I106,I114,I133,I136,I139)</f>
        <v>0</v>
      </c>
      <c r="J140" s="654">
        <f t="shared" si="436"/>
        <v>0</v>
      </c>
      <c r="K140" s="304">
        <f t="shared" ref="K140" si="551">SUM(K106,K114,K133,K136,K139)</f>
        <v>0</v>
      </c>
      <c r="L140" s="654">
        <f t="shared" si="438"/>
        <v>0</v>
      </c>
      <c r="M140" s="304">
        <f t="shared" ref="M140" si="552">SUM(M106,M114,M133,M136,M139)</f>
        <v>0</v>
      </c>
      <c r="N140" s="654">
        <f t="shared" si="440"/>
        <v>0</v>
      </c>
      <c r="O140" s="304">
        <f t="shared" ref="O140" si="553">SUM(O106,O114,O133,O136,O139)</f>
        <v>0</v>
      </c>
      <c r="P140" s="654">
        <f t="shared" si="442"/>
        <v>0</v>
      </c>
      <c r="Q140" s="184">
        <f t="shared" si="443"/>
        <v>0</v>
      </c>
      <c r="S140" s="304">
        <f>'TAB10'!$D$30</f>
        <v>0</v>
      </c>
      <c r="T140" s="640">
        <f t="shared" si="471"/>
        <v>0</v>
      </c>
    </row>
    <row r="143" spans="1:20" x14ac:dyDescent="0.3">
      <c r="B143" s="818" t="s">
        <v>841</v>
      </c>
      <c r="C143" s="818"/>
      <c r="D143" s="818"/>
      <c r="E143" s="818"/>
      <c r="F143" s="818"/>
      <c r="G143" s="818"/>
      <c r="H143" s="818"/>
      <c r="I143" s="818"/>
      <c r="J143" s="818"/>
      <c r="K143" s="818"/>
      <c r="L143" s="818"/>
      <c r="M143" s="818"/>
      <c r="N143" s="818"/>
      <c r="O143" s="818"/>
      <c r="P143" s="818"/>
      <c r="Q143" s="818"/>
    </row>
    <row r="144" spans="1:20" x14ac:dyDescent="0.3">
      <c r="B144" s="563" t="s">
        <v>2</v>
      </c>
      <c r="C144" s="820" t="s">
        <v>666</v>
      </c>
      <c r="D144" s="821"/>
      <c r="E144" s="820" t="s">
        <v>511</v>
      </c>
      <c r="F144" s="821"/>
      <c r="G144" s="820" t="s">
        <v>339</v>
      </c>
      <c r="H144" s="821"/>
      <c r="I144" s="820" t="s">
        <v>512</v>
      </c>
      <c r="J144" s="821"/>
      <c r="K144" s="820" t="s">
        <v>513</v>
      </c>
      <c r="L144" s="821"/>
      <c r="M144" s="820" t="s">
        <v>341</v>
      </c>
      <c r="N144" s="821"/>
      <c r="O144" s="820" t="s">
        <v>343</v>
      </c>
      <c r="P144" s="821"/>
      <c r="Q144" s="626" t="s">
        <v>54</v>
      </c>
    </row>
    <row r="145" spans="1:20" ht="12" customHeight="1" x14ac:dyDescent="0.3">
      <c r="B145" s="663" t="s">
        <v>842</v>
      </c>
      <c r="C145" s="304">
        <f>SUM(C146:C148)</f>
        <v>0</v>
      </c>
      <c r="D145" s="654">
        <f>IFERROR(C145/$Q145,0)</f>
        <v>0</v>
      </c>
      <c r="E145" s="304">
        <f t="shared" ref="E145" si="554">SUM(E146:E148)</f>
        <v>0</v>
      </c>
      <c r="F145" s="654">
        <f>IFERROR(E145/$Q145,0)</f>
        <v>0</v>
      </c>
      <c r="G145" s="304">
        <f t="shared" ref="G145" si="555">SUM(G146:G148)</f>
        <v>0</v>
      </c>
      <c r="H145" s="654">
        <f>IFERROR(G145/$Q145,0)</f>
        <v>0</v>
      </c>
      <c r="I145" s="304">
        <f t="shared" ref="I145" si="556">SUM(I146:I148)</f>
        <v>0</v>
      </c>
      <c r="J145" s="654">
        <f>IFERROR(I145/$Q145,0)</f>
        <v>0</v>
      </c>
      <c r="K145" s="304">
        <f t="shared" ref="K145" si="557">SUM(K146:K148)</f>
        <v>0</v>
      </c>
      <c r="L145" s="654">
        <f>IFERROR(K145/$Q145,0)</f>
        <v>0</v>
      </c>
      <c r="M145" s="304">
        <f t="shared" ref="M145" si="558">SUM(M146:M148)</f>
        <v>0</v>
      </c>
      <c r="N145" s="654">
        <f>IFERROR(M145/$Q145,0)</f>
        <v>0</v>
      </c>
      <c r="O145" s="304">
        <f t="shared" ref="O145" si="559">SUM(O146:O148)</f>
        <v>0</v>
      </c>
      <c r="P145" s="654">
        <f>IFERROR(O145/$Q145,0)</f>
        <v>0</v>
      </c>
      <c r="Q145" s="304">
        <f t="shared" ref="Q145" si="560">SUM(Q146:Q148)</f>
        <v>0</v>
      </c>
    </row>
    <row r="146" spans="1:20" ht="12" customHeight="1" x14ac:dyDescent="0.3">
      <c r="B146" s="657" t="s">
        <v>582</v>
      </c>
      <c r="C146" s="304">
        <f>C111</f>
        <v>0</v>
      </c>
      <c r="D146" s="654">
        <f t="shared" ref="D146" si="561">IFERROR(C146/$Q146,0)</f>
        <v>0</v>
      </c>
      <c r="E146" s="304">
        <f t="shared" ref="E146" si="562">E111</f>
        <v>0</v>
      </c>
      <c r="F146" s="654">
        <f t="shared" ref="F146" si="563">IFERROR(E146/$Q146,0)</f>
        <v>0</v>
      </c>
      <c r="G146" s="304">
        <f t="shared" ref="G146" si="564">G111</f>
        <v>0</v>
      </c>
      <c r="H146" s="654">
        <f t="shared" ref="H146:H151" si="565">IFERROR(G146/$Q146,0)</f>
        <v>0</v>
      </c>
      <c r="I146" s="304">
        <f t="shared" ref="I146" si="566">I111</f>
        <v>0</v>
      </c>
      <c r="J146" s="654">
        <f t="shared" ref="J146:J151" si="567">IFERROR(I146/$Q146,0)</f>
        <v>0</v>
      </c>
      <c r="K146" s="304">
        <f t="shared" ref="K146" si="568">K111</f>
        <v>0</v>
      </c>
      <c r="L146" s="654">
        <f t="shared" ref="L146:L151" si="569">IFERROR(K146/$Q146,0)</f>
        <v>0</v>
      </c>
      <c r="M146" s="304">
        <f t="shared" ref="M146" si="570">M111</f>
        <v>0</v>
      </c>
      <c r="N146" s="654">
        <f t="shared" ref="N146:N151" si="571">IFERROR(M146/$Q146,0)</f>
        <v>0</v>
      </c>
      <c r="O146" s="304">
        <f t="shared" ref="O146" si="572">O111</f>
        <v>0</v>
      </c>
      <c r="P146" s="654">
        <f t="shared" ref="P146:P151" si="573">IFERROR(O146/$Q146,0)</f>
        <v>0</v>
      </c>
      <c r="Q146" s="304">
        <f t="shared" ref="Q146:Q148" si="574">Q111</f>
        <v>0</v>
      </c>
    </row>
    <row r="147" spans="1:20" ht="12" customHeight="1" x14ac:dyDescent="0.3">
      <c r="B147" s="657" t="s">
        <v>583</v>
      </c>
      <c r="C147" s="304">
        <f>C112</f>
        <v>0</v>
      </c>
      <c r="D147" s="654">
        <f t="shared" ref="D147" si="575">IFERROR(C147/$Q147,0)</f>
        <v>0</v>
      </c>
      <c r="E147" s="304">
        <f t="shared" ref="E147" si="576">E112</f>
        <v>0</v>
      </c>
      <c r="F147" s="654">
        <f t="shared" ref="F147" si="577">IFERROR(E147/$Q147,0)</f>
        <v>0</v>
      </c>
      <c r="G147" s="304">
        <f t="shared" ref="G147" si="578">G112</f>
        <v>0</v>
      </c>
      <c r="H147" s="654">
        <f t="shared" si="565"/>
        <v>0</v>
      </c>
      <c r="I147" s="304">
        <f t="shared" ref="I147" si="579">I112</f>
        <v>0</v>
      </c>
      <c r="J147" s="654">
        <f t="shared" si="567"/>
        <v>0</v>
      </c>
      <c r="K147" s="304">
        <f t="shared" ref="K147" si="580">K112</f>
        <v>0</v>
      </c>
      <c r="L147" s="654">
        <f t="shared" si="569"/>
        <v>0</v>
      </c>
      <c r="M147" s="304">
        <f t="shared" ref="M147" si="581">M112</f>
        <v>0</v>
      </c>
      <c r="N147" s="654">
        <f t="shared" si="571"/>
        <v>0</v>
      </c>
      <c r="O147" s="304">
        <f t="shared" ref="O147" si="582">O112</f>
        <v>0</v>
      </c>
      <c r="P147" s="654">
        <f t="shared" si="573"/>
        <v>0</v>
      </c>
      <c r="Q147" s="304">
        <f t="shared" si="574"/>
        <v>0</v>
      </c>
    </row>
    <row r="148" spans="1:20" ht="12" customHeight="1" x14ac:dyDescent="0.3">
      <c r="B148" s="657" t="s">
        <v>572</v>
      </c>
      <c r="C148" s="304">
        <f>C113</f>
        <v>0</v>
      </c>
      <c r="D148" s="654">
        <f t="shared" ref="D148" si="583">IFERROR(C148/$Q148,0)</f>
        <v>0</v>
      </c>
      <c r="E148" s="304">
        <f t="shared" ref="E148" si="584">E113</f>
        <v>0</v>
      </c>
      <c r="F148" s="654">
        <f t="shared" ref="F148" si="585">IFERROR(E148/$Q148,0)</f>
        <v>0</v>
      </c>
      <c r="G148" s="304">
        <f t="shared" ref="G148" si="586">G113</f>
        <v>0</v>
      </c>
      <c r="H148" s="654">
        <f t="shared" si="565"/>
        <v>0</v>
      </c>
      <c r="I148" s="304">
        <f t="shared" ref="I148" si="587">I113</f>
        <v>0</v>
      </c>
      <c r="J148" s="654">
        <f t="shared" si="567"/>
        <v>0</v>
      </c>
      <c r="K148" s="304">
        <f t="shared" ref="K148" si="588">K113</f>
        <v>0</v>
      </c>
      <c r="L148" s="654">
        <f t="shared" si="569"/>
        <v>0</v>
      </c>
      <c r="M148" s="304">
        <f t="shared" ref="M148" si="589">M113</f>
        <v>0</v>
      </c>
      <c r="N148" s="654">
        <f t="shared" si="571"/>
        <v>0</v>
      </c>
      <c r="O148" s="304">
        <f t="shared" ref="O148" si="590">O113</f>
        <v>0</v>
      </c>
      <c r="P148" s="654">
        <f t="shared" si="573"/>
        <v>0</v>
      </c>
      <c r="Q148" s="304">
        <f t="shared" si="574"/>
        <v>0</v>
      </c>
    </row>
    <row r="149" spans="1:20" ht="12" customHeight="1" x14ac:dyDescent="0.3">
      <c r="B149" s="663" t="s">
        <v>843</v>
      </c>
      <c r="C149" s="304">
        <f>C124</f>
        <v>0</v>
      </c>
      <c r="D149" s="654">
        <f t="shared" ref="D149" si="591">IFERROR(C149/$Q149,0)</f>
        <v>0</v>
      </c>
      <c r="E149" s="304">
        <f t="shared" ref="E149" si="592">E124</f>
        <v>0</v>
      </c>
      <c r="F149" s="654">
        <f t="shared" ref="F149" si="593">IFERROR(E149/$Q149,0)</f>
        <v>0</v>
      </c>
      <c r="G149" s="304">
        <f t="shared" ref="G149" si="594">G124</f>
        <v>0</v>
      </c>
      <c r="H149" s="654">
        <f t="shared" si="565"/>
        <v>0</v>
      </c>
      <c r="I149" s="304">
        <f t="shared" ref="I149" si="595">I124</f>
        <v>0</v>
      </c>
      <c r="J149" s="654">
        <f t="shared" si="567"/>
        <v>0</v>
      </c>
      <c r="K149" s="304">
        <f t="shared" ref="K149" si="596">K124</f>
        <v>0</v>
      </c>
      <c r="L149" s="654">
        <f t="shared" si="569"/>
        <v>0</v>
      </c>
      <c r="M149" s="304">
        <f t="shared" ref="M149" si="597">M124</f>
        <v>0</v>
      </c>
      <c r="N149" s="654">
        <f t="shared" si="571"/>
        <v>0</v>
      </c>
      <c r="O149" s="304">
        <f t="shared" ref="O149" si="598">O124</f>
        <v>0</v>
      </c>
      <c r="P149" s="654">
        <f t="shared" si="573"/>
        <v>0</v>
      </c>
      <c r="Q149" s="304">
        <f t="shared" ref="Q149" si="599">Q124</f>
        <v>0</v>
      </c>
    </row>
    <row r="150" spans="1:20" ht="12" customHeight="1" x14ac:dyDescent="0.3">
      <c r="B150" s="663" t="s">
        <v>95</v>
      </c>
      <c r="C150" s="304">
        <f>C138</f>
        <v>0</v>
      </c>
      <c r="D150" s="654">
        <f t="shared" ref="D150" si="600">IFERROR(C150/$Q150,0)</f>
        <v>0</v>
      </c>
      <c r="E150" s="304">
        <f t="shared" ref="E150" si="601">E138</f>
        <v>0</v>
      </c>
      <c r="F150" s="654">
        <f t="shared" ref="F150" si="602">IFERROR(E150/$Q150,0)</f>
        <v>0</v>
      </c>
      <c r="G150" s="304">
        <f t="shared" ref="G150" si="603">G138</f>
        <v>0</v>
      </c>
      <c r="H150" s="654">
        <f t="shared" si="565"/>
        <v>0</v>
      </c>
      <c r="I150" s="304">
        <f t="shared" ref="I150" si="604">I138</f>
        <v>0</v>
      </c>
      <c r="J150" s="654">
        <f t="shared" si="567"/>
        <v>0</v>
      </c>
      <c r="K150" s="304">
        <f t="shared" ref="K150" si="605">K138</f>
        <v>0</v>
      </c>
      <c r="L150" s="654">
        <f t="shared" si="569"/>
        <v>0</v>
      </c>
      <c r="M150" s="304">
        <f t="shared" ref="M150" si="606">M138</f>
        <v>0</v>
      </c>
      <c r="N150" s="654">
        <f t="shared" si="571"/>
        <v>0</v>
      </c>
      <c r="O150" s="304">
        <f t="shared" ref="O150" si="607">O138</f>
        <v>0</v>
      </c>
      <c r="P150" s="654">
        <f t="shared" si="573"/>
        <v>0</v>
      </c>
      <c r="Q150" s="304">
        <f t="shared" ref="Q150" si="608">Q138</f>
        <v>0</v>
      </c>
    </row>
    <row r="151" spans="1:20" ht="12" customHeight="1" x14ac:dyDescent="0.3">
      <c r="B151" s="653" t="s">
        <v>844</v>
      </c>
      <c r="C151" s="304">
        <f>SUM(C145,C149:C150)</f>
        <v>0</v>
      </c>
      <c r="D151" s="654">
        <f t="shared" ref="D151" si="609">IFERROR(C151/$Q151,0)</f>
        <v>0</v>
      </c>
      <c r="E151" s="304">
        <f t="shared" ref="E151" si="610">SUM(E145,E149:E150)</f>
        <v>0</v>
      </c>
      <c r="F151" s="654">
        <f t="shared" ref="F151" si="611">IFERROR(E151/$Q151,0)</f>
        <v>0</v>
      </c>
      <c r="G151" s="304">
        <f t="shared" ref="G151" si="612">SUM(G145,G149:G150)</f>
        <v>0</v>
      </c>
      <c r="H151" s="654">
        <f t="shared" si="565"/>
        <v>0</v>
      </c>
      <c r="I151" s="304">
        <f t="shared" ref="I151" si="613">SUM(I145,I149:I150)</f>
        <v>0</v>
      </c>
      <c r="J151" s="654">
        <f t="shared" si="567"/>
        <v>0</v>
      </c>
      <c r="K151" s="304">
        <f t="shared" ref="K151" si="614">SUM(K145,K149:K150)</f>
        <v>0</v>
      </c>
      <c r="L151" s="654">
        <f t="shared" si="569"/>
        <v>0</v>
      </c>
      <c r="M151" s="304">
        <f t="shared" ref="M151" si="615">SUM(M145,M149:M150)</f>
        <v>0</v>
      </c>
      <c r="N151" s="654">
        <f t="shared" si="571"/>
        <v>0</v>
      </c>
      <c r="O151" s="304">
        <f t="shared" ref="O151" si="616">SUM(O145,O149:O150)</f>
        <v>0</v>
      </c>
      <c r="P151" s="654">
        <f t="shared" si="573"/>
        <v>0</v>
      </c>
      <c r="Q151" s="304">
        <f t="shared" ref="Q151" si="617">SUM(Q145,Q149:Q150)</f>
        <v>0</v>
      </c>
    </row>
    <row r="153" spans="1:20" ht="34.5" customHeight="1" x14ac:dyDescent="0.3">
      <c r="B153" s="819" t="s">
        <v>357</v>
      </c>
      <c r="C153" s="819"/>
      <c r="D153" s="819"/>
      <c r="E153" s="819"/>
      <c r="F153" s="819"/>
      <c r="G153" s="819"/>
      <c r="H153" s="819"/>
      <c r="I153" s="819"/>
      <c r="J153" s="819"/>
      <c r="K153" s="819"/>
      <c r="L153" s="819"/>
      <c r="M153" s="819"/>
      <c r="N153" s="819"/>
      <c r="O153" s="819"/>
      <c r="P153" s="819"/>
      <c r="Q153" s="819"/>
      <c r="S153" s="819" t="s">
        <v>977</v>
      </c>
      <c r="T153" s="819"/>
    </row>
    <row r="154" spans="1:20" ht="12" customHeight="1" x14ac:dyDescent="0.3">
      <c r="B154" s="563" t="s">
        <v>2</v>
      </c>
      <c r="C154" s="820" t="s">
        <v>666</v>
      </c>
      <c r="D154" s="821"/>
      <c r="E154" s="820" t="s">
        <v>511</v>
      </c>
      <c r="F154" s="821"/>
      <c r="G154" s="820" t="s">
        <v>339</v>
      </c>
      <c r="H154" s="821"/>
      <c r="I154" s="820" t="s">
        <v>512</v>
      </c>
      <c r="J154" s="821"/>
      <c r="K154" s="820" t="s">
        <v>513</v>
      </c>
      <c r="L154" s="821"/>
      <c r="M154" s="820" t="s">
        <v>341</v>
      </c>
      <c r="N154" s="821"/>
      <c r="O154" s="820" t="s">
        <v>343</v>
      </c>
      <c r="P154" s="821"/>
      <c r="Q154" s="626" t="s">
        <v>54</v>
      </c>
      <c r="S154" s="626" t="s">
        <v>963</v>
      </c>
      <c r="T154" s="626" t="s">
        <v>964</v>
      </c>
    </row>
    <row r="155" spans="1:20" ht="12" customHeight="1" x14ac:dyDescent="0.3">
      <c r="B155" s="653" t="str">
        <f t="shared" ref="B155:B189" si="618">B106</f>
        <v>Charges nettes contrôlables</v>
      </c>
      <c r="C155" s="304">
        <f>SUM(C156,C159)</f>
        <v>0</v>
      </c>
      <c r="D155" s="654">
        <f>IFERROR(C155/$Q155,0)</f>
        <v>0</v>
      </c>
      <c r="E155" s="304">
        <f t="shared" ref="E155" si="619">SUM(E156,E159)</f>
        <v>0</v>
      </c>
      <c r="F155" s="654">
        <f>IFERROR(E155/$Q155,0)</f>
        <v>0</v>
      </c>
      <c r="G155" s="304">
        <f t="shared" ref="G155" si="620">SUM(G156,G159)</f>
        <v>0</v>
      </c>
      <c r="H155" s="654">
        <f>IFERROR(G155/$Q155,0)</f>
        <v>0</v>
      </c>
      <c r="I155" s="304">
        <f t="shared" ref="I155" si="621">SUM(I156,I159)</f>
        <v>0</v>
      </c>
      <c r="J155" s="654">
        <f>IFERROR(I155/$Q155,0)</f>
        <v>0</v>
      </c>
      <c r="K155" s="304">
        <f t="shared" ref="K155" si="622">SUM(K156,K159)</f>
        <v>0</v>
      </c>
      <c r="L155" s="654">
        <f>IFERROR(K155/$Q155,0)</f>
        <v>0</v>
      </c>
      <c r="M155" s="304">
        <f t="shared" ref="M155" si="623">SUM(M156,M159)</f>
        <v>0</v>
      </c>
      <c r="N155" s="654">
        <f>IFERROR(M155/$Q155,0)</f>
        <v>0</v>
      </c>
      <c r="O155" s="304">
        <f t="shared" ref="O155" si="624">SUM(O156,O159)</f>
        <v>0</v>
      </c>
      <c r="P155" s="654">
        <f>IFERROR(O155/$Q155,0)</f>
        <v>0</v>
      </c>
      <c r="Q155" s="184">
        <f>+SUM(C155,E155,G155,I155,K155,M155,O155)</f>
        <v>0</v>
      </c>
      <c r="S155" s="304">
        <f>'TAB10'!$E$23</f>
        <v>0</v>
      </c>
      <c r="T155" s="640">
        <f>Q155-S155</f>
        <v>0</v>
      </c>
    </row>
    <row r="156" spans="1:20" ht="12" customHeight="1" x14ac:dyDescent="0.3">
      <c r="A156" s="812" t="s">
        <v>980</v>
      </c>
      <c r="B156" s="655" t="str">
        <f t="shared" si="618"/>
        <v>Charges nettes contrôlables hors OSP</v>
      </c>
      <c r="C156" s="304">
        <f>SUM(C157:C158)</f>
        <v>0</v>
      </c>
      <c r="D156" s="654">
        <f t="shared" ref="D156" si="625">IFERROR(C156/$Q156,0)</f>
        <v>0</v>
      </c>
      <c r="E156" s="304">
        <f t="shared" ref="E156" si="626">SUM(E157:E158)</f>
        <v>0</v>
      </c>
      <c r="F156" s="654">
        <f t="shared" ref="F156" si="627">IFERROR(E156/$Q156,0)</f>
        <v>0</v>
      </c>
      <c r="G156" s="304">
        <f t="shared" ref="G156" si="628">SUM(G157:G158)</f>
        <v>0</v>
      </c>
      <c r="H156" s="654">
        <f t="shared" ref="H156:H189" si="629">IFERROR(G156/$Q156,0)</f>
        <v>0</v>
      </c>
      <c r="I156" s="304">
        <f t="shared" ref="I156" si="630">SUM(I157:I158)</f>
        <v>0</v>
      </c>
      <c r="J156" s="654">
        <f t="shared" ref="J156:J189" si="631">IFERROR(I156/$Q156,0)</f>
        <v>0</v>
      </c>
      <c r="K156" s="304">
        <f t="shared" ref="K156" si="632">SUM(K157:K158)</f>
        <v>0</v>
      </c>
      <c r="L156" s="654">
        <f t="shared" ref="L156:L189" si="633">IFERROR(K156/$Q156,0)</f>
        <v>0</v>
      </c>
      <c r="M156" s="304">
        <f t="shared" ref="M156" si="634">SUM(M157:M158)</f>
        <v>0</v>
      </c>
      <c r="N156" s="654">
        <f t="shared" ref="N156:N189" si="635">IFERROR(M156/$Q156,0)</f>
        <v>0</v>
      </c>
      <c r="O156" s="304">
        <f t="shared" ref="O156" si="636">SUM(O157:O158)</f>
        <v>0</v>
      </c>
      <c r="P156" s="654">
        <f t="shared" ref="P156:P189" si="637">IFERROR(O156/$Q156,0)</f>
        <v>0</v>
      </c>
      <c r="Q156" s="184">
        <f t="shared" ref="Q156:Q189" si="638">+SUM(C156,E156,G156,I156,K156,M156,O156)</f>
        <v>0</v>
      </c>
      <c r="S156" s="304">
        <f>'TAB10'!$E$24</f>
        <v>0</v>
      </c>
      <c r="T156" s="640">
        <f t="shared" ref="T156:T162" si="639">Q156-S156</f>
        <v>0</v>
      </c>
    </row>
    <row r="157" spans="1:20" ht="12" customHeight="1" x14ac:dyDescent="0.3">
      <c r="A157" s="813"/>
      <c r="B157" s="656" t="str">
        <f t="shared" si="618"/>
        <v>Charges nettes hors charges nettes liées aux immobilisations</v>
      </c>
      <c r="C157" s="292"/>
      <c r="D157" s="654">
        <f t="shared" ref="D157" si="640">IFERROR(C157/$Q157,0)</f>
        <v>0</v>
      </c>
      <c r="E157" s="292"/>
      <c r="F157" s="654">
        <f t="shared" ref="F157" si="641">IFERROR(E157/$Q157,0)</f>
        <v>0</v>
      </c>
      <c r="G157" s="292"/>
      <c r="H157" s="654">
        <f t="shared" si="629"/>
        <v>0</v>
      </c>
      <c r="I157" s="292"/>
      <c r="J157" s="654">
        <f t="shared" si="631"/>
        <v>0</v>
      </c>
      <c r="K157" s="292"/>
      <c r="L157" s="654">
        <f t="shared" si="633"/>
        <v>0</v>
      </c>
      <c r="M157" s="292"/>
      <c r="N157" s="654">
        <f t="shared" si="635"/>
        <v>0</v>
      </c>
      <c r="O157" s="292"/>
      <c r="P157" s="654">
        <f t="shared" si="637"/>
        <v>0</v>
      </c>
      <c r="Q157" s="184">
        <f t="shared" si="638"/>
        <v>0</v>
      </c>
      <c r="S157" s="304">
        <f>'TAB10'!$E$25</f>
        <v>0</v>
      </c>
      <c r="T157" s="640">
        <f t="shared" si="639"/>
        <v>0</v>
      </c>
    </row>
    <row r="158" spans="1:20" ht="12" customHeight="1" x14ac:dyDescent="0.3">
      <c r="A158" s="813"/>
      <c r="B158" s="656" t="str">
        <f t="shared" si="618"/>
        <v xml:space="preserve">Charges nettes liées aux immobilisations </v>
      </c>
      <c r="C158" s="292"/>
      <c r="D158" s="654">
        <f t="shared" ref="D158" si="642">IFERROR(C158/$Q158,0)</f>
        <v>0</v>
      </c>
      <c r="E158" s="292"/>
      <c r="F158" s="654">
        <f t="shared" ref="F158" si="643">IFERROR(E158/$Q158,0)</f>
        <v>0</v>
      </c>
      <c r="G158" s="292"/>
      <c r="H158" s="654">
        <f t="shared" si="629"/>
        <v>0</v>
      </c>
      <c r="I158" s="292"/>
      <c r="J158" s="654">
        <f t="shared" si="631"/>
        <v>0</v>
      </c>
      <c r="K158" s="292"/>
      <c r="L158" s="654">
        <f t="shared" si="633"/>
        <v>0</v>
      </c>
      <c r="M158" s="292"/>
      <c r="N158" s="654">
        <f t="shared" si="635"/>
        <v>0</v>
      </c>
      <c r="O158" s="292"/>
      <c r="P158" s="654">
        <f t="shared" si="637"/>
        <v>0</v>
      </c>
      <c r="Q158" s="184">
        <f t="shared" si="638"/>
        <v>0</v>
      </c>
      <c r="S158" s="304">
        <f>'TAB10'!$E$26</f>
        <v>0</v>
      </c>
      <c r="T158" s="640">
        <f t="shared" si="639"/>
        <v>0</v>
      </c>
    </row>
    <row r="159" spans="1:20" ht="12" customHeight="1" x14ac:dyDescent="0.3">
      <c r="A159" s="813"/>
      <c r="B159" s="655" t="str">
        <f t="shared" si="618"/>
        <v>Charges nettes contrôlables OSP</v>
      </c>
      <c r="C159" s="304">
        <f>SUM(C160:C162)</f>
        <v>0</v>
      </c>
      <c r="D159" s="654">
        <f t="shared" ref="D159" si="644">IFERROR(C159/$Q159,0)</f>
        <v>0</v>
      </c>
      <c r="E159" s="304">
        <f t="shared" ref="E159" si="645">SUM(E160:E162)</f>
        <v>0</v>
      </c>
      <c r="F159" s="654">
        <f t="shared" ref="F159" si="646">IFERROR(E159/$Q159,0)</f>
        <v>0</v>
      </c>
      <c r="G159" s="304">
        <f t="shared" ref="G159" si="647">SUM(G160:G162)</f>
        <v>0</v>
      </c>
      <c r="H159" s="654">
        <f t="shared" si="629"/>
        <v>0</v>
      </c>
      <c r="I159" s="304">
        <f t="shared" ref="I159" si="648">SUM(I160:I162)</f>
        <v>0</v>
      </c>
      <c r="J159" s="654">
        <f t="shared" si="631"/>
        <v>0</v>
      </c>
      <c r="K159" s="304">
        <f t="shared" ref="K159" si="649">SUM(K160:K162)</f>
        <v>0</v>
      </c>
      <c r="L159" s="654">
        <f t="shared" si="633"/>
        <v>0</v>
      </c>
      <c r="M159" s="304">
        <f t="shared" ref="M159" si="650">SUM(M160:M162)</f>
        <v>0</v>
      </c>
      <c r="N159" s="654">
        <f t="shared" si="635"/>
        <v>0</v>
      </c>
      <c r="O159" s="304">
        <f t="shared" ref="O159" si="651">SUM(O160:O162)</f>
        <v>0</v>
      </c>
      <c r="P159" s="654">
        <f t="shared" si="637"/>
        <v>0</v>
      </c>
      <c r="Q159" s="184">
        <f t="shared" si="638"/>
        <v>0</v>
      </c>
      <c r="S159" s="304">
        <f>'TAB10'!$E$27</f>
        <v>0</v>
      </c>
      <c r="T159" s="640">
        <f t="shared" si="639"/>
        <v>0</v>
      </c>
    </row>
    <row r="160" spans="1:20" ht="12" customHeight="1" x14ac:dyDescent="0.3">
      <c r="A160" s="813"/>
      <c r="B160" s="657" t="str">
        <f t="shared" si="618"/>
        <v>Charges nettes fixes à l'exclusion des charges d'amortissement</v>
      </c>
      <c r="C160" s="292"/>
      <c r="D160" s="654">
        <f t="shared" ref="D160" si="652">IFERROR(C160/$Q160,0)</f>
        <v>0</v>
      </c>
      <c r="E160" s="292"/>
      <c r="F160" s="654">
        <f t="shared" ref="F160" si="653">IFERROR(E160/$Q160,0)</f>
        <v>0</v>
      </c>
      <c r="G160" s="292"/>
      <c r="H160" s="654">
        <f t="shared" si="629"/>
        <v>0</v>
      </c>
      <c r="I160" s="292"/>
      <c r="J160" s="654">
        <f t="shared" si="631"/>
        <v>0</v>
      </c>
      <c r="K160" s="292"/>
      <c r="L160" s="654">
        <f t="shared" si="633"/>
        <v>0</v>
      </c>
      <c r="M160" s="292"/>
      <c r="N160" s="654">
        <f t="shared" si="635"/>
        <v>0</v>
      </c>
      <c r="O160" s="292"/>
      <c r="P160" s="654">
        <f t="shared" si="637"/>
        <v>0</v>
      </c>
      <c r="Q160" s="184">
        <f t="shared" si="638"/>
        <v>0</v>
      </c>
      <c r="S160" s="304">
        <f>'TAB10'!$E$28</f>
        <v>0</v>
      </c>
      <c r="T160" s="640">
        <f t="shared" si="639"/>
        <v>0</v>
      </c>
    </row>
    <row r="161" spans="1:20" ht="12" customHeight="1" x14ac:dyDescent="0.3">
      <c r="A161" s="813"/>
      <c r="B161" s="657" t="str">
        <f t="shared" si="618"/>
        <v>Charges nettes variables à l'exclusion des charges d'amortissement</v>
      </c>
      <c r="C161" s="292"/>
      <c r="D161" s="654">
        <f t="shared" ref="D161" si="654">IFERROR(C161/$Q161,0)</f>
        <v>0</v>
      </c>
      <c r="E161" s="292"/>
      <c r="F161" s="654">
        <f t="shared" ref="F161" si="655">IFERROR(E161/$Q161,0)</f>
        <v>0</v>
      </c>
      <c r="G161" s="292"/>
      <c r="H161" s="654">
        <f t="shared" si="629"/>
        <v>0</v>
      </c>
      <c r="I161" s="292"/>
      <c r="J161" s="654">
        <f t="shared" si="631"/>
        <v>0</v>
      </c>
      <c r="K161" s="292"/>
      <c r="L161" s="654">
        <f t="shared" si="633"/>
        <v>0</v>
      </c>
      <c r="M161" s="292"/>
      <c r="N161" s="654">
        <f t="shared" si="635"/>
        <v>0</v>
      </c>
      <c r="O161" s="292"/>
      <c r="P161" s="654">
        <f t="shared" si="637"/>
        <v>0</v>
      </c>
      <c r="Q161" s="184">
        <f t="shared" si="638"/>
        <v>0</v>
      </c>
      <c r="S161" s="304">
        <f>'TAB10'!$E$29</f>
        <v>0</v>
      </c>
      <c r="T161" s="640">
        <f t="shared" si="639"/>
        <v>0</v>
      </c>
    </row>
    <row r="162" spans="1:20" ht="13.5" customHeight="1" x14ac:dyDescent="0.3">
      <c r="A162" s="814"/>
      <c r="B162" s="657" t="str">
        <f t="shared" si="618"/>
        <v>Charges d'amortissement</v>
      </c>
      <c r="C162" s="292"/>
      <c r="D162" s="654">
        <f t="shared" ref="D162" si="656">IFERROR(C162/$Q162,0)</f>
        <v>0</v>
      </c>
      <c r="E162" s="292"/>
      <c r="F162" s="654">
        <f t="shared" ref="F162" si="657">IFERROR(E162/$Q162,0)</f>
        <v>0</v>
      </c>
      <c r="G162" s="292"/>
      <c r="H162" s="654">
        <f t="shared" si="629"/>
        <v>0</v>
      </c>
      <c r="I162" s="292"/>
      <c r="J162" s="654">
        <f t="shared" si="631"/>
        <v>0</v>
      </c>
      <c r="K162" s="292"/>
      <c r="L162" s="654">
        <f t="shared" si="633"/>
        <v>0</v>
      </c>
      <c r="M162" s="292"/>
      <c r="N162" s="654">
        <f t="shared" si="635"/>
        <v>0</v>
      </c>
      <c r="O162" s="292"/>
      <c r="P162" s="654">
        <f t="shared" si="637"/>
        <v>0</v>
      </c>
      <c r="Q162" s="184">
        <f t="shared" si="638"/>
        <v>0</v>
      </c>
      <c r="S162" s="304">
        <f>'TAB10'!$E$30</f>
        <v>0</v>
      </c>
      <c r="T162" s="640">
        <f t="shared" si="639"/>
        <v>0</v>
      </c>
    </row>
    <row r="163" spans="1:20" ht="12" customHeight="1" x14ac:dyDescent="0.3">
      <c r="A163" s="648"/>
      <c r="B163" s="653" t="str">
        <f t="shared" si="618"/>
        <v xml:space="preserve">Charges et produits non-contrôlables </v>
      </c>
      <c r="C163" s="304">
        <f>SUM(C164,C173)</f>
        <v>0</v>
      </c>
      <c r="D163" s="654">
        <f t="shared" ref="D163" si="658">IFERROR(C163/$Q163,0)</f>
        <v>0</v>
      </c>
      <c r="E163" s="304">
        <f t="shared" ref="E163" si="659">SUM(E164,E173)</f>
        <v>0</v>
      </c>
      <c r="F163" s="654">
        <f t="shared" ref="F163" si="660">IFERROR(E163/$Q163,0)</f>
        <v>0</v>
      </c>
      <c r="G163" s="304">
        <f t="shared" ref="G163" si="661">SUM(G164,G173)</f>
        <v>0</v>
      </c>
      <c r="H163" s="654">
        <f t="shared" si="629"/>
        <v>0</v>
      </c>
      <c r="I163" s="304">
        <f t="shared" ref="I163" si="662">SUM(I164,I173)</f>
        <v>0</v>
      </c>
      <c r="J163" s="654">
        <f t="shared" si="631"/>
        <v>0</v>
      </c>
      <c r="K163" s="304">
        <f t="shared" ref="K163" si="663">SUM(K164,K173)</f>
        <v>0</v>
      </c>
      <c r="L163" s="654">
        <f t="shared" si="633"/>
        <v>0</v>
      </c>
      <c r="M163" s="304">
        <f t="shared" ref="M163" si="664">SUM(M164,M173)</f>
        <v>0</v>
      </c>
      <c r="N163" s="654">
        <f t="shared" si="635"/>
        <v>0</v>
      </c>
      <c r="O163" s="304">
        <f t="shared" ref="O163" si="665">SUM(O164,O173)</f>
        <v>0</v>
      </c>
      <c r="P163" s="654">
        <f t="shared" si="637"/>
        <v>0</v>
      </c>
      <c r="Q163" s="184">
        <f t="shared" si="638"/>
        <v>0</v>
      </c>
      <c r="S163" s="304">
        <f>'TAB10'!$E$30</f>
        <v>0</v>
      </c>
      <c r="T163" s="640">
        <f t="shared" ref="T163:T189" si="666">Q163-S163</f>
        <v>0</v>
      </c>
    </row>
    <row r="164" spans="1:20" ht="12" customHeight="1" x14ac:dyDescent="0.3">
      <c r="A164" s="815" t="s">
        <v>981</v>
      </c>
      <c r="B164" s="658" t="str">
        <f t="shared" si="618"/>
        <v>Hors OSP</v>
      </c>
      <c r="C164" s="304">
        <f>SUM(C165:C172)</f>
        <v>0</v>
      </c>
      <c r="D164" s="654">
        <f t="shared" ref="D164" si="667">IFERROR(C164/$Q164,0)</f>
        <v>0</v>
      </c>
      <c r="E164" s="304">
        <f t="shared" ref="E164" si="668">SUM(E165:E172)</f>
        <v>0</v>
      </c>
      <c r="F164" s="654">
        <f t="shared" ref="F164" si="669">IFERROR(E164/$Q164,0)</f>
        <v>0</v>
      </c>
      <c r="G164" s="304">
        <f t="shared" ref="G164" si="670">SUM(G165:G172)</f>
        <v>0</v>
      </c>
      <c r="H164" s="654">
        <f t="shared" si="629"/>
        <v>0</v>
      </c>
      <c r="I164" s="304">
        <f t="shared" ref="I164" si="671">SUM(I165:I172)</f>
        <v>0</v>
      </c>
      <c r="J164" s="654">
        <f t="shared" si="631"/>
        <v>0</v>
      </c>
      <c r="K164" s="304">
        <f t="shared" ref="K164" si="672">SUM(K165:K172)</f>
        <v>0</v>
      </c>
      <c r="L164" s="654">
        <f t="shared" si="633"/>
        <v>0</v>
      </c>
      <c r="M164" s="304">
        <f t="shared" ref="M164" si="673">SUM(M165:M172)</f>
        <v>0</v>
      </c>
      <c r="N164" s="654">
        <f t="shared" si="635"/>
        <v>0</v>
      </c>
      <c r="O164" s="304">
        <f t="shared" ref="O164" si="674">SUM(O165:O172)</f>
        <v>0</v>
      </c>
      <c r="P164" s="654">
        <f t="shared" si="637"/>
        <v>0</v>
      </c>
      <c r="Q164" s="184">
        <f t="shared" si="638"/>
        <v>0</v>
      </c>
      <c r="S164" s="304">
        <f>'TAB10'!$E$30</f>
        <v>0</v>
      </c>
      <c r="T164" s="640">
        <f t="shared" si="666"/>
        <v>0</v>
      </c>
    </row>
    <row r="165" spans="1:20" ht="12" customHeight="1" x14ac:dyDescent="0.3">
      <c r="A165" s="815"/>
      <c r="B165" s="657" t="str">
        <f t="shared" si="618"/>
        <v>Charges et produits émanant de factures de transit émises ou reçues par le GRD</v>
      </c>
      <c r="C165" s="292"/>
      <c r="D165" s="654">
        <f t="shared" ref="D165" si="675">IFERROR(C165/$Q165,0)</f>
        <v>0</v>
      </c>
      <c r="E165" s="292"/>
      <c r="F165" s="654">
        <f t="shared" ref="F165" si="676">IFERROR(E165/$Q165,0)</f>
        <v>0</v>
      </c>
      <c r="G165" s="292"/>
      <c r="H165" s="654">
        <f t="shared" si="629"/>
        <v>0</v>
      </c>
      <c r="I165" s="292"/>
      <c r="J165" s="654">
        <f t="shared" si="631"/>
        <v>0</v>
      </c>
      <c r="K165" s="292"/>
      <c r="L165" s="654">
        <f t="shared" si="633"/>
        <v>0</v>
      </c>
      <c r="M165" s="292"/>
      <c r="N165" s="654">
        <f t="shared" si="635"/>
        <v>0</v>
      </c>
      <c r="O165" s="292"/>
      <c r="P165" s="654">
        <f t="shared" si="637"/>
        <v>0</v>
      </c>
      <c r="Q165" s="184">
        <f t="shared" si="638"/>
        <v>0</v>
      </c>
      <c r="S165" s="304">
        <f>'TAB10'!$E$30</f>
        <v>0</v>
      </c>
      <c r="T165" s="640">
        <f t="shared" si="666"/>
        <v>0</v>
      </c>
    </row>
    <row r="166" spans="1:20" ht="27" x14ac:dyDescent="0.3">
      <c r="A166" s="815"/>
      <c r="B166" s="657" t="str">
        <f t="shared" si="618"/>
        <v xml:space="preserve">Charges émanant de factures d’achat d’électricité émises par un fournisseur commercial pour la couverture des pertes en réseau électrique </v>
      </c>
      <c r="C166" s="292"/>
      <c r="D166" s="654">
        <f t="shared" ref="D166" si="677">IFERROR(C166/$Q166,0)</f>
        <v>0</v>
      </c>
      <c r="E166" s="292"/>
      <c r="F166" s="654">
        <f t="shared" ref="F166" si="678">IFERROR(E166/$Q166,0)</f>
        <v>0</v>
      </c>
      <c r="G166" s="292"/>
      <c r="H166" s="654">
        <f t="shared" si="629"/>
        <v>0</v>
      </c>
      <c r="I166" s="292"/>
      <c r="J166" s="654">
        <f t="shared" si="631"/>
        <v>0</v>
      </c>
      <c r="K166" s="292"/>
      <c r="L166" s="654">
        <f t="shared" si="633"/>
        <v>0</v>
      </c>
      <c r="M166" s="292"/>
      <c r="N166" s="654">
        <f t="shared" si="635"/>
        <v>0</v>
      </c>
      <c r="O166" s="292"/>
      <c r="P166" s="654">
        <f t="shared" si="637"/>
        <v>0</v>
      </c>
      <c r="Q166" s="184">
        <f t="shared" si="638"/>
        <v>0</v>
      </c>
      <c r="S166" s="304">
        <f>'TAB10'!$E$30</f>
        <v>0</v>
      </c>
      <c r="T166" s="640">
        <f t="shared" si="666"/>
        <v>0</v>
      </c>
    </row>
    <row r="167" spans="1:20" ht="12" customHeight="1" x14ac:dyDescent="0.3">
      <c r="A167" s="815"/>
      <c r="B167" s="657" t="str">
        <f t="shared" si="618"/>
        <v xml:space="preserve">Charges émanant de factures émises par la société FeReSO dans le cadre du processus de réconciliation </v>
      </c>
      <c r="C167" s="292"/>
      <c r="D167" s="654">
        <f t="shared" ref="D167" si="679">IFERROR(C167/$Q167,0)</f>
        <v>0</v>
      </c>
      <c r="E167" s="292"/>
      <c r="F167" s="654">
        <f t="shared" ref="F167" si="680">IFERROR(E167/$Q167,0)</f>
        <v>0</v>
      </c>
      <c r="G167" s="292"/>
      <c r="H167" s="654">
        <f t="shared" si="629"/>
        <v>0</v>
      </c>
      <c r="I167" s="292"/>
      <c r="J167" s="654">
        <f t="shared" si="631"/>
        <v>0</v>
      </c>
      <c r="K167" s="292"/>
      <c r="L167" s="654">
        <f t="shared" si="633"/>
        <v>0</v>
      </c>
      <c r="M167" s="292"/>
      <c r="N167" s="654">
        <f t="shared" si="635"/>
        <v>0</v>
      </c>
      <c r="O167" s="292"/>
      <c r="P167" s="654">
        <f t="shared" si="637"/>
        <v>0</v>
      </c>
      <c r="Q167" s="184">
        <f t="shared" si="638"/>
        <v>0</v>
      </c>
      <c r="S167" s="304">
        <f>'TAB10'!$E$30</f>
        <v>0</v>
      </c>
      <c r="T167" s="640">
        <f t="shared" si="666"/>
        <v>0</v>
      </c>
    </row>
    <row r="168" spans="1:20" ht="12" customHeight="1" x14ac:dyDescent="0.3">
      <c r="A168" s="815"/>
      <c r="B168" s="657" t="str">
        <f t="shared" si="618"/>
        <v xml:space="preserve">Redevance de voirie </v>
      </c>
      <c r="C168" s="292"/>
      <c r="D168" s="654">
        <f t="shared" ref="D168" si="681">IFERROR(C168/$Q168,0)</f>
        <v>0</v>
      </c>
      <c r="E168" s="292"/>
      <c r="F168" s="654">
        <f t="shared" ref="F168" si="682">IFERROR(E168/$Q168,0)</f>
        <v>0</v>
      </c>
      <c r="G168" s="292"/>
      <c r="H168" s="654">
        <f t="shared" si="629"/>
        <v>0</v>
      </c>
      <c r="I168" s="292"/>
      <c r="J168" s="654">
        <f t="shared" si="631"/>
        <v>0</v>
      </c>
      <c r="K168" s="292"/>
      <c r="L168" s="654">
        <f t="shared" si="633"/>
        <v>0</v>
      </c>
      <c r="M168" s="292"/>
      <c r="N168" s="654">
        <f t="shared" si="635"/>
        <v>0</v>
      </c>
      <c r="O168" s="292"/>
      <c r="P168" s="654">
        <f t="shared" si="637"/>
        <v>0</v>
      </c>
      <c r="Q168" s="184">
        <f t="shared" si="638"/>
        <v>0</v>
      </c>
      <c r="S168" s="304">
        <f>'TAB10'!$E$30</f>
        <v>0</v>
      </c>
      <c r="T168" s="640">
        <f t="shared" si="666"/>
        <v>0</v>
      </c>
    </row>
    <row r="169" spans="1:20" ht="12" customHeight="1" x14ac:dyDescent="0.3">
      <c r="A169" s="815"/>
      <c r="B169" s="657" t="str">
        <f t="shared" si="618"/>
        <v>Charge fiscale résultant de l'application de l'impôt des sociétés</v>
      </c>
      <c r="C169" s="292"/>
      <c r="D169" s="654">
        <f t="shared" ref="D169" si="683">IFERROR(C169/$Q169,0)</f>
        <v>0</v>
      </c>
      <c r="E169" s="292"/>
      <c r="F169" s="654">
        <f t="shared" ref="F169" si="684">IFERROR(E169/$Q169,0)</f>
        <v>0</v>
      </c>
      <c r="G169" s="292"/>
      <c r="H169" s="654">
        <f t="shared" si="629"/>
        <v>0</v>
      </c>
      <c r="I169" s="292"/>
      <c r="J169" s="654">
        <f t="shared" si="631"/>
        <v>0</v>
      </c>
      <c r="K169" s="292"/>
      <c r="L169" s="654">
        <f t="shared" si="633"/>
        <v>0</v>
      </c>
      <c r="M169" s="292"/>
      <c r="N169" s="654">
        <f t="shared" si="635"/>
        <v>0</v>
      </c>
      <c r="O169" s="292"/>
      <c r="P169" s="654">
        <f t="shared" si="637"/>
        <v>0</v>
      </c>
      <c r="Q169" s="184">
        <f t="shared" si="638"/>
        <v>0</v>
      </c>
      <c r="S169" s="304">
        <f>'TAB10'!$E$30</f>
        <v>0</v>
      </c>
      <c r="T169" s="640">
        <f t="shared" si="666"/>
        <v>0</v>
      </c>
    </row>
    <row r="170" spans="1:20" ht="12" customHeight="1" x14ac:dyDescent="0.3">
      <c r="A170" s="815"/>
      <c r="B170" s="657" t="str">
        <f t="shared" si="618"/>
        <v>Autres impôts, taxes, redevances, surcharges, précomptes immobiliers et mobiliers</v>
      </c>
      <c r="C170" s="292"/>
      <c r="D170" s="654">
        <f t="shared" ref="D170" si="685">IFERROR(C170/$Q170,0)</f>
        <v>0</v>
      </c>
      <c r="E170" s="292"/>
      <c r="F170" s="654">
        <f t="shared" ref="F170" si="686">IFERROR(E170/$Q170,0)</f>
        <v>0</v>
      </c>
      <c r="G170" s="292"/>
      <c r="H170" s="654">
        <f t="shared" si="629"/>
        <v>0</v>
      </c>
      <c r="I170" s="292"/>
      <c r="J170" s="654">
        <f t="shared" si="631"/>
        <v>0</v>
      </c>
      <c r="K170" s="292"/>
      <c r="L170" s="654">
        <f t="shared" si="633"/>
        <v>0</v>
      </c>
      <c r="M170" s="292"/>
      <c r="N170" s="654">
        <f t="shared" si="635"/>
        <v>0</v>
      </c>
      <c r="O170" s="292"/>
      <c r="P170" s="654">
        <f t="shared" si="637"/>
        <v>0</v>
      </c>
      <c r="Q170" s="184">
        <f t="shared" si="638"/>
        <v>0</v>
      </c>
      <c r="S170" s="304">
        <f>'TAB10'!$E$30</f>
        <v>0</v>
      </c>
      <c r="T170" s="640">
        <f t="shared" si="666"/>
        <v>0</v>
      </c>
    </row>
    <row r="171" spans="1:20" ht="13.5" customHeight="1" x14ac:dyDescent="0.3">
      <c r="A171" s="815"/>
      <c r="B171" s="657" t="str">
        <f t="shared" si="618"/>
        <v>Cotisations de responsabilisation de l’ONSSAPL</v>
      </c>
      <c r="C171" s="292"/>
      <c r="D171" s="654">
        <f t="shared" ref="D171" si="687">IFERROR(C171/$Q171,0)</f>
        <v>0</v>
      </c>
      <c r="E171" s="292"/>
      <c r="F171" s="654">
        <f t="shared" ref="F171" si="688">IFERROR(E171/$Q171,0)</f>
        <v>0</v>
      </c>
      <c r="G171" s="292"/>
      <c r="H171" s="654">
        <f t="shared" si="629"/>
        <v>0</v>
      </c>
      <c r="I171" s="292"/>
      <c r="J171" s="654">
        <f t="shared" si="631"/>
        <v>0</v>
      </c>
      <c r="K171" s="292"/>
      <c r="L171" s="654">
        <f t="shared" si="633"/>
        <v>0</v>
      </c>
      <c r="M171" s="292"/>
      <c r="N171" s="654">
        <f t="shared" si="635"/>
        <v>0</v>
      </c>
      <c r="O171" s="292"/>
      <c r="P171" s="654">
        <f t="shared" si="637"/>
        <v>0</v>
      </c>
      <c r="Q171" s="184">
        <f t="shared" si="638"/>
        <v>0</v>
      </c>
      <c r="S171" s="304">
        <f>'TAB10'!$E$30</f>
        <v>0</v>
      </c>
      <c r="T171" s="640">
        <f t="shared" si="666"/>
        <v>0</v>
      </c>
    </row>
    <row r="172" spans="1:20" ht="12" customHeight="1" x14ac:dyDescent="0.3">
      <c r="A172" s="815"/>
      <c r="B172" s="657" t="str">
        <f t="shared" si="618"/>
        <v>Charges de pension non-capitalisées</v>
      </c>
      <c r="C172" s="292"/>
      <c r="D172" s="654">
        <f t="shared" ref="D172" si="689">IFERROR(C172/$Q172,0)</f>
        <v>0</v>
      </c>
      <c r="E172" s="292"/>
      <c r="F172" s="654">
        <f t="shared" ref="F172" si="690">IFERROR(E172/$Q172,0)</f>
        <v>0</v>
      </c>
      <c r="G172" s="292"/>
      <c r="H172" s="654">
        <f t="shared" si="629"/>
        <v>0</v>
      </c>
      <c r="I172" s="292"/>
      <c r="J172" s="654">
        <f t="shared" si="631"/>
        <v>0</v>
      </c>
      <c r="K172" s="292"/>
      <c r="L172" s="654">
        <f t="shared" si="633"/>
        <v>0</v>
      </c>
      <c r="M172" s="292"/>
      <c r="N172" s="654">
        <f t="shared" si="635"/>
        <v>0</v>
      </c>
      <c r="O172" s="292"/>
      <c r="P172" s="654">
        <f t="shared" si="637"/>
        <v>0</v>
      </c>
      <c r="Q172" s="184">
        <f t="shared" si="638"/>
        <v>0</v>
      </c>
      <c r="S172" s="304">
        <f>'TAB10'!$E$30</f>
        <v>0</v>
      </c>
      <c r="T172" s="640">
        <f t="shared" si="666"/>
        <v>0</v>
      </c>
    </row>
    <row r="173" spans="1:20" ht="12" customHeight="1" x14ac:dyDescent="0.3">
      <c r="A173" s="648"/>
      <c r="B173" s="658" t="str">
        <f t="shared" si="618"/>
        <v>OSP</v>
      </c>
      <c r="C173" s="304">
        <f>SUM(C174:C181)</f>
        <v>0</v>
      </c>
      <c r="D173" s="654">
        <f t="shared" ref="D173" si="691">IFERROR(C173/$Q173,0)</f>
        <v>0</v>
      </c>
      <c r="E173" s="304">
        <f t="shared" ref="E173" si="692">SUM(E174:E181)</f>
        <v>0</v>
      </c>
      <c r="F173" s="654">
        <f t="shared" ref="F173" si="693">IFERROR(E173/$Q173,0)</f>
        <v>0</v>
      </c>
      <c r="G173" s="304">
        <f t="shared" ref="G173" si="694">SUM(G174:G181)</f>
        <v>0</v>
      </c>
      <c r="H173" s="654">
        <f t="shared" si="629"/>
        <v>0</v>
      </c>
      <c r="I173" s="304">
        <f t="shared" ref="I173" si="695">SUM(I174:I181)</f>
        <v>0</v>
      </c>
      <c r="J173" s="654">
        <f t="shared" si="631"/>
        <v>0</v>
      </c>
      <c r="K173" s="304">
        <f t="shared" ref="K173" si="696">SUM(K174:K181)</f>
        <v>0</v>
      </c>
      <c r="L173" s="654">
        <f t="shared" si="633"/>
        <v>0</v>
      </c>
      <c r="M173" s="304">
        <f t="shared" ref="M173" si="697">SUM(M174:M181)</f>
        <v>0</v>
      </c>
      <c r="N173" s="654">
        <f t="shared" si="635"/>
        <v>0</v>
      </c>
      <c r="O173" s="304">
        <f t="shared" ref="O173" si="698">SUM(O174:O181)</f>
        <v>0</v>
      </c>
      <c r="P173" s="654">
        <f t="shared" si="637"/>
        <v>0</v>
      </c>
      <c r="Q173" s="184">
        <f t="shared" si="638"/>
        <v>0</v>
      </c>
      <c r="S173" s="304">
        <f>'TAB10'!$E$30</f>
        <v>0</v>
      </c>
      <c r="T173" s="640">
        <f t="shared" si="666"/>
        <v>0</v>
      </c>
    </row>
    <row r="174" spans="1:20" ht="27" x14ac:dyDescent="0.3">
      <c r="A174" s="815" t="s">
        <v>981</v>
      </c>
      <c r="B174" s="657" t="str">
        <f t="shared" si="618"/>
        <v>Charges émanant de factures d’achat d'électricité émises par un fournisseur commercial pour l'alimentation de la clientèle propre du GRD</v>
      </c>
      <c r="C174" s="292"/>
      <c r="D174" s="654">
        <f t="shared" ref="D174" si="699">IFERROR(C174/$Q174,0)</f>
        <v>0</v>
      </c>
      <c r="E174" s="292"/>
      <c r="F174" s="654">
        <f t="shared" ref="F174" si="700">IFERROR(E174/$Q174,0)</f>
        <v>0</v>
      </c>
      <c r="G174" s="292"/>
      <c r="H174" s="654">
        <f t="shared" si="629"/>
        <v>0</v>
      </c>
      <c r="I174" s="292"/>
      <c r="J174" s="654">
        <f t="shared" si="631"/>
        <v>0</v>
      </c>
      <c r="K174" s="292"/>
      <c r="L174" s="654">
        <f t="shared" si="633"/>
        <v>0</v>
      </c>
      <c r="M174" s="292"/>
      <c r="N174" s="654">
        <f t="shared" si="635"/>
        <v>0</v>
      </c>
      <c r="O174" s="292"/>
      <c r="P174" s="654">
        <f t="shared" si="637"/>
        <v>0</v>
      </c>
      <c r="Q174" s="184">
        <f t="shared" si="638"/>
        <v>0</v>
      </c>
      <c r="S174" s="304">
        <f>'TAB10'!$E$30</f>
        <v>0</v>
      </c>
      <c r="T174" s="640">
        <f t="shared" si="666"/>
        <v>0</v>
      </c>
    </row>
    <row r="175" spans="1:20" ht="12" customHeight="1" x14ac:dyDescent="0.3">
      <c r="A175" s="815"/>
      <c r="B175" s="657" t="str">
        <f t="shared" si="618"/>
        <v>Charges de distribution supportées par le GRD pour l'alimentation de clientèle propre</v>
      </c>
      <c r="C175" s="292"/>
      <c r="D175" s="654">
        <f t="shared" ref="D175" si="701">IFERROR(C175/$Q175,0)</f>
        <v>0</v>
      </c>
      <c r="E175" s="292"/>
      <c r="F175" s="654">
        <f t="shared" ref="F175" si="702">IFERROR(E175/$Q175,0)</f>
        <v>0</v>
      </c>
      <c r="G175" s="292"/>
      <c r="H175" s="654">
        <f t="shared" si="629"/>
        <v>0</v>
      </c>
      <c r="I175" s="292"/>
      <c r="J175" s="654">
        <f t="shared" si="631"/>
        <v>0</v>
      </c>
      <c r="K175" s="292"/>
      <c r="L175" s="654">
        <f t="shared" si="633"/>
        <v>0</v>
      </c>
      <c r="M175" s="292"/>
      <c r="N175" s="654">
        <f t="shared" si="635"/>
        <v>0</v>
      </c>
      <c r="O175" s="292"/>
      <c r="P175" s="654">
        <f t="shared" si="637"/>
        <v>0</v>
      </c>
      <c r="Q175" s="184">
        <f t="shared" si="638"/>
        <v>0</v>
      </c>
      <c r="S175" s="304">
        <f>'TAB10'!$E$30</f>
        <v>0</v>
      </c>
      <c r="T175" s="640">
        <f t="shared" si="666"/>
        <v>0</v>
      </c>
    </row>
    <row r="176" spans="1:20" ht="12" customHeight="1" x14ac:dyDescent="0.3">
      <c r="A176" s="815"/>
      <c r="B176" s="657" t="str">
        <f t="shared" si="618"/>
        <v>Charges de transport supportées par le GRD pour l'alimentation de clientèle propre</v>
      </c>
      <c r="C176" s="292"/>
      <c r="D176" s="654">
        <f t="shared" ref="D176" si="703">IFERROR(C176/$Q176,0)</f>
        <v>0</v>
      </c>
      <c r="E176" s="292"/>
      <c r="F176" s="654">
        <f t="shared" ref="F176" si="704">IFERROR(E176/$Q176,0)</f>
        <v>0</v>
      </c>
      <c r="G176" s="292"/>
      <c r="H176" s="654">
        <f t="shared" si="629"/>
        <v>0</v>
      </c>
      <c r="I176" s="292"/>
      <c r="J176" s="654">
        <f t="shared" si="631"/>
        <v>0</v>
      </c>
      <c r="K176" s="292"/>
      <c r="L176" s="654">
        <f t="shared" si="633"/>
        <v>0</v>
      </c>
      <c r="M176" s="292"/>
      <c r="N176" s="654">
        <f t="shared" si="635"/>
        <v>0</v>
      </c>
      <c r="O176" s="292"/>
      <c r="P176" s="654">
        <f t="shared" si="637"/>
        <v>0</v>
      </c>
      <c r="Q176" s="184">
        <f t="shared" si="638"/>
        <v>0</v>
      </c>
      <c r="S176" s="304">
        <f>'TAB10'!$E$30</f>
        <v>0</v>
      </c>
      <c r="T176" s="640">
        <f t="shared" si="666"/>
        <v>0</v>
      </c>
    </row>
    <row r="177" spans="1:20" ht="27" x14ac:dyDescent="0.3">
      <c r="A177" s="815"/>
      <c r="B177" s="657" t="str">
        <f t="shared" si="618"/>
        <v xml:space="preserve">Produits issus de la facturation de la fourniture d’électricité à la clientèle propre du gestionnaire de réseau de distribution ainsi que le montant de la compensation versée par la CREG </v>
      </c>
      <c r="C177" s="292"/>
      <c r="D177" s="654">
        <f t="shared" ref="D177" si="705">IFERROR(C177/$Q177,0)</f>
        <v>0</v>
      </c>
      <c r="E177" s="292"/>
      <c r="F177" s="654">
        <f t="shared" ref="F177" si="706">IFERROR(E177/$Q177,0)</f>
        <v>0</v>
      </c>
      <c r="G177" s="292"/>
      <c r="H177" s="654">
        <f t="shared" si="629"/>
        <v>0</v>
      </c>
      <c r="I177" s="292"/>
      <c r="J177" s="654">
        <f t="shared" si="631"/>
        <v>0</v>
      </c>
      <c r="K177" s="292"/>
      <c r="L177" s="654">
        <f t="shared" si="633"/>
        <v>0</v>
      </c>
      <c r="M177" s="292"/>
      <c r="N177" s="654">
        <f t="shared" si="635"/>
        <v>0</v>
      </c>
      <c r="O177" s="292"/>
      <c r="P177" s="654">
        <f t="shared" si="637"/>
        <v>0</v>
      </c>
      <c r="Q177" s="184">
        <f t="shared" si="638"/>
        <v>0</v>
      </c>
      <c r="S177" s="304">
        <f>'TAB10'!$E$30</f>
        <v>0</v>
      </c>
      <c r="T177" s="640">
        <f t="shared" si="666"/>
        <v>0</v>
      </c>
    </row>
    <row r="178" spans="1:20" ht="13.5" customHeight="1" x14ac:dyDescent="0.3">
      <c r="A178" s="815"/>
      <c r="B178" s="657" t="str">
        <f t="shared" si="618"/>
        <v xml:space="preserve">Charges d’achat des certificats verts </v>
      </c>
      <c r="C178" s="292"/>
      <c r="D178" s="654">
        <f t="shared" ref="D178" si="707">IFERROR(C178/$Q178,0)</f>
        <v>0</v>
      </c>
      <c r="E178" s="292"/>
      <c r="F178" s="654">
        <f t="shared" ref="F178" si="708">IFERROR(E178/$Q178,0)</f>
        <v>0</v>
      </c>
      <c r="G178" s="292"/>
      <c r="H178" s="654">
        <f t="shared" si="629"/>
        <v>0</v>
      </c>
      <c r="I178" s="292"/>
      <c r="J178" s="654">
        <f t="shared" si="631"/>
        <v>0</v>
      </c>
      <c r="K178" s="292"/>
      <c r="L178" s="654">
        <f t="shared" si="633"/>
        <v>0</v>
      </c>
      <c r="M178" s="292"/>
      <c r="N178" s="654">
        <f t="shared" si="635"/>
        <v>0</v>
      </c>
      <c r="O178" s="292"/>
      <c r="P178" s="654">
        <f t="shared" si="637"/>
        <v>0</v>
      </c>
      <c r="Q178" s="184">
        <f t="shared" si="638"/>
        <v>0</v>
      </c>
      <c r="S178" s="304">
        <f>'TAB10'!$E$30</f>
        <v>0</v>
      </c>
      <c r="T178" s="640">
        <f t="shared" si="666"/>
        <v>0</v>
      </c>
    </row>
    <row r="179" spans="1:20" ht="13.5" customHeight="1" x14ac:dyDescent="0.3">
      <c r="A179" s="815"/>
      <c r="B179" s="657" t="str">
        <f t="shared" si="618"/>
        <v>Primes « Qualiwatt » versées aux utilisateurs de réseau</v>
      </c>
      <c r="C179" s="292"/>
      <c r="D179" s="654">
        <f t="shared" ref="D179" si="709">IFERROR(C179/$Q179,0)</f>
        <v>0</v>
      </c>
      <c r="E179" s="292"/>
      <c r="F179" s="654">
        <f t="shared" ref="F179" si="710">IFERROR(E179/$Q179,0)</f>
        <v>0</v>
      </c>
      <c r="G179" s="292"/>
      <c r="H179" s="654">
        <f t="shared" si="629"/>
        <v>0</v>
      </c>
      <c r="I179" s="292"/>
      <c r="J179" s="654">
        <f t="shared" si="631"/>
        <v>0</v>
      </c>
      <c r="K179" s="292"/>
      <c r="L179" s="654">
        <f t="shared" si="633"/>
        <v>0</v>
      </c>
      <c r="M179" s="292"/>
      <c r="N179" s="654">
        <f t="shared" si="635"/>
        <v>0</v>
      </c>
      <c r="O179" s="292"/>
      <c r="P179" s="654">
        <f t="shared" si="637"/>
        <v>0</v>
      </c>
      <c r="Q179" s="184">
        <f t="shared" si="638"/>
        <v>0</v>
      </c>
      <c r="S179" s="304">
        <f>'TAB10'!$E$30</f>
        <v>0</v>
      </c>
      <c r="T179" s="640">
        <f t="shared" si="666"/>
        <v>0</v>
      </c>
    </row>
    <row r="180" spans="1:20" ht="13.5" customHeight="1" x14ac:dyDescent="0.3">
      <c r="A180" s="815"/>
      <c r="B180" s="657" t="str">
        <f t="shared" si="618"/>
        <v xml:space="preserve">Charges émanant de factures émises par la société FeReSO dans le cadre du processus de réconciliation </v>
      </c>
      <c r="C180" s="292"/>
      <c r="D180" s="654">
        <f t="shared" ref="D180" si="711">IFERROR(C180/$Q180,0)</f>
        <v>0</v>
      </c>
      <c r="E180" s="292"/>
      <c r="F180" s="654">
        <f t="shared" ref="F180" si="712">IFERROR(E180/$Q180,0)</f>
        <v>0</v>
      </c>
      <c r="G180" s="292"/>
      <c r="H180" s="654">
        <f t="shared" si="629"/>
        <v>0</v>
      </c>
      <c r="I180" s="292"/>
      <c r="J180" s="654">
        <f t="shared" si="631"/>
        <v>0</v>
      </c>
      <c r="K180" s="292"/>
      <c r="L180" s="654">
        <f t="shared" si="633"/>
        <v>0</v>
      </c>
      <c r="M180" s="292"/>
      <c r="N180" s="654">
        <f t="shared" si="635"/>
        <v>0</v>
      </c>
      <c r="O180" s="292"/>
      <c r="P180" s="654">
        <f t="shared" si="637"/>
        <v>0</v>
      </c>
      <c r="Q180" s="184">
        <f t="shared" si="638"/>
        <v>0</v>
      </c>
      <c r="S180" s="304">
        <f>'TAB10'!$E$30</f>
        <v>0</v>
      </c>
      <c r="T180" s="640">
        <f t="shared" si="666"/>
        <v>0</v>
      </c>
    </row>
    <row r="181" spans="1:20" ht="13.5" customHeight="1" x14ac:dyDescent="0.3">
      <c r="A181" s="815"/>
      <c r="B181" s="657" t="str">
        <f t="shared" si="618"/>
        <v xml:space="preserve">Indemnités versées aux fournisseurs d’électricité résultant du retard de placement des compteurs à budget </v>
      </c>
      <c r="C181" s="292"/>
      <c r="D181" s="654">
        <f t="shared" ref="D181" si="713">IFERROR(C181/$Q181,0)</f>
        <v>0</v>
      </c>
      <c r="E181" s="292"/>
      <c r="F181" s="654">
        <f t="shared" ref="F181" si="714">IFERROR(E181/$Q181,0)</f>
        <v>0</v>
      </c>
      <c r="G181" s="292"/>
      <c r="H181" s="654">
        <f t="shared" si="629"/>
        <v>0</v>
      </c>
      <c r="I181" s="292"/>
      <c r="J181" s="654">
        <f t="shared" si="631"/>
        <v>0</v>
      </c>
      <c r="K181" s="292"/>
      <c r="L181" s="654">
        <f t="shared" si="633"/>
        <v>0</v>
      </c>
      <c r="M181" s="292"/>
      <c r="N181" s="654">
        <f t="shared" si="635"/>
        <v>0</v>
      </c>
      <c r="O181" s="292"/>
      <c r="P181" s="654">
        <f t="shared" si="637"/>
        <v>0</v>
      </c>
      <c r="Q181" s="184">
        <f t="shared" si="638"/>
        <v>0</v>
      </c>
      <c r="S181" s="304">
        <f>'TAB10'!$E$30</f>
        <v>0</v>
      </c>
      <c r="T181" s="640">
        <f t="shared" si="666"/>
        <v>0</v>
      </c>
    </row>
    <row r="182" spans="1:20" x14ac:dyDescent="0.3">
      <c r="A182" s="648"/>
      <c r="B182" s="660" t="str">
        <f t="shared" si="618"/>
        <v>Charges nettes relatives aux projets spécifiques</v>
      </c>
      <c r="C182" s="304">
        <f>SUM(C183:C184)</f>
        <v>0</v>
      </c>
      <c r="D182" s="654">
        <f t="shared" ref="D182" si="715">IFERROR(C182/$Q182,0)</f>
        <v>0</v>
      </c>
      <c r="E182" s="304">
        <f t="shared" ref="E182" si="716">SUM(E183:E184)</f>
        <v>0</v>
      </c>
      <c r="F182" s="654">
        <f t="shared" ref="F182" si="717">IFERROR(E182/$Q182,0)</f>
        <v>0</v>
      </c>
      <c r="G182" s="304">
        <f t="shared" ref="G182" si="718">SUM(G183:G184)</f>
        <v>0</v>
      </c>
      <c r="H182" s="654">
        <f t="shared" si="629"/>
        <v>0</v>
      </c>
      <c r="I182" s="304">
        <f t="shared" ref="I182" si="719">SUM(I183:I184)</f>
        <v>0</v>
      </c>
      <c r="J182" s="654">
        <f t="shared" si="631"/>
        <v>0</v>
      </c>
      <c r="K182" s="304">
        <f t="shared" ref="K182" si="720">SUM(K183:K184)</f>
        <v>0</v>
      </c>
      <c r="L182" s="654">
        <f t="shared" si="633"/>
        <v>0</v>
      </c>
      <c r="M182" s="304">
        <f t="shared" ref="M182" si="721">SUM(M183:M184)</f>
        <v>0</v>
      </c>
      <c r="N182" s="654">
        <f t="shared" si="635"/>
        <v>0</v>
      </c>
      <c r="O182" s="304">
        <f t="shared" ref="O182" si="722">SUM(O183:O184)</f>
        <v>0</v>
      </c>
      <c r="P182" s="654">
        <f t="shared" si="637"/>
        <v>0</v>
      </c>
      <c r="Q182" s="184">
        <f t="shared" si="638"/>
        <v>0</v>
      </c>
      <c r="S182" s="304">
        <f>'TAB10'!$E$30</f>
        <v>0</v>
      </c>
      <c r="T182" s="640">
        <f t="shared" si="666"/>
        <v>0</v>
      </c>
    </row>
    <row r="183" spans="1:20" ht="13.5" customHeight="1" x14ac:dyDescent="0.3">
      <c r="A183" s="816" t="s">
        <v>980</v>
      </c>
      <c r="B183" s="661" t="str">
        <f t="shared" si="618"/>
        <v>Charges nettes fixes</v>
      </c>
      <c r="C183" s="292"/>
      <c r="D183" s="654">
        <f t="shared" ref="D183" si="723">IFERROR(C183/$Q183,0)</f>
        <v>0</v>
      </c>
      <c r="E183" s="292"/>
      <c r="F183" s="654">
        <f t="shared" ref="F183" si="724">IFERROR(E183/$Q183,0)</f>
        <v>0</v>
      </c>
      <c r="G183" s="292"/>
      <c r="H183" s="654">
        <f t="shared" si="629"/>
        <v>0</v>
      </c>
      <c r="I183" s="292"/>
      <c r="J183" s="654">
        <f t="shared" si="631"/>
        <v>0</v>
      </c>
      <c r="K183" s="292"/>
      <c r="L183" s="654">
        <f t="shared" si="633"/>
        <v>0</v>
      </c>
      <c r="M183" s="292"/>
      <c r="N183" s="654">
        <f t="shared" si="635"/>
        <v>0</v>
      </c>
      <c r="O183" s="292"/>
      <c r="P183" s="654">
        <f t="shared" si="637"/>
        <v>0</v>
      </c>
      <c r="Q183" s="184">
        <f t="shared" si="638"/>
        <v>0</v>
      </c>
      <c r="S183" s="304">
        <f>'TAB10'!$E$30</f>
        <v>0</v>
      </c>
      <c r="T183" s="640">
        <f t="shared" si="666"/>
        <v>0</v>
      </c>
    </row>
    <row r="184" spans="1:20" ht="13.5" customHeight="1" x14ac:dyDescent="0.3">
      <c r="A184" s="816"/>
      <c r="B184" s="661" t="str">
        <f t="shared" si="618"/>
        <v>Charges nettes variables</v>
      </c>
      <c r="C184" s="292"/>
      <c r="D184" s="654">
        <f t="shared" ref="D184" si="725">IFERROR(C184/$Q184,0)</f>
        <v>0</v>
      </c>
      <c r="E184" s="292"/>
      <c r="F184" s="654">
        <f t="shared" ref="F184" si="726">IFERROR(E184/$Q184,0)</f>
        <v>0</v>
      </c>
      <c r="G184" s="292"/>
      <c r="H184" s="654">
        <f t="shared" si="629"/>
        <v>0</v>
      </c>
      <c r="I184" s="292"/>
      <c r="J184" s="654">
        <f t="shared" si="631"/>
        <v>0</v>
      </c>
      <c r="K184" s="292"/>
      <c r="L184" s="654">
        <f t="shared" si="633"/>
        <v>0</v>
      </c>
      <c r="M184" s="292"/>
      <c r="N184" s="654">
        <f t="shared" si="635"/>
        <v>0</v>
      </c>
      <c r="O184" s="292"/>
      <c r="P184" s="654">
        <f t="shared" si="637"/>
        <v>0</v>
      </c>
      <c r="Q184" s="184">
        <f t="shared" si="638"/>
        <v>0</v>
      </c>
      <c r="S184" s="304">
        <f>'TAB10'!$E$30</f>
        <v>0</v>
      </c>
      <c r="T184" s="640">
        <f t="shared" si="666"/>
        <v>0</v>
      </c>
    </row>
    <row r="185" spans="1:20" x14ac:dyDescent="0.3">
      <c r="A185" s="648"/>
      <c r="B185" s="660" t="str">
        <f t="shared" si="618"/>
        <v>Marge équitable</v>
      </c>
      <c r="C185" s="304">
        <f>SUM(C186:C187)</f>
        <v>0</v>
      </c>
      <c r="D185" s="654">
        <f t="shared" ref="D185" si="727">IFERROR(C185/$Q185,0)</f>
        <v>0</v>
      </c>
      <c r="E185" s="304">
        <f t="shared" ref="E185" si="728">SUM(E186:E187)</f>
        <v>0</v>
      </c>
      <c r="F185" s="654">
        <f t="shared" ref="F185" si="729">IFERROR(E185/$Q185,0)</f>
        <v>0</v>
      </c>
      <c r="G185" s="304">
        <f t="shared" ref="G185" si="730">SUM(G186:G187)</f>
        <v>0</v>
      </c>
      <c r="H185" s="654">
        <f t="shared" si="629"/>
        <v>0</v>
      </c>
      <c r="I185" s="304">
        <f t="shared" ref="I185" si="731">SUM(I186:I187)</f>
        <v>0</v>
      </c>
      <c r="J185" s="654">
        <f t="shared" si="631"/>
        <v>0</v>
      </c>
      <c r="K185" s="304">
        <f t="shared" ref="K185" si="732">SUM(K186:K187)</f>
        <v>0</v>
      </c>
      <c r="L185" s="654">
        <f t="shared" si="633"/>
        <v>0</v>
      </c>
      <c r="M185" s="304">
        <f t="shared" ref="M185" si="733">SUM(M186:M187)</f>
        <v>0</v>
      </c>
      <c r="N185" s="654">
        <f t="shared" si="635"/>
        <v>0</v>
      </c>
      <c r="O185" s="304">
        <f t="shared" ref="O185" si="734">SUM(O186:O187)</f>
        <v>0</v>
      </c>
      <c r="P185" s="654">
        <f t="shared" si="637"/>
        <v>0</v>
      </c>
      <c r="Q185" s="184">
        <f t="shared" si="638"/>
        <v>0</v>
      </c>
      <c r="S185" s="304">
        <f>'TAB10'!$E$30</f>
        <v>0</v>
      </c>
      <c r="T185" s="640">
        <f t="shared" si="666"/>
        <v>0</v>
      </c>
    </row>
    <row r="186" spans="1:20" ht="13.5" customHeight="1" x14ac:dyDescent="0.3">
      <c r="A186" s="817" t="s">
        <v>981</v>
      </c>
      <c r="B186" s="658" t="str">
        <f t="shared" si="618"/>
        <v>Hors OSP</v>
      </c>
      <c r="C186" s="292"/>
      <c r="D186" s="654">
        <f t="shared" ref="D186" si="735">IFERROR(C186/$Q186,0)</f>
        <v>0</v>
      </c>
      <c r="E186" s="292"/>
      <c r="F186" s="654">
        <f t="shared" ref="F186" si="736">IFERROR(E186/$Q186,0)</f>
        <v>0</v>
      </c>
      <c r="G186" s="292"/>
      <c r="H186" s="654">
        <f t="shared" si="629"/>
        <v>0</v>
      </c>
      <c r="I186" s="292"/>
      <c r="J186" s="654">
        <f t="shared" si="631"/>
        <v>0</v>
      </c>
      <c r="K186" s="292"/>
      <c r="L186" s="654">
        <f t="shared" si="633"/>
        <v>0</v>
      </c>
      <c r="M186" s="292"/>
      <c r="N186" s="654">
        <f t="shared" si="635"/>
        <v>0</v>
      </c>
      <c r="O186" s="292"/>
      <c r="P186" s="654">
        <f t="shared" si="637"/>
        <v>0</v>
      </c>
      <c r="Q186" s="184">
        <f t="shared" si="638"/>
        <v>0</v>
      </c>
      <c r="S186" s="304">
        <f>'TAB10'!$E$30</f>
        <v>0</v>
      </c>
      <c r="T186" s="640">
        <f t="shared" si="666"/>
        <v>0</v>
      </c>
    </row>
    <row r="187" spans="1:20" ht="13.5" customHeight="1" x14ac:dyDescent="0.3">
      <c r="A187" s="817"/>
      <c r="B187" s="658" t="str">
        <f t="shared" si="618"/>
        <v>OSP</v>
      </c>
      <c r="C187" s="292"/>
      <c r="D187" s="654">
        <f t="shared" ref="D187" si="737">IFERROR(C187/$Q187,0)</f>
        <v>0</v>
      </c>
      <c r="E187" s="292"/>
      <c r="F187" s="654">
        <f t="shared" ref="F187" si="738">IFERROR(E187/$Q187,0)</f>
        <v>0</v>
      </c>
      <c r="G187" s="292"/>
      <c r="H187" s="654">
        <f t="shared" si="629"/>
        <v>0</v>
      </c>
      <c r="I187" s="292"/>
      <c r="J187" s="654">
        <f t="shared" si="631"/>
        <v>0</v>
      </c>
      <c r="K187" s="292"/>
      <c r="L187" s="654">
        <f t="shared" si="633"/>
        <v>0</v>
      </c>
      <c r="M187" s="292"/>
      <c r="N187" s="654">
        <f t="shared" si="635"/>
        <v>0</v>
      </c>
      <c r="O187" s="292"/>
      <c r="P187" s="654">
        <f t="shared" si="637"/>
        <v>0</v>
      </c>
      <c r="Q187" s="184">
        <f t="shared" si="638"/>
        <v>0</v>
      </c>
      <c r="S187" s="304">
        <f>'TAB10'!$E$30</f>
        <v>0</v>
      </c>
      <c r="T187" s="640">
        <f t="shared" si="666"/>
        <v>0</v>
      </c>
    </row>
    <row r="188" spans="1:20" ht="30" x14ac:dyDescent="0.3">
      <c r="A188" s="649" t="s">
        <v>981</v>
      </c>
      <c r="B188" s="660" t="str">
        <f t="shared" si="618"/>
        <v>Quote-part  des soldes régulatoires années précédentes</v>
      </c>
      <c r="C188" s="292"/>
      <c r="D188" s="654">
        <f t="shared" ref="D188" si="739">IFERROR(C188/$Q188,0)</f>
        <v>0</v>
      </c>
      <c r="E188" s="292"/>
      <c r="F188" s="654">
        <f t="shared" ref="F188" si="740">IFERROR(E188/$Q188,0)</f>
        <v>0</v>
      </c>
      <c r="G188" s="292"/>
      <c r="H188" s="654">
        <f t="shared" si="629"/>
        <v>0</v>
      </c>
      <c r="I188" s="292"/>
      <c r="J188" s="654">
        <f t="shared" si="631"/>
        <v>0</v>
      </c>
      <c r="K188" s="292"/>
      <c r="L188" s="654">
        <f t="shared" si="633"/>
        <v>0</v>
      </c>
      <c r="M188" s="292"/>
      <c r="N188" s="654">
        <f t="shared" si="635"/>
        <v>0</v>
      </c>
      <c r="O188" s="292"/>
      <c r="P188" s="654">
        <f t="shared" si="637"/>
        <v>0</v>
      </c>
      <c r="Q188" s="184">
        <f t="shared" si="638"/>
        <v>0</v>
      </c>
      <c r="S188" s="304">
        <f>'TAB10'!$E$30</f>
        <v>0</v>
      </c>
      <c r="T188" s="640">
        <f t="shared" si="666"/>
        <v>0</v>
      </c>
    </row>
    <row r="189" spans="1:20" x14ac:dyDescent="0.3">
      <c r="B189" s="662" t="str">
        <f t="shared" si="618"/>
        <v>TOTAL</v>
      </c>
      <c r="C189" s="304">
        <f>SUM(C155,C163,C182,C185,C188)</f>
        <v>0</v>
      </c>
      <c r="D189" s="654">
        <f t="shared" ref="D189" si="741">IFERROR(C189/$Q189,0)</f>
        <v>0</v>
      </c>
      <c r="E189" s="304">
        <f t="shared" ref="E189" si="742">SUM(E155,E163,E182,E185,E188)</f>
        <v>0</v>
      </c>
      <c r="F189" s="654">
        <f t="shared" ref="F189" si="743">IFERROR(E189/$Q189,0)</f>
        <v>0</v>
      </c>
      <c r="G189" s="304">
        <f t="shared" ref="G189" si="744">SUM(G155,G163,G182,G185,G188)</f>
        <v>0</v>
      </c>
      <c r="H189" s="654">
        <f t="shared" si="629"/>
        <v>0</v>
      </c>
      <c r="I189" s="304">
        <f t="shared" ref="I189" si="745">SUM(I155,I163,I182,I185,I188)</f>
        <v>0</v>
      </c>
      <c r="J189" s="654">
        <f t="shared" si="631"/>
        <v>0</v>
      </c>
      <c r="K189" s="304">
        <f t="shared" ref="K189" si="746">SUM(K155,K163,K182,K185,K188)</f>
        <v>0</v>
      </c>
      <c r="L189" s="654">
        <f t="shared" si="633"/>
        <v>0</v>
      </c>
      <c r="M189" s="304">
        <f t="shared" ref="M189" si="747">SUM(M155,M163,M182,M185,M188)</f>
        <v>0</v>
      </c>
      <c r="N189" s="654">
        <f t="shared" si="635"/>
        <v>0</v>
      </c>
      <c r="O189" s="304">
        <f t="shared" ref="O189" si="748">SUM(O155,O163,O182,O185,O188)</f>
        <v>0</v>
      </c>
      <c r="P189" s="654">
        <f t="shared" si="637"/>
        <v>0</v>
      </c>
      <c r="Q189" s="184">
        <f t="shared" si="638"/>
        <v>0</v>
      </c>
      <c r="S189" s="304">
        <f>'TAB10'!$E$30</f>
        <v>0</v>
      </c>
      <c r="T189" s="640">
        <f t="shared" si="666"/>
        <v>0</v>
      </c>
    </row>
    <row r="192" spans="1:20" x14ac:dyDescent="0.3">
      <c r="B192" s="818" t="s">
        <v>841</v>
      </c>
      <c r="C192" s="818"/>
      <c r="D192" s="818"/>
      <c r="E192" s="818"/>
      <c r="F192" s="818"/>
      <c r="G192" s="818"/>
      <c r="H192" s="818"/>
      <c r="I192" s="818"/>
      <c r="J192" s="818"/>
      <c r="K192" s="818"/>
      <c r="L192" s="818"/>
      <c r="M192" s="818"/>
      <c r="N192" s="818"/>
      <c r="O192" s="818"/>
      <c r="P192" s="818"/>
      <c r="Q192" s="818"/>
    </row>
    <row r="193" spans="1:20" x14ac:dyDescent="0.3">
      <c r="B193" s="563" t="s">
        <v>2</v>
      </c>
      <c r="C193" s="820" t="s">
        <v>666</v>
      </c>
      <c r="D193" s="821"/>
      <c r="E193" s="820" t="s">
        <v>511</v>
      </c>
      <c r="F193" s="821"/>
      <c r="G193" s="820" t="s">
        <v>339</v>
      </c>
      <c r="H193" s="821"/>
      <c r="I193" s="820" t="s">
        <v>512</v>
      </c>
      <c r="J193" s="821"/>
      <c r="K193" s="820" t="s">
        <v>513</v>
      </c>
      <c r="L193" s="821"/>
      <c r="M193" s="820" t="s">
        <v>341</v>
      </c>
      <c r="N193" s="821"/>
      <c r="O193" s="820" t="s">
        <v>343</v>
      </c>
      <c r="P193" s="821"/>
      <c r="Q193" s="626" t="s">
        <v>54</v>
      </c>
    </row>
    <row r="194" spans="1:20" x14ac:dyDescent="0.3">
      <c r="B194" s="663" t="s">
        <v>842</v>
      </c>
      <c r="C194" s="304">
        <f>SUM(C195:C197)</f>
        <v>0</v>
      </c>
      <c r="D194" s="654">
        <f>IFERROR(C194/$Q194,0)</f>
        <v>0</v>
      </c>
      <c r="E194" s="304">
        <f t="shared" ref="E194" si="749">SUM(E195:E197)</f>
        <v>0</v>
      </c>
      <c r="F194" s="654">
        <f>IFERROR(E194/$Q194,0)</f>
        <v>0</v>
      </c>
      <c r="G194" s="304">
        <f t="shared" ref="G194" si="750">SUM(G195:G197)</f>
        <v>0</v>
      </c>
      <c r="H194" s="654">
        <f>IFERROR(G194/$Q194,0)</f>
        <v>0</v>
      </c>
      <c r="I194" s="304">
        <f t="shared" ref="I194" si="751">SUM(I195:I197)</f>
        <v>0</v>
      </c>
      <c r="J194" s="654">
        <f>IFERROR(I194/$Q194,0)</f>
        <v>0</v>
      </c>
      <c r="K194" s="304">
        <f t="shared" ref="K194" si="752">SUM(K195:K197)</f>
        <v>0</v>
      </c>
      <c r="L194" s="654">
        <f>IFERROR(K194/$Q194,0)</f>
        <v>0</v>
      </c>
      <c r="M194" s="304">
        <f t="shared" ref="M194" si="753">SUM(M195:M197)</f>
        <v>0</v>
      </c>
      <c r="N194" s="654">
        <f>IFERROR(M194/$Q194,0)</f>
        <v>0</v>
      </c>
      <c r="O194" s="304">
        <f t="shared" ref="O194" si="754">SUM(O195:O197)</f>
        <v>0</v>
      </c>
      <c r="P194" s="654">
        <f>IFERROR(O194/$Q194,0)</f>
        <v>0</v>
      </c>
      <c r="Q194" s="304">
        <f t="shared" ref="Q194" si="755">SUM(Q195:Q197)</f>
        <v>0</v>
      </c>
    </row>
    <row r="195" spans="1:20" x14ac:dyDescent="0.3">
      <c r="B195" s="657" t="s">
        <v>582</v>
      </c>
      <c r="C195" s="304">
        <f>C160</f>
        <v>0</v>
      </c>
      <c r="D195" s="654">
        <f t="shared" ref="D195" si="756">IFERROR(C195/$Q195,0)</f>
        <v>0</v>
      </c>
      <c r="E195" s="304">
        <f t="shared" ref="E195" si="757">E160</f>
        <v>0</v>
      </c>
      <c r="F195" s="654">
        <f t="shared" ref="F195" si="758">IFERROR(E195/$Q195,0)</f>
        <v>0</v>
      </c>
      <c r="G195" s="304">
        <f t="shared" ref="G195" si="759">G160</f>
        <v>0</v>
      </c>
      <c r="H195" s="654">
        <f t="shared" ref="H195:H200" si="760">IFERROR(G195/$Q195,0)</f>
        <v>0</v>
      </c>
      <c r="I195" s="304">
        <f t="shared" ref="I195" si="761">I160</f>
        <v>0</v>
      </c>
      <c r="J195" s="654">
        <f t="shared" ref="J195:J200" si="762">IFERROR(I195/$Q195,0)</f>
        <v>0</v>
      </c>
      <c r="K195" s="304">
        <f t="shared" ref="K195" si="763">K160</f>
        <v>0</v>
      </c>
      <c r="L195" s="654">
        <f t="shared" ref="L195:L200" si="764">IFERROR(K195/$Q195,0)</f>
        <v>0</v>
      </c>
      <c r="M195" s="304">
        <f t="shared" ref="M195" si="765">M160</f>
        <v>0</v>
      </c>
      <c r="N195" s="654">
        <f t="shared" ref="N195:N200" si="766">IFERROR(M195/$Q195,0)</f>
        <v>0</v>
      </c>
      <c r="O195" s="304">
        <f t="shared" ref="O195" si="767">O160</f>
        <v>0</v>
      </c>
      <c r="P195" s="654">
        <f t="shared" ref="P195:P200" si="768">IFERROR(O195/$Q195,0)</f>
        <v>0</v>
      </c>
      <c r="Q195" s="304">
        <f t="shared" ref="Q195:Q197" si="769">Q160</f>
        <v>0</v>
      </c>
    </row>
    <row r="196" spans="1:20" x14ac:dyDescent="0.3">
      <c r="B196" s="657" t="s">
        <v>583</v>
      </c>
      <c r="C196" s="304">
        <f>C161</f>
        <v>0</v>
      </c>
      <c r="D196" s="654">
        <f t="shared" ref="D196" si="770">IFERROR(C196/$Q196,0)</f>
        <v>0</v>
      </c>
      <c r="E196" s="304">
        <f t="shared" ref="E196" si="771">E161</f>
        <v>0</v>
      </c>
      <c r="F196" s="654">
        <f t="shared" ref="F196" si="772">IFERROR(E196/$Q196,0)</f>
        <v>0</v>
      </c>
      <c r="G196" s="304">
        <f t="shared" ref="G196" si="773">G161</f>
        <v>0</v>
      </c>
      <c r="H196" s="654">
        <f t="shared" si="760"/>
        <v>0</v>
      </c>
      <c r="I196" s="304">
        <f t="shared" ref="I196" si="774">I161</f>
        <v>0</v>
      </c>
      <c r="J196" s="654">
        <f t="shared" si="762"/>
        <v>0</v>
      </c>
      <c r="K196" s="304">
        <f t="shared" ref="K196" si="775">K161</f>
        <v>0</v>
      </c>
      <c r="L196" s="654">
        <f t="shared" si="764"/>
        <v>0</v>
      </c>
      <c r="M196" s="304">
        <f t="shared" ref="M196" si="776">M161</f>
        <v>0</v>
      </c>
      <c r="N196" s="654">
        <f t="shared" si="766"/>
        <v>0</v>
      </c>
      <c r="O196" s="304">
        <f t="shared" ref="O196" si="777">O161</f>
        <v>0</v>
      </c>
      <c r="P196" s="654">
        <f t="shared" si="768"/>
        <v>0</v>
      </c>
      <c r="Q196" s="304">
        <f t="shared" si="769"/>
        <v>0</v>
      </c>
    </row>
    <row r="197" spans="1:20" x14ac:dyDescent="0.3">
      <c r="B197" s="657" t="s">
        <v>572</v>
      </c>
      <c r="C197" s="304">
        <f>C162</f>
        <v>0</v>
      </c>
      <c r="D197" s="654">
        <f t="shared" ref="D197" si="778">IFERROR(C197/$Q197,0)</f>
        <v>0</v>
      </c>
      <c r="E197" s="304">
        <f t="shared" ref="E197" si="779">E162</f>
        <v>0</v>
      </c>
      <c r="F197" s="654">
        <f t="shared" ref="F197" si="780">IFERROR(E197/$Q197,0)</f>
        <v>0</v>
      </c>
      <c r="G197" s="304">
        <f t="shared" ref="G197" si="781">G162</f>
        <v>0</v>
      </c>
      <c r="H197" s="654">
        <f t="shared" si="760"/>
        <v>0</v>
      </c>
      <c r="I197" s="304">
        <f t="shared" ref="I197" si="782">I162</f>
        <v>0</v>
      </c>
      <c r="J197" s="654">
        <f t="shared" si="762"/>
        <v>0</v>
      </c>
      <c r="K197" s="304">
        <f t="shared" ref="K197" si="783">K162</f>
        <v>0</v>
      </c>
      <c r="L197" s="654">
        <f t="shared" si="764"/>
        <v>0</v>
      </c>
      <c r="M197" s="304">
        <f t="shared" ref="M197" si="784">M162</f>
        <v>0</v>
      </c>
      <c r="N197" s="654">
        <f t="shared" si="766"/>
        <v>0</v>
      </c>
      <c r="O197" s="304">
        <f t="shared" ref="O197" si="785">O162</f>
        <v>0</v>
      </c>
      <c r="P197" s="654">
        <f t="shared" si="768"/>
        <v>0</v>
      </c>
      <c r="Q197" s="304">
        <f t="shared" si="769"/>
        <v>0</v>
      </c>
    </row>
    <row r="198" spans="1:20" x14ac:dyDescent="0.3">
      <c r="B198" s="663" t="s">
        <v>843</v>
      </c>
      <c r="C198" s="304">
        <f>C173</f>
        <v>0</v>
      </c>
      <c r="D198" s="654">
        <f t="shared" ref="D198" si="786">IFERROR(C198/$Q198,0)</f>
        <v>0</v>
      </c>
      <c r="E198" s="304">
        <f t="shared" ref="E198" si="787">E173</f>
        <v>0</v>
      </c>
      <c r="F198" s="654">
        <f t="shared" ref="F198" si="788">IFERROR(E198/$Q198,0)</f>
        <v>0</v>
      </c>
      <c r="G198" s="304">
        <f t="shared" ref="G198" si="789">G173</f>
        <v>0</v>
      </c>
      <c r="H198" s="654">
        <f t="shared" si="760"/>
        <v>0</v>
      </c>
      <c r="I198" s="304">
        <f t="shared" ref="I198" si="790">I173</f>
        <v>0</v>
      </c>
      <c r="J198" s="654">
        <f t="shared" si="762"/>
        <v>0</v>
      </c>
      <c r="K198" s="304">
        <f t="shared" ref="K198" si="791">K173</f>
        <v>0</v>
      </c>
      <c r="L198" s="654">
        <f t="shared" si="764"/>
        <v>0</v>
      </c>
      <c r="M198" s="304">
        <f t="shared" ref="M198" si="792">M173</f>
        <v>0</v>
      </c>
      <c r="N198" s="654">
        <f t="shared" si="766"/>
        <v>0</v>
      </c>
      <c r="O198" s="304">
        <f t="shared" ref="O198" si="793">O173</f>
        <v>0</v>
      </c>
      <c r="P198" s="654">
        <f t="shared" si="768"/>
        <v>0</v>
      </c>
      <c r="Q198" s="304">
        <f t="shared" ref="Q198" si="794">Q173</f>
        <v>0</v>
      </c>
    </row>
    <row r="199" spans="1:20" x14ac:dyDescent="0.3">
      <c r="B199" s="663" t="s">
        <v>95</v>
      </c>
      <c r="C199" s="304">
        <f>C187</f>
        <v>0</v>
      </c>
      <c r="D199" s="654">
        <f t="shared" ref="D199" si="795">IFERROR(C199/$Q199,0)</f>
        <v>0</v>
      </c>
      <c r="E199" s="304">
        <f t="shared" ref="E199" si="796">E187</f>
        <v>0</v>
      </c>
      <c r="F199" s="654">
        <f t="shared" ref="F199" si="797">IFERROR(E199/$Q199,0)</f>
        <v>0</v>
      </c>
      <c r="G199" s="304">
        <f t="shared" ref="G199" si="798">G187</f>
        <v>0</v>
      </c>
      <c r="H199" s="654">
        <f t="shared" si="760"/>
        <v>0</v>
      </c>
      <c r="I199" s="304">
        <f t="shared" ref="I199" si="799">I187</f>
        <v>0</v>
      </c>
      <c r="J199" s="654">
        <f t="shared" si="762"/>
        <v>0</v>
      </c>
      <c r="K199" s="304">
        <f t="shared" ref="K199" si="800">K187</f>
        <v>0</v>
      </c>
      <c r="L199" s="654">
        <f t="shared" si="764"/>
        <v>0</v>
      </c>
      <c r="M199" s="304">
        <f t="shared" ref="M199" si="801">M187</f>
        <v>0</v>
      </c>
      <c r="N199" s="654">
        <f t="shared" si="766"/>
        <v>0</v>
      </c>
      <c r="O199" s="304">
        <f t="shared" ref="O199" si="802">O187</f>
        <v>0</v>
      </c>
      <c r="P199" s="654">
        <f t="shared" si="768"/>
        <v>0</v>
      </c>
      <c r="Q199" s="304">
        <f t="shared" ref="Q199" si="803">Q187</f>
        <v>0</v>
      </c>
    </row>
    <row r="200" spans="1:20" x14ac:dyDescent="0.3">
      <c r="B200" s="653" t="s">
        <v>844</v>
      </c>
      <c r="C200" s="304">
        <f>SUM(C194,C198:C199)</f>
        <v>0</v>
      </c>
      <c r="D200" s="654">
        <f t="shared" ref="D200" si="804">IFERROR(C200/$Q200,0)</f>
        <v>0</v>
      </c>
      <c r="E200" s="304">
        <f t="shared" ref="E200" si="805">SUM(E194,E198:E199)</f>
        <v>0</v>
      </c>
      <c r="F200" s="654">
        <f t="shared" ref="F200" si="806">IFERROR(E200/$Q200,0)</f>
        <v>0</v>
      </c>
      <c r="G200" s="304">
        <f t="shared" ref="G200" si="807">SUM(G194,G198:G199)</f>
        <v>0</v>
      </c>
      <c r="H200" s="654">
        <f t="shared" si="760"/>
        <v>0</v>
      </c>
      <c r="I200" s="304">
        <f t="shared" ref="I200" si="808">SUM(I194,I198:I199)</f>
        <v>0</v>
      </c>
      <c r="J200" s="654">
        <f t="shared" si="762"/>
        <v>0</v>
      </c>
      <c r="K200" s="304">
        <f t="shared" ref="K200" si="809">SUM(K194,K198:K199)</f>
        <v>0</v>
      </c>
      <c r="L200" s="654">
        <f t="shared" si="764"/>
        <v>0</v>
      </c>
      <c r="M200" s="304">
        <f t="shared" ref="M200" si="810">SUM(M194,M198:M199)</f>
        <v>0</v>
      </c>
      <c r="N200" s="654">
        <f t="shared" si="766"/>
        <v>0</v>
      </c>
      <c r="O200" s="304">
        <f t="shared" ref="O200" si="811">SUM(O194,O198:O199)</f>
        <v>0</v>
      </c>
      <c r="P200" s="654">
        <f t="shared" si="768"/>
        <v>0</v>
      </c>
      <c r="Q200" s="304">
        <f t="shared" ref="Q200" si="812">SUM(Q194,Q198:Q199)</f>
        <v>0</v>
      </c>
    </row>
    <row r="202" spans="1:20" ht="29.25" customHeight="1" x14ac:dyDescent="0.3">
      <c r="B202" s="819" t="s">
        <v>358</v>
      </c>
      <c r="C202" s="819"/>
      <c r="D202" s="819"/>
      <c r="E202" s="819"/>
      <c r="F202" s="819"/>
      <c r="G202" s="819"/>
      <c r="H202" s="819"/>
      <c r="I202" s="819"/>
      <c r="J202" s="819"/>
      <c r="K202" s="819"/>
      <c r="L202" s="819"/>
      <c r="M202" s="819"/>
      <c r="N202" s="819"/>
      <c r="O202" s="819"/>
      <c r="P202" s="819"/>
      <c r="Q202" s="819"/>
      <c r="S202" s="819" t="s">
        <v>977</v>
      </c>
      <c r="T202" s="819"/>
    </row>
    <row r="203" spans="1:20" ht="12" customHeight="1" x14ac:dyDescent="0.3">
      <c r="B203" s="563" t="s">
        <v>2</v>
      </c>
      <c r="C203" s="820" t="s">
        <v>666</v>
      </c>
      <c r="D203" s="821"/>
      <c r="E203" s="820" t="s">
        <v>511</v>
      </c>
      <c r="F203" s="821"/>
      <c r="G203" s="820" t="s">
        <v>339</v>
      </c>
      <c r="H203" s="821"/>
      <c r="I203" s="820" t="s">
        <v>512</v>
      </c>
      <c r="J203" s="821"/>
      <c r="K203" s="820" t="s">
        <v>513</v>
      </c>
      <c r="L203" s="821"/>
      <c r="M203" s="820" t="s">
        <v>341</v>
      </c>
      <c r="N203" s="821"/>
      <c r="O203" s="820" t="s">
        <v>343</v>
      </c>
      <c r="P203" s="821"/>
      <c r="Q203" s="626" t="s">
        <v>54</v>
      </c>
      <c r="S203" s="626" t="s">
        <v>963</v>
      </c>
      <c r="T203" s="626" t="s">
        <v>964</v>
      </c>
    </row>
    <row r="204" spans="1:20" ht="13.5" customHeight="1" x14ac:dyDescent="0.3">
      <c r="B204" s="653" t="str">
        <f t="shared" ref="B204:B238" si="813">B155</f>
        <v>Charges nettes contrôlables</v>
      </c>
      <c r="C204" s="304">
        <f>SUM(C205,C208)</f>
        <v>0</v>
      </c>
      <c r="D204" s="654">
        <f>IFERROR(C204/$Q204,0)</f>
        <v>0</v>
      </c>
      <c r="E204" s="304">
        <f t="shared" ref="E204" si="814">SUM(E205,E208)</f>
        <v>0</v>
      </c>
      <c r="F204" s="654">
        <f>IFERROR(E204/$Q204,0)</f>
        <v>0</v>
      </c>
      <c r="G204" s="304">
        <f t="shared" ref="G204" si="815">SUM(G205,G208)</f>
        <v>0</v>
      </c>
      <c r="H204" s="654">
        <f>IFERROR(G204/$Q204,0)</f>
        <v>0</v>
      </c>
      <c r="I204" s="304">
        <f t="shared" ref="I204" si="816">SUM(I205,I208)</f>
        <v>0</v>
      </c>
      <c r="J204" s="654">
        <f>IFERROR(I204/$Q204,0)</f>
        <v>0</v>
      </c>
      <c r="K204" s="304">
        <f t="shared" ref="K204" si="817">SUM(K205,K208)</f>
        <v>0</v>
      </c>
      <c r="L204" s="654">
        <f>IFERROR(K204/$Q204,0)</f>
        <v>0</v>
      </c>
      <c r="M204" s="304">
        <f t="shared" ref="M204" si="818">SUM(M205,M208)</f>
        <v>0</v>
      </c>
      <c r="N204" s="654">
        <f>IFERROR(M204/$Q204,0)</f>
        <v>0</v>
      </c>
      <c r="O204" s="304">
        <f t="shared" ref="O204" si="819">SUM(O205,O208)</f>
        <v>0</v>
      </c>
      <c r="P204" s="654">
        <f>IFERROR(O204/$Q204,0)</f>
        <v>0</v>
      </c>
      <c r="Q204" s="184">
        <f>+SUM(C204,E204,G204,I204,K204,M204,O204)</f>
        <v>0</v>
      </c>
      <c r="S204" s="304">
        <f>'TAB10'!$F$23</f>
        <v>0</v>
      </c>
      <c r="T204" s="640">
        <f>Q204-S204</f>
        <v>0</v>
      </c>
    </row>
    <row r="205" spans="1:20" ht="13.5" customHeight="1" x14ac:dyDescent="0.3">
      <c r="A205" s="812" t="s">
        <v>980</v>
      </c>
      <c r="B205" s="655" t="str">
        <f t="shared" si="813"/>
        <v>Charges nettes contrôlables hors OSP</v>
      </c>
      <c r="C205" s="304">
        <f>SUM(C206:C207)</f>
        <v>0</v>
      </c>
      <c r="D205" s="654">
        <f t="shared" ref="D205" si="820">IFERROR(C205/$Q205,0)</f>
        <v>0</v>
      </c>
      <c r="E205" s="304">
        <f t="shared" ref="E205" si="821">SUM(E206:E207)</f>
        <v>0</v>
      </c>
      <c r="F205" s="654">
        <f t="shared" ref="F205" si="822">IFERROR(E205/$Q205,0)</f>
        <v>0</v>
      </c>
      <c r="G205" s="304">
        <f t="shared" ref="G205" si="823">SUM(G206:G207)</f>
        <v>0</v>
      </c>
      <c r="H205" s="654">
        <f t="shared" ref="H205:H238" si="824">IFERROR(G205/$Q205,0)</f>
        <v>0</v>
      </c>
      <c r="I205" s="304">
        <f t="shared" ref="I205" si="825">SUM(I206:I207)</f>
        <v>0</v>
      </c>
      <c r="J205" s="654">
        <f t="shared" ref="J205:J238" si="826">IFERROR(I205/$Q205,0)</f>
        <v>0</v>
      </c>
      <c r="K205" s="304">
        <f t="shared" ref="K205" si="827">SUM(K206:K207)</f>
        <v>0</v>
      </c>
      <c r="L205" s="654">
        <f t="shared" ref="L205:L238" si="828">IFERROR(K205/$Q205,0)</f>
        <v>0</v>
      </c>
      <c r="M205" s="304">
        <f t="shared" ref="M205" si="829">SUM(M206:M207)</f>
        <v>0</v>
      </c>
      <c r="N205" s="654">
        <f t="shared" ref="N205:N238" si="830">IFERROR(M205/$Q205,0)</f>
        <v>0</v>
      </c>
      <c r="O205" s="304">
        <f t="shared" ref="O205" si="831">SUM(O206:O207)</f>
        <v>0</v>
      </c>
      <c r="P205" s="654">
        <f t="shared" ref="P205:P238" si="832">IFERROR(O205/$Q205,0)</f>
        <v>0</v>
      </c>
      <c r="Q205" s="184">
        <f t="shared" ref="Q205:Q238" si="833">+SUM(C205,E205,G205,I205,K205,M205,O205)</f>
        <v>0</v>
      </c>
      <c r="S205" s="304">
        <f>'TAB10'!$F$24</f>
        <v>0</v>
      </c>
      <c r="T205" s="640">
        <f t="shared" ref="T205:T211" si="834">Q205-S205</f>
        <v>0</v>
      </c>
    </row>
    <row r="206" spans="1:20" ht="13.5" customHeight="1" x14ac:dyDescent="0.3">
      <c r="A206" s="813"/>
      <c r="B206" s="656" t="str">
        <f t="shared" si="813"/>
        <v>Charges nettes hors charges nettes liées aux immobilisations</v>
      </c>
      <c r="C206" s="292"/>
      <c r="D206" s="654">
        <f t="shared" ref="D206" si="835">IFERROR(C206/$Q206,0)</f>
        <v>0</v>
      </c>
      <c r="E206" s="292"/>
      <c r="F206" s="654">
        <f t="shared" ref="F206" si="836">IFERROR(E206/$Q206,0)</f>
        <v>0</v>
      </c>
      <c r="G206" s="292"/>
      <c r="H206" s="654">
        <f t="shared" si="824"/>
        <v>0</v>
      </c>
      <c r="I206" s="292"/>
      <c r="J206" s="654">
        <f t="shared" si="826"/>
        <v>0</v>
      </c>
      <c r="K206" s="292"/>
      <c r="L206" s="654">
        <f t="shared" si="828"/>
        <v>0</v>
      </c>
      <c r="M206" s="292"/>
      <c r="N206" s="654">
        <f t="shared" si="830"/>
        <v>0</v>
      </c>
      <c r="O206" s="292"/>
      <c r="P206" s="654">
        <f t="shared" si="832"/>
        <v>0</v>
      </c>
      <c r="Q206" s="184">
        <f t="shared" si="833"/>
        <v>0</v>
      </c>
      <c r="S206" s="304">
        <f>'TAB10'!$F$25</f>
        <v>0</v>
      </c>
      <c r="T206" s="640">
        <f t="shared" si="834"/>
        <v>0</v>
      </c>
    </row>
    <row r="207" spans="1:20" ht="13.5" customHeight="1" x14ac:dyDescent="0.3">
      <c r="A207" s="813"/>
      <c r="B207" s="656" t="str">
        <f t="shared" si="813"/>
        <v xml:space="preserve">Charges nettes liées aux immobilisations </v>
      </c>
      <c r="C207" s="292"/>
      <c r="D207" s="654">
        <f t="shared" ref="D207" si="837">IFERROR(C207/$Q207,0)</f>
        <v>0</v>
      </c>
      <c r="E207" s="292"/>
      <c r="F207" s="654">
        <f t="shared" ref="F207" si="838">IFERROR(E207/$Q207,0)</f>
        <v>0</v>
      </c>
      <c r="G207" s="292"/>
      <c r="H207" s="654">
        <f t="shared" si="824"/>
        <v>0</v>
      </c>
      <c r="I207" s="292"/>
      <c r="J207" s="654">
        <f t="shared" si="826"/>
        <v>0</v>
      </c>
      <c r="K207" s="292"/>
      <c r="L207" s="654">
        <f t="shared" si="828"/>
        <v>0</v>
      </c>
      <c r="M207" s="292"/>
      <c r="N207" s="654">
        <f t="shared" si="830"/>
        <v>0</v>
      </c>
      <c r="O207" s="292"/>
      <c r="P207" s="654">
        <f t="shared" si="832"/>
        <v>0</v>
      </c>
      <c r="Q207" s="184">
        <f t="shared" si="833"/>
        <v>0</v>
      </c>
      <c r="S207" s="304">
        <f>'TAB10'!$F$26</f>
        <v>0</v>
      </c>
      <c r="T207" s="640">
        <f t="shared" si="834"/>
        <v>0</v>
      </c>
    </row>
    <row r="208" spans="1:20" ht="13.5" customHeight="1" x14ac:dyDescent="0.3">
      <c r="A208" s="813"/>
      <c r="B208" s="655" t="str">
        <f t="shared" si="813"/>
        <v>Charges nettes contrôlables OSP</v>
      </c>
      <c r="C208" s="304">
        <f>SUM(C209:C211)</f>
        <v>0</v>
      </c>
      <c r="D208" s="654">
        <f t="shared" ref="D208" si="839">IFERROR(C208/$Q208,0)</f>
        <v>0</v>
      </c>
      <c r="E208" s="304">
        <f t="shared" ref="E208" si="840">SUM(E209:E211)</f>
        <v>0</v>
      </c>
      <c r="F208" s="654">
        <f t="shared" ref="F208" si="841">IFERROR(E208/$Q208,0)</f>
        <v>0</v>
      </c>
      <c r="G208" s="304">
        <f t="shared" ref="G208" si="842">SUM(G209:G211)</f>
        <v>0</v>
      </c>
      <c r="H208" s="654">
        <f t="shared" si="824"/>
        <v>0</v>
      </c>
      <c r="I208" s="304">
        <f t="shared" ref="I208" si="843">SUM(I209:I211)</f>
        <v>0</v>
      </c>
      <c r="J208" s="654">
        <f t="shared" si="826"/>
        <v>0</v>
      </c>
      <c r="K208" s="304">
        <f t="shared" ref="K208" si="844">SUM(K209:K211)</f>
        <v>0</v>
      </c>
      <c r="L208" s="654">
        <f t="shared" si="828"/>
        <v>0</v>
      </c>
      <c r="M208" s="304">
        <f t="shared" ref="M208" si="845">SUM(M209:M211)</f>
        <v>0</v>
      </c>
      <c r="N208" s="654">
        <f t="shared" si="830"/>
        <v>0</v>
      </c>
      <c r="O208" s="304">
        <f t="shared" ref="O208" si="846">SUM(O209:O211)</f>
        <v>0</v>
      </c>
      <c r="P208" s="654">
        <f t="shared" si="832"/>
        <v>0</v>
      </c>
      <c r="Q208" s="184">
        <f t="shared" si="833"/>
        <v>0</v>
      </c>
      <c r="S208" s="304">
        <f>'TAB10'!$F$27</f>
        <v>0</v>
      </c>
      <c r="T208" s="640">
        <f t="shared" si="834"/>
        <v>0</v>
      </c>
    </row>
    <row r="209" spans="1:20" ht="13.5" customHeight="1" x14ac:dyDescent="0.3">
      <c r="A209" s="813"/>
      <c r="B209" s="657" t="str">
        <f t="shared" si="813"/>
        <v>Charges nettes fixes à l'exclusion des charges d'amortissement</v>
      </c>
      <c r="C209" s="292"/>
      <c r="D209" s="654">
        <f t="shared" ref="D209" si="847">IFERROR(C209/$Q209,0)</f>
        <v>0</v>
      </c>
      <c r="E209" s="292"/>
      <c r="F209" s="654">
        <f t="shared" ref="F209" si="848">IFERROR(E209/$Q209,0)</f>
        <v>0</v>
      </c>
      <c r="G209" s="292"/>
      <c r="H209" s="654">
        <f t="shared" si="824"/>
        <v>0</v>
      </c>
      <c r="I209" s="292"/>
      <c r="J209" s="654">
        <f t="shared" si="826"/>
        <v>0</v>
      </c>
      <c r="K209" s="292"/>
      <c r="L209" s="654">
        <f t="shared" si="828"/>
        <v>0</v>
      </c>
      <c r="M209" s="292"/>
      <c r="N209" s="654">
        <f t="shared" si="830"/>
        <v>0</v>
      </c>
      <c r="O209" s="292"/>
      <c r="P209" s="654">
        <f t="shared" si="832"/>
        <v>0</v>
      </c>
      <c r="Q209" s="184">
        <f t="shared" si="833"/>
        <v>0</v>
      </c>
      <c r="S209" s="304">
        <f>'TAB10'!$F$28</f>
        <v>0</v>
      </c>
      <c r="T209" s="640">
        <f t="shared" si="834"/>
        <v>0</v>
      </c>
    </row>
    <row r="210" spans="1:20" ht="13.5" customHeight="1" x14ac:dyDescent="0.3">
      <c r="A210" s="813"/>
      <c r="B210" s="657" t="str">
        <f t="shared" si="813"/>
        <v>Charges nettes variables à l'exclusion des charges d'amortissement</v>
      </c>
      <c r="C210" s="292"/>
      <c r="D210" s="654">
        <f t="shared" ref="D210" si="849">IFERROR(C210/$Q210,0)</f>
        <v>0</v>
      </c>
      <c r="E210" s="292"/>
      <c r="F210" s="654">
        <f t="shared" ref="F210" si="850">IFERROR(E210/$Q210,0)</f>
        <v>0</v>
      </c>
      <c r="G210" s="292"/>
      <c r="H210" s="654">
        <f t="shared" si="824"/>
        <v>0</v>
      </c>
      <c r="I210" s="292"/>
      <c r="J210" s="654">
        <f t="shared" si="826"/>
        <v>0</v>
      </c>
      <c r="K210" s="292"/>
      <c r="L210" s="654">
        <f t="shared" si="828"/>
        <v>0</v>
      </c>
      <c r="M210" s="292"/>
      <c r="N210" s="654">
        <f t="shared" si="830"/>
        <v>0</v>
      </c>
      <c r="O210" s="292"/>
      <c r="P210" s="654">
        <f t="shared" si="832"/>
        <v>0</v>
      </c>
      <c r="Q210" s="184">
        <f t="shared" si="833"/>
        <v>0</v>
      </c>
      <c r="S210" s="304">
        <f>'TAB10'!$F$29</f>
        <v>0</v>
      </c>
      <c r="T210" s="640">
        <f t="shared" si="834"/>
        <v>0</v>
      </c>
    </row>
    <row r="211" spans="1:20" ht="13.5" customHeight="1" x14ac:dyDescent="0.3">
      <c r="A211" s="814"/>
      <c r="B211" s="657" t="str">
        <f t="shared" si="813"/>
        <v>Charges d'amortissement</v>
      </c>
      <c r="C211" s="292"/>
      <c r="D211" s="654">
        <f t="shared" ref="D211" si="851">IFERROR(C211/$Q211,0)</f>
        <v>0</v>
      </c>
      <c r="E211" s="292"/>
      <c r="F211" s="654">
        <f t="shared" ref="F211" si="852">IFERROR(E211/$Q211,0)</f>
        <v>0</v>
      </c>
      <c r="G211" s="292"/>
      <c r="H211" s="654">
        <f t="shared" si="824"/>
        <v>0</v>
      </c>
      <c r="I211" s="292"/>
      <c r="J211" s="654">
        <f t="shared" si="826"/>
        <v>0</v>
      </c>
      <c r="K211" s="292"/>
      <c r="L211" s="654">
        <f t="shared" si="828"/>
        <v>0</v>
      </c>
      <c r="M211" s="292"/>
      <c r="N211" s="654">
        <f t="shared" si="830"/>
        <v>0</v>
      </c>
      <c r="O211" s="292"/>
      <c r="P211" s="654">
        <f t="shared" si="832"/>
        <v>0</v>
      </c>
      <c r="Q211" s="184">
        <f t="shared" si="833"/>
        <v>0</v>
      </c>
      <c r="S211" s="304">
        <f>'TAB10'!$F$30</f>
        <v>0</v>
      </c>
      <c r="T211" s="640">
        <f t="shared" si="834"/>
        <v>0</v>
      </c>
    </row>
    <row r="212" spans="1:20" ht="13.5" customHeight="1" x14ac:dyDescent="0.3">
      <c r="A212" s="648"/>
      <c r="B212" s="653" t="str">
        <f t="shared" si="813"/>
        <v xml:space="preserve">Charges et produits non-contrôlables </v>
      </c>
      <c r="C212" s="304">
        <f>SUM(C213,C222)</f>
        <v>0</v>
      </c>
      <c r="D212" s="654">
        <f t="shared" ref="D212" si="853">IFERROR(C212/$Q212,0)</f>
        <v>0</v>
      </c>
      <c r="E212" s="304">
        <f t="shared" ref="E212" si="854">SUM(E213,E222)</f>
        <v>0</v>
      </c>
      <c r="F212" s="654">
        <f t="shared" ref="F212" si="855">IFERROR(E212/$Q212,0)</f>
        <v>0</v>
      </c>
      <c r="G212" s="304">
        <f t="shared" ref="G212" si="856">SUM(G213,G222)</f>
        <v>0</v>
      </c>
      <c r="H212" s="654">
        <f t="shared" si="824"/>
        <v>0</v>
      </c>
      <c r="I212" s="304">
        <f t="shared" ref="I212" si="857">SUM(I213,I222)</f>
        <v>0</v>
      </c>
      <c r="J212" s="654">
        <f t="shared" si="826"/>
        <v>0</v>
      </c>
      <c r="K212" s="304">
        <f t="shared" ref="K212" si="858">SUM(K213,K222)</f>
        <v>0</v>
      </c>
      <c r="L212" s="654">
        <f t="shared" si="828"/>
        <v>0</v>
      </c>
      <c r="M212" s="304">
        <f t="shared" ref="M212" si="859">SUM(M213,M222)</f>
        <v>0</v>
      </c>
      <c r="N212" s="654">
        <f t="shared" si="830"/>
        <v>0</v>
      </c>
      <c r="O212" s="304">
        <f t="shared" ref="O212" si="860">SUM(O213,O222)</f>
        <v>0</v>
      </c>
      <c r="P212" s="654">
        <f t="shared" si="832"/>
        <v>0</v>
      </c>
      <c r="Q212" s="184">
        <f t="shared" si="833"/>
        <v>0</v>
      </c>
      <c r="S212" s="304">
        <f>'TAB10'!$F$30</f>
        <v>0</v>
      </c>
      <c r="T212" s="640">
        <f t="shared" ref="T212:T238" si="861">Q212-S212</f>
        <v>0</v>
      </c>
    </row>
    <row r="213" spans="1:20" ht="13.5" customHeight="1" x14ac:dyDescent="0.3">
      <c r="A213" s="815" t="s">
        <v>981</v>
      </c>
      <c r="B213" s="658" t="str">
        <f t="shared" si="813"/>
        <v>Hors OSP</v>
      </c>
      <c r="C213" s="304">
        <f>SUM(C214:C221)</f>
        <v>0</v>
      </c>
      <c r="D213" s="654">
        <f t="shared" ref="D213" si="862">IFERROR(C213/$Q213,0)</f>
        <v>0</v>
      </c>
      <c r="E213" s="304">
        <f t="shared" ref="E213" si="863">SUM(E214:E221)</f>
        <v>0</v>
      </c>
      <c r="F213" s="654">
        <f t="shared" ref="F213" si="864">IFERROR(E213/$Q213,0)</f>
        <v>0</v>
      </c>
      <c r="G213" s="304">
        <f t="shared" ref="G213" si="865">SUM(G214:G221)</f>
        <v>0</v>
      </c>
      <c r="H213" s="654">
        <f t="shared" si="824"/>
        <v>0</v>
      </c>
      <c r="I213" s="304">
        <f t="shared" ref="I213" si="866">SUM(I214:I221)</f>
        <v>0</v>
      </c>
      <c r="J213" s="654">
        <f t="shared" si="826"/>
        <v>0</v>
      </c>
      <c r="K213" s="304">
        <f t="shared" ref="K213" si="867">SUM(K214:K221)</f>
        <v>0</v>
      </c>
      <c r="L213" s="654">
        <f t="shared" si="828"/>
        <v>0</v>
      </c>
      <c r="M213" s="304">
        <f t="shared" ref="M213" si="868">SUM(M214:M221)</f>
        <v>0</v>
      </c>
      <c r="N213" s="654">
        <f t="shared" si="830"/>
        <v>0</v>
      </c>
      <c r="O213" s="304">
        <f t="shared" ref="O213" si="869">SUM(O214:O221)</f>
        <v>0</v>
      </c>
      <c r="P213" s="654">
        <f t="shared" si="832"/>
        <v>0</v>
      </c>
      <c r="Q213" s="184">
        <f t="shared" si="833"/>
        <v>0</v>
      </c>
      <c r="S213" s="304">
        <f>'TAB10'!$F$30</f>
        <v>0</v>
      </c>
      <c r="T213" s="640">
        <f t="shared" si="861"/>
        <v>0</v>
      </c>
    </row>
    <row r="214" spans="1:20" ht="13.5" customHeight="1" x14ac:dyDescent="0.3">
      <c r="A214" s="815"/>
      <c r="B214" s="657" t="str">
        <f t="shared" si="813"/>
        <v>Charges et produits émanant de factures de transit émises ou reçues par le GRD</v>
      </c>
      <c r="C214" s="292"/>
      <c r="D214" s="654">
        <f t="shared" ref="D214" si="870">IFERROR(C214/$Q214,0)</f>
        <v>0</v>
      </c>
      <c r="E214" s="292"/>
      <c r="F214" s="654">
        <f t="shared" ref="F214" si="871">IFERROR(E214/$Q214,0)</f>
        <v>0</v>
      </c>
      <c r="G214" s="292"/>
      <c r="H214" s="654">
        <f t="shared" si="824"/>
        <v>0</v>
      </c>
      <c r="I214" s="292"/>
      <c r="J214" s="654">
        <f t="shared" si="826"/>
        <v>0</v>
      </c>
      <c r="K214" s="292"/>
      <c r="L214" s="654">
        <f t="shared" si="828"/>
        <v>0</v>
      </c>
      <c r="M214" s="292"/>
      <c r="N214" s="654">
        <f t="shared" si="830"/>
        <v>0</v>
      </c>
      <c r="O214" s="292"/>
      <c r="P214" s="654">
        <f t="shared" si="832"/>
        <v>0</v>
      </c>
      <c r="Q214" s="184">
        <f t="shared" si="833"/>
        <v>0</v>
      </c>
      <c r="S214" s="304">
        <f>'TAB10'!$F$30</f>
        <v>0</v>
      </c>
      <c r="T214" s="640">
        <f t="shared" si="861"/>
        <v>0</v>
      </c>
    </row>
    <row r="215" spans="1:20" ht="27" x14ac:dyDescent="0.3">
      <c r="A215" s="815"/>
      <c r="B215" s="657" t="str">
        <f t="shared" si="813"/>
        <v xml:space="preserve">Charges émanant de factures d’achat d’électricité émises par un fournisseur commercial pour la couverture des pertes en réseau électrique </v>
      </c>
      <c r="C215" s="292"/>
      <c r="D215" s="654">
        <f t="shared" ref="D215" si="872">IFERROR(C215/$Q215,0)</f>
        <v>0</v>
      </c>
      <c r="E215" s="292"/>
      <c r="F215" s="654">
        <f t="shared" ref="F215" si="873">IFERROR(E215/$Q215,0)</f>
        <v>0</v>
      </c>
      <c r="G215" s="292"/>
      <c r="H215" s="654">
        <f t="shared" si="824"/>
        <v>0</v>
      </c>
      <c r="I215" s="292"/>
      <c r="J215" s="654">
        <f t="shared" si="826"/>
        <v>0</v>
      </c>
      <c r="K215" s="292"/>
      <c r="L215" s="654">
        <f t="shared" si="828"/>
        <v>0</v>
      </c>
      <c r="M215" s="292"/>
      <c r="N215" s="654">
        <f t="shared" si="830"/>
        <v>0</v>
      </c>
      <c r="O215" s="292"/>
      <c r="P215" s="654">
        <f t="shared" si="832"/>
        <v>0</v>
      </c>
      <c r="Q215" s="184">
        <f t="shared" si="833"/>
        <v>0</v>
      </c>
      <c r="S215" s="304">
        <f>'TAB10'!$F$30</f>
        <v>0</v>
      </c>
      <c r="T215" s="640">
        <f t="shared" si="861"/>
        <v>0</v>
      </c>
    </row>
    <row r="216" spans="1:20" ht="13.5" customHeight="1" x14ac:dyDescent="0.3">
      <c r="A216" s="815"/>
      <c r="B216" s="657" t="str">
        <f t="shared" si="813"/>
        <v xml:space="preserve">Charges émanant de factures émises par la société FeReSO dans le cadre du processus de réconciliation </v>
      </c>
      <c r="C216" s="292"/>
      <c r="D216" s="654">
        <f t="shared" ref="D216" si="874">IFERROR(C216/$Q216,0)</f>
        <v>0</v>
      </c>
      <c r="E216" s="292"/>
      <c r="F216" s="654">
        <f t="shared" ref="F216" si="875">IFERROR(E216/$Q216,0)</f>
        <v>0</v>
      </c>
      <c r="G216" s="292"/>
      <c r="H216" s="654">
        <f t="shared" si="824"/>
        <v>0</v>
      </c>
      <c r="I216" s="292"/>
      <c r="J216" s="654">
        <f t="shared" si="826"/>
        <v>0</v>
      </c>
      <c r="K216" s="292"/>
      <c r="L216" s="654">
        <f t="shared" si="828"/>
        <v>0</v>
      </c>
      <c r="M216" s="292"/>
      <c r="N216" s="654">
        <f t="shared" si="830"/>
        <v>0</v>
      </c>
      <c r="O216" s="292"/>
      <c r="P216" s="654">
        <f t="shared" si="832"/>
        <v>0</v>
      </c>
      <c r="Q216" s="184">
        <f t="shared" si="833"/>
        <v>0</v>
      </c>
      <c r="S216" s="304">
        <f>'TAB10'!$F$30</f>
        <v>0</v>
      </c>
      <c r="T216" s="640">
        <f t="shared" si="861"/>
        <v>0</v>
      </c>
    </row>
    <row r="217" spans="1:20" ht="13.5" customHeight="1" x14ac:dyDescent="0.3">
      <c r="A217" s="815"/>
      <c r="B217" s="657" t="str">
        <f t="shared" si="813"/>
        <v xml:space="preserve">Redevance de voirie </v>
      </c>
      <c r="C217" s="292"/>
      <c r="D217" s="654">
        <f t="shared" ref="D217" si="876">IFERROR(C217/$Q217,0)</f>
        <v>0</v>
      </c>
      <c r="E217" s="292"/>
      <c r="F217" s="654">
        <f t="shared" ref="F217" si="877">IFERROR(E217/$Q217,0)</f>
        <v>0</v>
      </c>
      <c r="G217" s="292"/>
      <c r="H217" s="654">
        <f t="shared" si="824"/>
        <v>0</v>
      </c>
      <c r="I217" s="292"/>
      <c r="J217" s="654">
        <f t="shared" si="826"/>
        <v>0</v>
      </c>
      <c r="K217" s="292"/>
      <c r="L217" s="654">
        <f t="shared" si="828"/>
        <v>0</v>
      </c>
      <c r="M217" s="292"/>
      <c r="N217" s="654">
        <f t="shared" si="830"/>
        <v>0</v>
      </c>
      <c r="O217" s="292"/>
      <c r="P217" s="654">
        <f t="shared" si="832"/>
        <v>0</v>
      </c>
      <c r="Q217" s="184">
        <f t="shared" si="833"/>
        <v>0</v>
      </c>
      <c r="S217" s="304">
        <f>'TAB10'!$F$30</f>
        <v>0</v>
      </c>
      <c r="T217" s="640">
        <f t="shared" si="861"/>
        <v>0</v>
      </c>
    </row>
    <row r="218" spans="1:20" ht="13.5" customHeight="1" x14ac:dyDescent="0.3">
      <c r="A218" s="815"/>
      <c r="B218" s="657" t="str">
        <f t="shared" si="813"/>
        <v>Charge fiscale résultant de l'application de l'impôt des sociétés</v>
      </c>
      <c r="C218" s="292"/>
      <c r="D218" s="654">
        <f t="shared" ref="D218" si="878">IFERROR(C218/$Q218,0)</f>
        <v>0</v>
      </c>
      <c r="E218" s="292"/>
      <c r="F218" s="654">
        <f t="shared" ref="F218" si="879">IFERROR(E218/$Q218,0)</f>
        <v>0</v>
      </c>
      <c r="G218" s="292"/>
      <c r="H218" s="654">
        <f t="shared" si="824"/>
        <v>0</v>
      </c>
      <c r="I218" s="292"/>
      <c r="J218" s="654">
        <f t="shared" si="826"/>
        <v>0</v>
      </c>
      <c r="K218" s="292"/>
      <c r="L218" s="654">
        <f t="shared" si="828"/>
        <v>0</v>
      </c>
      <c r="M218" s="292"/>
      <c r="N218" s="654">
        <f t="shared" si="830"/>
        <v>0</v>
      </c>
      <c r="O218" s="292"/>
      <c r="P218" s="654">
        <f t="shared" si="832"/>
        <v>0</v>
      </c>
      <c r="Q218" s="184">
        <f t="shared" si="833"/>
        <v>0</v>
      </c>
      <c r="S218" s="304">
        <f>'TAB10'!$F$30</f>
        <v>0</v>
      </c>
      <c r="T218" s="640">
        <f t="shared" si="861"/>
        <v>0</v>
      </c>
    </row>
    <row r="219" spans="1:20" ht="13.5" customHeight="1" x14ac:dyDescent="0.3">
      <c r="A219" s="815"/>
      <c r="B219" s="657" t="str">
        <f t="shared" si="813"/>
        <v>Autres impôts, taxes, redevances, surcharges, précomptes immobiliers et mobiliers</v>
      </c>
      <c r="C219" s="292"/>
      <c r="D219" s="654">
        <f t="shared" ref="D219" si="880">IFERROR(C219/$Q219,0)</f>
        <v>0</v>
      </c>
      <c r="E219" s="292"/>
      <c r="F219" s="654">
        <f t="shared" ref="F219" si="881">IFERROR(E219/$Q219,0)</f>
        <v>0</v>
      </c>
      <c r="G219" s="292"/>
      <c r="H219" s="654">
        <f t="shared" si="824"/>
        <v>0</v>
      </c>
      <c r="I219" s="292"/>
      <c r="J219" s="654">
        <f t="shared" si="826"/>
        <v>0</v>
      </c>
      <c r="K219" s="292"/>
      <c r="L219" s="654">
        <f t="shared" si="828"/>
        <v>0</v>
      </c>
      <c r="M219" s="292"/>
      <c r="N219" s="654">
        <f t="shared" si="830"/>
        <v>0</v>
      </c>
      <c r="O219" s="292"/>
      <c r="P219" s="654">
        <f t="shared" si="832"/>
        <v>0</v>
      </c>
      <c r="Q219" s="184">
        <f t="shared" si="833"/>
        <v>0</v>
      </c>
      <c r="S219" s="304">
        <f>'TAB10'!$F$30</f>
        <v>0</v>
      </c>
      <c r="T219" s="640">
        <f t="shared" si="861"/>
        <v>0</v>
      </c>
    </row>
    <row r="220" spans="1:20" ht="13.5" customHeight="1" x14ac:dyDescent="0.3">
      <c r="A220" s="815"/>
      <c r="B220" s="657" t="str">
        <f t="shared" si="813"/>
        <v>Cotisations de responsabilisation de l’ONSSAPL</v>
      </c>
      <c r="C220" s="292"/>
      <c r="D220" s="654">
        <f t="shared" ref="D220" si="882">IFERROR(C220/$Q220,0)</f>
        <v>0</v>
      </c>
      <c r="E220" s="292"/>
      <c r="F220" s="654">
        <f t="shared" ref="F220" si="883">IFERROR(E220/$Q220,0)</f>
        <v>0</v>
      </c>
      <c r="G220" s="292"/>
      <c r="H220" s="654">
        <f t="shared" si="824"/>
        <v>0</v>
      </c>
      <c r="I220" s="292"/>
      <c r="J220" s="654">
        <f t="shared" si="826"/>
        <v>0</v>
      </c>
      <c r="K220" s="292"/>
      <c r="L220" s="654">
        <f t="shared" si="828"/>
        <v>0</v>
      </c>
      <c r="M220" s="292"/>
      <c r="N220" s="654">
        <f t="shared" si="830"/>
        <v>0</v>
      </c>
      <c r="O220" s="292"/>
      <c r="P220" s="654">
        <f t="shared" si="832"/>
        <v>0</v>
      </c>
      <c r="Q220" s="184">
        <f t="shared" si="833"/>
        <v>0</v>
      </c>
      <c r="S220" s="304">
        <f>'TAB10'!$F$30</f>
        <v>0</v>
      </c>
      <c r="T220" s="640">
        <f t="shared" si="861"/>
        <v>0</v>
      </c>
    </row>
    <row r="221" spans="1:20" ht="13.5" customHeight="1" x14ac:dyDescent="0.3">
      <c r="A221" s="815"/>
      <c r="B221" s="657" t="str">
        <f t="shared" si="813"/>
        <v>Charges de pension non-capitalisées</v>
      </c>
      <c r="C221" s="292"/>
      <c r="D221" s="654">
        <f t="shared" ref="D221" si="884">IFERROR(C221/$Q221,0)</f>
        <v>0</v>
      </c>
      <c r="E221" s="292"/>
      <c r="F221" s="654">
        <f t="shared" ref="F221" si="885">IFERROR(E221/$Q221,0)</f>
        <v>0</v>
      </c>
      <c r="G221" s="292"/>
      <c r="H221" s="654">
        <f t="shared" si="824"/>
        <v>0</v>
      </c>
      <c r="I221" s="292"/>
      <c r="J221" s="654">
        <f t="shared" si="826"/>
        <v>0</v>
      </c>
      <c r="K221" s="292"/>
      <c r="L221" s="654">
        <f t="shared" si="828"/>
        <v>0</v>
      </c>
      <c r="M221" s="292"/>
      <c r="N221" s="654">
        <f t="shared" si="830"/>
        <v>0</v>
      </c>
      <c r="O221" s="292"/>
      <c r="P221" s="654">
        <f t="shared" si="832"/>
        <v>0</v>
      </c>
      <c r="Q221" s="184">
        <f t="shared" si="833"/>
        <v>0</v>
      </c>
      <c r="S221" s="304">
        <f>'TAB10'!$F$30</f>
        <v>0</v>
      </c>
      <c r="T221" s="640">
        <f t="shared" si="861"/>
        <v>0</v>
      </c>
    </row>
    <row r="222" spans="1:20" ht="13.5" customHeight="1" x14ac:dyDescent="0.3">
      <c r="A222" s="648"/>
      <c r="B222" s="658" t="str">
        <f t="shared" si="813"/>
        <v>OSP</v>
      </c>
      <c r="C222" s="304">
        <f>SUM(C223:C230)</f>
        <v>0</v>
      </c>
      <c r="D222" s="654">
        <f t="shared" ref="D222" si="886">IFERROR(C222/$Q222,0)</f>
        <v>0</v>
      </c>
      <c r="E222" s="304">
        <f t="shared" ref="E222" si="887">SUM(E223:E230)</f>
        <v>0</v>
      </c>
      <c r="F222" s="654">
        <f t="shared" ref="F222" si="888">IFERROR(E222/$Q222,0)</f>
        <v>0</v>
      </c>
      <c r="G222" s="304">
        <f t="shared" ref="G222" si="889">SUM(G223:G230)</f>
        <v>0</v>
      </c>
      <c r="H222" s="654">
        <f t="shared" si="824"/>
        <v>0</v>
      </c>
      <c r="I222" s="304">
        <f t="shared" ref="I222" si="890">SUM(I223:I230)</f>
        <v>0</v>
      </c>
      <c r="J222" s="654">
        <f t="shared" si="826"/>
        <v>0</v>
      </c>
      <c r="K222" s="304">
        <f t="shared" ref="K222" si="891">SUM(K223:K230)</f>
        <v>0</v>
      </c>
      <c r="L222" s="654">
        <f t="shared" si="828"/>
        <v>0</v>
      </c>
      <c r="M222" s="304">
        <f t="shared" ref="M222" si="892">SUM(M223:M230)</f>
        <v>0</v>
      </c>
      <c r="N222" s="654">
        <f t="shared" si="830"/>
        <v>0</v>
      </c>
      <c r="O222" s="304">
        <f t="shared" ref="O222" si="893">SUM(O223:O230)</f>
        <v>0</v>
      </c>
      <c r="P222" s="654">
        <f t="shared" si="832"/>
        <v>0</v>
      </c>
      <c r="Q222" s="184">
        <f t="shared" si="833"/>
        <v>0</v>
      </c>
      <c r="S222" s="304">
        <f>'TAB10'!$F$30</f>
        <v>0</v>
      </c>
      <c r="T222" s="640">
        <f t="shared" si="861"/>
        <v>0</v>
      </c>
    </row>
    <row r="223" spans="1:20" ht="27" x14ac:dyDescent="0.3">
      <c r="A223" s="815" t="s">
        <v>981</v>
      </c>
      <c r="B223" s="657" t="str">
        <f t="shared" si="813"/>
        <v>Charges émanant de factures d’achat d'électricité émises par un fournisseur commercial pour l'alimentation de la clientèle propre du GRD</v>
      </c>
      <c r="C223" s="292"/>
      <c r="D223" s="654">
        <f t="shared" ref="D223" si="894">IFERROR(C223/$Q223,0)</f>
        <v>0</v>
      </c>
      <c r="E223" s="292"/>
      <c r="F223" s="654">
        <f t="shared" ref="F223" si="895">IFERROR(E223/$Q223,0)</f>
        <v>0</v>
      </c>
      <c r="G223" s="292"/>
      <c r="H223" s="654">
        <f t="shared" si="824"/>
        <v>0</v>
      </c>
      <c r="I223" s="292"/>
      <c r="J223" s="654">
        <f t="shared" si="826"/>
        <v>0</v>
      </c>
      <c r="K223" s="292"/>
      <c r="L223" s="654">
        <f t="shared" si="828"/>
        <v>0</v>
      </c>
      <c r="M223" s="292"/>
      <c r="N223" s="654">
        <f t="shared" si="830"/>
        <v>0</v>
      </c>
      <c r="O223" s="292"/>
      <c r="P223" s="654">
        <f t="shared" si="832"/>
        <v>0</v>
      </c>
      <c r="Q223" s="184">
        <f t="shared" si="833"/>
        <v>0</v>
      </c>
      <c r="S223" s="304">
        <f>'TAB10'!$F$30</f>
        <v>0</v>
      </c>
      <c r="T223" s="640">
        <f t="shared" si="861"/>
        <v>0</v>
      </c>
    </row>
    <row r="224" spans="1:20" ht="13.5" customHeight="1" x14ac:dyDescent="0.3">
      <c r="A224" s="815"/>
      <c r="B224" s="657" t="str">
        <f t="shared" si="813"/>
        <v>Charges de distribution supportées par le GRD pour l'alimentation de clientèle propre</v>
      </c>
      <c r="C224" s="292"/>
      <c r="D224" s="654">
        <f t="shared" ref="D224" si="896">IFERROR(C224/$Q224,0)</f>
        <v>0</v>
      </c>
      <c r="E224" s="292"/>
      <c r="F224" s="654">
        <f t="shared" ref="F224" si="897">IFERROR(E224/$Q224,0)</f>
        <v>0</v>
      </c>
      <c r="G224" s="292"/>
      <c r="H224" s="654">
        <f t="shared" si="824"/>
        <v>0</v>
      </c>
      <c r="I224" s="292"/>
      <c r="J224" s="654">
        <f t="shared" si="826"/>
        <v>0</v>
      </c>
      <c r="K224" s="292"/>
      <c r="L224" s="654">
        <f t="shared" si="828"/>
        <v>0</v>
      </c>
      <c r="M224" s="292"/>
      <c r="N224" s="654">
        <f t="shared" si="830"/>
        <v>0</v>
      </c>
      <c r="O224" s="292"/>
      <c r="P224" s="654">
        <f t="shared" si="832"/>
        <v>0</v>
      </c>
      <c r="Q224" s="184">
        <f t="shared" si="833"/>
        <v>0</v>
      </c>
      <c r="S224" s="304">
        <f>'TAB10'!$F$30</f>
        <v>0</v>
      </c>
      <c r="T224" s="640">
        <f t="shared" si="861"/>
        <v>0</v>
      </c>
    </row>
    <row r="225" spans="1:20" ht="13.5" customHeight="1" x14ac:dyDescent="0.3">
      <c r="A225" s="815"/>
      <c r="B225" s="657" t="str">
        <f t="shared" si="813"/>
        <v>Charges de transport supportées par le GRD pour l'alimentation de clientèle propre</v>
      </c>
      <c r="C225" s="292"/>
      <c r="D225" s="654">
        <f t="shared" ref="D225" si="898">IFERROR(C225/$Q225,0)</f>
        <v>0</v>
      </c>
      <c r="E225" s="292"/>
      <c r="F225" s="654">
        <f t="shared" ref="F225" si="899">IFERROR(E225/$Q225,0)</f>
        <v>0</v>
      </c>
      <c r="G225" s="292"/>
      <c r="H225" s="654">
        <f t="shared" si="824"/>
        <v>0</v>
      </c>
      <c r="I225" s="292"/>
      <c r="J225" s="654">
        <f t="shared" si="826"/>
        <v>0</v>
      </c>
      <c r="K225" s="292"/>
      <c r="L225" s="654">
        <f t="shared" si="828"/>
        <v>0</v>
      </c>
      <c r="M225" s="292"/>
      <c r="N225" s="654">
        <f t="shared" si="830"/>
        <v>0</v>
      </c>
      <c r="O225" s="292"/>
      <c r="P225" s="654">
        <f t="shared" si="832"/>
        <v>0</v>
      </c>
      <c r="Q225" s="184">
        <f t="shared" si="833"/>
        <v>0</v>
      </c>
      <c r="S225" s="304">
        <f>'TAB10'!$F$30</f>
        <v>0</v>
      </c>
      <c r="T225" s="640">
        <f t="shared" si="861"/>
        <v>0</v>
      </c>
    </row>
    <row r="226" spans="1:20" ht="27" x14ac:dyDescent="0.3">
      <c r="A226" s="815"/>
      <c r="B226" s="657" t="str">
        <f t="shared" si="813"/>
        <v xml:space="preserve">Produits issus de la facturation de la fourniture d’électricité à la clientèle propre du gestionnaire de réseau de distribution ainsi que le montant de la compensation versée par la CREG </v>
      </c>
      <c r="C226" s="292"/>
      <c r="D226" s="654">
        <f t="shared" ref="D226" si="900">IFERROR(C226/$Q226,0)</f>
        <v>0</v>
      </c>
      <c r="E226" s="292"/>
      <c r="F226" s="654">
        <f t="shared" ref="F226" si="901">IFERROR(E226/$Q226,0)</f>
        <v>0</v>
      </c>
      <c r="G226" s="292"/>
      <c r="H226" s="654">
        <f t="shared" si="824"/>
        <v>0</v>
      </c>
      <c r="I226" s="292"/>
      <c r="J226" s="654">
        <f t="shared" si="826"/>
        <v>0</v>
      </c>
      <c r="K226" s="292"/>
      <c r="L226" s="654">
        <f t="shared" si="828"/>
        <v>0</v>
      </c>
      <c r="M226" s="292"/>
      <c r="N226" s="654">
        <f t="shared" si="830"/>
        <v>0</v>
      </c>
      <c r="O226" s="292"/>
      <c r="P226" s="654">
        <f t="shared" si="832"/>
        <v>0</v>
      </c>
      <c r="Q226" s="184">
        <f t="shared" si="833"/>
        <v>0</v>
      </c>
      <c r="S226" s="304">
        <f>'TAB10'!$F$30</f>
        <v>0</v>
      </c>
      <c r="T226" s="640">
        <f t="shared" si="861"/>
        <v>0</v>
      </c>
    </row>
    <row r="227" spans="1:20" ht="13.5" customHeight="1" x14ac:dyDescent="0.3">
      <c r="A227" s="815"/>
      <c r="B227" s="657" t="str">
        <f t="shared" si="813"/>
        <v xml:space="preserve">Charges d’achat des certificats verts </v>
      </c>
      <c r="C227" s="292"/>
      <c r="D227" s="654">
        <f t="shared" ref="D227" si="902">IFERROR(C227/$Q227,0)</f>
        <v>0</v>
      </c>
      <c r="E227" s="292"/>
      <c r="F227" s="654">
        <f t="shared" ref="F227" si="903">IFERROR(E227/$Q227,0)</f>
        <v>0</v>
      </c>
      <c r="G227" s="292"/>
      <c r="H227" s="654">
        <f t="shared" si="824"/>
        <v>0</v>
      </c>
      <c r="I227" s="292"/>
      <c r="J227" s="654">
        <f t="shared" si="826"/>
        <v>0</v>
      </c>
      <c r="K227" s="292"/>
      <c r="L227" s="654">
        <f t="shared" si="828"/>
        <v>0</v>
      </c>
      <c r="M227" s="292"/>
      <c r="N227" s="654">
        <f t="shared" si="830"/>
        <v>0</v>
      </c>
      <c r="O227" s="292"/>
      <c r="P227" s="654">
        <f t="shared" si="832"/>
        <v>0</v>
      </c>
      <c r="Q227" s="184">
        <f t="shared" si="833"/>
        <v>0</v>
      </c>
      <c r="S227" s="304">
        <f>'TAB10'!$F$30</f>
        <v>0</v>
      </c>
      <c r="T227" s="640">
        <f t="shared" si="861"/>
        <v>0</v>
      </c>
    </row>
    <row r="228" spans="1:20" ht="13.5" customHeight="1" x14ac:dyDescent="0.3">
      <c r="A228" s="815"/>
      <c r="B228" s="657" t="str">
        <f t="shared" si="813"/>
        <v>Primes « Qualiwatt » versées aux utilisateurs de réseau</v>
      </c>
      <c r="C228" s="292"/>
      <c r="D228" s="654">
        <f t="shared" ref="D228" si="904">IFERROR(C228/$Q228,0)</f>
        <v>0</v>
      </c>
      <c r="E228" s="292"/>
      <c r="F228" s="654">
        <f t="shared" ref="F228" si="905">IFERROR(E228/$Q228,0)</f>
        <v>0</v>
      </c>
      <c r="G228" s="292"/>
      <c r="H228" s="654">
        <f t="shared" si="824"/>
        <v>0</v>
      </c>
      <c r="I228" s="292"/>
      <c r="J228" s="654">
        <f t="shared" si="826"/>
        <v>0</v>
      </c>
      <c r="K228" s="292"/>
      <c r="L228" s="654">
        <f t="shared" si="828"/>
        <v>0</v>
      </c>
      <c r="M228" s="292"/>
      <c r="N228" s="654">
        <f t="shared" si="830"/>
        <v>0</v>
      </c>
      <c r="O228" s="292"/>
      <c r="P228" s="654">
        <f t="shared" si="832"/>
        <v>0</v>
      </c>
      <c r="Q228" s="184">
        <f t="shared" si="833"/>
        <v>0</v>
      </c>
      <c r="S228" s="304">
        <f>'TAB10'!$F$30</f>
        <v>0</v>
      </c>
      <c r="T228" s="640">
        <f t="shared" si="861"/>
        <v>0</v>
      </c>
    </row>
    <row r="229" spans="1:20" ht="13.5" customHeight="1" x14ac:dyDescent="0.3">
      <c r="A229" s="815"/>
      <c r="B229" s="657" t="str">
        <f t="shared" si="813"/>
        <v xml:space="preserve">Charges émanant de factures émises par la société FeReSO dans le cadre du processus de réconciliation </v>
      </c>
      <c r="C229" s="292"/>
      <c r="D229" s="654">
        <f t="shared" ref="D229" si="906">IFERROR(C229/$Q229,0)</f>
        <v>0</v>
      </c>
      <c r="E229" s="292"/>
      <c r="F229" s="654">
        <f t="shared" ref="F229" si="907">IFERROR(E229/$Q229,0)</f>
        <v>0</v>
      </c>
      <c r="G229" s="292"/>
      <c r="H229" s="654">
        <f t="shared" si="824"/>
        <v>0</v>
      </c>
      <c r="I229" s="292"/>
      <c r="J229" s="654">
        <f t="shared" si="826"/>
        <v>0</v>
      </c>
      <c r="K229" s="292"/>
      <c r="L229" s="654">
        <f t="shared" si="828"/>
        <v>0</v>
      </c>
      <c r="M229" s="292"/>
      <c r="N229" s="654">
        <f t="shared" si="830"/>
        <v>0</v>
      </c>
      <c r="O229" s="292"/>
      <c r="P229" s="654">
        <f t="shared" si="832"/>
        <v>0</v>
      </c>
      <c r="Q229" s="184">
        <f t="shared" si="833"/>
        <v>0</v>
      </c>
      <c r="S229" s="304">
        <f>'TAB10'!$F$30</f>
        <v>0</v>
      </c>
      <c r="T229" s="640">
        <f t="shared" si="861"/>
        <v>0</v>
      </c>
    </row>
    <row r="230" spans="1:20" ht="13.5" customHeight="1" x14ac:dyDescent="0.3">
      <c r="A230" s="815"/>
      <c r="B230" s="657" t="str">
        <f t="shared" si="813"/>
        <v xml:space="preserve">Indemnités versées aux fournisseurs d’électricité résultant du retard de placement des compteurs à budget </v>
      </c>
      <c r="C230" s="292"/>
      <c r="D230" s="654">
        <f t="shared" ref="D230" si="908">IFERROR(C230/$Q230,0)</f>
        <v>0</v>
      </c>
      <c r="E230" s="292"/>
      <c r="F230" s="654">
        <f t="shared" ref="F230" si="909">IFERROR(E230/$Q230,0)</f>
        <v>0</v>
      </c>
      <c r="G230" s="292"/>
      <c r="H230" s="654">
        <f t="shared" si="824"/>
        <v>0</v>
      </c>
      <c r="I230" s="292"/>
      <c r="J230" s="654">
        <f t="shared" si="826"/>
        <v>0</v>
      </c>
      <c r="K230" s="292"/>
      <c r="L230" s="654">
        <f t="shared" si="828"/>
        <v>0</v>
      </c>
      <c r="M230" s="292"/>
      <c r="N230" s="654">
        <f t="shared" si="830"/>
        <v>0</v>
      </c>
      <c r="O230" s="292"/>
      <c r="P230" s="654">
        <f t="shared" si="832"/>
        <v>0</v>
      </c>
      <c r="Q230" s="184">
        <f t="shared" si="833"/>
        <v>0</v>
      </c>
      <c r="S230" s="304">
        <f>'TAB10'!$F$30</f>
        <v>0</v>
      </c>
      <c r="T230" s="640">
        <f t="shared" si="861"/>
        <v>0</v>
      </c>
    </row>
    <row r="231" spans="1:20" ht="13.5" customHeight="1" x14ac:dyDescent="0.3">
      <c r="A231" s="648"/>
      <c r="B231" s="660" t="str">
        <f t="shared" si="813"/>
        <v>Charges nettes relatives aux projets spécifiques</v>
      </c>
      <c r="C231" s="304">
        <f>SUM(C232:C233)</f>
        <v>0</v>
      </c>
      <c r="D231" s="654">
        <f t="shared" ref="D231" si="910">IFERROR(C231/$Q231,0)</f>
        <v>0</v>
      </c>
      <c r="E231" s="304">
        <f t="shared" ref="E231" si="911">SUM(E232:E233)</f>
        <v>0</v>
      </c>
      <c r="F231" s="654">
        <f t="shared" ref="F231" si="912">IFERROR(E231/$Q231,0)</f>
        <v>0</v>
      </c>
      <c r="G231" s="304">
        <f t="shared" ref="G231" si="913">SUM(G232:G233)</f>
        <v>0</v>
      </c>
      <c r="H231" s="654">
        <f t="shared" si="824"/>
        <v>0</v>
      </c>
      <c r="I231" s="304">
        <f t="shared" ref="I231" si="914">SUM(I232:I233)</f>
        <v>0</v>
      </c>
      <c r="J231" s="654">
        <f t="shared" si="826"/>
        <v>0</v>
      </c>
      <c r="K231" s="304">
        <f t="shared" ref="K231" si="915">SUM(K232:K233)</f>
        <v>0</v>
      </c>
      <c r="L231" s="654">
        <f t="shared" si="828"/>
        <v>0</v>
      </c>
      <c r="M231" s="304">
        <f t="shared" ref="M231" si="916">SUM(M232:M233)</f>
        <v>0</v>
      </c>
      <c r="N231" s="654">
        <f t="shared" si="830"/>
        <v>0</v>
      </c>
      <c r="O231" s="304">
        <f t="shared" ref="O231" si="917">SUM(O232:O233)</f>
        <v>0</v>
      </c>
      <c r="P231" s="654">
        <f t="shared" si="832"/>
        <v>0</v>
      </c>
      <c r="Q231" s="184">
        <f t="shared" si="833"/>
        <v>0</v>
      </c>
      <c r="S231" s="304">
        <f>'TAB10'!$F$30</f>
        <v>0</v>
      </c>
      <c r="T231" s="640">
        <f t="shared" si="861"/>
        <v>0</v>
      </c>
    </row>
    <row r="232" spans="1:20" ht="13.5" customHeight="1" x14ac:dyDescent="0.3">
      <c r="A232" s="816" t="s">
        <v>980</v>
      </c>
      <c r="B232" s="661" t="str">
        <f t="shared" si="813"/>
        <v>Charges nettes fixes</v>
      </c>
      <c r="C232" s="292"/>
      <c r="D232" s="654">
        <f t="shared" ref="D232" si="918">IFERROR(C232/$Q232,0)</f>
        <v>0</v>
      </c>
      <c r="E232" s="292"/>
      <c r="F232" s="654">
        <f t="shared" ref="F232" si="919">IFERROR(E232/$Q232,0)</f>
        <v>0</v>
      </c>
      <c r="G232" s="292"/>
      <c r="H232" s="654">
        <f t="shared" si="824"/>
        <v>0</v>
      </c>
      <c r="I232" s="292"/>
      <c r="J232" s="654">
        <f t="shared" si="826"/>
        <v>0</v>
      </c>
      <c r="K232" s="292"/>
      <c r="L232" s="654">
        <f t="shared" si="828"/>
        <v>0</v>
      </c>
      <c r="M232" s="292"/>
      <c r="N232" s="654">
        <f t="shared" si="830"/>
        <v>0</v>
      </c>
      <c r="O232" s="292"/>
      <c r="P232" s="654">
        <f t="shared" si="832"/>
        <v>0</v>
      </c>
      <c r="Q232" s="184">
        <f t="shared" si="833"/>
        <v>0</v>
      </c>
      <c r="S232" s="304">
        <f>'TAB10'!$F$30</f>
        <v>0</v>
      </c>
      <c r="T232" s="640">
        <f t="shared" si="861"/>
        <v>0</v>
      </c>
    </row>
    <row r="233" spans="1:20" ht="13.5" customHeight="1" x14ac:dyDescent="0.3">
      <c r="A233" s="816"/>
      <c r="B233" s="661" t="str">
        <f t="shared" si="813"/>
        <v>Charges nettes variables</v>
      </c>
      <c r="C233" s="292"/>
      <c r="D233" s="654">
        <f t="shared" ref="D233" si="920">IFERROR(C233/$Q233,0)</f>
        <v>0</v>
      </c>
      <c r="E233" s="292"/>
      <c r="F233" s="654">
        <f t="shared" ref="F233" si="921">IFERROR(E233/$Q233,0)</f>
        <v>0</v>
      </c>
      <c r="G233" s="292"/>
      <c r="H233" s="654">
        <f t="shared" si="824"/>
        <v>0</v>
      </c>
      <c r="I233" s="292"/>
      <c r="J233" s="654">
        <f t="shared" si="826"/>
        <v>0</v>
      </c>
      <c r="K233" s="292"/>
      <c r="L233" s="654">
        <f t="shared" si="828"/>
        <v>0</v>
      </c>
      <c r="M233" s="292"/>
      <c r="N233" s="654">
        <f t="shared" si="830"/>
        <v>0</v>
      </c>
      <c r="O233" s="292"/>
      <c r="P233" s="654">
        <f t="shared" si="832"/>
        <v>0</v>
      </c>
      <c r="Q233" s="184">
        <f t="shared" si="833"/>
        <v>0</v>
      </c>
      <c r="S233" s="304">
        <f>'TAB10'!$F$30</f>
        <v>0</v>
      </c>
      <c r="T233" s="640">
        <f t="shared" si="861"/>
        <v>0</v>
      </c>
    </row>
    <row r="234" spans="1:20" ht="13.5" customHeight="1" x14ac:dyDescent="0.3">
      <c r="A234" s="648"/>
      <c r="B234" s="660" t="str">
        <f t="shared" si="813"/>
        <v>Marge équitable</v>
      </c>
      <c r="C234" s="304">
        <f>SUM(C235:C236)</f>
        <v>0</v>
      </c>
      <c r="D234" s="654">
        <f t="shared" ref="D234" si="922">IFERROR(C234/$Q234,0)</f>
        <v>0</v>
      </c>
      <c r="E234" s="304">
        <f t="shared" ref="E234" si="923">SUM(E235:E236)</f>
        <v>0</v>
      </c>
      <c r="F234" s="654">
        <f t="shared" ref="F234" si="924">IFERROR(E234/$Q234,0)</f>
        <v>0</v>
      </c>
      <c r="G234" s="304">
        <f t="shared" ref="G234" si="925">SUM(G235:G236)</f>
        <v>0</v>
      </c>
      <c r="H234" s="654">
        <f t="shared" si="824"/>
        <v>0</v>
      </c>
      <c r="I234" s="304">
        <f t="shared" ref="I234" si="926">SUM(I235:I236)</f>
        <v>0</v>
      </c>
      <c r="J234" s="654">
        <f t="shared" si="826"/>
        <v>0</v>
      </c>
      <c r="K234" s="304">
        <f t="shared" ref="K234" si="927">SUM(K235:K236)</f>
        <v>0</v>
      </c>
      <c r="L234" s="654">
        <f t="shared" si="828"/>
        <v>0</v>
      </c>
      <c r="M234" s="304">
        <f t="shared" ref="M234" si="928">SUM(M235:M236)</f>
        <v>0</v>
      </c>
      <c r="N234" s="654">
        <f t="shared" si="830"/>
        <v>0</v>
      </c>
      <c r="O234" s="304">
        <f t="shared" ref="O234" si="929">SUM(O235:O236)</f>
        <v>0</v>
      </c>
      <c r="P234" s="654">
        <f t="shared" si="832"/>
        <v>0</v>
      </c>
      <c r="Q234" s="184">
        <f t="shared" si="833"/>
        <v>0</v>
      </c>
      <c r="S234" s="304">
        <f>'TAB10'!$F$30</f>
        <v>0</v>
      </c>
      <c r="T234" s="640">
        <f t="shared" si="861"/>
        <v>0</v>
      </c>
    </row>
    <row r="235" spans="1:20" ht="13.5" customHeight="1" x14ac:dyDescent="0.3">
      <c r="A235" s="817" t="s">
        <v>981</v>
      </c>
      <c r="B235" s="658" t="str">
        <f t="shared" si="813"/>
        <v>Hors OSP</v>
      </c>
      <c r="C235" s="292"/>
      <c r="D235" s="654">
        <f t="shared" ref="D235" si="930">IFERROR(C235/$Q235,0)</f>
        <v>0</v>
      </c>
      <c r="E235" s="292"/>
      <c r="F235" s="654">
        <f t="shared" ref="F235" si="931">IFERROR(E235/$Q235,0)</f>
        <v>0</v>
      </c>
      <c r="G235" s="292"/>
      <c r="H235" s="654">
        <f t="shared" si="824"/>
        <v>0</v>
      </c>
      <c r="I235" s="292"/>
      <c r="J235" s="654">
        <f t="shared" si="826"/>
        <v>0</v>
      </c>
      <c r="K235" s="292"/>
      <c r="L235" s="654">
        <f t="shared" si="828"/>
        <v>0</v>
      </c>
      <c r="M235" s="292"/>
      <c r="N235" s="654">
        <f t="shared" si="830"/>
        <v>0</v>
      </c>
      <c r="O235" s="292"/>
      <c r="P235" s="654">
        <f t="shared" si="832"/>
        <v>0</v>
      </c>
      <c r="Q235" s="184">
        <f t="shared" si="833"/>
        <v>0</v>
      </c>
      <c r="S235" s="304">
        <f>'TAB10'!$F$30</f>
        <v>0</v>
      </c>
      <c r="T235" s="640">
        <f t="shared" si="861"/>
        <v>0</v>
      </c>
    </row>
    <row r="236" spans="1:20" ht="13.5" customHeight="1" x14ac:dyDescent="0.3">
      <c r="A236" s="817"/>
      <c r="B236" s="658" t="str">
        <f t="shared" si="813"/>
        <v>OSP</v>
      </c>
      <c r="C236" s="292"/>
      <c r="D236" s="654">
        <f t="shared" ref="D236" si="932">IFERROR(C236/$Q236,0)</f>
        <v>0</v>
      </c>
      <c r="E236" s="292"/>
      <c r="F236" s="654">
        <f t="shared" ref="F236" si="933">IFERROR(E236/$Q236,0)</f>
        <v>0</v>
      </c>
      <c r="G236" s="292"/>
      <c r="H236" s="654">
        <f t="shared" si="824"/>
        <v>0</v>
      </c>
      <c r="I236" s="292"/>
      <c r="J236" s="654">
        <f t="shared" si="826"/>
        <v>0</v>
      </c>
      <c r="K236" s="292"/>
      <c r="L236" s="654">
        <f t="shared" si="828"/>
        <v>0</v>
      </c>
      <c r="M236" s="292"/>
      <c r="N236" s="654">
        <f t="shared" si="830"/>
        <v>0</v>
      </c>
      <c r="O236" s="292"/>
      <c r="P236" s="654">
        <f t="shared" si="832"/>
        <v>0</v>
      </c>
      <c r="Q236" s="184">
        <f t="shared" si="833"/>
        <v>0</v>
      </c>
      <c r="S236" s="304">
        <f>'TAB10'!$F$30</f>
        <v>0</v>
      </c>
      <c r="T236" s="640">
        <f t="shared" si="861"/>
        <v>0</v>
      </c>
    </row>
    <row r="237" spans="1:20" ht="30" x14ac:dyDescent="0.3">
      <c r="A237" s="649" t="s">
        <v>981</v>
      </c>
      <c r="B237" s="660" t="str">
        <f t="shared" si="813"/>
        <v>Quote-part  des soldes régulatoires années précédentes</v>
      </c>
      <c r="C237" s="292"/>
      <c r="D237" s="654">
        <f t="shared" ref="D237" si="934">IFERROR(C237/$Q237,0)</f>
        <v>0</v>
      </c>
      <c r="E237" s="292"/>
      <c r="F237" s="654">
        <f t="shared" ref="F237" si="935">IFERROR(E237/$Q237,0)</f>
        <v>0</v>
      </c>
      <c r="G237" s="292"/>
      <c r="H237" s="654">
        <f t="shared" si="824"/>
        <v>0</v>
      </c>
      <c r="I237" s="292"/>
      <c r="J237" s="654">
        <f t="shared" si="826"/>
        <v>0</v>
      </c>
      <c r="K237" s="292"/>
      <c r="L237" s="654">
        <f t="shared" si="828"/>
        <v>0</v>
      </c>
      <c r="M237" s="292"/>
      <c r="N237" s="654">
        <f t="shared" si="830"/>
        <v>0</v>
      </c>
      <c r="O237" s="292"/>
      <c r="P237" s="654">
        <f t="shared" si="832"/>
        <v>0</v>
      </c>
      <c r="Q237" s="184">
        <f t="shared" si="833"/>
        <v>0</v>
      </c>
      <c r="S237" s="304">
        <f>'TAB10'!$F$30</f>
        <v>0</v>
      </c>
      <c r="T237" s="640">
        <f t="shared" si="861"/>
        <v>0</v>
      </c>
    </row>
    <row r="238" spans="1:20" x14ac:dyDescent="0.3">
      <c r="B238" s="662" t="str">
        <f t="shared" si="813"/>
        <v>TOTAL</v>
      </c>
      <c r="C238" s="304">
        <f>SUM(C204,C212,C231,C234,C237)</f>
        <v>0</v>
      </c>
      <c r="D238" s="654">
        <f t="shared" ref="D238" si="936">IFERROR(C238/$Q238,0)</f>
        <v>0</v>
      </c>
      <c r="E238" s="304">
        <f t="shared" ref="E238" si="937">SUM(E204,E212,E231,E234,E237)</f>
        <v>0</v>
      </c>
      <c r="F238" s="654">
        <f t="shared" ref="F238" si="938">IFERROR(E238/$Q238,0)</f>
        <v>0</v>
      </c>
      <c r="G238" s="304">
        <f t="shared" ref="G238" si="939">SUM(G204,G212,G231,G234,G237)</f>
        <v>0</v>
      </c>
      <c r="H238" s="654">
        <f t="shared" si="824"/>
        <v>0</v>
      </c>
      <c r="I238" s="304">
        <f t="shared" ref="I238" si="940">SUM(I204,I212,I231,I234,I237)</f>
        <v>0</v>
      </c>
      <c r="J238" s="654">
        <f t="shared" si="826"/>
        <v>0</v>
      </c>
      <c r="K238" s="304">
        <f t="shared" ref="K238" si="941">SUM(K204,K212,K231,K234,K237)</f>
        <v>0</v>
      </c>
      <c r="L238" s="654">
        <f t="shared" si="828"/>
        <v>0</v>
      </c>
      <c r="M238" s="304">
        <f t="shared" ref="M238" si="942">SUM(M204,M212,M231,M234,M237)</f>
        <v>0</v>
      </c>
      <c r="N238" s="654">
        <f t="shared" si="830"/>
        <v>0</v>
      </c>
      <c r="O238" s="304">
        <f t="shared" ref="O238" si="943">SUM(O204,O212,O231,O234,O237)</f>
        <v>0</v>
      </c>
      <c r="P238" s="654">
        <f t="shared" si="832"/>
        <v>0</v>
      </c>
      <c r="Q238" s="184">
        <f t="shared" si="833"/>
        <v>0</v>
      </c>
      <c r="S238" s="304">
        <f>'TAB10'!$F$30</f>
        <v>0</v>
      </c>
      <c r="T238" s="640">
        <f t="shared" si="861"/>
        <v>0</v>
      </c>
    </row>
    <row r="241" spans="2:17" x14ac:dyDescent="0.3">
      <c r="B241" s="822" t="s">
        <v>841</v>
      </c>
      <c r="C241" s="822"/>
      <c r="D241" s="822"/>
      <c r="E241" s="822"/>
      <c r="F241" s="822"/>
      <c r="G241" s="822"/>
      <c r="H241" s="822"/>
      <c r="I241" s="822"/>
      <c r="J241" s="822"/>
      <c r="K241" s="822"/>
      <c r="L241" s="822"/>
      <c r="M241" s="822"/>
      <c r="N241" s="822"/>
      <c r="O241" s="822"/>
      <c r="P241" s="822"/>
      <c r="Q241" s="822"/>
    </row>
    <row r="242" spans="2:17" ht="27" x14ac:dyDescent="0.3">
      <c r="B242" s="563" t="s">
        <v>2</v>
      </c>
      <c r="C242" s="314" t="s">
        <v>666</v>
      </c>
      <c r="D242" s="314"/>
      <c r="E242" s="314" t="s">
        <v>511</v>
      </c>
      <c r="F242" s="314"/>
      <c r="G242" s="314" t="s">
        <v>339</v>
      </c>
      <c r="H242" s="314"/>
      <c r="I242" s="314" t="s">
        <v>512</v>
      </c>
      <c r="J242" s="314"/>
      <c r="K242" s="314" t="s">
        <v>513</v>
      </c>
      <c r="L242" s="314"/>
      <c r="M242" s="314" t="s">
        <v>341</v>
      </c>
      <c r="N242" s="314"/>
      <c r="O242" s="314" t="s">
        <v>343</v>
      </c>
      <c r="P242" s="314"/>
      <c r="Q242" s="626" t="s">
        <v>54</v>
      </c>
    </row>
    <row r="243" spans="2:17" x14ac:dyDescent="0.3">
      <c r="B243" s="663" t="s">
        <v>842</v>
      </c>
      <c r="C243" s="184">
        <f>SUM(C244:C246)</f>
        <v>0</v>
      </c>
      <c r="D243" s="654">
        <f>IFERROR(C243/$Q243,0)</f>
        <v>0</v>
      </c>
      <c r="E243" s="184">
        <f t="shared" ref="E243" si="944">SUM(E244:E246)</f>
        <v>0</v>
      </c>
      <c r="F243" s="654">
        <f>IFERROR(E243/$Q243,0)</f>
        <v>0</v>
      </c>
      <c r="G243" s="184">
        <f t="shared" ref="G243" si="945">SUM(G244:G246)</f>
        <v>0</v>
      </c>
      <c r="H243" s="654">
        <f>IFERROR(G243/$Q243,0)</f>
        <v>0</v>
      </c>
      <c r="I243" s="184">
        <f t="shared" ref="I243" si="946">SUM(I244:I246)</f>
        <v>0</v>
      </c>
      <c r="J243" s="654">
        <f>IFERROR(I243/$Q243,0)</f>
        <v>0</v>
      </c>
      <c r="K243" s="184">
        <f t="shared" ref="K243" si="947">SUM(K244:K246)</f>
        <v>0</v>
      </c>
      <c r="L243" s="654">
        <f>IFERROR(K243/$Q243,0)</f>
        <v>0</v>
      </c>
      <c r="M243" s="184">
        <f t="shared" ref="M243" si="948">SUM(M244:M246)</f>
        <v>0</v>
      </c>
      <c r="N243" s="654">
        <f>IFERROR(M243/$Q243,0)</f>
        <v>0</v>
      </c>
      <c r="O243" s="184">
        <f t="shared" ref="O243" si="949">SUM(O244:O246)</f>
        <v>0</v>
      </c>
      <c r="P243" s="654">
        <f>IFERROR(O243/$Q243,0)</f>
        <v>0</v>
      </c>
      <c r="Q243" s="184">
        <f t="shared" ref="Q243" si="950">SUM(Q244:Q246)</f>
        <v>0</v>
      </c>
    </row>
    <row r="244" spans="2:17" x14ac:dyDescent="0.3">
      <c r="B244" s="657" t="s">
        <v>582</v>
      </c>
      <c r="C244" s="184">
        <f>C209</f>
        <v>0</v>
      </c>
      <c r="D244" s="654">
        <f t="shared" ref="D244" si="951">IFERROR(C244/$Q244,0)</f>
        <v>0</v>
      </c>
      <c r="E244" s="184">
        <f t="shared" ref="E244" si="952">E209</f>
        <v>0</v>
      </c>
      <c r="F244" s="654">
        <f t="shared" ref="F244" si="953">IFERROR(E244/$Q244,0)</f>
        <v>0</v>
      </c>
      <c r="G244" s="184">
        <f t="shared" ref="G244" si="954">G209</f>
        <v>0</v>
      </c>
      <c r="H244" s="654">
        <f t="shared" ref="H244:H249" si="955">IFERROR(G244/$Q244,0)</f>
        <v>0</v>
      </c>
      <c r="I244" s="184">
        <f t="shared" ref="I244" si="956">I209</f>
        <v>0</v>
      </c>
      <c r="J244" s="654">
        <f t="shared" ref="J244:J249" si="957">IFERROR(I244/$Q244,0)</f>
        <v>0</v>
      </c>
      <c r="K244" s="184">
        <f t="shared" ref="K244" si="958">K209</f>
        <v>0</v>
      </c>
      <c r="L244" s="654">
        <f t="shared" ref="L244:L249" si="959">IFERROR(K244/$Q244,0)</f>
        <v>0</v>
      </c>
      <c r="M244" s="184">
        <f t="shared" ref="M244" si="960">M209</f>
        <v>0</v>
      </c>
      <c r="N244" s="654">
        <f t="shared" ref="N244:N249" si="961">IFERROR(M244/$Q244,0)</f>
        <v>0</v>
      </c>
      <c r="O244" s="184">
        <f t="shared" ref="O244" si="962">O209</f>
        <v>0</v>
      </c>
      <c r="P244" s="654">
        <f t="shared" ref="P244:P249" si="963">IFERROR(O244/$Q244,0)</f>
        <v>0</v>
      </c>
      <c r="Q244" s="184">
        <f t="shared" ref="Q244:Q246" si="964">Q209</f>
        <v>0</v>
      </c>
    </row>
    <row r="245" spans="2:17" x14ac:dyDescent="0.3">
      <c r="B245" s="657" t="s">
        <v>583</v>
      </c>
      <c r="C245" s="184">
        <f>C210</f>
        <v>0</v>
      </c>
      <c r="D245" s="654">
        <f t="shared" ref="D245" si="965">IFERROR(C245/$Q245,0)</f>
        <v>0</v>
      </c>
      <c r="E245" s="184">
        <f t="shared" ref="E245" si="966">E210</f>
        <v>0</v>
      </c>
      <c r="F245" s="654">
        <f t="shared" ref="F245" si="967">IFERROR(E245/$Q245,0)</f>
        <v>0</v>
      </c>
      <c r="G245" s="184">
        <f t="shared" ref="G245" si="968">G210</f>
        <v>0</v>
      </c>
      <c r="H245" s="654">
        <f t="shared" si="955"/>
        <v>0</v>
      </c>
      <c r="I245" s="184">
        <f t="shared" ref="I245" si="969">I210</f>
        <v>0</v>
      </c>
      <c r="J245" s="654">
        <f t="shared" si="957"/>
        <v>0</v>
      </c>
      <c r="K245" s="184">
        <f t="shared" ref="K245" si="970">K210</f>
        <v>0</v>
      </c>
      <c r="L245" s="654">
        <f t="shared" si="959"/>
        <v>0</v>
      </c>
      <c r="M245" s="184">
        <f t="shared" ref="M245" si="971">M210</f>
        <v>0</v>
      </c>
      <c r="N245" s="654">
        <f t="shared" si="961"/>
        <v>0</v>
      </c>
      <c r="O245" s="184">
        <f t="shared" ref="O245" si="972">O210</f>
        <v>0</v>
      </c>
      <c r="P245" s="654">
        <f t="shared" si="963"/>
        <v>0</v>
      </c>
      <c r="Q245" s="184">
        <f t="shared" si="964"/>
        <v>0</v>
      </c>
    </row>
    <row r="246" spans="2:17" x14ac:dyDescent="0.3">
      <c r="B246" s="657" t="s">
        <v>572</v>
      </c>
      <c r="C246" s="184">
        <f>C211</f>
        <v>0</v>
      </c>
      <c r="D246" s="654">
        <f t="shared" ref="D246" si="973">IFERROR(C246/$Q246,0)</f>
        <v>0</v>
      </c>
      <c r="E246" s="184">
        <f t="shared" ref="E246" si="974">E211</f>
        <v>0</v>
      </c>
      <c r="F246" s="654">
        <f t="shared" ref="F246" si="975">IFERROR(E246/$Q246,0)</f>
        <v>0</v>
      </c>
      <c r="G246" s="184">
        <f t="shared" ref="G246" si="976">G211</f>
        <v>0</v>
      </c>
      <c r="H246" s="654">
        <f t="shared" si="955"/>
        <v>0</v>
      </c>
      <c r="I246" s="184">
        <f t="shared" ref="I246" si="977">I211</f>
        <v>0</v>
      </c>
      <c r="J246" s="654">
        <f t="shared" si="957"/>
        <v>0</v>
      </c>
      <c r="K246" s="184">
        <f t="shared" ref="K246" si="978">K211</f>
        <v>0</v>
      </c>
      <c r="L246" s="654">
        <f t="shared" si="959"/>
        <v>0</v>
      </c>
      <c r="M246" s="184">
        <f t="shared" ref="M246" si="979">M211</f>
        <v>0</v>
      </c>
      <c r="N246" s="654">
        <f t="shared" si="961"/>
        <v>0</v>
      </c>
      <c r="O246" s="184">
        <f t="shared" ref="O246" si="980">O211</f>
        <v>0</v>
      </c>
      <c r="P246" s="654">
        <f t="shared" si="963"/>
        <v>0</v>
      </c>
      <c r="Q246" s="184">
        <f t="shared" si="964"/>
        <v>0</v>
      </c>
    </row>
    <row r="247" spans="2:17" x14ac:dyDescent="0.3">
      <c r="B247" s="663" t="s">
        <v>843</v>
      </c>
      <c r="C247" s="304">
        <f>C222</f>
        <v>0</v>
      </c>
      <c r="D247" s="654">
        <f t="shared" ref="D247" si="981">IFERROR(C247/$Q247,0)</f>
        <v>0</v>
      </c>
      <c r="E247" s="304">
        <f t="shared" ref="E247" si="982">E222</f>
        <v>0</v>
      </c>
      <c r="F247" s="654">
        <f t="shared" ref="F247" si="983">IFERROR(E247/$Q247,0)</f>
        <v>0</v>
      </c>
      <c r="G247" s="304">
        <f t="shared" ref="G247" si="984">G222</f>
        <v>0</v>
      </c>
      <c r="H247" s="654">
        <f t="shared" si="955"/>
        <v>0</v>
      </c>
      <c r="I247" s="304">
        <f t="shared" ref="I247" si="985">I222</f>
        <v>0</v>
      </c>
      <c r="J247" s="654">
        <f t="shared" si="957"/>
        <v>0</v>
      </c>
      <c r="K247" s="304">
        <f t="shared" ref="K247" si="986">K222</f>
        <v>0</v>
      </c>
      <c r="L247" s="654">
        <f t="shared" si="959"/>
        <v>0</v>
      </c>
      <c r="M247" s="304">
        <f t="shared" ref="M247" si="987">M222</f>
        <v>0</v>
      </c>
      <c r="N247" s="654">
        <f t="shared" si="961"/>
        <v>0</v>
      </c>
      <c r="O247" s="304">
        <f t="shared" ref="O247" si="988">O222</f>
        <v>0</v>
      </c>
      <c r="P247" s="654">
        <f t="shared" si="963"/>
        <v>0</v>
      </c>
      <c r="Q247" s="304">
        <f t="shared" ref="Q247" si="989">Q222</f>
        <v>0</v>
      </c>
    </row>
    <row r="248" spans="2:17" x14ac:dyDescent="0.3">
      <c r="B248" s="663" t="s">
        <v>95</v>
      </c>
      <c r="C248" s="304">
        <f>C236</f>
        <v>0</v>
      </c>
      <c r="D248" s="654">
        <f t="shared" ref="D248" si="990">IFERROR(C248/$Q248,0)</f>
        <v>0</v>
      </c>
      <c r="E248" s="304">
        <f t="shared" ref="E248" si="991">E236</f>
        <v>0</v>
      </c>
      <c r="F248" s="654">
        <f t="shared" ref="F248" si="992">IFERROR(E248/$Q248,0)</f>
        <v>0</v>
      </c>
      <c r="G248" s="304">
        <f t="shared" ref="G248" si="993">G236</f>
        <v>0</v>
      </c>
      <c r="H248" s="654">
        <f t="shared" si="955"/>
        <v>0</v>
      </c>
      <c r="I248" s="304">
        <f t="shared" ref="I248" si="994">I236</f>
        <v>0</v>
      </c>
      <c r="J248" s="654">
        <f t="shared" si="957"/>
        <v>0</v>
      </c>
      <c r="K248" s="304">
        <f t="shared" ref="K248" si="995">K236</f>
        <v>0</v>
      </c>
      <c r="L248" s="654">
        <f t="shared" si="959"/>
        <v>0</v>
      </c>
      <c r="M248" s="304">
        <f t="shared" ref="M248" si="996">M236</f>
        <v>0</v>
      </c>
      <c r="N248" s="654">
        <f t="shared" si="961"/>
        <v>0</v>
      </c>
      <c r="O248" s="304">
        <f t="shared" ref="O248" si="997">O236</f>
        <v>0</v>
      </c>
      <c r="P248" s="654">
        <f t="shared" si="963"/>
        <v>0</v>
      </c>
      <c r="Q248" s="304">
        <f t="shared" ref="Q248" si="998">Q236</f>
        <v>0</v>
      </c>
    </row>
    <row r="249" spans="2:17" x14ac:dyDescent="0.3">
      <c r="B249" s="653" t="s">
        <v>844</v>
      </c>
      <c r="C249" s="304">
        <f>SUM(C243,C247:C248)</f>
        <v>0</v>
      </c>
      <c r="D249" s="654">
        <f t="shared" ref="D249" si="999">IFERROR(C249/$Q249,0)</f>
        <v>0</v>
      </c>
      <c r="E249" s="304">
        <f t="shared" ref="E249" si="1000">SUM(E243,E247:E248)</f>
        <v>0</v>
      </c>
      <c r="F249" s="654">
        <f t="shared" ref="F249" si="1001">IFERROR(E249/$Q249,0)</f>
        <v>0</v>
      </c>
      <c r="G249" s="304">
        <f t="shared" ref="G249" si="1002">SUM(G243,G247:G248)</f>
        <v>0</v>
      </c>
      <c r="H249" s="654">
        <f t="shared" si="955"/>
        <v>0</v>
      </c>
      <c r="I249" s="304">
        <f t="shared" ref="I249" si="1003">SUM(I243,I247:I248)</f>
        <v>0</v>
      </c>
      <c r="J249" s="654">
        <f t="shared" si="957"/>
        <v>0</v>
      </c>
      <c r="K249" s="304">
        <f t="shared" ref="K249" si="1004">SUM(K243,K247:K248)</f>
        <v>0</v>
      </c>
      <c r="L249" s="654">
        <f t="shared" si="959"/>
        <v>0</v>
      </c>
      <c r="M249" s="304">
        <f t="shared" ref="M249" si="1005">SUM(M243,M247:M248)</f>
        <v>0</v>
      </c>
      <c r="N249" s="654">
        <f t="shared" si="961"/>
        <v>0</v>
      </c>
      <c r="O249" s="304">
        <f t="shared" ref="O249" si="1006">SUM(O243,O247:O248)</f>
        <v>0</v>
      </c>
      <c r="P249" s="654">
        <f t="shared" si="963"/>
        <v>0</v>
      </c>
      <c r="Q249" s="304">
        <f t="shared" ref="Q249" si="1007">SUM(Q243,Q247:Q248)</f>
        <v>0</v>
      </c>
    </row>
  </sheetData>
  <mergeCells count="103">
    <mergeCell ref="S6:T6"/>
    <mergeCell ref="S55:T55"/>
    <mergeCell ref="S104:T104"/>
    <mergeCell ref="S153:T153"/>
    <mergeCell ref="S202:T202"/>
    <mergeCell ref="C144:D144"/>
    <mergeCell ref="E144:F144"/>
    <mergeCell ref="G144:H144"/>
    <mergeCell ref="I144:J144"/>
    <mergeCell ref="K144:L144"/>
    <mergeCell ref="M144:N144"/>
    <mergeCell ref="O144:P144"/>
    <mergeCell ref="K46:L46"/>
    <mergeCell ref="M46:N46"/>
    <mergeCell ref="O46:P46"/>
    <mergeCell ref="C95:D95"/>
    <mergeCell ref="E95:F95"/>
    <mergeCell ref="G95:H95"/>
    <mergeCell ref="I95:J95"/>
    <mergeCell ref="K95:L95"/>
    <mergeCell ref="M95:N95"/>
    <mergeCell ref="O95:P95"/>
    <mergeCell ref="B143:Q143"/>
    <mergeCell ref="B94:Q94"/>
    <mergeCell ref="B55:Q55"/>
    <mergeCell ref="C56:D56"/>
    <mergeCell ref="E56:F56"/>
    <mergeCell ref="G56:H56"/>
    <mergeCell ref="I56:J56"/>
    <mergeCell ref="B45:Q45"/>
    <mergeCell ref="B6:Q6"/>
    <mergeCell ref="C7:D7"/>
    <mergeCell ref="E7:F7"/>
    <mergeCell ref="G7:H7"/>
    <mergeCell ref="I7:J7"/>
    <mergeCell ref="K7:L7"/>
    <mergeCell ref="M7:N7"/>
    <mergeCell ref="O7:P7"/>
    <mergeCell ref="K56:L56"/>
    <mergeCell ref="M56:N56"/>
    <mergeCell ref="O56:P56"/>
    <mergeCell ref="C46:D46"/>
    <mergeCell ref="E46:F46"/>
    <mergeCell ref="G46:H46"/>
    <mergeCell ref="I46:J46"/>
    <mergeCell ref="A232:A233"/>
    <mergeCell ref="A235:A236"/>
    <mergeCell ref="A183:A184"/>
    <mergeCell ref="A186:A187"/>
    <mergeCell ref="A213:A221"/>
    <mergeCell ref="A223:A230"/>
    <mergeCell ref="A115:A123"/>
    <mergeCell ref="B241:Q241"/>
    <mergeCell ref="B104:Q104"/>
    <mergeCell ref="C105:D105"/>
    <mergeCell ref="E105:F105"/>
    <mergeCell ref="G105:H105"/>
    <mergeCell ref="I105:J105"/>
    <mergeCell ref="K105:L105"/>
    <mergeCell ref="M105:N105"/>
    <mergeCell ref="O105:P105"/>
    <mergeCell ref="M203:N203"/>
    <mergeCell ref="O203:P203"/>
    <mergeCell ref="B153:Q153"/>
    <mergeCell ref="C154:D154"/>
    <mergeCell ref="E154:F154"/>
    <mergeCell ref="G154:H154"/>
    <mergeCell ref="I154:J154"/>
    <mergeCell ref="K154:L154"/>
    <mergeCell ref="B192:Q192"/>
    <mergeCell ref="B202:Q202"/>
    <mergeCell ref="C203:D203"/>
    <mergeCell ref="E203:F203"/>
    <mergeCell ref="G203:H203"/>
    <mergeCell ref="A76:A83"/>
    <mergeCell ref="A85:A86"/>
    <mergeCell ref="A88:A89"/>
    <mergeCell ref="A164:A172"/>
    <mergeCell ref="I203:J203"/>
    <mergeCell ref="K203:L203"/>
    <mergeCell ref="O193:P193"/>
    <mergeCell ref="M154:N154"/>
    <mergeCell ref="O154:P154"/>
    <mergeCell ref="C193:D193"/>
    <mergeCell ref="E193:F193"/>
    <mergeCell ref="G193:H193"/>
    <mergeCell ref="I193:J193"/>
    <mergeCell ref="K193:L193"/>
    <mergeCell ref="M193:N193"/>
    <mergeCell ref="A9:A15"/>
    <mergeCell ref="A58:A64"/>
    <mergeCell ref="A107:A113"/>
    <mergeCell ref="A156:A162"/>
    <mergeCell ref="A205:A211"/>
    <mergeCell ref="A174:A181"/>
    <mergeCell ref="A125:A132"/>
    <mergeCell ref="A134:A135"/>
    <mergeCell ref="A137:A138"/>
    <mergeCell ref="A17:A25"/>
    <mergeCell ref="A27:A34"/>
    <mergeCell ref="A36:A37"/>
    <mergeCell ref="A39:A40"/>
    <mergeCell ref="A66:A74"/>
  </mergeCells>
  <conditionalFormatting sqref="C18:D25 C13:D15 C10:D11">
    <cfRule type="containsText" dxfId="719" priority="1053" operator="containsText" text="ntitulé">
      <formula>NOT(ISERROR(SEARCH("ntitulé",C10)))</formula>
    </cfRule>
    <cfRule type="containsBlanks" dxfId="718" priority="1054">
      <formula>LEN(TRIM(C10))=0</formula>
    </cfRule>
  </conditionalFormatting>
  <conditionalFormatting sqref="C27:D34">
    <cfRule type="containsText" dxfId="717" priority="1051" operator="containsText" text="ntitulé">
      <formula>NOT(ISERROR(SEARCH("ntitulé",C27)))</formula>
    </cfRule>
    <cfRule type="containsBlanks" dxfId="716" priority="1052">
      <formula>LEN(TRIM(C27))=0</formula>
    </cfRule>
  </conditionalFormatting>
  <conditionalFormatting sqref="C36:D37">
    <cfRule type="containsText" dxfId="715" priority="1049" operator="containsText" text="ntitulé">
      <formula>NOT(ISERROR(SEARCH("ntitulé",C36)))</formula>
    </cfRule>
    <cfRule type="containsBlanks" dxfId="714" priority="1050">
      <formula>LEN(TRIM(C36))=0</formula>
    </cfRule>
  </conditionalFormatting>
  <conditionalFormatting sqref="C39:D40">
    <cfRule type="containsText" dxfId="713" priority="1047" operator="containsText" text="ntitulé">
      <formula>NOT(ISERROR(SEARCH("ntitulé",C39)))</formula>
    </cfRule>
    <cfRule type="containsBlanks" dxfId="712" priority="1048">
      <formula>LEN(TRIM(C39))=0</formula>
    </cfRule>
  </conditionalFormatting>
  <conditionalFormatting sqref="C41:D41">
    <cfRule type="containsText" dxfId="711" priority="1045" operator="containsText" text="ntitulé">
      <formula>NOT(ISERROR(SEARCH("ntitulé",C41)))</formula>
    </cfRule>
    <cfRule type="containsBlanks" dxfId="710" priority="1046">
      <formula>LEN(TRIM(C41))=0</formula>
    </cfRule>
  </conditionalFormatting>
  <conditionalFormatting sqref="F18:F25 F13:F15 F10:F11">
    <cfRule type="containsText" dxfId="709" priority="1043" operator="containsText" text="ntitulé">
      <formula>NOT(ISERROR(SEARCH("ntitulé",F10)))</formula>
    </cfRule>
    <cfRule type="containsBlanks" dxfId="708" priority="1044">
      <formula>LEN(TRIM(F10))=0</formula>
    </cfRule>
  </conditionalFormatting>
  <conditionalFormatting sqref="F27:F34">
    <cfRule type="containsText" dxfId="707" priority="1041" operator="containsText" text="ntitulé">
      <formula>NOT(ISERROR(SEARCH("ntitulé",F27)))</formula>
    </cfRule>
    <cfRule type="containsBlanks" dxfId="706" priority="1042">
      <formula>LEN(TRIM(F27))=0</formula>
    </cfRule>
  </conditionalFormatting>
  <conditionalFormatting sqref="F36:F37">
    <cfRule type="containsText" dxfId="705" priority="1039" operator="containsText" text="ntitulé">
      <formula>NOT(ISERROR(SEARCH("ntitulé",F36)))</formula>
    </cfRule>
    <cfRule type="containsBlanks" dxfId="704" priority="1040">
      <formula>LEN(TRIM(F36))=0</formula>
    </cfRule>
  </conditionalFormatting>
  <conditionalFormatting sqref="F39:F40">
    <cfRule type="containsText" dxfId="703" priority="1037" operator="containsText" text="ntitulé">
      <formula>NOT(ISERROR(SEARCH("ntitulé",F39)))</formula>
    </cfRule>
    <cfRule type="containsBlanks" dxfId="702" priority="1038">
      <formula>LEN(TRIM(F39))=0</formula>
    </cfRule>
  </conditionalFormatting>
  <conditionalFormatting sqref="F41">
    <cfRule type="containsText" dxfId="701" priority="1035" operator="containsText" text="ntitulé">
      <formula>NOT(ISERROR(SEARCH("ntitulé",F41)))</formula>
    </cfRule>
    <cfRule type="containsBlanks" dxfId="700" priority="1036">
      <formula>LEN(TRIM(F41))=0</formula>
    </cfRule>
  </conditionalFormatting>
  <conditionalFormatting sqref="H18:H25 H13:H15 H10:H11">
    <cfRule type="containsText" dxfId="699" priority="1033" operator="containsText" text="ntitulé">
      <formula>NOT(ISERROR(SEARCH("ntitulé",H10)))</formula>
    </cfRule>
    <cfRule type="containsBlanks" dxfId="698" priority="1034">
      <formula>LEN(TRIM(H10))=0</formula>
    </cfRule>
  </conditionalFormatting>
  <conditionalFormatting sqref="H27:H34">
    <cfRule type="containsText" dxfId="697" priority="1031" operator="containsText" text="ntitulé">
      <formula>NOT(ISERROR(SEARCH("ntitulé",H27)))</formula>
    </cfRule>
    <cfRule type="containsBlanks" dxfId="696" priority="1032">
      <formula>LEN(TRIM(H27))=0</formula>
    </cfRule>
  </conditionalFormatting>
  <conditionalFormatting sqref="H36:H37">
    <cfRule type="containsText" dxfId="695" priority="1029" operator="containsText" text="ntitulé">
      <formula>NOT(ISERROR(SEARCH("ntitulé",H36)))</formula>
    </cfRule>
    <cfRule type="containsBlanks" dxfId="694" priority="1030">
      <formula>LEN(TRIM(H36))=0</formula>
    </cfRule>
  </conditionalFormatting>
  <conditionalFormatting sqref="H39:H40">
    <cfRule type="containsText" dxfId="693" priority="1027" operator="containsText" text="ntitulé">
      <formula>NOT(ISERROR(SEARCH("ntitulé",H39)))</formula>
    </cfRule>
    <cfRule type="containsBlanks" dxfId="692" priority="1028">
      <formula>LEN(TRIM(H39))=0</formula>
    </cfRule>
  </conditionalFormatting>
  <conditionalFormatting sqref="H41">
    <cfRule type="containsText" dxfId="691" priority="1025" operator="containsText" text="ntitulé">
      <formula>NOT(ISERROR(SEARCH("ntitulé",H41)))</formula>
    </cfRule>
    <cfRule type="containsBlanks" dxfId="690" priority="1026">
      <formula>LEN(TRIM(H41))=0</formula>
    </cfRule>
  </conditionalFormatting>
  <conditionalFormatting sqref="J18:J25 J13:J15 J10:J11">
    <cfRule type="containsText" dxfId="689" priority="1023" operator="containsText" text="ntitulé">
      <formula>NOT(ISERROR(SEARCH("ntitulé",J10)))</formula>
    </cfRule>
    <cfRule type="containsBlanks" dxfId="688" priority="1024">
      <formula>LEN(TRIM(J10))=0</formula>
    </cfRule>
  </conditionalFormatting>
  <conditionalFormatting sqref="J27:J34">
    <cfRule type="containsText" dxfId="687" priority="1021" operator="containsText" text="ntitulé">
      <formula>NOT(ISERROR(SEARCH("ntitulé",J27)))</formula>
    </cfRule>
    <cfRule type="containsBlanks" dxfId="686" priority="1022">
      <formula>LEN(TRIM(J27))=0</formula>
    </cfRule>
  </conditionalFormatting>
  <conditionalFormatting sqref="J36:J37">
    <cfRule type="containsText" dxfId="685" priority="1019" operator="containsText" text="ntitulé">
      <formula>NOT(ISERROR(SEARCH("ntitulé",J36)))</formula>
    </cfRule>
    <cfRule type="containsBlanks" dxfId="684" priority="1020">
      <formula>LEN(TRIM(J36))=0</formula>
    </cfRule>
  </conditionalFormatting>
  <conditionalFormatting sqref="J39:J40">
    <cfRule type="containsText" dxfId="683" priority="1017" operator="containsText" text="ntitulé">
      <formula>NOT(ISERROR(SEARCH("ntitulé",J39)))</formula>
    </cfRule>
    <cfRule type="containsBlanks" dxfId="682" priority="1018">
      <formula>LEN(TRIM(J39))=0</formula>
    </cfRule>
  </conditionalFormatting>
  <conditionalFormatting sqref="J41">
    <cfRule type="containsText" dxfId="681" priority="1015" operator="containsText" text="ntitulé">
      <formula>NOT(ISERROR(SEARCH("ntitulé",J41)))</formula>
    </cfRule>
    <cfRule type="containsBlanks" dxfId="680" priority="1016">
      <formula>LEN(TRIM(J41))=0</formula>
    </cfRule>
  </conditionalFormatting>
  <conditionalFormatting sqref="L18:L25 L13:L15 L10:L11">
    <cfRule type="containsText" dxfId="679" priority="1013" operator="containsText" text="ntitulé">
      <formula>NOT(ISERROR(SEARCH("ntitulé",L10)))</formula>
    </cfRule>
    <cfRule type="containsBlanks" dxfId="678" priority="1014">
      <formula>LEN(TRIM(L10))=0</formula>
    </cfRule>
  </conditionalFormatting>
  <conditionalFormatting sqref="L27:L34">
    <cfRule type="containsText" dxfId="677" priority="1011" operator="containsText" text="ntitulé">
      <formula>NOT(ISERROR(SEARCH("ntitulé",L27)))</formula>
    </cfRule>
    <cfRule type="containsBlanks" dxfId="676" priority="1012">
      <formula>LEN(TRIM(L27))=0</formula>
    </cfRule>
  </conditionalFormatting>
  <conditionalFormatting sqref="L36:L37">
    <cfRule type="containsText" dxfId="675" priority="1009" operator="containsText" text="ntitulé">
      <formula>NOT(ISERROR(SEARCH("ntitulé",L36)))</formula>
    </cfRule>
    <cfRule type="containsBlanks" dxfId="674" priority="1010">
      <formula>LEN(TRIM(L36))=0</formula>
    </cfRule>
  </conditionalFormatting>
  <conditionalFormatting sqref="L39:L40">
    <cfRule type="containsText" dxfId="673" priority="1007" operator="containsText" text="ntitulé">
      <formula>NOT(ISERROR(SEARCH("ntitulé",L39)))</formula>
    </cfRule>
    <cfRule type="containsBlanks" dxfId="672" priority="1008">
      <formula>LEN(TRIM(L39))=0</formula>
    </cfRule>
  </conditionalFormatting>
  <conditionalFormatting sqref="L41">
    <cfRule type="containsText" dxfId="671" priority="1005" operator="containsText" text="ntitulé">
      <formula>NOT(ISERROR(SEARCH("ntitulé",L41)))</formula>
    </cfRule>
    <cfRule type="containsBlanks" dxfId="670" priority="1006">
      <formula>LEN(TRIM(L41))=0</formula>
    </cfRule>
  </conditionalFormatting>
  <conditionalFormatting sqref="N18:N25 N13:N15 N10:N11">
    <cfRule type="containsText" dxfId="669" priority="1003" operator="containsText" text="ntitulé">
      <formula>NOT(ISERROR(SEARCH("ntitulé",N10)))</formula>
    </cfRule>
    <cfRule type="containsBlanks" dxfId="668" priority="1004">
      <formula>LEN(TRIM(N10))=0</formula>
    </cfRule>
  </conditionalFormatting>
  <conditionalFormatting sqref="N27:N34">
    <cfRule type="containsText" dxfId="667" priority="1001" operator="containsText" text="ntitulé">
      <formula>NOT(ISERROR(SEARCH("ntitulé",N27)))</formula>
    </cfRule>
    <cfRule type="containsBlanks" dxfId="666" priority="1002">
      <formula>LEN(TRIM(N27))=0</formula>
    </cfRule>
  </conditionalFormatting>
  <conditionalFormatting sqref="N36:N37">
    <cfRule type="containsText" dxfId="665" priority="999" operator="containsText" text="ntitulé">
      <formula>NOT(ISERROR(SEARCH("ntitulé",N36)))</formula>
    </cfRule>
    <cfRule type="containsBlanks" dxfId="664" priority="1000">
      <formula>LEN(TRIM(N36))=0</formula>
    </cfRule>
  </conditionalFormatting>
  <conditionalFormatting sqref="N39:N40">
    <cfRule type="containsText" dxfId="663" priority="997" operator="containsText" text="ntitulé">
      <formula>NOT(ISERROR(SEARCH("ntitulé",N39)))</formula>
    </cfRule>
    <cfRule type="containsBlanks" dxfId="662" priority="998">
      <formula>LEN(TRIM(N39))=0</formula>
    </cfRule>
  </conditionalFormatting>
  <conditionalFormatting sqref="N41">
    <cfRule type="containsText" dxfId="661" priority="995" operator="containsText" text="ntitulé">
      <formula>NOT(ISERROR(SEARCH("ntitulé",N41)))</formula>
    </cfRule>
    <cfRule type="containsBlanks" dxfId="660" priority="996">
      <formula>LEN(TRIM(N41))=0</formula>
    </cfRule>
  </conditionalFormatting>
  <conditionalFormatting sqref="P18:P25 P13:P15 P10:P11">
    <cfRule type="containsText" dxfId="659" priority="993" operator="containsText" text="ntitulé">
      <formula>NOT(ISERROR(SEARCH("ntitulé",P10)))</formula>
    </cfRule>
    <cfRule type="containsBlanks" dxfId="658" priority="994">
      <formula>LEN(TRIM(P10))=0</formula>
    </cfRule>
  </conditionalFormatting>
  <conditionalFormatting sqref="P27:P34">
    <cfRule type="containsText" dxfId="657" priority="991" operator="containsText" text="ntitulé">
      <formula>NOT(ISERROR(SEARCH("ntitulé",P27)))</formula>
    </cfRule>
    <cfRule type="containsBlanks" dxfId="656" priority="992">
      <formula>LEN(TRIM(P27))=0</formula>
    </cfRule>
  </conditionalFormatting>
  <conditionalFormatting sqref="P36:P37">
    <cfRule type="containsText" dxfId="655" priority="989" operator="containsText" text="ntitulé">
      <formula>NOT(ISERROR(SEARCH("ntitulé",P36)))</formula>
    </cfRule>
    <cfRule type="containsBlanks" dxfId="654" priority="990">
      <formula>LEN(TRIM(P36))=0</formula>
    </cfRule>
  </conditionalFormatting>
  <conditionalFormatting sqref="P39:P40">
    <cfRule type="containsText" dxfId="653" priority="987" operator="containsText" text="ntitulé">
      <formula>NOT(ISERROR(SEARCH("ntitulé",P39)))</formula>
    </cfRule>
    <cfRule type="containsBlanks" dxfId="652" priority="988">
      <formula>LEN(TRIM(P39))=0</formula>
    </cfRule>
  </conditionalFormatting>
  <conditionalFormatting sqref="P41">
    <cfRule type="containsText" dxfId="651" priority="985" operator="containsText" text="ntitulé">
      <formula>NOT(ISERROR(SEARCH("ntitulé",P41)))</formula>
    </cfRule>
    <cfRule type="containsBlanks" dxfId="650" priority="986">
      <formula>LEN(TRIM(P41))=0</formula>
    </cfRule>
  </conditionalFormatting>
  <conditionalFormatting sqref="D52:D53 D49:D50">
    <cfRule type="containsText" dxfId="649" priority="983" operator="containsText" text="ntitulé">
      <formula>NOT(ISERROR(SEARCH("ntitulé",D49)))</formula>
    </cfRule>
    <cfRule type="containsBlanks" dxfId="648" priority="984">
      <formula>LEN(TRIM(D49))=0</formula>
    </cfRule>
  </conditionalFormatting>
  <conditionalFormatting sqref="J52:J53 J49:J50">
    <cfRule type="containsText" dxfId="647" priority="969" operator="containsText" text="ntitulé">
      <formula>NOT(ISERROR(SEARCH("ntitulé",J49)))</formula>
    </cfRule>
    <cfRule type="containsBlanks" dxfId="646" priority="970">
      <formula>LEN(TRIM(J49))=0</formula>
    </cfRule>
  </conditionalFormatting>
  <conditionalFormatting sqref="L52:L53 L49:L50">
    <cfRule type="containsText" dxfId="645" priority="967" operator="containsText" text="ntitulé">
      <formula>NOT(ISERROR(SEARCH("ntitulé",L49)))</formula>
    </cfRule>
    <cfRule type="containsBlanks" dxfId="644" priority="968">
      <formula>LEN(TRIM(L49))=0</formula>
    </cfRule>
  </conditionalFormatting>
  <conditionalFormatting sqref="N52:N53 N49:N50">
    <cfRule type="containsText" dxfId="643" priority="965" operator="containsText" text="ntitulé">
      <formula>NOT(ISERROR(SEARCH("ntitulé",N49)))</formula>
    </cfRule>
    <cfRule type="containsBlanks" dxfId="642" priority="966">
      <formula>LEN(TRIM(N49))=0</formula>
    </cfRule>
  </conditionalFormatting>
  <conditionalFormatting sqref="P52:P53 P49:P50">
    <cfRule type="containsText" dxfId="641" priority="963" operator="containsText" text="ntitulé">
      <formula>NOT(ISERROR(SEARCH("ntitulé",P49)))</formula>
    </cfRule>
    <cfRule type="containsBlanks" dxfId="640" priority="964">
      <formula>LEN(TRIM(P49))=0</formula>
    </cfRule>
  </conditionalFormatting>
  <conditionalFormatting sqref="F52:F53 F49:F50">
    <cfRule type="containsText" dxfId="639" priority="973" operator="containsText" text="ntitulé">
      <formula>NOT(ISERROR(SEARCH("ntitulé",F49)))</formula>
    </cfRule>
    <cfRule type="containsBlanks" dxfId="638" priority="974">
      <formula>LEN(TRIM(F49))=0</formula>
    </cfRule>
  </conditionalFormatting>
  <conditionalFormatting sqref="H52:H53 H49:H50">
    <cfRule type="containsText" dxfId="637" priority="971" operator="containsText" text="ntitulé">
      <formula>NOT(ISERROR(SEARCH("ntitulé",H49)))</formula>
    </cfRule>
    <cfRule type="containsBlanks" dxfId="636" priority="972">
      <formula>LEN(TRIM(H49))=0</formula>
    </cfRule>
  </conditionalFormatting>
  <conditionalFormatting sqref="J248:J249 J245:J246">
    <cfRule type="containsText" dxfId="635" priority="633" operator="containsText" text="ntitulé">
      <formula>NOT(ISERROR(SEARCH("ntitulé",J245)))</formula>
    </cfRule>
    <cfRule type="containsBlanks" dxfId="634" priority="634">
      <formula>LEN(TRIM(J245))=0</formula>
    </cfRule>
  </conditionalFormatting>
  <conditionalFormatting sqref="L248:L249 L245:L246">
    <cfRule type="containsText" dxfId="633" priority="631" operator="containsText" text="ntitulé">
      <formula>NOT(ISERROR(SEARCH("ntitulé",L245)))</formula>
    </cfRule>
    <cfRule type="containsBlanks" dxfId="632" priority="632">
      <formula>LEN(TRIM(L245))=0</formula>
    </cfRule>
  </conditionalFormatting>
  <conditionalFormatting sqref="N248:N249 N245:N246">
    <cfRule type="containsText" dxfId="631" priority="629" operator="containsText" text="ntitulé">
      <formula>NOT(ISERROR(SEARCH("ntitulé",N245)))</formula>
    </cfRule>
    <cfRule type="containsBlanks" dxfId="630" priority="630">
      <formula>LEN(TRIM(N245))=0</formula>
    </cfRule>
  </conditionalFormatting>
  <conditionalFormatting sqref="P248:P249 P245:P246">
    <cfRule type="containsText" dxfId="629" priority="627" operator="containsText" text="ntitulé">
      <formula>NOT(ISERROR(SEARCH("ntitulé",P245)))</formula>
    </cfRule>
    <cfRule type="containsBlanks" dxfId="628" priority="628">
      <formula>LEN(TRIM(P245))=0</formula>
    </cfRule>
  </conditionalFormatting>
  <conditionalFormatting sqref="D248:D249 D245:D246">
    <cfRule type="containsText" dxfId="627" priority="639" operator="containsText" text="ntitulé">
      <formula>NOT(ISERROR(SEARCH("ntitulé",D245)))</formula>
    </cfRule>
    <cfRule type="containsBlanks" dxfId="626" priority="640">
      <formula>LEN(TRIM(D245))=0</formula>
    </cfRule>
  </conditionalFormatting>
  <conditionalFormatting sqref="F248:F249 F245:F246">
    <cfRule type="containsText" dxfId="625" priority="637" operator="containsText" text="ntitulé">
      <formula>NOT(ISERROR(SEARCH("ntitulé",F245)))</formula>
    </cfRule>
    <cfRule type="containsBlanks" dxfId="624" priority="638">
      <formula>LEN(TRIM(F245))=0</formula>
    </cfRule>
  </conditionalFormatting>
  <conditionalFormatting sqref="H248:H249 H245:H246">
    <cfRule type="containsText" dxfId="623" priority="635" operator="containsText" text="ntitulé">
      <formula>NOT(ISERROR(SEARCH("ntitulé",H245)))</formula>
    </cfRule>
    <cfRule type="containsBlanks" dxfId="622" priority="636">
      <formula>LEN(TRIM(H245))=0</formula>
    </cfRule>
  </conditionalFormatting>
  <conditionalFormatting sqref="E18:E25 E13:E15 E10:E11">
    <cfRule type="containsText" dxfId="621" priority="623" operator="containsText" text="ntitulé">
      <formula>NOT(ISERROR(SEARCH("ntitulé",E10)))</formula>
    </cfRule>
    <cfRule type="containsBlanks" dxfId="620" priority="624">
      <formula>LEN(TRIM(E10))=0</formula>
    </cfRule>
  </conditionalFormatting>
  <conditionalFormatting sqref="E27:E34">
    <cfRule type="containsText" dxfId="619" priority="621" operator="containsText" text="ntitulé">
      <formula>NOT(ISERROR(SEARCH("ntitulé",E27)))</formula>
    </cfRule>
    <cfRule type="containsBlanks" dxfId="618" priority="622">
      <formula>LEN(TRIM(E27))=0</formula>
    </cfRule>
  </conditionalFormatting>
  <conditionalFormatting sqref="E36:E37">
    <cfRule type="containsText" dxfId="617" priority="619" operator="containsText" text="ntitulé">
      <formula>NOT(ISERROR(SEARCH("ntitulé",E36)))</formula>
    </cfRule>
    <cfRule type="containsBlanks" dxfId="616" priority="620">
      <formula>LEN(TRIM(E36))=0</formula>
    </cfRule>
  </conditionalFormatting>
  <conditionalFormatting sqref="E39:E40">
    <cfRule type="containsText" dxfId="615" priority="617" operator="containsText" text="ntitulé">
      <formula>NOT(ISERROR(SEARCH("ntitulé",E39)))</formula>
    </cfRule>
    <cfRule type="containsBlanks" dxfId="614" priority="618">
      <formula>LEN(TRIM(E39))=0</formula>
    </cfRule>
  </conditionalFormatting>
  <conditionalFormatting sqref="E41">
    <cfRule type="containsText" dxfId="613" priority="615" operator="containsText" text="ntitulé">
      <formula>NOT(ISERROR(SEARCH("ntitulé",E41)))</formula>
    </cfRule>
    <cfRule type="containsBlanks" dxfId="612" priority="616">
      <formula>LEN(TRIM(E41))=0</formula>
    </cfRule>
  </conditionalFormatting>
  <conditionalFormatting sqref="G18:G25 G13:G15 G10:G11">
    <cfRule type="containsText" dxfId="611" priority="613" operator="containsText" text="ntitulé">
      <formula>NOT(ISERROR(SEARCH("ntitulé",G10)))</formula>
    </cfRule>
    <cfRule type="containsBlanks" dxfId="610" priority="614">
      <formula>LEN(TRIM(G10))=0</formula>
    </cfRule>
  </conditionalFormatting>
  <conditionalFormatting sqref="G27:G34">
    <cfRule type="containsText" dxfId="609" priority="611" operator="containsText" text="ntitulé">
      <formula>NOT(ISERROR(SEARCH("ntitulé",G27)))</formula>
    </cfRule>
    <cfRule type="containsBlanks" dxfId="608" priority="612">
      <formula>LEN(TRIM(G27))=0</formula>
    </cfRule>
  </conditionalFormatting>
  <conditionalFormatting sqref="G36:G37">
    <cfRule type="containsText" dxfId="607" priority="609" operator="containsText" text="ntitulé">
      <formula>NOT(ISERROR(SEARCH("ntitulé",G36)))</formula>
    </cfRule>
    <cfRule type="containsBlanks" dxfId="606" priority="610">
      <formula>LEN(TRIM(G36))=0</formula>
    </cfRule>
  </conditionalFormatting>
  <conditionalFormatting sqref="G39:G40">
    <cfRule type="containsText" dxfId="605" priority="607" operator="containsText" text="ntitulé">
      <formula>NOT(ISERROR(SEARCH("ntitulé",G39)))</formula>
    </cfRule>
    <cfRule type="containsBlanks" dxfId="604" priority="608">
      <formula>LEN(TRIM(G39))=0</formula>
    </cfRule>
  </conditionalFormatting>
  <conditionalFormatting sqref="G41">
    <cfRule type="containsText" dxfId="603" priority="605" operator="containsText" text="ntitulé">
      <formula>NOT(ISERROR(SEARCH("ntitulé",G41)))</formula>
    </cfRule>
    <cfRule type="containsBlanks" dxfId="602" priority="606">
      <formula>LEN(TRIM(G41))=0</formula>
    </cfRule>
  </conditionalFormatting>
  <conditionalFormatting sqref="I18:I25 I13:I15 I10:I11">
    <cfRule type="containsText" dxfId="601" priority="603" operator="containsText" text="ntitulé">
      <formula>NOT(ISERROR(SEARCH("ntitulé",I10)))</formula>
    </cfRule>
    <cfRule type="containsBlanks" dxfId="600" priority="604">
      <formula>LEN(TRIM(I10))=0</formula>
    </cfRule>
  </conditionalFormatting>
  <conditionalFormatting sqref="I27:I34">
    <cfRule type="containsText" dxfId="599" priority="601" operator="containsText" text="ntitulé">
      <formula>NOT(ISERROR(SEARCH("ntitulé",I27)))</formula>
    </cfRule>
    <cfRule type="containsBlanks" dxfId="598" priority="602">
      <formula>LEN(TRIM(I27))=0</formula>
    </cfRule>
  </conditionalFormatting>
  <conditionalFormatting sqref="I36:I37">
    <cfRule type="containsText" dxfId="597" priority="599" operator="containsText" text="ntitulé">
      <formula>NOT(ISERROR(SEARCH("ntitulé",I36)))</formula>
    </cfRule>
    <cfRule type="containsBlanks" dxfId="596" priority="600">
      <formula>LEN(TRIM(I36))=0</formula>
    </cfRule>
  </conditionalFormatting>
  <conditionalFormatting sqref="I39:I40">
    <cfRule type="containsText" dxfId="595" priority="597" operator="containsText" text="ntitulé">
      <formula>NOT(ISERROR(SEARCH("ntitulé",I39)))</formula>
    </cfRule>
    <cfRule type="containsBlanks" dxfId="594" priority="598">
      <formula>LEN(TRIM(I39))=0</formula>
    </cfRule>
  </conditionalFormatting>
  <conditionalFormatting sqref="I41">
    <cfRule type="containsText" dxfId="593" priority="595" operator="containsText" text="ntitulé">
      <formula>NOT(ISERROR(SEARCH("ntitulé",I41)))</formula>
    </cfRule>
    <cfRule type="containsBlanks" dxfId="592" priority="596">
      <formula>LEN(TRIM(I41))=0</formula>
    </cfRule>
  </conditionalFormatting>
  <conditionalFormatting sqref="K18:K25 K13:K15 K10:K11">
    <cfRule type="containsText" dxfId="591" priority="593" operator="containsText" text="ntitulé">
      <formula>NOT(ISERROR(SEARCH("ntitulé",K10)))</formula>
    </cfRule>
    <cfRule type="containsBlanks" dxfId="590" priority="594">
      <formula>LEN(TRIM(K10))=0</formula>
    </cfRule>
  </conditionalFormatting>
  <conditionalFormatting sqref="K27:K34">
    <cfRule type="containsText" dxfId="589" priority="591" operator="containsText" text="ntitulé">
      <formula>NOT(ISERROR(SEARCH("ntitulé",K27)))</formula>
    </cfRule>
    <cfRule type="containsBlanks" dxfId="588" priority="592">
      <formula>LEN(TRIM(K27))=0</formula>
    </cfRule>
  </conditionalFormatting>
  <conditionalFormatting sqref="K36:K37">
    <cfRule type="containsText" dxfId="587" priority="589" operator="containsText" text="ntitulé">
      <formula>NOT(ISERROR(SEARCH("ntitulé",K36)))</formula>
    </cfRule>
    <cfRule type="containsBlanks" dxfId="586" priority="590">
      <formula>LEN(TRIM(K36))=0</formula>
    </cfRule>
  </conditionalFormatting>
  <conditionalFormatting sqref="K39:K40">
    <cfRule type="containsText" dxfId="585" priority="587" operator="containsText" text="ntitulé">
      <formula>NOT(ISERROR(SEARCH("ntitulé",K39)))</formula>
    </cfRule>
    <cfRule type="containsBlanks" dxfId="584" priority="588">
      <formula>LEN(TRIM(K39))=0</formula>
    </cfRule>
  </conditionalFormatting>
  <conditionalFormatting sqref="K41">
    <cfRule type="containsText" dxfId="583" priority="585" operator="containsText" text="ntitulé">
      <formula>NOT(ISERROR(SEARCH("ntitulé",K41)))</formula>
    </cfRule>
    <cfRule type="containsBlanks" dxfId="582" priority="586">
      <formula>LEN(TRIM(K41))=0</formula>
    </cfRule>
  </conditionalFormatting>
  <conditionalFormatting sqref="M18:M25 M13:M15 M10:M11">
    <cfRule type="containsText" dxfId="581" priority="583" operator="containsText" text="ntitulé">
      <formula>NOT(ISERROR(SEARCH("ntitulé",M10)))</formula>
    </cfRule>
    <cfRule type="containsBlanks" dxfId="580" priority="584">
      <formula>LEN(TRIM(M10))=0</formula>
    </cfRule>
  </conditionalFormatting>
  <conditionalFormatting sqref="M27:M34">
    <cfRule type="containsText" dxfId="579" priority="581" operator="containsText" text="ntitulé">
      <formula>NOT(ISERROR(SEARCH("ntitulé",M27)))</formula>
    </cfRule>
    <cfRule type="containsBlanks" dxfId="578" priority="582">
      <formula>LEN(TRIM(M27))=0</formula>
    </cfRule>
  </conditionalFormatting>
  <conditionalFormatting sqref="M36:M37">
    <cfRule type="containsText" dxfId="577" priority="579" operator="containsText" text="ntitulé">
      <formula>NOT(ISERROR(SEARCH("ntitulé",M36)))</formula>
    </cfRule>
    <cfRule type="containsBlanks" dxfId="576" priority="580">
      <formula>LEN(TRIM(M36))=0</formula>
    </cfRule>
  </conditionalFormatting>
  <conditionalFormatting sqref="M39:M40">
    <cfRule type="containsText" dxfId="575" priority="577" operator="containsText" text="ntitulé">
      <formula>NOT(ISERROR(SEARCH("ntitulé",M39)))</formula>
    </cfRule>
    <cfRule type="containsBlanks" dxfId="574" priority="578">
      <formula>LEN(TRIM(M39))=0</formula>
    </cfRule>
  </conditionalFormatting>
  <conditionalFormatting sqref="M41">
    <cfRule type="containsText" dxfId="573" priority="575" operator="containsText" text="ntitulé">
      <formula>NOT(ISERROR(SEARCH("ntitulé",M41)))</formula>
    </cfRule>
    <cfRule type="containsBlanks" dxfId="572" priority="576">
      <formula>LEN(TRIM(M41))=0</formula>
    </cfRule>
  </conditionalFormatting>
  <conditionalFormatting sqref="O18:O25 O13:O15 O10:O11">
    <cfRule type="containsText" dxfId="571" priority="573" operator="containsText" text="ntitulé">
      <formula>NOT(ISERROR(SEARCH("ntitulé",O10)))</formula>
    </cfRule>
    <cfRule type="containsBlanks" dxfId="570" priority="574">
      <formula>LEN(TRIM(O10))=0</formula>
    </cfRule>
  </conditionalFormatting>
  <conditionalFormatting sqref="O27:O34">
    <cfRule type="containsText" dxfId="569" priority="571" operator="containsText" text="ntitulé">
      <formula>NOT(ISERROR(SEARCH("ntitulé",O27)))</formula>
    </cfRule>
    <cfRule type="containsBlanks" dxfId="568" priority="572">
      <formula>LEN(TRIM(O27))=0</formula>
    </cfRule>
  </conditionalFormatting>
  <conditionalFormatting sqref="O36:O37">
    <cfRule type="containsText" dxfId="567" priority="569" operator="containsText" text="ntitulé">
      <formula>NOT(ISERROR(SEARCH("ntitulé",O36)))</formula>
    </cfRule>
    <cfRule type="containsBlanks" dxfId="566" priority="570">
      <formula>LEN(TRIM(O36))=0</formula>
    </cfRule>
  </conditionalFormatting>
  <conditionalFormatting sqref="O39:O40">
    <cfRule type="containsText" dxfId="565" priority="567" operator="containsText" text="ntitulé">
      <formula>NOT(ISERROR(SEARCH("ntitulé",O39)))</formula>
    </cfRule>
    <cfRule type="containsBlanks" dxfId="564" priority="568">
      <formula>LEN(TRIM(O39))=0</formula>
    </cfRule>
  </conditionalFormatting>
  <conditionalFormatting sqref="O41">
    <cfRule type="containsText" dxfId="563" priority="565" operator="containsText" text="ntitulé">
      <formula>NOT(ISERROR(SEARCH("ntitulé",O41)))</formula>
    </cfRule>
    <cfRule type="containsBlanks" dxfId="562" priority="566">
      <formula>LEN(TRIM(O41))=0</formula>
    </cfRule>
  </conditionalFormatting>
  <conditionalFormatting sqref="C67:D74 C62:D64 C59:D60">
    <cfRule type="containsText" dxfId="561" priority="563" operator="containsText" text="ntitulé">
      <formula>NOT(ISERROR(SEARCH("ntitulé",C59)))</formula>
    </cfRule>
    <cfRule type="containsBlanks" dxfId="560" priority="564">
      <formula>LEN(TRIM(C59))=0</formula>
    </cfRule>
  </conditionalFormatting>
  <conditionalFormatting sqref="C76:D83">
    <cfRule type="containsText" dxfId="559" priority="561" operator="containsText" text="ntitulé">
      <formula>NOT(ISERROR(SEARCH("ntitulé",C76)))</formula>
    </cfRule>
    <cfRule type="containsBlanks" dxfId="558" priority="562">
      <formula>LEN(TRIM(C76))=0</formula>
    </cfRule>
  </conditionalFormatting>
  <conditionalFormatting sqref="C85:D86">
    <cfRule type="containsText" dxfId="557" priority="559" operator="containsText" text="ntitulé">
      <formula>NOT(ISERROR(SEARCH("ntitulé",C85)))</formula>
    </cfRule>
    <cfRule type="containsBlanks" dxfId="556" priority="560">
      <formula>LEN(TRIM(C85))=0</formula>
    </cfRule>
  </conditionalFormatting>
  <conditionalFormatting sqref="C88:D89">
    <cfRule type="containsText" dxfId="555" priority="557" operator="containsText" text="ntitulé">
      <formula>NOT(ISERROR(SEARCH("ntitulé",C88)))</formula>
    </cfRule>
    <cfRule type="containsBlanks" dxfId="554" priority="558">
      <formula>LEN(TRIM(C88))=0</formula>
    </cfRule>
  </conditionalFormatting>
  <conditionalFormatting sqref="C90:D90">
    <cfRule type="containsText" dxfId="553" priority="555" operator="containsText" text="ntitulé">
      <formula>NOT(ISERROR(SEARCH("ntitulé",C90)))</formula>
    </cfRule>
    <cfRule type="containsBlanks" dxfId="552" priority="556">
      <formula>LEN(TRIM(C90))=0</formula>
    </cfRule>
  </conditionalFormatting>
  <conditionalFormatting sqref="F67:F74 F62:F64 F59:F60">
    <cfRule type="containsText" dxfId="551" priority="553" operator="containsText" text="ntitulé">
      <formula>NOT(ISERROR(SEARCH("ntitulé",F59)))</formula>
    </cfRule>
    <cfRule type="containsBlanks" dxfId="550" priority="554">
      <formula>LEN(TRIM(F59))=0</formula>
    </cfRule>
  </conditionalFormatting>
  <conditionalFormatting sqref="F76:F83">
    <cfRule type="containsText" dxfId="549" priority="551" operator="containsText" text="ntitulé">
      <formula>NOT(ISERROR(SEARCH("ntitulé",F76)))</formula>
    </cfRule>
    <cfRule type="containsBlanks" dxfId="548" priority="552">
      <formula>LEN(TRIM(F76))=0</formula>
    </cfRule>
  </conditionalFormatting>
  <conditionalFormatting sqref="F85:F86">
    <cfRule type="containsText" dxfId="547" priority="549" operator="containsText" text="ntitulé">
      <formula>NOT(ISERROR(SEARCH("ntitulé",F85)))</formula>
    </cfRule>
    <cfRule type="containsBlanks" dxfId="546" priority="550">
      <formula>LEN(TRIM(F85))=0</formula>
    </cfRule>
  </conditionalFormatting>
  <conditionalFormatting sqref="F88:F89">
    <cfRule type="containsText" dxfId="545" priority="547" operator="containsText" text="ntitulé">
      <formula>NOT(ISERROR(SEARCH("ntitulé",F88)))</formula>
    </cfRule>
    <cfRule type="containsBlanks" dxfId="544" priority="548">
      <formula>LEN(TRIM(F88))=0</formula>
    </cfRule>
  </conditionalFormatting>
  <conditionalFormatting sqref="F90">
    <cfRule type="containsText" dxfId="543" priority="545" operator="containsText" text="ntitulé">
      <formula>NOT(ISERROR(SEARCH("ntitulé",F90)))</formula>
    </cfRule>
    <cfRule type="containsBlanks" dxfId="542" priority="546">
      <formula>LEN(TRIM(F90))=0</formula>
    </cfRule>
  </conditionalFormatting>
  <conditionalFormatting sqref="H67:H74 H62:H64 H59:H60">
    <cfRule type="containsText" dxfId="541" priority="543" operator="containsText" text="ntitulé">
      <formula>NOT(ISERROR(SEARCH("ntitulé",H59)))</formula>
    </cfRule>
    <cfRule type="containsBlanks" dxfId="540" priority="544">
      <formula>LEN(TRIM(H59))=0</formula>
    </cfRule>
  </conditionalFormatting>
  <conditionalFormatting sqref="H76:H83">
    <cfRule type="containsText" dxfId="539" priority="541" operator="containsText" text="ntitulé">
      <formula>NOT(ISERROR(SEARCH("ntitulé",H76)))</formula>
    </cfRule>
    <cfRule type="containsBlanks" dxfId="538" priority="542">
      <formula>LEN(TRIM(H76))=0</formula>
    </cfRule>
  </conditionalFormatting>
  <conditionalFormatting sqref="H85:H86">
    <cfRule type="containsText" dxfId="537" priority="539" operator="containsText" text="ntitulé">
      <formula>NOT(ISERROR(SEARCH("ntitulé",H85)))</formula>
    </cfRule>
    <cfRule type="containsBlanks" dxfId="536" priority="540">
      <formula>LEN(TRIM(H85))=0</formula>
    </cfRule>
  </conditionalFormatting>
  <conditionalFormatting sqref="H88:H89">
    <cfRule type="containsText" dxfId="535" priority="537" operator="containsText" text="ntitulé">
      <formula>NOT(ISERROR(SEARCH("ntitulé",H88)))</formula>
    </cfRule>
    <cfRule type="containsBlanks" dxfId="534" priority="538">
      <formula>LEN(TRIM(H88))=0</formula>
    </cfRule>
  </conditionalFormatting>
  <conditionalFormatting sqref="H90">
    <cfRule type="containsText" dxfId="533" priority="535" operator="containsText" text="ntitulé">
      <formula>NOT(ISERROR(SEARCH("ntitulé",H90)))</formula>
    </cfRule>
    <cfRule type="containsBlanks" dxfId="532" priority="536">
      <formula>LEN(TRIM(H90))=0</formula>
    </cfRule>
  </conditionalFormatting>
  <conditionalFormatting sqref="J67:J74 J62:J64 J59:J60">
    <cfRule type="containsText" dxfId="531" priority="533" operator="containsText" text="ntitulé">
      <formula>NOT(ISERROR(SEARCH("ntitulé",J59)))</formula>
    </cfRule>
    <cfRule type="containsBlanks" dxfId="530" priority="534">
      <formula>LEN(TRIM(J59))=0</formula>
    </cfRule>
  </conditionalFormatting>
  <conditionalFormatting sqref="J76:J83">
    <cfRule type="containsText" dxfId="529" priority="531" operator="containsText" text="ntitulé">
      <formula>NOT(ISERROR(SEARCH("ntitulé",J76)))</formula>
    </cfRule>
    <cfRule type="containsBlanks" dxfId="528" priority="532">
      <formula>LEN(TRIM(J76))=0</formula>
    </cfRule>
  </conditionalFormatting>
  <conditionalFormatting sqref="J85:J86">
    <cfRule type="containsText" dxfId="527" priority="529" operator="containsText" text="ntitulé">
      <formula>NOT(ISERROR(SEARCH("ntitulé",J85)))</formula>
    </cfRule>
    <cfRule type="containsBlanks" dxfId="526" priority="530">
      <formula>LEN(TRIM(J85))=0</formula>
    </cfRule>
  </conditionalFormatting>
  <conditionalFormatting sqref="J88:J89">
    <cfRule type="containsText" dxfId="525" priority="527" operator="containsText" text="ntitulé">
      <formula>NOT(ISERROR(SEARCH("ntitulé",J88)))</formula>
    </cfRule>
    <cfRule type="containsBlanks" dxfId="524" priority="528">
      <formula>LEN(TRIM(J88))=0</formula>
    </cfRule>
  </conditionalFormatting>
  <conditionalFormatting sqref="J90">
    <cfRule type="containsText" dxfId="523" priority="525" operator="containsText" text="ntitulé">
      <formula>NOT(ISERROR(SEARCH("ntitulé",J90)))</formula>
    </cfRule>
    <cfRule type="containsBlanks" dxfId="522" priority="526">
      <formula>LEN(TRIM(J90))=0</formula>
    </cfRule>
  </conditionalFormatting>
  <conditionalFormatting sqref="L67:L74 L62:L64 L59:L60">
    <cfRule type="containsText" dxfId="521" priority="523" operator="containsText" text="ntitulé">
      <formula>NOT(ISERROR(SEARCH("ntitulé",L59)))</formula>
    </cfRule>
    <cfRule type="containsBlanks" dxfId="520" priority="524">
      <formula>LEN(TRIM(L59))=0</formula>
    </cfRule>
  </conditionalFormatting>
  <conditionalFormatting sqref="L76:L83">
    <cfRule type="containsText" dxfId="519" priority="521" operator="containsText" text="ntitulé">
      <formula>NOT(ISERROR(SEARCH("ntitulé",L76)))</formula>
    </cfRule>
    <cfRule type="containsBlanks" dxfId="518" priority="522">
      <formula>LEN(TRIM(L76))=0</formula>
    </cfRule>
  </conditionalFormatting>
  <conditionalFormatting sqref="L85:L86">
    <cfRule type="containsText" dxfId="517" priority="519" operator="containsText" text="ntitulé">
      <formula>NOT(ISERROR(SEARCH("ntitulé",L85)))</formula>
    </cfRule>
    <cfRule type="containsBlanks" dxfId="516" priority="520">
      <formula>LEN(TRIM(L85))=0</formula>
    </cfRule>
  </conditionalFormatting>
  <conditionalFormatting sqref="L88:L89">
    <cfRule type="containsText" dxfId="515" priority="517" operator="containsText" text="ntitulé">
      <formula>NOT(ISERROR(SEARCH("ntitulé",L88)))</formula>
    </cfRule>
    <cfRule type="containsBlanks" dxfId="514" priority="518">
      <formula>LEN(TRIM(L88))=0</formula>
    </cfRule>
  </conditionalFormatting>
  <conditionalFormatting sqref="L90">
    <cfRule type="containsText" dxfId="513" priority="515" operator="containsText" text="ntitulé">
      <formula>NOT(ISERROR(SEARCH("ntitulé",L90)))</formula>
    </cfRule>
    <cfRule type="containsBlanks" dxfId="512" priority="516">
      <formula>LEN(TRIM(L90))=0</formula>
    </cfRule>
  </conditionalFormatting>
  <conditionalFormatting sqref="N67:N74 N62:N64 N59:N60">
    <cfRule type="containsText" dxfId="511" priority="513" operator="containsText" text="ntitulé">
      <formula>NOT(ISERROR(SEARCH("ntitulé",N59)))</formula>
    </cfRule>
    <cfRule type="containsBlanks" dxfId="510" priority="514">
      <formula>LEN(TRIM(N59))=0</formula>
    </cfRule>
  </conditionalFormatting>
  <conditionalFormatting sqref="N76:N83">
    <cfRule type="containsText" dxfId="509" priority="511" operator="containsText" text="ntitulé">
      <formula>NOT(ISERROR(SEARCH("ntitulé",N76)))</formula>
    </cfRule>
    <cfRule type="containsBlanks" dxfId="508" priority="512">
      <formula>LEN(TRIM(N76))=0</formula>
    </cfRule>
  </conditionalFormatting>
  <conditionalFormatting sqref="N85:N86">
    <cfRule type="containsText" dxfId="507" priority="509" operator="containsText" text="ntitulé">
      <formula>NOT(ISERROR(SEARCH("ntitulé",N85)))</formula>
    </cfRule>
    <cfRule type="containsBlanks" dxfId="506" priority="510">
      <formula>LEN(TRIM(N85))=0</formula>
    </cfRule>
  </conditionalFormatting>
  <conditionalFormatting sqref="N88:N89">
    <cfRule type="containsText" dxfId="505" priority="507" operator="containsText" text="ntitulé">
      <formula>NOT(ISERROR(SEARCH("ntitulé",N88)))</formula>
    </cfRule>
    <cfRule type="containsBlanks" dxfId="504" priority="508">
      <formula>LEN(TRIM(N88))=0</formula>
    </cfRule>
  </conditionalFormatting>
  <conditionalFormatting sqref="N90">
    <cfRule type="containsText" dxfId="503" priority="505" operator="containsText" text="ntitulé">
      <formula>NOT(ISERROR(SEARCH("ntitulé",N90)))</formula>
    </cfRule>
    <cfRule type="containsBlanks" dxfId="502" priority="506">
      <formula>LEN(TRIM(N90))=0</formula>
    </cfRule>
  </conditionalFormatting>
  <conditionalFormatting sqref="P67:P74 P62:P64 P59:P60">
    <cfRule type="containsText" dxfId="501" priority="503" operator="containsText" text="ntitulé">
      <formula>NOT(ISERROR(SEARCH("ntitulé",P59)))</formula>
    </cfRule>
    <cfRule type="containsBlanks" dxfId="500" priority="504">
      <formula>LEN(TRIM(P59))=0</formula>
    </cfRule>
  </conditionalFormatting>
  <conditionalFormatting sqref="P76:P83">
    <cfRule type="containsText" dxfId="499" priority="501" operator="containsText" text="ntitulé">
      <formula>NOT(ISERROR(SEARCH("ntitulé",P76)))</formula>
    </cfRule>
    <cfRule type="containsBlanks" dxfId="498" priority="502">
      <formula>LEN(TRIM(P76))=0</formula>
    </cfRule>
  </conditionalFormatting>
  <conditionalFormatting sqref="P85:P86">
    <cfRule type="containsText" dxfId="497" priority="499" operator="containsText" text="ntitulé">
      <formula>NOT(ISERROR(SEARCH("ntitulé",P85)))</formula>
    </cfRule>
    <cfRule type="containsBlanks" dxfId="496" priority="500">
      <formula>LEN(TRIM(P85))=0</formula>
    </cfRule>
  </conditionalFormatting>
  <conditionalFormatting sqref="P88:P89">
    <cfRule type="containsText" dxfId="495" priority="497" operator="containsText" text="ntitulé">
      <formula>NOT(ISERROR(SEARCH("ntitulé",P88)))</formula>
    </cfRule>
    <cfRule type="containsBlanks" dxfId="494" priority="498">
      <formula>LEN(TRIM(P88))=0</formula>
    </cfRule>
  </conditionalFormatting>
  <conditionalFormatting sqref="P90">
    <cfRule type="containsText" dxfId="493" priority="495" operator="containsText" text="ntitulé">
      <formula>NOT(ISERROR(SEARCH("ntitulé",P90)))</formula>
    </cfRule>
    <cfRule type="containsBlanks" dxfId="492" priority="496">
      <formula>LEN(TRIM(P90))=0</formula>
    </cfRule>
  </conditionalFormatting>
  <conditionalFormatting sqref="D101:D102 D98:D99">
    <cfRule type="containsText" dxfId="491" priority="493" operator="containsText" text="ntitulé">
      <formula>NOT(ISERROR(SEARCH("ntitulé",D98)))</formula>
    </cfRule>
    <cfRule type="containsBlanks" dxfId="490" priority="494">
      <formula>LEN(TRIM(D98))=0</formula>
    </cfRule>
  </conditionalFormatting>
  <conditionalFormatting sqref="J101:J102 J98:J99">
    <cfRule type="containsText" dxfId="489" priority="487" operator="containsText" text="ntitulé">
      <formula>NOT(ISERROR(SEARCH("ntitulé",J98)))</formula>
    </cfRule>
    <cfRule type="containsBlanks" dxfId="488" priority="488">
      <formula>LEN(TRIM(J98))=0</formula>
    </cfRule>
  </conditionalFormatting>
  <conditionalFormatting sqref="L101:L102 L98:L99">
    <cfRule type="containsText" dxfId="487" priority="485" operator="containsText" text="ntitulé">
      <formula>NOT(ISERROR(SEARCH("ntitulé",L98)))</formula>
    </cfRule>
    <cfRule type="containsBlanks" dxfId="486" priority="486">
      <formula>LEN(TRIM(L98))=0</formula>
    </cfRule>
  </conditionalFormatting>
  <conditionalFormatting sqref="N101:N102 N98:N99">
    <cfRule type="containsText" dxfId="485" priority="483" operator="containsText" text="ntitulé">
      <formula>NOT(ISERROR(SEARCH("ntitulé",N98)))</formula>
    </cfRule>
    <cfRule type="containsBlanks" dxfId="484" priority="484">
      <formula>LEN(TRIM(N98))=0</formula>
    </cfRule>
  </conditionalFormatting>
  <conditionalFormatting sqref="P101:P102 P98:P99">
    <cfRule type="containsText" dxfId="483" priority="481" operator="containsText" text="ntitulé">
      <formula>NOT(ISERROR(SEARCH("ntitulé",P98)))</formula>
    </cfRule>
    <cfRule type="containsBlanks" dxfId="482" priority="482">
      <formula>LEN(TRIM(P98))=0</formula>
    </cfRule>
  </conditionalFormatting>
  <conditionalFormatting sqref="F101:F102 F98:F99">
    <cfRule type="containsText" dxfId="481" priority="491" operator="containsText" text="ntitulé">
      <formula>NOT(ISERROR(SEARCH("ntitulé",F98)))</formula>
    </cfRule>
    <cfRule type="containsBlanks" dxfId="480" priority="492">
      <formula>LEN(TRIM(F98))=0</formula>
    </cfRule>
  </conditionalFormatting>
  <conditionalFormatting sqref="H101:H102 H98:H99">
    <cfRule type="containsText" dxfId="479" priority="489" operator="containsText" text="ntitulé">
      <formula>NOT(ISERROR(SEARCH("ntitulé",H98)))</formula>
    </cfRule>
    <cfRule type="containsBlanks" dxfId="478" priority="490">
      <formula>LEN(TRIM(H98))=0</formula>
    </cfRule>
  </conditionalFormatting>
  <conditionalFormatting sqref="E67:E74 E62:E64 E59:E60">
    <cfRule type="containsText" dxfId="477" priority="479" operator="containsText" text="ntitulé">
      <formula>NOT(ISERROR(SEARCH("ntitulé",E59)))</formula>
    </cfRule>
    <cfRule type="containsBlanks" dxfId="476" priority="480">
      <formula>LEN(TRIM(E59))=0</formula>
    </cfRule>
  </conditionalFormatting>
  <conditionalFormatting sqref="E76:E83">
    <cfRule type="containsText" dxfId="475" priority="477" operator="containsText" text="ntitulé">
      <formula>NOT(ISERROR(SEARCH("ntitulé",E76)))</formula>
    </cfRule>
    <cfRule type="containsBlanks" dxfId="474" priority="478">
      <formula>LEN(TRIM(E76))=0</formula>
    </cfRule>
  </conditionalFormatting>
  <conditionalFormatting sqref="E85:E86">
    <cfRule type="containsText" dxfId="473" priority="475" operator="containsText" text="ntitulé">
      <formula>NOT(ISERROR(SEARCH("ntitulé",E85)))</formula>
    </cfRule>
    <cfRule type="containsBlanks" dxfId="472" priority="476">
      <formula>LEN(TRIM(E85))=0</formula>
    </cfRule>
  </conditionalFormatting>
  <conditionalFormatting sqref="E88:E89">
    <cfRule type="containsText" dxfId="471" priority="473" operator="containsText" text="ntitulé">
      <formula>NOT(ISERROR(SEARCH("ntitulé",E88)))</formula>
    </cfRule>
    <cfRule type="containsBlanks" dxfId="470" priority="474">
      <formula>LEN(TRIM(E88))=0</formula>
    </cfRule>
  </conditionalFormatting>
  <conditionalFormatting sqref="E90">
    <cfRule type="containsText" dxfId="469" priority="471" operator="containsText" text="ntitulé">
      <formula>NOT(ISERROR(SEARCH("ntitulé",E90)))</formula>
    </cfRule>
    <cfRule type="containsBlanks" dxfId="468" priority="472">
      <formula>LEN(TRIM(E90))=0</formula>
    </cfRule>
  </conditionalFormatting>
  <conditionalFormatting sqref="G67:G74 G62:G64 G59:G60">
    <cfRule type="containsText" dxfId="467" priority="469" operator="containsText" text="ntitulé">
      <formula>NOT(ISERROR(SEARCH("ntitulé",G59)))</formula>
    </cfRule>
    <cfRule type="containsBlanks" dxfId="466" priority="470">
      <formula>LEN(TRIM(G59))=0</formula>
    </cfRule>
  </conditionalFormatting>
  <conditionalFormatting sqref="G76:G83">
    <cfRule type="containsText" dxfId="465" priority="467" operator="containsText" text="ntitulé">
      <formula>NOT(ISERROR(SEARCH("ntitulé",G76)))</formula>
    </cfRule>
    <cfRule type="containsBlanks" dxfId="464" priority="468">
      <formula>LEN(TRIM(G76))=0</formula>
    </cfRule>
  </conditionalFormatting>
  <conditionalFormatting sqref="G85:G86">
    <cfRule type="containsText" dxfId="463" priority="465" operator="containsText" text="ntitulé">
      <formula>NOT(ISERROR(SEARCH("ntitulé",G85)))</formula>
    </cfRule>
    <cfRule type="containsBlanks" dxfId="462" priority="466">
      <formula>LEN(TRIM(G85))=0</formula>
    </cfRule>
  </conditionalFormatting>
  <conditionalFormatting sqref="G88:G89">
    <cfRule type="containsText" dxfId="461" priority="463" operator="containsText" text="ntitulé">
      <formula>NOT(ISERROR(SEARCH("ntitulé",G88)))</formula>
    </cfRule>
    <cfRule type="containsBlanks" dxfId="460" priority="464">
      <formula>LEN(TRIM(G88))=0</formula>
    </cfRule>
  </conditionalFormatting>
  <conditionalFormatting sqref="G90">
    <cfRule type="containsText" dxfId="459" priority="461" operator="containsText" text="ntitulé">
      <formula>NOT(ISERROR(SEARCH("ntitulé",G90)))</formula>
    </cfRule>
    <cfRule type="containsBlanks" dxfId="458" priority="462">
      <formula>LEN(TRIM(G90))=0</formula>
    </cfRule>
  </conditionalFormatting>
  <conditionalFormatting sqref="I67:I74 I62:I64 I59:I60">
    <cfRule type="containsText" dxfId="457" priority="459" operator="containsText" text="ntitulé">
      <formula>NOT(ISERROR(SEARCH("ntitulé",I59)))</formula>
    </cfRule>
    <cfRule type="containsBlanks" dxfId="456" priority="460">
      <formula>LEN(TRIM(I59))=0</formula>
    </cfRule>
  </conditionalFormatting>
  <conditionalFormatting sqref="I76:I83">
    <cfRule type="containsText" dxfId="455" priority="457" operator="containsText" text="ntitulé">
      <formula>NOT(ISERROR(SEARCH("ntitulé",I76)))</formula>
    </cfRule>
    <cfRule type="containsBlanks" dxfId="454" priority="458">
      <formula>LEN(TRIM(I76))=0</formula>
    </cfRule>
  </conditionalFormatting>
  <conditionalFormatting sqref="I85:I86">
    <cfRule type="containsText" dxfId="453" priority="455" operator="containsText" text="ntitulé">
      <formula>NOT(ISERROR(SEARCH("ntitulé",I85)))</formula>
    </cfRule>
    <cfRule type="containsBlanks" dxfId="452" priority="456">
      <formula>LEN(TRIM(I85))=0</formula>
    </cfRule>
  </conditionalFormatting>
  <conditionalFormatting sqref="I88:I89">
    <cfRule type="containsText" dxfId="451" priority="453" operator="containsText" text="ntitulé">
      <formula>NOT(ISERROR(SEARCH("ntitulé",I88)))</formula>
    </cfRule>
    <cfRule type="containsBlanks" dxfId="450" priority="454">
      <formula>LEN(TRIM(I88))=0</formula>
    </cfRule>
  </conditionalFormatting>
  <conditionalFormatting sqref="I90">
    <cfRule type="containsText" dxfId="449" priority="451" operator="containsText" text="ntitulé">
      <formula>NOT(ISERROR(SEARCH("ntitulé",I90)))</formula>
    </cfRule>
    <cfRule type="containsBlanks" dxfId="448" priority="452">
      <formula>LEN(TRIM(I90))=0</formula>
    </cfRule>
  </conditionalFormatting>
  <conditionalFormatting sqref="K67:K74 K62:K64 K59:K60">
    <cfRule type="containsText" dxfId="447" priority="449" operator="containsText" text="ntitulé">
      <formula>NOT(ISERROR(SEARCH("ntitulé",K59)))</formula>
    </cfRule>
    <cfRule type="containsBlanks" dxfId="446" priority="450">
      <formula>LEN(TRIM(K59))=0</formula>
    </cfRule>
  </conditionalFormatting>
  <conditionalFormatting sqref="K76:K83">
    <cfRule type="containsText" dxfId="445" priority="447" operator="containsText" text="ntitulé">
      <formula>NOT(ISERROR(SEARCH("ntitulé",K76)))</formula>
    </cfRule>
    <cfRule type="containsBlanks" dxfId="444" priority="448">
      <formula>LEN(TRIM(K76))=0</formula>
    </cfRule>
  </conditionalFormatting>
  <conditionalFormatting sqref="K85:K86">
    <cfRule type="containsText" dxfId="443" priority="445" operator="containsText" text="ntitulé">
      <formula>NOT(ISERROR(SEARCH("ntitulé",K85)))</formula>
    </cfRule>
    <cfRule type="containsBlanks" dxfId="442" priority="446">
      <formula>LEN(TRIM(K85))=0</formula>
    </cfRule>
  </conditionalFormatting>
  <conditionalFormatting sqref="K88:K89">
    <cfRule type="containsText" dxfId="441" priority="443" operator="containsText" text="ntitulé">
      <formula>NOT(ISERROR(SEARCH("ntitulé",K88)))</formula>
    </cfRule>
    <cfRule type="containsBlanks" dxfId="440" priority="444">
      <formula>LEN(TRIM(K88))=0</formula>
    </cfRule>
  </conditionalFormatting>
  <conditionalFormatting sqref="K90">
    <cfRule type="containsText" dxfId="439" priority="441" operator="containsText" text="ntitulé">
      <formula>NOT(ISERROR(SEARCH("ntitulé",K90)))</formula>
    </cfRule>
    <cfRule type="containsBlanks" dxfId="438" priority="442">
      <formula>LEN(TRIM(K90))=0</formula>
    </cfRule>
  </conditionalFormatting>
  <conditionalFormatting sqref="M67:M74 M62:M64 M59:M60">
    <cfRule type="containsText" dxfId="437" priority="439" operator="containsText" text="ntitulé">
      <formula>NOT(ISERROR(SEARCH("ntitulé",M59)))</formula>
    </cfRule>
    <cfRule type="containsBlanks" dxfId="436" priority="440">
      <formula>LEN(TRIM(M59))=0</formula>
    </cfRule>
  </conditionalFormatting>
  <conditionalFormatting sqref="M76:M83">
    <cfRule type="containsText" dxfId="435" priority="437" operator="containsText" text="ntitulé">
      <formula>NOT(ISERROR(SEARCH("ntitulé",M76)))</formula>
    </cfRule>
    <cfRule type="containsBlanks" dxfId="434" priority="438">
      <formula>LEN(TRIM(M76))=0</formula>
    </cfRule>
  </conditionalFormatting>
  <conditionalFormatting sqref="M85:M86">
    <cfRule type="containsText" dxfId="433" priority="435" operator="containsText" text="ntitulé">
      <formula>NOT(ISERROR(SEARCH("ntitulé",M85)))</formula>
    </cfRule>
    <cfRule type="containsBlanks" dxfId="432" priority="436">
      <formula>LEN(TRIM(M85))=0</formula>
    </cfRule>
  </conditionalFormatting>
  <conditionalFormatting sqref="M88:M89">
    <cfRule type="containsText" dxfId="431" priority="433" operator="containsText" text="ntitulé">
      <formula>NOT(ISERROR(SEARCH("ntitulé",M88)))</formula>
    </cfRule>
    <cfRule type="containsBlanks" dxfId="430" priority="434">
      <formula>LEN(TRIM(M88))=0</formula>
    </cfRule>
  </conditionalFormatting>
  <conditionalFormatting sqref="M90">
    <cfRule type="containsText" dxfId="429" priority="431" operator="containsText" text="ntitulé">
      <formula>NOT(ISERROR(SEARCH("ntitulé",M90)))</formula>
    </cfRule>
    <cfRule type="containsBlanks" dxfId="428" priority="432">
      <formula>LEN(TRIM(M90))=0</formula>
    </cfRule>
  </conditionalFormatting>
  <conditionalFormatting sqref="O67:O74 O62:O64 O59:O60">
    <cfRule type="containsText" dxfId="427" priority="429" operator="containsText" text="ntitulé">
      <formula>NOT(ISERROR(SEARCH("ntitulé",O59)))</formula>
    </cfRule>
    <cfRule type="containsBlanks" dxfId="426" priority="430">
      <formula>LEN(TRIM(O59))=0</formula>
    </cfRule>
  </conditionalFormatting>
  <conditionalFormatting sqref="O76:O83">
    <cfRule type="containsText" dxfId="425" priority="427" operator="containsText" text="ntitulé">
      <formula>NOT(ISERROR(SEARCH("ntitulé",O76)))</formula>
    </cfRule>
    <cfRule type="containsBlanks" dxfId="424" priority="428">
      <formula>LEN(TRIM(O76))=0</formula>
    </cfRule>
  </conditionalFormatting>
  <conditionalFormatting sqref="O85:O86">
    <cfRule type="containsText" dxfId="423" priority="425" operator="containsText" text="ntitulé">
      <formula>NOT(ISERROR(SEARCH("ntitulé",O85)))</formula>
    </cfRule>
    <cfRule type="containsBlanks" dxfId="422" priority="426">
      <formula>LEN(TRIM(O85))=0</formula>
    </cfRule>
  </conditionalFormatting>
  <conditionalFormatting sqref="O88:O89">
    <cfRule type="containsText" dxfId="421" priority="423" operator="containsText" text="ntitulé">
      <formula>NOT(ISERROR(SEARCH("ntitulé",O88)))</formula>
    </cfRule>
    <cfRule type="containsBlanks" dxfId="420" priority="424">
      <formula>LEN(TRIM(O88))=0</formula>
    </cfRule>
  </conditionalFormatting>
  <conditionalFormatting sqref="O90">
    <cfRule type="containsText" dxfId="419" priority="421" operator="containsText" text="ntitulé">
      <formula>NOT(ISERROR(SEARCH("ntitulé",O90)))</formula>
    </cfRule>
    <cfRule type="containsBlanks" dxfId="418" priority="422">
      <formula>LEN(TRIM(O90))=0</formula>
    </cfRule>
  </conditionalFormatting>
  <conditionalFormatting sqref="C116:D123 C111:D113 C108:D109">
    <cfRule type="containsText" dxfId="417" priority="419" operator="containsText" text="ntitulé">
      <formula>NOT(ISERROR(SEARCH("ntitulé",C108)))</formula>
    </cfRule>
    <cfRule type="containsBlanks" dxfId="416" priority="420">
      <formula>LEN(TRIM(C108))=0</formula>
    </cfRule>
  </conditionalFormatting>
  <conditionalFormatting sqref="C125:D132">
    <cfRule type="containsText" dxfId="415" priority="417" operator="containsText" text="ntitulé">
      <formula>NOT(ISERROR(SEARCH("ntitulé",C125)))</formula>
    </cfRule>
    <cfRule type="containsBlanks" dxfId="414" priority="418">
      <formula>LEN(TRIM(C125))=0</formula>
    </cfRule>
  </conditionalFormatting>
  <conditionalFormatting sqref="C134:D135">
    <cfRule type="containsText" dxfId="413" priority="415" operator="containsText" text="ntitulé">
      <formula>NOT(ISERROR(SEARCH("ntitulé",C134)))</formula>
    </cfRule>
    <cfRule type="containsBlanks" dxfId="412" priority="416">
      <formula>LEN(TRIM(C134))=0</formula>
    </cfRule>
  </conditionalFormatting>
  <conditionalFormatting sqref="C137:D138">
    <cfRule type="containsText" dxfId="411" priority="413" operator="containsText" text="ntitulé">
      <formula>NOT(ISERROR(SEARCH("ntitulé",C137)))</formula>
    </cfRule>
    <cfRule type="containsBlanks" dxfId="410" priority="414">
      <formula>LEN(TRIM(C137))=0</formula>
    </cfRule>
  </conditionalFormatting>
  <conditionalFormatting sqref="C139:D139">
    <cfRule type="containsText" dxfId="409" priority="411" operator="containsText" text="ntitulé">
      <formula>NOT(ISERROR(SEARCH("ntitulé",C139)))</formula>
    </cfRule>
    <cfRule type="containsBlanks" dxfId="408" priority="412">
      <formula>LEN(TRIM(C139))=0</formula>
    </cfRule>
  </conditionalFormatting>
  <conditionalFormatting sqref="F116:F123 F111:F113 F108:F109">
    <cfRule type="containsText" dxfId="407" priority="409" operator="containsText" text="ntitulé">
      <formula>NOT(ISERROR(SEARCH("ntitulé",F108)))</formula>
    </cfRule>
    <cfRule type="containsBlanks" dxfId="406" priority="410">
      <formula>LEN(TRIM(F108))=0</formula>
    </cfRule>
  </conditionalFormatting>
  <conditionalFormatting sqref="F125:F132">
    <cfRule type="containsText" dxfId="405" priority="407" operator="containsText" text="ntitulé">
      <formula>NOT(ISERROR(SEARCH("ntitulé",F125)))</formula>
    </cfRule>
    <cfRule type="containsBlanks" dxfId="404" priority="408">
      <formula>LEN(TRIM(F125))=0</formula>
    </cfRule>
  </conditionalFormatting>
  <conditionalFormatting sqref="F134:F135">
    <cfRule type="containsText" dxfId="403" priority="405" operator="containsText" text="ntitulé">
      <formula>NOT(ISERROR(SEARCH("ntitulé",F134)))</formula>
    </cfRule>
    <cfRule type="containsBlanks" dxfId="402" priority="406">
      <formula>LEN(TRIM(F134))=0</formula>
    </cfRule>
  </conditionalFormatting>
  <conditionalFormatting sqref="F137:F138">
    <cfRule type="containsText" dxfId="401" priority="403" operator="containsText" text="ntitulé">
      <formula>NOT(ISERROR(SEARCH("ntitulé",F137)))</formula>
    </cfRule>
    <cfRule type="containsBlanks" dxfId="400" priority="404">
      <formula>LEN(TRIM(F137))=0</formula>
    </cfRule>
  </conditionalFormatting>
  <conditionalFormatting sqref="F139">
    <cfRule type="containsText" dxfId="399" priority="401" operator="containsText" text="ntitulé">
      <formula>NOT(ISERROR(SEARCH("ntitulé",F139)))</formula>
    </cfRule>
    <cfRule type="containsBlanks" dxfId="398" priority="402">
      <formula>LEN(TRIM(F139))=0</formula>
    </cfRule>
  </conditionalFormatting>
  <conditionalFormatting sqref="H116:H123 H111:H113 H108:H109">
    <cfRule type="containsText" dxfId="397" priority="399" operator="containsText" text="ntitulé">
      <formula>NOT(ISERROR(SEARCH("ntitulé",H108)))</formula>
    </cfRule>
    <cfRule type="containsBlanks" dxfId="396" priority="400">
      <formula>LEN(TRIM(H108))=0</formula>
    </cfRule>
  </conditionalFormatting>
  <conditionalFormatting sqref="H125:H132">
    <cfRule type="containsText" dxfId="395" priority="397" operator="containsText" text="ntitulé">
      <formula>NOT(ISERROR(SEARCH("ntitulé",H125)))</formula>
    </cfRule>
    <cfRule type="containsBlanks" dxfId="394" priority="398">
      <formula>LEN(TRIM(H125))=0</formula>
    </cfRule>
  </conditionalFormatting>
  <conditionalFormatting sqref="H134:H135">
    <cfRule type="containsText" dxfId="393" priority="395" operator="containsText" text="ntitulé">
      <formula>NOT(ISERROR(SEARCH("ntitulé",H134)))</formula>
    </cfRule>
    <cfRule type="containsBlanks" dxfId="392" priority="396">
      <formula>LEN(TRIM(H134))=0</formula>
    </cfRule>
  </conditionalFormatting>
  <conditionalFormatting sqref="H137:H138">
    <cfRule type="containsText" dxfId="391" priority="393" operator="containsText" text="ntitulé">
      <formula>NOT(ISERROR(SEARCH("ntitulé",H137)))</formula>
    </cfRule>
    <cfRule type="containsBlanks" dxfId="390" priority="394">
      <formula>LEN(TRIM(H137))=0</formula>
    </cfRule>
  </conditionalFormatting>
  <conditionalFormatting sqref="H139">
    <cfRule type="containsText" dxfId="389" priority="391" operator="containsText" text="ntitulé">
      <formula>NOT(ISERROR(SEARCH("ntitulé",H139)))</formula>
    </cfRule>
    <cfRule type="containsBlanks" dxfId="388" priority="392">
      <formula>LEN(TRIM(H139))=0</formula>
    </cfRule>
  </conditionalFormatting>
  <conditionalFormatting sqref="J116:J123 J111:J113 J108:J109">
    <cfRule type="containsText" dxfId="387" priority="389" operator="containsText" text="ntitulé">
      <formula>NOT(ISERROR(SEARCH("ntitulé",J108)))</formula>
    </cfRule>
    <cfRule type="containsBlanks" dxfId="386" priority="390">
      <formula>LEN(TRIM(J108))=0</formula>
    </cfRule>
  </conditionalFormatting>
  <conditionalFormatting sqref="J125:J132">
    <cfRule type="containsText" dxfId="385" priority="387" operator="containsText" text="ntitulé">
      <formula>NOT(ISERROR(SEARCH("ntitulé",J125)))</formula>
    </cfRule>
    <cfRule type="containsBlanks" dxfId="384" priority="388">
      <formula>LEN(TRIM(J125))=0</formula>
    </cfRule>
  </conditionalFormatting>
  <conditionalFormatting sqref="J134:J135">
    <cfRule type="containsText" dxfId="383" priority="385" operator="containsText" text="ntitulé">
      <formula>NOT(ISERROR(SEARCH("ntitulé",J134)))</formula>
    </cfRule>
    <cfRule type="containsBlanks" dxfId="382" priority="386">
      <formula>LEN(TRIM(J134))=0</formula>
    </cfRule>
  </conditionalFormatting>
  <conditionalFormatting sqref="J137:J138">
    <cfRule type="containsText" dxfId="381" priority="383" operator="containsText" text="ntitulé">
      <formula>NOT(ISERROR(SEARCH("ntitulé",J137)))</formula>
    </cfRule>
    <cfRule type="containsBlanks" dxfId="380" priority="384">
      <formula>LEN(TRIM(J137))=0</formula>
    </cfRule>
  </conditionalFormatting>
  <conditionalFormatting sqref="J139">
    <cfRule type="containsText" dxfId="379" priority="381" operator="containsText" text="ntitulé">
      <formula>NOT(ISERROR(SEARCH("ntitulé",J139)))</formula>
    </cfRule>
    <cfRule type="containsBlanks" dxfId="378" priority="382">
      <formula>LEN(TRIM(J139))=0</formula>
    </cfRule>
  </conditionalFormatting>
  <conditionalFormatting sqref="L116:L123 L111:L113 L108:L109">
    <cfRule type="containsText" dxfId="377" priority="379" operator="containsText" text="ntitulé">
      <formula>NOT(ISERROR(SEARCH("ntitulé",L108)))</formula>
    </cfRule>
    <cfRule type="containsBlanks" dxfId="376" priority="380">
      <formula>LEN(TRIM(L108))=0</formula>
    </cfRule>
  </conditionalFormatting>
  <conditionalFormatting sqref="L125:L132">
    <cfRule type="containsText" dxfId="375" priority="377" operator="containsText" text="ntitulé">
      <formula>NOT(ISERROR(SEARCH("ntitulé",L125)))</formula>
    </cfRule>
    <cfRule type="containsBlanks" dxfId="374" priority="378">
      <formula>LEN(TRIM(L125))=0</formula>
    </cfRule>
  </conditionalFormatting>
  <conditionalFormatting sqref="L134:L135">
    <cfRule type="containsText" dxfId="373" priority="375" operator="containsText" text="ntitulé">
      <formula>NOT(ISERROR(SEARCH("ntitulé",L134)))</formula>
    </cfRule>
    <cfRule type="containsBlanks" dxfId="372" priority="376">
      <formula>LEN(TRIM(L134))=0</formula>
    </cfRule>
  </conditionalFormatting>
  <conditionalFormatting sqref="L137:L138">
    <cfRule type="containsText" dxfId="371" priority="373" operator="containsText" text="ntitulé">
      <formula>NOT(ISERROR(SEARCH("ntitulé",L137)))</formula>
    </cfRule>
    <cfRule type="containsBlanks" dxfId="370" priority="374">
      <formula>LEN(TRIM(L137))=0</formula>
    </cfRule>
  </conditionalFormatting>
  <conditionalFormatting sqref="L139">
    <cfRule type="containsText" dxfId="369" priority="371" operator="containsText" text="ntitulé">
      <formula>NOT(ISERROR(SEARCH("ntitulé",L139)))</formula>
    </cfRule>
    <cfRule type="containsBlanks" dxfId="368" priority="372">
      <formula>LEN(TRIM(L139))=0</formula>
    </cfRule>
  </conditionalFormatting>
  <conditionalFormatting sqref="N116:N123 N111:N113 N108:N109">
    <cfRule type="containsText" dxfId="367" priority="369" operator="containsText" text="ntitulé">
      <formula>NOT(ISERROR(SEARCH("ntitulé",N108)))</formula>
    </cfRule>
    <cfRule type="containsBlanks" dxfId="366" priority="370">
      <formula>LEN(TRIM(N108))=0</formula>
    </cfRule>
  </conditionalFormatting>
  <conditionalFormatting sqref="N125:N132">
    <cfRule type="containsText" dxfId="365" priority="367" operator="containsText" text="ntitulé">
      <formula>NOT(ISERROR(SEARCH("ntitulé",N125)))</formula>
    </cfRule>
    <cfRule type="containsBlanks" dxfId="364" priority="368">
      <formula>LEN(TRIM(N125))=0</formula>
    </cfRule>
  </conditionalFormatting>
  <conditionalFormatting sqref="N134:N135">
    <cfRule type="containsText" dxfId="363" priority="365" operator="containsText" text="ntitulé">
      <formula>NOT(ISERROR(SEARCH("ntitulé",N134)))</formula>
    </cfRule>
    <cfRule type="containsBlanks" dxfId="362" priority="366">
      <formula>LEN(TRIM(N134))=0</formula>
    </cfRule>
  </conditionalFormatting>
  <conditionalFormatting sqref="N137:N138">
    <cfRule type="containsText" dxfId="361" priority="363" operator="containsText" text="ntitulé">
      <formula>NOT(ISERROR(SEARCH("ntitulé",N137)))</formula>
    </cfRule>
    <cfRule type="containsBlanks" dxfId="360" priority="364">
      <formula>LEN(TRIM(N137))=0</formula>
    </cfRule>
  </conditionalFormatting>
  <conditionalFormatting sqref="N139">
    <cfRule type="containsText" dxfId="359" priority="361" operator="containsText" text="ntitulé">
      <formula>NOT(ISERROR(SEARCH("ntitulé",N139)))</formula>
    </cfRule>
    <cfRule type="containsBlanks" dxfId="358" priority="362">
      <formula>LEN(TRIM(N139))=0</formula>
    </cfRule>
  </conditionalFormatting>
  <conditionalFormatting sqref="P116:P123 P111:P113 P108:P109">
    <cfRule type="containsText" dxfId="357" priority="359" operator="containsText" text="ntitulé">
      <formula>NOT(ISERROR(SEARCH("ntitulé",P108)))</formula>
    </cfRule>
    <cfRule type="containsBlanks" dxfId="356" priority="360">
      <formula>LEN(TRIM(P108))=0</formula>
    </cfRule>
  </conditionalFormatting>
  <conditionalFormatting sqref="P125:P132">
    <cfRule type="containsText" dxfId="355" priority="357" operator="containsText" text="ntitulé">
      <formula>NOT(ISERROR(SEARCH("ntitulé",P125)))</formula>
    </cfRule>
    <cfRule type="containsBlanks" dxfId="354" priority="358">
      <formula>LEN(TRIM(P125))=0</formula>
    </cfRule>
  </conditionalFormatting>
  <conditionalFormatting sqref="P134:P135">
    <cfRule type="containsText" dxfId="353" priority="355" operator="containsText" text="ntitulé">
      <formula>NOT(ISERROR(SEARCH("ntitulé",P134)))</formula>
    </cfRule>
    <cfRule type="containsBlanks" dxfId="352" priority="356">
      <formula>LEN(TRIM(P134))=0</formula>
    </cfRule>
  </conditionalFormatting>
  <conditionalFormatting sqref="P137:P138">
    <cfRule type="containsText" dxfId="351" priority="353" operator="containsText" text="ntitulé">
      <formula>NOT(ISERROR(SEARCH("ntitulé",P137)))</formula>
    </cfRule>
    <cfRule type="containsBlanks" dxfId="350" priority="354">
      <formula>LEN(TRIM(P137))=0</formula>
    </cfRule>
  </conditionalFormatting>
  <conditionalFormatting sqref="P139">
    <cfRule type="containsText" dxfId="349" priority="351" operator="containsText" text="ntitulé">
      <formula>NOT(ISERROR(SEARCH("ntitulé",P139)))</formula>
    </cfRule>
    <cfRule type="containsBlanks" dxfId="348" priority="352">
      <formula>LEN(TRIM(P139))=0</formula>
    </cfRule>
  </conditionalFormatting>
  <conditionalFormatting sqref="D150:D151 D147:D148">
    <cfRule type="containsText" dxfId="347" priority="349" operator="containsText" text="ntitulé">
      <formula>NOT(ISERROR(SEARCH("ntitulé",D147)))</formula>
    </cfRule>
    <cfRule type="containsBlanks" dxfId="346" priority="350">
      <formula>LEN(TRIM(D147))=0</formula>
    </cfRule>
  </conditionalFormatting>
  <conditionalFormatting sqref="J150:J151 J147:J148">
    <cfRule type="containsText" dxfId="345" priority="343" operator="containsText" text="ntitulé">
      <formula>NOT(ISERROR(SEARCH("ntitulé",J147)))</formula>
    </cfRule>
    <cfRule type="containsBlanks" dxfId="344" priority="344">
      <formula>LEN(TRIM(J147))=0</formula>
    </cfRule>
  </conditionalFormatting>
  <conditionalFormatting sqref="L150:L151 L147:L148">
    <cfRule type="containsText" dxfId="343" priority="341" operator="containsText" text="ntitulé">
      <formula>NOT(ISERROR(SEARCH("ntitulé",L147)))</formula>
    </cfRule>
    <cfRule type="containsBlanks" dxfId="342" priority="342">
      <formula>LEN(TRIM(L147))=0</formula>
    </cfRule>
  </conditionalFormatting>
  <conditionalFormatting sqref="N150:N151 N147:N148">
    <cfRule type="containsText" dxfId="341" priority="339" operator="containsText" text="ntitulé">
      <formula>NOT(ISERROR(SEARCH("ntitulé",N147)))</formula>
    </cfRule>
    <cfRule type="containsBlanks" dxfId="340" priority="340">
      <formula>LEN(TRIM(N147))=0</formula>
    </cfRule>
  </conditionalFormatting>
  <conditionalFormatting sqref="P150:P151 P147:P148">
    <cfRule type="containsText" dxfId="339" priority="337" operator="containsText" text="ntitulé">
      <formula>NOT(ISERROR(SEARCH("ntitulé",P147)))</formula>
    </cfRule>
    <cfRule type="containsBlanks" dxfId="338" priority="338">
      <formula>LEN(TRIM(P147))=0</formula>
    </cfRule>
  </conditionalFormatting>
  <conditionalFormatting sqref="F150:F151 F147:F148">
    <cfRule type="containsText" dxfId="337" priority="347" operator="containsText" text="ntitulé">
      <formula>NOT(ISERROR(SEARCH("ntitulé",F147)))</formula>
    </cfRule>
    <cfRule type="containsBlanks" dxfId="336" priority="348">
      <formula>LEN(TRIM(F147))=0</formula>
    </cfRule>
  </conditionalFormatting>
  <conditionalFormatting sqref="H150:H151 H147:H148">
    <cfRule type="containsText" dxfId="335" priority="345" operator="containsText" text="ntitulé">
      <formula>NOT(ISERROR(SEARCH("ntitulé",H147)))</formula>
    </cfRule>
    <cfRule type="containsBlanks" dxfId="334" priority="346">
      <formula>LEN(TRIM(H147))=0</formula>
    </cfRule>
  </conditionalFormatting>
  <conditionalFormatting sqref="E116:E123 E111:E113 E108:E109">
    <cfRule type="containsText" dxfId="333" priority="335" operator="containsText" text="ntitulé">
      <formula>NOT(ISERROR(SEARCH("ntitulé",E108)))</formula>
    </cfRule>
    <cfRule type="containsBlanks" dxfId="332" priority="336">
      <formula>LEN(TRIM(E108))=0</formula>
    </cfRule>
  </conditionalFormatting>
  <conditionalFormatting sqref="E125:E132">
    <cfRule type="containsText" dxfId="331" priority="333" operator="containsText" text="ntitulé">
      <formula>NOT(ISERROR(SEARCH("ntitulé",E125)))</formula>
    </cfRule>
    <cfRule type="containsBlanks" dxfId="330" priority="334">
      <formula>LEN(TRIM(E125))=0</formula>
    </cfRule>
  </conditionalFormatting>
  <conditionalFormatting sqref="E134:E135">
    <cfRule type="containsText" dxfId="329" priority="331" operator="containsText" text="ntitulé">
      <formula>NOT(ISERROR(SEARCH("ntitulé",E134)))</formula>
    </cfRule>
    <cfRule type="containsBlanks" dxfId="328" priority="332">
      <formula>LEN(TRIM(E134))=0</formula>
    </cfRule>
  </conditionalFormatting>
  <conditionalFormatting sqref="E137:E138">
    <cfRule type="containsText" dxfId="327" priority="329" operator="containsText" text="ntitulé">
      <formula>NOT(ISERROR(SEARCH("ntitulé",E137)))</formula>
    </cfRule>
    <cfRule type="containsBlanks" dxfId="326" priority="330">
      <formula>LEN(TRIM(E137))=0</formula>
    </cfRule>
  </conditionalFormatting>
  <conditionalFormatting sqref="E139">
    <cfRule type="containsText" dxfId="325" priority="327" operator="containsText" text="ntitulé">
      <formula>NOT(ISERROR(SEARCH("ntitulé",E139)))</formula>
    </cfRule>
    <cfRule type="containsBlanks" dxfId="324" priority="328">
      <formula>LEN(TRIM(E139))=0</formula>
    </cfRule>
  </conditionalFormatting>
  <conditionalFormatting sqref="G116:G123 G111:G113 G108:G109">
    <cfRule type="containsText" dxfId="323" priority="325" operator="containsText" text="ntitulé">
      <formula>NOT(ISERROR(SEARCH("ntitulé",G108)))</formula>
    </cfRule>
    <cfRule type="containsBlanks" dxfId="322" priority="326">
      <formula>LEN(TRIM(G108))=0</formula>
    </cfRule>
  </conditionalFormatting>
  <conditionalFormatting sqref="G125:G132">
    <cfRule type="containsText" dxfId="321" priority="323" operator="containsText" text="ntitulé">
      <formula>NOT(ISERROR(SEARCH("ntitulé",G125)))</formula>
    </cfRule>
    <cfRule type="containsBlanks" dxfId="320" priority="324">
      <formula>LEN(TRIM(G125))=0</formula>
    </cfRule>
  </conditionalFormatting>
  <conditionalFormatting sqref="G134:G135">
    <cfRule type="containsText" dxfId="319" priority="321" operator="containsText" text="ntitulé">
      <formula>NOT(ISERROR(SEARCH("ntitulé",G134)))</formula>
    </cfRule>
    <cfRule type="containsBlanks" dxfId="318" priority="322">
      <formula>LEN(TRIM(G134))=0</formula>
    </cfRule>
  </conditionalFormatting>
  <conditionalFormatting sqref="G137:G138">
    <cfRule type="containsText" dxfId="317" priority="319" operator="containsText" text="ntitulé">
      <formula>NOT(ISERROR(SEARCH("ntitulé",G137)))</formula>
    </cfRule>
    <cfRule type="containsBlanks" dxfId="316" priority="320">
      <formula>LEN(TRIM(G137))=0</formula>
    </cfRule>
  </conditionalFormatting>
  <conditionalFormatting sqref="G139">
    <cfRule type="containsText" dxfId="315" priority="317" operator="containsText" text="ntitulé">
      <formula>NOT(ISERROR(SEARCH("ntitulé",G139)))</formula>
    </cfRule>
    <cfRule type="containsBlanks" dxfId="314" priority="318">
      <formula>LEN(TRIM(G139))=0</formula>
    </cfRule>
  </conditionalFormatting>
  <conditionalFormatting sqref="I116:I123 I111:I113 I108:I109">
    <cfRule type="containsText" dxfId="313" priority="315" operator="containsText" text="ntitulé">
      <formula>NOT(ISERROR(SEARCH("ntitulé",I108)))</formula>
    </cfRule>
    <cfRule type="containsBlanks" dxfId="312" priority="316">
      <formula>LEN(TRIM(I108))=0</formula>
    </cfRule>
  </conditionalFormatting>
  <conditionalFormatting sqref="I125:I132">
    <cfRule type="containsText" dxfId="311" priority="313" operator="containsText" text="ntitulé">
      <formula>NOT(ISERROR(SEARCH("ntitulé",I125)))</formula>
    </cfRule>
    <cfRule type="containsBlanks" dxfId="310" priority="314">
      <formula>LEN(TRIM(I125))=0</formula>
    </cfRule>
  </conditionalFormatting>
  <conditionalFormatting sqref="I134:I135">
    <cfRule type="containsText" dxfId="309" priority="311" operator="containsText" text="ntitulé">
      <formula>NOT(ISERROR(SEARCH("ntitulé",I134)))</formula>
    </cfRule>
    <cfRule type="containsBlanks" dxfId="308" priority="312">
      <formula>LEN(TRIM(I134))=0</formula>
    </cfRule>
  </conditionalFormatting>
  <conditionalFormatting sqref="I137:I138">
    <cfRule type="containsText" dxfId="307" priority="309" operator="containsText" text="ntitulé">
      <formula>NOT(ISERROR(SEARCH("ntitulé",I137)))</formula>
    </cfRule>
    <cfRule type="containsBlanks" dxfId="306" priority="310">
      <formula>LEN(TRIM(I137))=0</formula>
    </cfRule>
  </conditionalFormatting>
  <conditionalFormatting sqref="I139">
    <cfRule type="containsText" dxfId="305" priority="307" operator="containsText" text="ntitulé">
      <formula>NOT(ISERROR(SEARCH("ntitulé",I139)))</formula>
    </cfRule>
    <cfRule type="containsBlanks" dxfId="304" priority="308">
      <formula>LEN(TRIM(I139))=0</formula>
    </cfRule>
  </conditionalFormatting>
  <conditionalFormatting sqref="K116:K123 K111:K113 K108:K109">
    <cfRule type="containsText" dxfId="303" priority="305" operator="containsText" text="ntitulé">
      <formula>NOT(ISERROR(SEARCH("ntitulé",K108)))</formula>
    </cfRule>
    <cfRule type="containsBlanks" dxfId="302" priority="306">
      <formula>LEN(TRIM(K108))=0</formula>
    </cfRule>
  </conditionalFormatting>
  <conditionalFormatting sqref="K125:K132">
    <cfRule type="containsText" dxfId="301" priority="303" operator="containsText" text="ntitulé">
      <formula>NOT(ISERROR(SEARCH("ntitulé",K125)))</formula>
    </cfRule>
    <cfRule type="containsBlanks" dxfId="300" priority="304">
      <formula>LEN(TRIM(K125))=0</formula>
    </cfRule>
  </conditionalFormatting>
  <conditionalFormatting sqref="K134:K135">
    <cfRule type="containsText" dxfId="299" priority="301" operator="containsText" text="ntitulé">
      <formula>NOT(ISERROR(SEARCH("ntitulé",K134)))</formula>
    </cfRule>
    <cfRule type="containsBlanks" dxfId="298" priority="302">
      <formula>LEN(TRIM(K134))=0</formula>
    </cfRule>
  </conditionalFormatting>
  <conditionalFormatting sqref="K137:K138">
    <cfRule type="containsText" dxfId="297" priority="299" operator="containsText" text="ntitulé">
      <formula>NOT(ISERROR(SEARCH("ntitulé",K137)))</formula>
    </cfRule>
    <cfRule type="containsBlanks" dxfId="296" priority="300">
      <formula>LEN(TRIM(K137))=0</formula>
    </cfRule>
  </conditionalFormatting>
  <conditionalFormatting sqref="K139">
    <cfRule type="containsText" dxfId="295" priority="297" operator="containsText" text="ntitulé">
      <formula>NOT(ISERROR(SEARCH("ntitulé",K139)))</formula>
    </cfRule>
    <cfRule type="containsBlanks" dxfId="294" priority="298">
      <formula>LEN(TRIM(K139))=0</formula>
    </cfRule>
  </conditionalFormatting>
  <conditionalFormatting sqref="M116:M123 M111:M113 M108:M109">
    <cfRule type="containsText" dxfId="293" priority="295" operator="containsText" text="ntitulé">
      <formula>NOT(ISERROR(SEARCH("ntitulé",M108)))</formula>
    </cfRule>
    <cfRule type="containsBlanks" dxfId="292" priority="296">
      <formula>LEN(TRIM(M108))=0</formula>
    </cfRule>
  </conditionalFormatting>
  <conditionalFormatting sqref="M125:M132">
    <cfRule type="containsText" dxfId="291" priority="293" operator="containsText" text="ntitulé">
      <formula>NOT(ISERROR(SEARCH("ntitulé",M125)))</formula>
    </cfRule>
    <cfRule type="containsBlanks" dxfId="290" priority="294">
      <formula>LEN(TRIM(M125))=0</formula>
    </cfRule>
  </conditionalFormatting>
  <conditionalFormatting sqref="M134:M135">
    <cfRule type="containsText" dxfId="289" priority="291" operator="containsText" text="ntitulé">
      <formula>NOT(ISERROR(SEARCH("ntitulé",M134)))</formula>
    </cfRule>
    <cfRule type="containsBlanks" dxfId="288" priority="292">
      <formula>LEN(TRIM(M134))=0</formula>
    </cfRule>
  </conditionalFormatting>
  <conditionalFormatting sqref="M137:M138">
    <cfRule type="containsText" dxfId="287" priority="289" operator="containsText" text="ntitulé">
      <formula>NOT(ISERROR(SEARCH("ntitulé",M137)))</formula>
    </cfRule>
    <cfRule type="containsBlanks" dxfId="286" priority="290">
      <formula>LEN(TRIM(M137))=0</formula>
    </cfRule>
  </conditionalFormatting>
  <conditionalFormatting sqref="M139">
    <cfRule type="containsText" dxfId="285" priority="287" operator="containsText" text="ntitulé">
      <formula>NOT(ISERROR(SEARCH("ntitulé",M139)))</formula>
    </cfRule>
    <cfRule type="containsBlanks" dxfId="284" priority="288">
      <formula>LEN(TRIM(M139))=0</formula>
    </cfRule>
  </conditionalFormatting>
  <conditionalFormatting sqref="O116:O123 O111:O113 O108:O109">
    <cfRule type="containsText" dxfId="283" priority="285" operator="containsText" text="ntitulé">
      <formula>NOT(ISERROR(SEARCH("ntitulé",O108)))</formula>
    </cfRule>
    <cfRule type="containsBlanks" dxfId="282" priority="286">
      <formula>LEN(TRIM(O108))=0</formula>
    </cfRule>
  </conditionalFormatting>
  <conditionalFormatting sqref="O125:O132">
    <cfRule type="containsText" dxfId="281" priority="283" operator="containsText" text="ntitulé">
      <formula>NOT(ISERROR(SEARCH("ntitulé",O125)))</formula>
    </cfRule>
    <cfRule type="containsBlanks" dxfId="280" priority="284">
      <formula>LEN(TRIM(O125))=0</formula>
    </cfRule>
  </conditionalFormatting>
  <conditionalFormatting sqref="O134:O135">
    <cfRule type="containsText" dxfId="279" priority="281" operator="containsText" text="ntitulé">
      <formula>NOT(ISERROR(SEARCH("ntitulé",O134)))</formula>
    </cfRule>
    <cfRule type="containsBlanks" dxfId="278" priority="282">
      <formula>LEN(TRIM(O134))=0</formula>
    </cfRule>
  </conditionalFormatting>
  <conditionalFormatting sqref="O137:O138">
    <cfRule type="containsText" dxfId="277" priority="279" operator="containsText" text="ntitulé">
      <formula>NOT(ISERROR(SEARCH("ntitulé",O137)))</formula>
    </cfRule>
    <cfRule type="containsBlanks" dxfId="276" priority="280">
      <formula>LEN(TRIM(O137))=0</formula>
    </cfRule>
  </conditionalFormatting>
  <conditionalFormatting sqref="O139">
    <cfRule type="containsText" dxfId="275" priority="277" operator="containsText" text="ntitulé">
      <formula>NOT(ISERROR(SEARCH("ntitulé",O139)))</formula>
    </cfRule>
    <cfRule type="containsBlanks" dxfId="274" priority="278">
      <formula>LEN(TRIM(O139))=0</formula>
    </cfRule>
  </conditionalFormatting>
  <conditionalFormatting sqref="C165:D172 C160:D162 C157:D158">
    <cfRule type="containsText" dxfId="273" priority="275" operator="containsText" text="ntitulé">
      <formula>NOT(ISERROR(SEARCH("ntitulé",C157)))</formula>
    </cfRule>
    <cfRule type="containsBlanks" dxfId="272" priority="276">
      <formula>LEN(TRIM(C157))=0</formula>
    </cfRule>
  </conditionalFormatting>
  <conditionalFormatting sqref="C174:D181">
    <cfRule type="containsText" dxfId="271" priority="273" operator="containsText" text="ntitulé">
      <formula>NOT(ISERROR(SEARCH("ntitulé",C174)))</formula>
    </cfRule>
    <cfRule type="containsBlanks" dxfId="270" priority="274">
      <formula>LEN(TRIM(C174))=0</formula>
    </cfRule>
  </conditionalFormatting>
  <conditionalFormatting sqref="C183:D184">
    <cfRule type="containsText" dxfId="269" priority="271" operator="containsText" text="ntitulé">
      <formula>NOT(ISERROR(SEARCH("ntitulé",C183)))</formula>
    </cfRule>
    <cfRule type="containsBlanks" dxfId="268" priority="272">
      <formula>LEN(TRIM(C183))=0</formula>
    </cfRule>
  </conditionalFormatting>
  <conditionalFormatting sqref="C186:D187">
    <cfRule type="containsText" dxfId="267" priority="269" operator="containsText" text="ntitulé">
      <formula>NOT(ISERROR(SEARCH("ntitulé",C186)))</formula>
    </cfRule>
    <cfRule type="containsBlanks" dxfId="266" priority="270">
      <formula>LEN(TRIM(C186))=0</formula>
    </cfRule>
  </conditionalFormatting>
  <conditionalFormatting sqref="C188:D188">
    <cfRule type="containsText" dxfId="265" priority="267" operator="containsText" text="ntitulé">
      <formula>NOT(ISERROR(SEARCH("ntitulé",C188)))</formula>
    </cfRule>
    <cfRule type="containsBlanks" dxfId="264" priority="268">
      <formula>LEN(TRIM(C188))=0</formula>
    </cfRule>
  </conditionalFormatting>
  <conditionalFormatting sqref="F165:F172 F160:F162 F157:F158">
    <cfRule type="containsText" dxfId="263" priority="265" operator="containsText" text="ntitulé">
      <formula>NOT(ISERROR(SEARCH("ntitulé",F157)))</formula>
    </cfRule>
    <cfRule type="containsBlanks" dxfId="262" priority="266">
      <formula>LEN(TRIM(F157))=0</formula>
    </cfRule>
  </conditionalFormatting>
  <conditionalFormatting sqref="F174:F181">
    <cfRule type="containsText" dxfId="261" priority="263" operator="containsText" text="ntitulé">
      <formula>NOT(ISERROR(SEARCH("ntitulé",F174)))</formula>
    </cfRule>
    <cfRule type="containsBlanks" dxfId="260" priority="264">
      <formula>LEN(TRIM(F174))=0</formula>
    </cfRule>
  </conditionalFormatting>
  <conditionalFormatting sqref="F183:F184">
    <cfRule type="containsText" dxfId="259" priority="261" operator="containsText" text="ntitulé">
      <formula>NOT(ISERROR(SEARCH("ntitulé",F183)))</formula>
    </cfRule>
    <cfRule type="containsBlanks" dxfId="258" priority="262">
      <formula>LEN(TRIM(F183))=0</formula>
    </cfRule>
  </conditionalFormatting>
  <conditionalFormatting sqref="F186:F187">
    <cfRule type="containsText" dxfId="257" priority="259" operator="containsText" text="ntitulé">
      <formula>NOT(ISERROR(SEARCH("ntitulé",F186)))</formula>
    </cfRule>
    <cfRule type="containsBlanks" dxfId="256" priority="260">
      <formula>LEN(TRIM(F186))=0</formula>
    </cfRule>
  </conditionalFormatting>
  <conditionalFormatting sqref="F188">
    <cfRule type="containsText" dxfId="255" priority="257" operator="containsText" text="ntitulé">
      <formula>NOT(ISERROR(SEARCH("ntitulé",F188)))</formula>
    </cfRule>
    <cfRule type="containsBlanks" dxfId="254" priority="258">
      <formula>LEN(TRIM(F188))=0</formula>
    </cfRule>
  </conditionalFormatting>
  <conditionalFormatting sqref="H165:H172 H160:H162 H157:H158">
    <cfRule type="containsText" dxfId="253" priority="255" operator="containsText" text="ntitulé">
      <formula>NOT(ISERROR(SEARCH("ntitulé",H157)))</formula>
    </cfRule>
    <cfRule type="containsBlanks" dxfId="252" priority="256">
      <formula>LEN(TRIM(H157))=0</formula>
    </cfRule>
  </conditionalFormatting>
  <conditionalFormatting sqref="H174:H181">
    <cfRule type="containsText" dxfId="251" priority="253" operator="containsText" text="ntitulé">
      <formula>NOT(ISERROR(SEARCH("ntitulé",H174)))</formula>
    </cfRule>
    <cfRule type="containsBlanks" dxfId="250" priority="254">
      <formula>LEN(TRIM(H174))=0</formula>
    </cfRule>
  </conditionalFormatting>
  <conditionalFormatting sqref="H183:H184">
    <cfRule type="containsText" dxfId="249" priority="251" operator="containsText" text="ntitulé">
      <formula>NOT(ISERROR(SEARCH("ntitulé",H183)))</formula>
    </cfRule>
    <cfRule type="containsBlanks" dxfId="248" priority="252">
      <formula>LEN(TRIM(H183))=0</formula>
    </cfRule>
  </conditionalFormatting>
  <conditionalFormatting sqref="H186:H187">
    <cfRule type="containsText" dxfId="247" priority="249" operator="containsText" text="ntitulé">
      <formula>NOT(ISERROR(SEARCH("ntitulé",H186)))</formula>
    </cfRule>
    <cfRule type="containsBlanks" dxfId="246" priority="250">
      <formula>LEN(TRIM(H186))=0</formula>
    </cfRule>
  </conditionalFormatting>
  <conditionalFormatting sqref="H188">
    <cfRule type="containsText" dxfId="245" priority="247" operator="containsText" text="ntitulé">
      <formula>NOT(ISERROR(SEARCH("ntitulé",H188)))</formula>
    </cfRule>
    <cfRule type="containsBlanks" dxfId="244" priority="248">
      <formula>LEN(TRIM(H188))=0</formula>
    </cfRule>
  </conditionalFormatting>
  <conditionalFormatting sqref="J165:J172 J160:J162 J157:J158">
    <cfRule type="containsText" dxfId="243" priority="245" operator="containsText" text="ntitulé">
      <formula>NOT(ISERROR(SEARCH("ntitulé",J157)))</formula>
    </cfRule>
    <cfRule type="containsBlanks" dxfId="242" priority="246">
      <formula>LEN(TRIM(J157))=0</formula>
    </cfRule>
  </conditionalFormatting>
  <conditionalFormatting sqref="J174:J181">
    <cfRule type="containsText" dxfId="241" priority="243" operator="containsText" text="ntitulé">
      <formula>NOT(ISERROR(SEARCH("ntitulé",J174)))</formula>
    </cfRule>
    <cfRule type="containsBlanks" dxfId="240" priority="244">
      <formula>LEN(TRIM(J174))=0</formula>
    </cfRule>
  </conditionalFormatting>
  <conditionalFormatting sqref="J183:J184">
    <cfRule type="containsText" dxfId="239" priority="241" operator="containsText" text="ntitulé">
      <formula>NOT(ISERROR(SEARCH("ntitulé",J183)))</formula>
    </cfRule>
    <cfRule type="containsBlanks" dxfId="238" priority="242">
      <formula>LEN(TRIM(J183))=0</formula>
    </cfRule>
  </conditionalFormatting>
  <conditionalFormatting sqref="J186:J187">
    <cfRule type="containsText" dxfId="237" priority="239" operator="containsText" text="ntitulé">
      <formula>NOT(ISERROR(SEARCH("ntitulé",J186)))</formula>
    </cfRule>
    <cfRule type="containsBlanks" dxfId="236" priority="240">
      <formula>LEN(TRIM(J186))=0</formula>
    </cfRule>
  </conditionalFormatting>
  <conditionalFormatting sqref="J188">
    <cfRule type="containsText" dxfId="235" priority="237" operator="containsText" text="ntitulé">
      <formula>NOT(ISERROR(SEARCH("ntitulé",J188)))</formula>
    </cfRule>
    <cfRule type="containsBlanks" dxfId="234" priority="238">
      <formula>LEN(TRIM(J188))=0</formula>
    </cfRule>
  </conditionalFormatting>
  <conditionalFormatting sqref="L165:L172 L160:L162 L157:L158">
    <cfRule type="containsText" dxfId="233" priority="235" operator="containsText" text="ntitulé">
      <formula>NOT(ISERROR(SEARCH("ntitulé",L157)))</formula>
    </cfRule>
    <cfRule type="containsBlanks" dxfId="232" priority="236">
      <formula>LEN(TRIM(L157))=0</formula>
    </cfRule>
  </conditionalFormatting>
  <conditionalFormatting sqref="L174:L181">
    <cfRule type="containsText" dxfId="231" priority="233" operator="containsText" text="ntitulé">
      <formula>NOT(ISERROR(SEARCH("ntitulé",L174)))</formula>
    </cfRule>
    <cfRule type="containsBlanks" dxfId="230" priority="234">
      <formula>LEN(TRIM(L174))=0</formula>
    </cfRule>
  </conditionalFormatting>
  <conditionalFormatting sqref="L183:L184">
    <cfRule type="containsText" dxfId="229" priority="231" operator="containsText" text="ntitulé">
      <formula>NOT(ISERROR(SEARCH("ntitulé",L183)))</formula>
    </cfRule>
    <cfRule type="containsBlanks" dxfId="228" priority="232">
      <formula>LEN(TRIM(L183))=0</formula>
    </cfRule>
  </conditionalFormatting>
  <conditionalFormatting sqref="L186:L187">
    <cfRule type="containsText" dxfId="227" priority="229" operator="containsText" text="ntitulé">
      <formula>NOT(ISERROR(SEARCH("ntitulé",L186)))</formula>
    </cfRule>
    <cfRule type="containsBlanks" dxfId="226" priority="230">
      <formula>LEN(TRIM(L186))=0</formula>
    </cfRule>
  </conditionalFormatting>
  <conditionalFormatting sqref="L188">
    <cfRule type="containsText" dxfId="225" priority="227" operator="containsText" text="ntitulé">
      <formula>NOT(ISERROR(SEARCH("ntitulé",L188)))</formula>
    </cfRule>
    <cfRule type="containsBlanks" dxfId="224" priority="228">
      <formula>LEN(TRIM(L188))=0</formula>
    </cfRule>
  </conditionalFormatting>
  <conditionalFormatting sqref="N165:N172 N160:N162 N157:N158">
    <cfRule type="containsText" dxfId="223" priority="225" operator="containsText" text="ntitulé">
      <formula>NOT(ISERROR(SEARCH("ntitulé",N157)))</formula>
    </cfRule>
    <cfRule type="containsBlanks" dxfId="222" priority="226">
      <formula>LEN(TRIM(N157))=0</formula>
    </cfRule>
  </conditionalFormatting>
  <conditionalFormatting sqref="N174:N181">
    <cfRule type="containsText" dxfId="221" priority="223" operator="containsText" text="ntitulé">
      <formula>NOT(ISERROR(SEARCH("ntitulé",N174)))</formula>
    </cfRule>
    <cfRule type="containsBlanks" dxfId="220" priority="224">
      <formula>LEN(TRIM(N174))=0</formula>
    </cfRule>
  </conditionalFormatting>
  <conditionalFormatting sqref="N183:N184">
    <cfRule type="containsText" dxfId="219" priority="221" operator="containsText" text="ntitulé">
      <formula>NOT(ISERROR(SEARCH("ntitulé",N183)))</formula>
    </cfRule>
    <cfRule type="containsBlanks" dxfId="218" priority="222">
      <formula>LEN(TRIM(N183))=0</formula>
    </cfRule>
  </conditionalFormatting>
  <conditionalFormatting sqref="N186:N187">
    <cfRule type="containsText" dxfId="217" priority="219" operator="containsText" text="ntitulé">
      <formula>NOT(ISERROR(SEARCH("ntitulé",N186)))</formula>
    </cfRule>
    <cfRule type="containsBlanks" dxfId="216" priority="220">
      <formula>LEN(TRIM(N186))=0</formula>
    </cfRule>
  </conditionalFormatting>
  <conditionalFormatting sqref="N188">
    <cfRule type="containsText" dxfId="215" priority="217" operator="containsText" text="ntitulé">
      <formula>NOT(ISERROR(SEARCH("ntitulé",N188)))</formula>
    </cfRule>
    <cfRule type="containsBlanks" dxfId="214" priority="218">
      <formula>LEN(TRIM(N188))=0</formula>
    </cfRule>
  </conditionalFormatting>
  <conditionalFormatting sqref="P165:P172 P160:P162 P157:P158">
    <cfRule type="containsText" dxfId="213" priority="215" operator="containsText" text="ntitulé">
      <formula>NOT(ISERROR(SEARCH("ntitulé",P157)))</formula>
    </cfRule>
    <cfRule type="containsBlanks" dxfId="212" priority="216">
      <formula>LEN(TRIM(P157))=0</formula>
    </cfRule>
  </conditionalFormatting>
  <conditionalFormatting sqref="P174:P181">
    <cfRule type="containsText" dxfId="211" priority="213" operator="containsText" text="ntitulé">
      <formula>NOT(ISERROR(SEARCH("ntitulé",P174)))</formula>
    </cfRule>
    <cfRule type="containsBlanks" dxfId="210" priority="214">
      <formula>LEN(TRIM(P174))=0</formula>
    </cfRule>
  </conditionalFormatting>
  <conditionalFormatting sqref="P183:P184">
    <cfRule type="containsText" dxfId="209" priority="211" operator="containsText" text="ntitulé">
      <formula>NOT(ISERROR(SEARCH("ntitulé",P183)))</formula>
    </cfRule>
    <cfRule type="containsBlanks" dxfId="208" priority="212">
      <formula>LEN(TRIM(P183))=0</formula>
    </cfRule>
  </conditionalFormatting>
  <conditionalFormatting sqref="P186:P187">
    <cfRule type="containsText" dxfId="207" priority="209" operator="containsText" text="ntitulé">
      <formula>NOT(ISERROR(SEARCH("ntitulé",P186)))</formula>
    </cfRule>
    <cfRule type="containsBlanks" dxfId="206" priority="210">
      <formula>LEN(TRIM(P186))=0</formula>
    </cfRule>
  </conditionalFormatting>
  <conditionalFormatting sqref="P188">
    <cfRule type="containsText" dxfId="205" priority="207" operator="containsText" text="ntitulé">
      <formula>NOT(ISERROR(SEARCH("ntitulé",P188)))</formula>
    </cfRule>
    <cfRule type="containsBlanks" dxfId="204" priority="208">
      <formula>LEN(TRIM(P188))=0</formula>
    </cfRule>
  </conditionalFormatting>
  <conditionalFormatting sqref="D199:D200 D196:D197">
    <cfRule type="containsText" dxfId="203" priority="205" operator="containsText" text="ntitulé">
      <formula>NOT(ISERROR(SEARCH("ntitulé",D196)))</formula>
    </cfRule>
    <cfRule type="containsBlanks" dxfId="202" priority="206">
      <formula>LEN(TRIM(D196))=0</formula>
    </cfRule>
  </conditionalFormatting>
  <conditionalFormatting sqref="J199:J200 J196:J197">
    <cfRule type="containsText" dxfId="201" priority="199" operator="containsText" text="ntitulé">
      <formula>NOT(ISERROR(SEARCH("ntitulé",J196)))</formula>
    </cfRule>
    <cfRule type="containsBlanks" dxfId="200" priority="200">
      <formula>LEN(TRIM(J196))=0</formula>
    </cfRule>
  </conditionalFormatting>
  <conditionalFormatting sqref="L199:L200 L196:L197">
    <cfRule type="containsText" dxfId="199" priority="197" operator="containsText" text="ntitulé">
      <formula>NOT(ISERROR(SEARCH("ntitulé",L196)))</formula>
    </cfRule>
    <cfRule type="containsBlanks" dxfId="198" priority="198">
      <formula>LEN(TRIM(L196))=0</formula>
    </cfRule>
  </conditionalFormatting>
  <conditionalFormatting sqref="N199:N200 N196:N197">
    <cfRule type="containsText" dxfId="197" priority="195" operator="containsText" text="ntitulé">
      <formula>NOT(ISERROR(SEARCH("ntitulé",N196)))</formula>
    </cfRule>
    <cfRule type="containsBlanks" dxfId="196" priority="196">
      <formula>LEN(TRIM(N196))=0</formula>
    </cfRule>
  </conditionalFormatting>
  <conditionalFormatting sqref="P199:P200 P196:P197">
    <cfRule type="containsText" dxfId="195" priority="193" operator="containsText" text="ntitulé">
      <formula>NOT(ISERROR(SEARCH("ntitulé",P196)))</formula>
    </cfRule>
    <cfRule type="containsBlanks" dxfId="194" priority="194">
      <formula>LEN(TRIM(P196))=0</formula>
    </cfRule>
  </conditionalFormatting>
  <conditionalFormatting sqref="F199:F200 F196:F197">
    <cfRule type="containsText" dxfId="193" priority="203" operator="containsText" text="ntitulé">
      <formula>NOT(ISERROR(SEARCH("ntitulé",F196)))</formula>
    </cfRule>
    <cfRule type="containsBlanks" dxfId="192" priority="204">
      <formula>LEN(TRIM(F196))=0</formula>
    </cfRule>
  </conditionalFormatting>
  <conditionalFormatting sqref="H199:H200 H196:H197">
    <cfRule type="containsText" dxfId="191" priority="201" operator="containsText" text="ntitulé">
      <formula>NOT(ISERROR(SEARCH("ntitulé",H196)))</formula>
    </cfRule>
    <cfRule type="containsBlanks" dxfId="190" priority="202">
      <formula>LEN(TRIM(H196))=0</formula>
    </cfRule>
  </conditionalFormatting>
  <conditionalFormatting sqref="E165:E172 E160:E162 E157:E158">
    <cfRule type="containsText" dxfId="189" priority="191" operator="containsText" text="ntitulé">
      <formula>NOT(ISERROR(SEARCH("ntitulé",E157)))</formula>
    </cfRule>
    <cfRule type="containsBlanks" dxfId="188" priority="192">
      <formula>LEN(TRIM(E157))=0</formula>
    </cfRule>
  </conditionalFormatting>
  <conditionalFormatting sqref="E174:E181">
    <cfRule type="containsText" dxfId="187" priority="189" operator="containsText" text="ntitulé">
      <formula>NOT(ISERROR(SEARCH("ntitulé",E174)))</formula>
    </cfRule>
    <cfRule type="containsBlanks" dxfId="186" priority="190">
      <formula>LEN(TRIM(E174))=0</formula>
    </cfRule>
  </conditionalFormatting>
  <conditionalFormatting sqref="E183:E184">
    <cfRule type="containsText" dxfId="185" priority="187" operator="containsText" text="ntitulé">
      <formula>NOT(ISERROR(SEARCH("ntitulé",E183)))</formula>
    </cfRule>
    <cfRule type="containsBlanks" dxfId="184" priority="188">
      <formula>LEN(TRIM(E183))=0</formula>
    </cfRule>
  </conditionalFormatting>
  <conditionalFormatting sqref="E186:E187">
    <cfRule type="containsText" dxfId="183" priority="185" operator="containsText" text="ntitulé">
      <formula>NOT(ISERROR(SEARCH("ntitulé",E186)))</formula>
    </cfRule>
    <cfRule type="containsBlanks" dxfId="182" priority="186">
      <formula>LEN(TRIM(E186))=0</formula>
    </cfRule>
  </conditionalFormatting>
  <conditionalFormatting sqref="E188">
    <cfRule type="containsText" dxfId="181" priority="183" operator="containsText" text="ntitulé">
      <formula>NOT(ISERROR(SEARCH("ntitulé",E188)))</formula>
    </cfRule>
    <cfRule type="containsBlanks" dxfId="180" priority="184">
      <formula>LEN(TRIM(E188))=0</formula>
    </cfRule>
  </conditionalFormatting>
  <conditionalFormatting sqref="G165:G172 G160:G162 G157:G158">
    <cfRule type="containsText" dxfId="179" priority="181" operator="containsText" text="ntitulé">
      <formula>NOT(ISERROR(SEARCH("ntitulé",G157)))</formula>
    </cfRule>
    <cfRule type="containsBlanks" dxfId="178" priority="182">
      <formula>LEN(TRIM(G157))=0</formula>
    </cfRule>
  </conditionalFormatting>
  <conditionalFormatting sqref="G174:G181">
    <cfRule type="containsText" dxfId="177" priority="179" operator="containsText" text="ntitulé">
      <formula>NOT(ISERROR(SEARCH("ntitulé",G174)))</formula>
    </cfRule>
    <cfRule type="containsBlanks" dxfId="176" priority="180">
      <formula>LEN(TRIM(G174))=0</formula>
    </cfRule>
  </conditionalFormatting>
  <conditionalFormatting sqref="G183:G184">
    <cfRule type="containsText" dxfId="175" priority="177" operator="containsText" text="ntitulé">
      <formula>NOT(ISERROR(SEARCH("ntitulé",G183)))</formula>
    </cfRule>
    <cfRule type="containsBlanks" dxfId="174" priority="178">
      <formula>LEN(TRIM(G183))=0</formula>
    </cfRule>
  </conditionalFormatting>
  <conditionalFormatting sqref="G186:G187">
    <cfRule type="containsText" dxfId="173" priority="175" operator="containsText" text="ntitulé">
      <formula>NOT(ISERROR(SEARCH("ntitulé",G186)))</formula>
    </cfRule>
    <cfRule type="containsBlanks" dxfId="172" priority="176">
      <formula>LEN(TRIM(G186))=0</formula>
    </cfRule>
  </conditionalFormatting>
  <conditionalFormatting sqref="G188">
    <cfRule type="containsText" dxfId="171" priority="173" operator="containsText" text="ntitulé">
      <formula>NOT(ISERROR(SEARCH("ntitulé",G188)))</formula>
    </cfRule>
    <cfRule type="containsBlanks" dxfId="170" priority="174">
      <formula>LEN(TRIM(G188))=0</formula>
    </cfRule>
  </conditionalFormatting>
  <conditionalFormatting sqref="I165:I172 I160:I162 I157:I158">
    <cfRule type="containsText" dxfId="169" priority="171" operator="containsText" text="ntitulé">
      <formula>NOT(ISERROR(SEARCH("ntitulé",I157)))</formula>
    </cfRule>
    <cfRule type="containsBlanks" dxfId="168" priority="172">
      <formula>LEN(TRIM(I157))=0</formula>
    </cfRule>
  </conditionalFormatting>
  <conditionalFormatting sqref="I174:I181">
    <cfRule type="containsText" dxfId="167" priority="169" operator="containsText" text="ntitulé">
      <formula>NOT(ISERROR(SEARCH("ntitulé",I174)))</formula>
    </cfRule>
    <cfRule type="containsBlanks" dxfId="166" priority="170">
      <formula>LEN(TRIM(I174))=0</formula>
    </cfRule>
  </conditionalFormatting>
  <conditionalFormatting sqref="I183:I184">
    <cfRule type="containsText" dxfId="165" priority="167" operator="containsText" text="ntitulé">
      <formula>NOT(ISERROR(SEARCH("ntitulé",I183)))</formula>
    </cfRule>
    <cfRule type="containsBlanks" dxfId="164" priority="168">
      <formula>LEN(TRIM(I183))=0</formula>
    </cfRule>
  </conditionalFormatting>
  <conditionalFormatting sqref="I186:I187">
    <cfRule type="containsText" dxfId="163" priority="165" operator="containsText" text="ntitulé">
      <formula>NOT(ISERROR(SEARCH("ntitulé",I186)))</formula>
    </cfRule>
    <cfRule type="containsBlanks" dxfId="162" priority="166">
      <formula>LEN(TRIM(I186))=0</formula>
    </cfRule>
  </conditionalFormatting>
  <conditionalFormatting sqref="I188">
    <cfRule type="containsText" dxfId="161" priority="163" operator="containsText" text="ntitulé">
      <formula>NOT(ISERROR(SEARCH("ntitulé",I188)))</formula>
    </cfRule>
    <cfRule type="containsBlanks" dxfId="160" priority="164">
      <formula>LEN(TRIM(I188))=0</formula>
    </cfRule>
  </conditionalFormatting>
  <conditionalFormatting sqref="K165:K172 K160:K162 K157:K158">
    <cfRule type="containsText" dxfId="159" priority="161" operator="containsText" text="ntitulé">
      <formula>NOT(ISERROR(SEARCH("ntitulé",K157)))</formula>
    </cfRule>
    <cfRule type="containsBlanks" dxfId="158" priority="162">
      <formula>LEN(TRIM(K157))=0</formula>
    </cfRule>
  </conditionalFormatting>
  <conditionalFormatting sqref="K174:K181">
    <cfRule type="containsText" dxfId="157" priority="159" operator="containsText" text="ntitulé">
      <formula>NOT(ISERROR(SEARCH("ntitulé",K174)))</formula>
    </cfRule>
    <cfRule type="containsBlanks" dxfId="156" priority="160">
      <formula>LEN(TRIM(K174))=0</formula>
    </cfRule>
  </conditionalFormatting>
  <conditionalFormatting sqref="K183:K184">
    <cfRule type="containsText" dxfId="155" priority="157" operator="containsText" text="ntitulé">
      <formula>NOT(ISERROR(SEARCH("ntitulé",K183)))</formula>
    </cfRule>
    <cfRule type="containsBlanks" dxfId="154" priority="158">
      <formula>LEN(TRIM(K183))=0</formula>
    </cfRule>
  </conditionalFormatting>
  <conditionalFormatting sqref="K186:K187">
    <cfRule type="containsText" dxfId="153" priority="155" operator="containsText" text="ntitulé">
      <formula>NOT(ISERROR(SEARCH("ntitulé",K186)))</formula>
    </cfRule>
    <cfRule type="containsBlanks" dxfId="152" priority="156">
      <formula>LEN(TRIM(K186))=0</formula>
    </cfRule>
  </conditionalFormatting>
  <conditionalFormatting sqref="K188">
    <cfRule type="containsText" dxfId="151" priority="153" operator="containsText" text="ntitulé">
      <formula>NOT(ISERROR(SEARCH("ntitulé",K188)))</formula>
    </cfRule>
    <cfRule type="containsBlanks" dxfId="150" priority="154">
      <formula>LEN(TRIM(K188))=0</formula>
    </cfRule>
  </conditionalFormatting>
  <conditionalFormatting sqref="M165:M172 M160:M162 M157:M158">
    <cfRule type="containsText" dxfId="149" priority="151" operator="containsText" text="ntitulé">
      <formula>NOT(ISERROR(SEARCH("ntitulé",M157)))</formula>
    </cfRule>
    <cfRule type="containsBlanks" dxfId="148" priority="152">
      <formula>LEN(TRIM(M157))=0</formula>
    </cfRule>
  </conditionalFormatting>
  <conditionalFormatting sqref="M174:M181">
    <cfRule type="containsText" dxfId="147" priority="149" operator="containsText" text="ntitulé">
      <formula>NOT(ISERROR(SEARCH("ntitulé",M174)))</formula>
    </cfRule>
    <cfRule type="containsBlanks" dxfId="146" priority="150">
      <formula>LEN(TRIM(M174))=0</formula>
    </cfRule>
  </conditionalFormatting>
  <conditionalFormatting sqref="M183:M184">
    <cfRule type="containsText" dxfId="145" priority="147" operator="containsText" text="ntitulé">
      <formula>NOT(ISERROR(SEARCH("ntitulé",M183)))</formula>
    </cfRule>
    <cfRule type="containsBlanks" dxfId="144" priority="148">
      <formula>LEN(TRIM(M183))=0</formula>
    </cfRule>
  </conditionalFormatting>
  <conditionalFormatting sqref="M186:M187">
    <cfRule type="containsText" dxfId="143" priority="145" operator="containsText" text="ntitulé">
      <formula>NOT(ISERROR(SEARCH("ntitulé",M186)))</formula>
    </cfRule>
    <cfRule type="containsBlanks" dxfId="142" priority="146">
      <formula>LEN(TRIM(M186))=0</formula>
    </cfRule>
  </conditionalFormatting>
  <conditionalFormatting sqref="M188">
    <cfRule type="containsText" dxfId="141" priority="143" operator="containsText" text="ntitulé">
      <formula>NOT(ISERROR(SEARCH("ntitulé",M188)))</formula>
    </cfRule>
    <cfRule type="containsBlanks" dxfId="140" priority="144">
      <formula>LEN(TRIM(M188))=0</formula>
    </cfRule>
  </conditionalFormatting>
  <conditionalFormatting sqref="O165:O172 O160:O162 O157:O158">
    <cfRule type="containsText" dxfId="139" priority="141" operator="containsText" text="ntitulé">
      <formula>NOT(ISERROR(SEARCH("ntitulé",O157)))</formula>
    </cfRule>
    <cfRule type="containsBlanks" dxfId="138" priority="142">
      <formula>LEN(TRIM(O157))=0</formula>
    </cfRule>
  </conditionalFormatting>
  <conditionalFormatting sqref="O174:O181">
    <cfRule type="containsText" dxfId="137" priority="139" operator="containsText" text="ntitulé">
      <formula>NOT(ISERROR(SEARCH("ntitulé",O174)))</formula>
    </cfRule>
    <cfRule type="containsBlanks" dxfId="136" priority="140">
      <formula>LEN(TRIM(O174))=0</formula>
    </cfRule>
  </conditionalFormatting>
  <conditionalFormatting sqref="O183:O184">
    <cfRule type="containsText" dxfId="135" priority="137" operator="containsText" text="ntitulé">
      <formula>NOT(ISERROR(SEARCH("ntitulé",O183)))</formula>
    </cfRule>
    <cfRule type="containsBlanks" dxfId="134" priority="138">
      <formula>LEN(TRIM(O183))=0</formula>
    </cfRule>
  </conditionalFormatting>
  <conditionalFormatting sqref="O186:O187">
    <cfRule type="containsText" dxfId="133" priority="135" operator="containsText" text="ntitulé">
      <formula>NOT(ISERROR(SEARCH("ntitulé",O186)))</formula>
    </cfRule>
    <cfRule type="containsBlanks" dxfId="132" priority="136">
      <formula>LEN(TRIM(O186))=0</formula>
    </cfRule>
  </conditionalFormatting>
  <conditionalFormatting sqref="O188">
    <cfRule type="containsText" dxfId="131" priority="133" operator="containsText" text="ntitulé">
      <formula>NOT(ISERROR(SEARCH("ntitulé",O188)))</formula>
    </cfRule>
    <cfRule type="containsBlanks" dxfId="130" priority="134">
      <formula>LEN(TRIM(O188))=0</formula>
    </cfRule>
  </conditionalFormatting>
  <conditionalFormatting sqref="C214:D221 C209:D211 C206:D207">
    <cfRule type="containsText" dxfId="129" priority="131" operator="containsText" text="ntitulé">
      <formula>NOT(ISERROR(SEARCH("ntitulé",C206)))</formula>
    </cfRule>
    <cfRule type="containsBlanks" dxfId="128" priority="132">
      <formula>LEN(TRIM(C206))=0</formula>
    </cfRule>
  </conditionalFormatting>
  <conditionalFormatting sqref="C223:D230">
    <cfRule type="containsText" dxfId="127" priority="129" operator="containsText" text="ntitulé">
      <formula>NOT(ISERROR(SEARCH("ntitulé",C223)))</formula>
    </cfRule>
    <cfRule type="containsBlanks" dxfId="126" priority="130">
      <formula>LEN(TRIM(C223))=0</formula>
    </cfRule>
  </conditionalFormatting>
  <conditionalFormatting sqref="C232:D233">
    <cfRule type="containsText" dxfId="125" priority="127" operator="containsText" text="ntitulé">
      <formula>NOT(ISERROR(SEARCH("ntitulé",C232)))</formula>
    </cfRule>
    <cfRule type="containsBlanks" dxfId="124" priority="128">
      <formula>LEN(TRIM(C232))=0</formula>
    </cfRule>
  </conditionalFormatting>
  <conditionalFormatting sqref="C235:D236">
    <cfRule type="containsText" dxfId="123" priority="125" operator="containsText" text="ntitulé">
      <formula>NOT(ISERROR(SEARCH("ntitulé",C235)))</formula>
    </cfRule>
    <cfRule type="containsBlanks" dxfId="122" priority="126">
      <formula>LEN(TRIM(C235))=0</formula>
    </cfRule>
  </conditionalFormatting>
  <conditionalFormatting sqref="C237:D237">
    <cfRule type="containsText" dxfId="121" priority="123" operator="containsText" text="ntitulé">
      <formula>NOT(ISERROR(SEARCH("ntitulé",C237)))</formula>
    </cfRule>
    <cfRule type="containsBlanks" dxfId="120" priority="124">
      <formula>LEN(TRIM(C237))=0</formula>
    </cfRule>
  </conditionalFormatting>
  <conditionalFormatting sqref="F214:F221 F209:F211 F206:F207">
    <cfRule type="containsText" dxfId="119" priority="121" operator="containsText" text="ntitulé">
      <formula>NOT(ISERROR(SEARCH("ntitulé",F206)))</formula>
    </cfRule>
    <cfRule type="containsBlanks" dxfId="118" priority="122">
      <formula>LEN(TRIM(F206))=0</formula>
    </cfRule>
  </conditionalFormatting>
  <conditionalFormatting sqref="F223:F230">
    <cfRule type="containsText" dxfId="117" priority="119" operator="containsText" text="ntitulé">
      <formula>NOT(ISERROR(SEARCH("ntitulé",F223)))</formula>
    </cfRule>
    <cfRule type="containsBlanks" dxfId="116" priority="120">
      <formula>LEN(TRIM(F223))=0</formula>
    </cfRule>
  </conditionalFormatting>
  <conditionalFormatting sqref="F232:F233">
    <cfRule type="containsText" dxfId="115" priority="117" operator="containsText" text="ntitulé">
      <formula>NOT(ISERROR(SEARCH("ntitulé",F232)))</formula>
    </cfRule>
    <cfRule type="containsBlanks" dxfId="114" priority="118">
      <formula>LEN(TRIM(F232))=0</formula>
    </cfRule>
  </conditionalFormatting>
  <conditionalFormatting sqref="F235:F236">
    <cfRule type="containsText" dxfId="113" priority="115" operator="containsText" text="ntitulé">
      <formula>NOT(ISERROR(SEARCH("ntitulé",F235)))</formula>
    </cfRule>
    <cfRule type="containsBlanks" dxfId="112" priority="116">
      <formula>LEN(TRIM(F235))=0</formula>
    </cfRule>
  </conditionalFormatting>
  <conditionalFormatting sqref="F237">
    <cfRule type="containsText" dxfId="111" priority="113" operator="containsText" text="ntitulé">
      <formula>NOT(ISERROR(SEARCH("ntitulé",F237)))</formula>
    </cfRule>
    <cfRule type="containsBlanks" dxfId="110" priority="114">
      <formula>LEN(TRIM(F237))=0</formula>
    </cfRule>
  </conditionalFormatting>
  <conditionalFormatting sqref="H214:H221 H209:H211 H206:H207">
    <cfRule type="containsText" dxfId="109" priority="111" operator="containsText" text="ntitulé">
      <formula>NOT(ISERROR(SEARCH("ntitulé",H206)))</formula>
    </cfRule>
    <cfRule type="containsBlanks" dxfId="108" priority="112">
      <formula>LEN(TRIM(H206))=0</formula>
    </cfRule>
  </conditionalFormatting>
  <conditionalFormatting sqref="H223:H230">
    <cfRule type="containsText" dxfId="107" priority="109" operator="containsText" text="ntitulé">
      <formula>NOT(ISERROR(SEARCH("ntitulé",H223)))</formula>
    </cfRule>
    <cfRule type="containsBlanks" dxfId="106" priority="110">
      <formula>LEN(TRIM(H223))=0</formula>
    </cfRule>
  </conditionalFormatting>
  <conditionalFormatting sqref="H232:H233">
    <cfRule type="containsText" dxfId="105" priority="107" operator="containsText" text="ntitulé">
      <formula>NOT(ISERROR(SEARCH("ntitulé",H232)))</formula>
    </cfRule>
    <cfRule type="containsBlanks" dxfId="104" priority="108">
      <formula>LEN(TRIM(H232))=0</formula>
    </cfRule>
  </conditionalFormatting>
  <conditionalFormatting sqref="H235:H236">
    <cfRule type="containsText" dxfId="103" priority="105" operator="containsText" text="ntitulé">
      <formula>NOT(ISERROR(SEARCH("ntitulé",H235)))</formula>
    </cfRule>
    <cfRule type="containsBlanks" dxfId="102" priority="106">
      <formula>LEN(TRIM(H235))=0</formula>
    </cfRule>
  </conditionalFormatting>
  <conditionalFormatting sqref="H237">
    <cfRule type="containsText" dxfId="101" priority="103" operator="containsText" text="ntitulé">
      <formula>NOT(ISERROR(SEARCH("ntitulé",H237)))</formula>
    </cfRule>
    <cfRule type="containsBlanks" dxfId="100" priority="104">
      <formula>LEN(TRIM(H237))=0</formula>
    </cfRule>
  </conditionalFormatting>
  <conditionalFormatting sqref="J214:J221 J209:J211 J206:J207">
    <cfRule type="containsText" dxfId="99" priority="101" operator="containsText" text="ntitulé">
      <formula>NOT(ISERROR(SEARCH("ntitulé",J206)))</formula>
    </cfRule>
    <cfRule type="containsBlanks" dxfId="98" priority="102">
      <formula>LEN(TRIM(J206))=0</formula>
    </cfRule>
  </conditionalFormatting>
  <conditionalFormatting sqref="J223:J230">
    <cfRule type="containsText" dxfId="97" priority="99" operator="containsText" text="ntitulé">
      <formula>NOT(ISERROR(SEARCH("ntitulé",J223)))</formula>
    </cfRule>
    <cfRule type="containsBlanks" dxfId="96" priority="100">
      <formula>LEN(TRIM(J223))=0</formula>
    </cfRule>
  </conditionalFormatting>
  <conditionalFormatting sqref="J232:J233">
    <cfRule type="containsText" dxfId="95" priority="97" operator="containsText" text="ntitulé">
      <formula>NOT(ISERROR(SEARCH("ntitulé",J232)))</formula>
    </cfRule>
    <cfRule type="containsBlanks" dxfId="94" priority="98">
      <formula>LEN(TRIM(J232))=0</formula>
    </cfRule>
  </conditionalFormatting>
  <conditionalFormatting sqref="J235:J236">
    <cfRule type="containsText" dxfId="93" priority="95" operator="containsText" text="ntitulé">
      <formula>NOT(ISERROR(SEARCH("ntitulé",J235)))</formula>
    </cfRule>
    <cfRule type="containsBlanks" dxfId="92" priority="96">
      <formula>LEN(TRIM(J235))=0</formula>
    </cfRule>
  </conditionalFormatting>
  <conditionalFormatting sqref="J237">
    <cfRule type="containsText" dxfId="91" priority="93" operator="containsText" text="ntitulé">
      <formula>NOT(ISERROR(SEARCH("ntitulé",J237)))</formula>
    </cfRule>
    <cfRule type="containsBlanks" dxfId="90" priority="94">
      <formula>LEN(TRIM(J237))=0</formula>
    </cfRule>
  </conditionalFormatting>
  <conditionalFormatting sqref="L214:L221 L209:L211 L206:L207">
    <cfRule type="containsText" dxfId="89" priority="91" operator="containsText" text="ntitulé">
      <formula>NOT(ISERROR(SEARCH("ntitulé",L206)))</formula>
    </cfRule>
    <cfRule type="containsBlanks" dxfId="88" priority="92">
      <formula>LEN(TRIM(L206))=0</formula>
    </cfRule>
  </conditionalFormatting>
  <conditionalFormatting sqref="L223:L230">
    <cfRule type="containsText" dxfId="87" priority="89" operator="containsText" text="ntitulé">
      <formula>NOT(ISERROR(SEARCH("ntitulé",L223)))</formula>
    </cfRule>
    <cfRule type="containsBlanks" dxfId="86" priority="90">
      <formula>LEN(TRIM(L223))=0</formula>
    </cfRule>
  </conditionalFormatting>
  <conditionalFormatting sqref="L232:L233">
    <cfRule type="containsText" dxfId="85" priority="87" operator="containsText" text="ntitulé">
      <formula>NOT(ISERROR(SEARCH("ntitulé",L232)))</formula>
    </cfRule>
    <cfRule type="containsBlanks" dxfId="84" priority="88">
      <formula>LEN(TRIM(L232))=0</formula>
    </cfRule>
  </conditionalFormatting>
  <conditionalFormatting sqref="L235:L236">
    <cfRule type="containsText" dxfId="83" priority="85" operator="containsText" text="ntitulé">
      <formula>NOT(ISERROR(SEARCH("ntitulé",L235)))</formula>
    </cfRule>
    <cfRule type="containsBlanks" dxfId="82" priority="86">
      <formula>LEN(TRIM(L235))=0</formula>
    </cfRule>
  </conditionalFormatting>
  <conditionalFormatting sqref="L237">
    <cfRule type="containsText" dxfId="81" priority="83" operator="containsText" text="ntitulé">
      <formula>NOT(ISERROR(SEARCH("ntitulé",L237)))</formula>
    </cfRule>
    <cfRule type="containsBlanks" dxfId="80" priority="84">
      <formula>LEN(TRIM(L237))=0</formula>
    </cfRule>
  </conditionalFormatting>
  <conditionalFormatting sqref="N214:N221 N209:N211 N206:N207">
    <cfRule type="containsText" dxfId="79" priority="81" operator="containsText" text="ntitulé">
      <formula>NOT(ISERROR(SEARCH("ntitulé",N206)))</formula>
    </cfRule>
    <cfRule type="containsBlanks" dxfId="78" priority="82">
      <formula>LEN(TRIM(N206))=0</formula>
    </cfRule>
  </conditionalFormatting>
  <conditionalFormatting sqref="N223:N230">
    <cfRule type="containsText" dxfId="77" priority="79" operator="containsText" text="ntitulé">
      <formula>NOT(ISERROR(SEARCH("ntitulé",N223)))</formula>
    </cfRule>
    <cfRule type="containsBlanks" dxfId="76" priority="80">
      <formula>LEN(TRIM(N223))=0</formula>
    </cfRule>
  </conditionalFormatting>
  <conditionalFormatting sqref="N232:N233">
    <cfRule type="containsText" dxfId="75" priority="77" operator="containsText" text="ntitulé">
      <formula>NOT(ISERROR(SEARCH("ntitulé",N232)))</formula>
    </cfRule>
    <cfRule type="containsBlanks" dxfId="74" priority="78">
      <formula>LEN(TRIM(N232))=0</formula>
    </cfRule>
  </conditionalFormatting>
  <conditionalFormatting sqref="N235:N236">
    <cfRule type="containsText" dxfId="73" priority="75" operator="containsText" text="ntitulé">
      <formula>NOT(ISERROR(SEARCH("ntitulé",N235)))</formula>
    </cfRule>
    <cfRule type="containsBlanks" dxfId="72" priority="76">
      <formula>LEN(TRIM(N235))=0</formula>
    </cfRule>
  </conditionalFormatting>
  <conditionalFormatting sqref="N237">
    <cfRule type="containsText" dxfId="71" priority="73" operator="containsText" text="ntitulé">
      <formula>NOT(ISERROR(SEARCH("ntitulé",N237)))</formula>
    </cfRule>
    <cfRule type="containsBlanks" dxfId="70" priority="74">
      <formula>LEN(TRIM(N237))=0</formula>
    </cfRule>
  </conditionalFormatting>
  <conditionalFormatting sqref="P214:P221 P209:P211 P206:P207">
    <cfRule type="containsText" dxfId="69" priority="71" operator="containsText" text="ntitulé">
      <formula>NOT(ISERROR(SEARCH("ntitulé",P206)))</formula>
    </cfRule>
    <cfRule type="containsBlanks" dxfId="68" priority="72">
      <formula>LEN(TRIM(P206))=0</formula>
    </cfRule>
  </conditionalFormatting>
  <conditionalFormatting sqref="P223:P230">
    <cfRule type="containsText" dxfId="67" priority="69" operator="containsText" text="ntitulé">
      <formula>NOT(ISERROR(SEARCH("ntitulé",P223)))</formula>
    </cfRule>
    <cfRule type="containsBlanks" dxfId="66" priority="70">
      <formula>LEN(TRIM(P223))=0</formula>
    </cfRule>
  </conditionalFormatting>
  <conditionalFormatting sqref="P232:P233">
    <cfRule type="containsText" dxfId="65" priority="67" operator="containsText" text="ntitulé">
      <formula>NOT(ISERROR(SEARCH("ntitulé",P232)))</formula>
    </cfRule>
    <cfRule type="containsBlanks" dxfId="64" priority="68">
      <formula>LEN(TRIM(P232))=0</formula>
    </cfRule>
  </conditionalFormatting>
  <conditionalFormatting sqref="P235:P236">
    <cfRule type="containsText" dxfId="63" priority="65" operator="containsText" text="ntitulé">
      <formula>NOT(ISERROR(SEARCH("ntitulé",P235)))</formula>
    </cfRule>
    <cfRule type="containsBlanks" dxfId="62" priority="66">
      <formula>LEN(TRIM(P235))=0</formula>
    </cfRule>
  </conditionalFormatting>
  <conditionalFormatting sqref="P237">
    <cfRule type="containsText" dxfId="61" priority="63" operator="containsText" text="ntitulé">
      <formula>NOT(ISERROR(SEARCH("ntitulé",P237)))</formula>
    </cfRule>
    <cfRule type="containsBlanks" dxfId="60" priority="64">
      <formula>LEN(TRIM(P237))=0</formula>
    </cfRule>
  </conditionalFormatting>
  <conditionalFormatting sqref="E214:E221 E209:E211 E206:E207">
    <cfRule type="containsText" dxfId="59" priority="61" operator="containsText" text="ntitulé">
      <formula>NOT(ISERROR(SEARCH("ntitulé",E206)))</formula>
    </cfRule>
    <cfRule type="containsBlanks" dxfId="58" priority="62">
      <formula>LEN(TRIM(E206))=0</formula>
    </cfRule>
  </conditionalFormatting>
  <conditionalFormatting sqref="E223:E230">
    <cfRule type="containsText" dxfId="57" priority="59" operator="containsText" text="ntitulé">
      <formula>NOT(ISERROR(SEARCH("ntitulé",E223)))</formula>
    </cfRule>
    <cfRule type="containsBlanks" dxfId="56" priority="60">
      <formula>LEN(TRIM(E223))=0</formula>
    </cfRule>
  </conditionalFormatting>
  <conditionalFormatting sqref="E232:E233">
    <cfRule type="containsText" dxfId="55" priority="57" operator="containsText" text="ntitulé">
      <formula>NOT(ISERROR(SEARCH("ntitulé",E232)))</formula>
    </cfRule>
    <cfRule type="containsBlanks" dxfId="54" priority="58">
      <formula>LEN(TRIM(E232))=0</formula>
    </cfRule>
  </conditionalFormatting>
  <conditionalFormatting sqref="E235:E236">
    <cfRule type="containsText" dxfId="53" priority="55" operator="containsText" text="ntitulé">
      <formula>NOT(ISERROR(SEARCH("ntitulé",E235)))</formula>
    </cfRule>
    <cfRule type="containsBlanks" dxfId="52" priority="56">
      <formula>LEN(TRIM(E235))=0</formula>
    </cfRule>
  </conditionalFormatting>
  <conditionalFormatting sqref="E237">
    <cfRule type="containsText" dxfId="51" priority="53" operator="containsText" text="ntitulé">
      <formula>NOT(ISERROR(SEARCH("ntitulé",E237)))</formula>
    </cfRule>
    <cfRule type="containsBlanks" dxfId="50" priority="54">
      <formula>LEN(TRIM(E237))=0</formula>
    </cfRule>
  </conditionalFormatting>
  <conditionalFormatting sqref="G214:G221 G209:G211 G206:G207">
    <cfRule type="containsText" dxfId="49" priority="51" operator="containsText" text="ntitulé">
      <formula>NOT(ISERROR(SEARCH("ntitulé",G206)))</formula>
    </cfRule>
    <cfRule type="containsBlanks" dxfId="48" priority="52">
      <formula>LEN(TRIM(G206))=0</formula>
    </cfRule>
  </conditionalFormatting>
  <conditionalFormatting sqref="G223:G230">
    <cfRule type="containsText" dxfId="47" priority="49" operator="containsText" text="ntitulé">
      <formula>NOT(ISERROR(SEARCH("ntitulé",G223)))</formula>
    </cfRule>
    <cfRule type="containsBlanks" dxfId="46" priority="50">
      <formula>LEN(TRIM(G223))=0</formula>
    </cfRule>
  </conditionalFormatting>
  <conditionalFormatting sqref="G232:G233">
    <cfRule type="containsText" dxfId="45" priority="47" operator="containsText" text="ntitulé">
      <formula>NOT(ISERROR(SEARCH("ntitulé",G232)))</formula>
    </cfRule>
    <cfRule type="containsBlanks" dxfId="44" priority="48">
      <formula>LEN(TRIM(G232))=0</formula>
    </cfRule>
  </conditionalFormatting>
  <conditionalFormatting sqref="G235:G236">
    <cfRule type="containsText" dxfId="43" priority="45" operator="containsText" text="ntitulé">
      <formula>NOT(ISERROR(SEARCH("ntitulé",G235)))</formula>
    </cfRule>
    <cfRule type="containsBlanks" dxfId="42" priority="46">
      <formula>LEN(TRIM(G235))=0</formula>
    </cfRule>
  </conditionalFormatting>
  <conditionalFormatting sqref="G237">
    <cfRule type="containsText" dxfId="41" priority="43" operator="containsText" text="ntitulé">
      <formula>NOT(ISERROR(SEARCH("ntitulé",G237)))</formula>
    </cfRule>
    <cfRule type="containsBlanks" dxfId="40" priority="44">
      <formula>LEN(TRIM(G237))=0</formula>
    </cfRule>
  </conditionalFormatting>
  <conditionalFormatting sqref="I214:I221 I209:I211 I206:I207">
    <cfRule type="containsText" dxfId="39" priority="41" operator="containsText" text="ntitulé">
      <formula>NOT(ISERROR(SEARCH("ntitulé",I206)))</formula>
    </cfRule>
    <cfRule type="containsBlanks" dxfId="38" priority="42">
      <formula>LEN(TRIM(I206))=0</formula>
    </cfRule>
  </conditionalFormatting>
  <conditionalFormatting sqref="I223:I230">
    <cfRule type="containsText" dxfId="37" priority="39" operator="containsText" text="ntitulé">
      <formula>NOT(ISERROR(SEARCH("ntitulé",I223)))</formula>
    </cfRule>
    <cfRule type="containsBlanks" dxfId="36" priority="40">
      <formula>LEN(TRIM(I223))=0</formula>
    </cfRule>
  </conditionalFormatting>
  <conditionalFormatting sqref="I232:I233">
    <cfRule type="containsText" dxfId="35" priority="37" operator="containsText" text="ntitulé">
      <formula>NOT(ISERROR(SEARCH("ntitulé",I232)))</formula>
    </cfRule>
    <cfRule type="containsBlanks" dxfId="34" priority="38">
      <formula>LEN(TRIM(I232))=0</formula>
    </cfRule>
  </conditionalFormatting>
  <conditionalFormatting sqref="I235:I236">
    <cfRule type="containsText" dxfId="33" priority="35" operator="containsText" text="ntitulé">
      <formula>NOT(ISERROR(SEARCH("ntitulé",I235)))</formula>
    </cfRule>
    <cfRule type="containsBlanks" dxfId="32" priority="36">
      <formula>LEN(TRIM(I235))=0</formula>
    </cfRule>
  </conditionalFormatting>
  <conditionalFormatting sqref="I237">
    <cfRule type="containsText" dxfId="31" priority="33" operator="containsText" text="ntitulé">
      <formula>NOT(ISERROR(SEARCH("ntitulé",I237)))</formula>
    </cfRule>
    <cfRule type="containsBlanks" dxfId="30" priority="34">
      <formula>LEN(TRIM(I237))=0</formula>
    </cfRule>
  </conditionalFormatting>
  <conditionalFormatting sqref="K214:K221 K209:K211 K206:K207">
    <cfRule type="containsText" dxfId="29" priority="31" operator="containsText" text="ntitulé">
      <formula>NOT(ISERROR(SEARCH("ntitulé",K206)))</formula>
    </cfRule>
    <cfRule type="containsBlanks" dxfId="28" priority="32">
      <formula>LEN(TRIM(K206))=0</formula>
    </cfRule>
  </conditionalFormatting>
  <conditionalFormatting sqref="K223:K230">
    <cfRule type="containsText" dxfId="27" priority="29" operator="containsText" text="ntitulé">
      <formula>NOT(ISERROR(SEARCH("ntitulé",K223)))</formula>
    </cfRule>
    <cfRule type="containsBlanks" dxfId="26" priority="30">
      <formula>LEN(TRIM(K223))=0</formula>
    </cfRule>
  </conditionalFormatting>
  <conditionalFormatting sqref="K232:K233">
    <cfRule type="containsText" dxfId="25" priority="27" operator="containsText" text="ntitulé">
      <formula>NOT(ISERROR(SEARCH("ntitulé",K232)))</formula>
    </cfRule>
    <cfRule type="containsBlanks" dxfId="24" priority="28">
      <formula>LEN(TRIM(K232))=0</formula>
    </cfRule>
  </conditionalFormatting>
  <conditionalFormatting sqref="K235:K236">
    <cfRule type="containsText" dxfId="23" priority="25" operator="containsText" text="ntitulé">
      <formula>NOT(ISERROR(SEARCH("ntitulé",K235)))</formula>
    </cfRule>
    <cfRule type="containsBlanks" dxfId="22" priority="26">
      <formula>LEN(TRIM(K235))=0</formula>
    </cfRule>
  </conditionalFormatting>
  <conditionalFormatting sqref="K237">
    <cfRule type="containsText" dxfId="21" priority="23" operator="containsText" text="ntitulé">
      <formula>NOT(ISERROR(SEARCH("ntitulé",K237)))</formula>
    </cfRule>
    <cfRule type="containsBlanks" dxfId="20" priority="24">
      <formula>LEN(TRIM(K237))=0</formula>
    </cfRule>
  </conditionalFormatting>
  <conditionalFormatting sqref="M214:M221 M209:M211 M206:M207">
    <cfRule type="containsText" dxfId="19" priority="21" operator="containsText" text="ntitulé">
      <formula>NOT(ISERROR(SEARCH("ntitulé",M206)))</formula>
    </cfRule>
    <cfRule type="containsBlanks" dxfId="18" priority="22">
      <formula>LEN(TRIM(M206))=0</formula>
    </cfRule>
  </conditionalFormatting>
  <conditionalFormatting sqref="M223:M230">
    <cfRule type="containsText" dxfId="17" priority="19" operator="containsText" text="ntitulé">
      <formula>NOT(ISERROR(SEARCH("ntitulé",M223)))</formula>
    </cfRule>
    <cfRule type="containsBlanks" dxfId="16" priority="20">
      <formula>LEN(TRIM(M223))=0</formula>
    </cfRule>
  </conditionalFormatting>
  <conditionalFormatting sqref="M232:M233">
    <cfRule type="containsText" dxfId="15" priority="17" operator="containsText" text="ntitulé">
      <formula>NOT(ISERROR(SEARCH("ntitulé",M232)))</formula>
    </cfRule>
    <cfRule type="containsBlanks" dxfId="14" priority="18">
      <formula>LEN(TRIM(M232))=0</formula>
    </cfRule>
  </conditionalFormatting>
  <conditionalFormatting sqref="M235:M236">
    <cfRule type="containsText" dxfId="13" priority="15" operator="containsText" text="ntitulé">
      <formula>NOT(ISERROR(SEARCH("ntitulé",M235)))</formula>
    </cfRule>
    <cfRule type="containsBlanks" dxfId="12" priority="16">
      <formula>LEN(TRIM(M235))=0</formula>
    </cfRule>
  </conditionalFormatting>
  <conditionalFormatting sqref="M237">
    <cfRule type="containsText" dxfId="11" priority="13" operator="containsText" text="ntitulé">
      <formula>NOT(ISERROR(SEARCH("ntitulé",M237)))</formula>
    </cfRule>
    <cfRule type="containsBlanks" dxfId="10" priority="14">
      <formula>LEN(TRIM(M237))=0</formula>
    </cfRule>
  </conditionalFormatting>
  <conditionalFormatting sqref="O214:O221 O209:O211 O206:O207">
    <cfRule type="containsText" dxfId="9" priority="11" operator="containsText" text="ntitulé">
      <formula>NOT(ISERROR(SEARCH("ntitulé",O206)))</formula>
    </cfRule>
    <cfRule type="containsBlanks" dxfId="8" priority="12">
      <formula>LEN(TRIM(O206))=0</formula>
    </cfRule>
  </conditionalFormatting>
  <conditionalFormatting sqref="O223:O230">
    <cfRule type="containsText" dxfId="7" priority="9" operator="containsText" text="ntitulé">
      <formula>NOT(ISERROR(SEARCH("ntitulé",O223)))</formula>
    </cfRule>
    <cfRule type="containsBlanks" dxfId="6" priority="10">
      <formula>LEN(TRIM(O223))=0</formula>
    </cfRule>
  </conditionalFormatting>
  <conditionalFormatting sqref="O232:O233">
    <cfRule type="containsText" dxfId="5" priority="7" operator="containsText" text="ntitulé">
      <formula>NOT(ISERROR(SEARCH("ntitulé",O232)))</formula>
    </cfRule>
    <cfRule type="containsBlanks" dxfId="4" priority="8">
      <formula>LEN(TRIM(O232))=0</formula>
    </cfRule>
  </conditionalFormatting>
  <conditionalFormatting sqref="O235:O236">
    <cfRule type="containsText" dxfId="3" priority="5" operator="containsText" text="ntitulé">
      <formula>NOT(ISERROR(SEARCH("ntitulé",O235)))</formula>
    </cfRule>
    <cfRule type="containsBlanks" dxfId="2" priority="6">
      <formula>LEN(TRIM(O235))=0</formula>
    </cfRule>
  </conditionalFormatting>
  <conditionalFormatting sqref="O237">
    <cfRule type="containsText" dxfId="1" priority="3" operator="containsText" text="ntitulé">
      <formula>NOT(ISERROR(SEARCH("ntitulé",O237)))</formula>
    </cfRule>
    <cfRule type="containsBlanks" dxfId="0" priority="4">
      <formula>LEN(TRIM(O237))=0</formula>
    </cfRule>
  </conditionalFormatting>
  <hyperlinks>
    <hyperlink ref="B1" location="TAB00!A1" display="Retour page de garde"/>
  </hyperlinks>
  <pageMargins left="0.7" right="0.7" top="0.75" bottom="0.75" header="0.3" footer="0.3"/>
  <pageSetup paperSize="9" scale="59" fitToHeight="0" orientation="landscape" verticalDpi="300" r:id="rId1"/>
  <rowBreaks count="4" manualBreakCount="4">
    <brk id="54" max="19" man="1"/>
    <brk id="103" max="19" man="1"/>
    <brk id="152" max="19" man="1"/>
    <brk id="201" max="19" man="1"/>
  </rowBreaks>
  <colBreaks count="1" manualBreakCount="1">
    <brk id="20" min="3" max="24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1"/>
  <sheetViews>
    <sheetView zoomScaleNormal="100" workbookViewId="0">
      <selection activeCell="B24" sqref="B24:Q24"/>
    </sheetView>
  </sheetViews>
  <sheetFormatPr baseColWidth="10" defaultColWidth="9.1640625" defaultRowHeight="13.5" x14ac:dyDescent="0.3"/>
  <cols>
    <col min="1" max="1" width="45.5" style="77" customWidth="1"/>
    <col min="2" max="2" width="14.6640625" style="73" customWidth="1"/>
    <col min="3" max="3" width="2.33203125" style="73" customWidth="1"/>
    <col min="4" max="4" width="60" style="77" customWidth="1"/>
    <col min="5" max="5" width="14.6640625" style="77" customWidth="1"/>
    <col min="6" max="8" width="14.6640625" style="73" customWidth="1"/>
    <col min="9" max="9" width="12.1640625" style="73" bestFit="1" customWidth="1"/>
    <col min="10" max="16384" width="9.1640625" style="73"/>
  </cols>
  <sheetData>
    <row r="1" spans="1:8" ht="15" x14ac:dyDescent="0.3">
      <c r="A1" s="130" t="s">
        <v>152</v>
      </c>
    </row>
    <row r="3" spans="1:8" ht="22.15" customHeight="1" x14ac:dyDescent="0.35">
      <c r="A3" s="161" t="str">
        <f>TAB00!B49&amp;" : "&amp;TAB00!C49</f>
        <v>TAB1 : Classification des coûts gérables réels de l'année 2015</v>
      </c>
      <c r="B3" s="161"/>
      <c r="C3" s="161"/>
      <c r="D3" s="161"/>
      <c r="E3" s="161"/>
      <c r="F3" s="161"/>
      <c r="G3" s="161"/>
      <c r="H3" s="161"/>
    </row>
    <row r="5" spans="1:8" s="347" customFormat="1" ht="24.6" customHeight="1" x14ac:dyDescent="0.3">
      <c r="A5" s="684" t="s">
        <v>721</v>
      </c>
      <c r="B5" s="685"/>
      <c r="D5" s="686" t="s">
        <v>722</v>
      </c>
      <c r="E5" s="687"/>
      <c r="F5" s="687"/>
      <c r="G5" s="687"/>
      <c r="H5" s="687"/>
    </row>
    <row r="6" spans="1:8" ht="12" customHeight="1" x14ac:dyDescent="0.3">
      <c r="A6" s="688" t="s">
        <v>2</v>
      </c>
      <c r="B6" s="689" t="s">
        <v>130</v>
      </c>
      <c r="D6" s="692" t="s">
        <v>2</v>
      </c>
      <c r="E6" s="693" t="s">
        <v>109</v>
      </c>
      <c r="F6" s="693"/>
      <c r="G6" s="693"/>
      <c r="H6" s="694"/>
    </row>
    <row r="7" spans="1:8" ht="12" customHeight="1" x14ac:dyDescent="0.3">
      <c r="A7" s="688"/>
      <c r="B7" s="690"/>
      <c r="D7" s="692"/>
      <c r="E7" s="694" t="s">
        <v>927</v>
      </c>
      <c r="F7" s="697"/>
      <c r="G7" s="689" t="s">
        <v>928</v>
      </c>
      <c r="H7" s="695" t="s">
        <v>54</v>
      </c>
    </row>
    <row r="8" spans="1:8" x14ac:dyDescent="0.3">
      <c r="A8" s="688"/>
      <c r="B8" s="691"/>
      <c r="D8" s="692"/>
      <c r="E8" s="593" t="s">
        <v>551</v>
      </c>
      <c r="F8" s="265" t="s">
        <v>55</v>
      </c>
      <c r="G8" s="691"/>
      <c r="H8" s="696"/>
    </row>
    <row r="9" spans="1:8" x14ac:dyDescent="0.3">
      <c r="A9" s="348" t="s">
        <v>4</v>
      </c>
      <c r="B9" s="337"/>
      <c r="D9" s="349" t="s">
        <v>99</v>
      </c>
      <c r="E9" s="337"/>
      <c r="F9" s="337"/>
      <c r="G9" s="337"/>
      <c r="H9" s="350">
        <f>SUM(E9:G9)</f>
        <v>0</v>
      </c>
    </row>
    <row r="10" spans="1:8" x14ac:dyDescent="0.3">
      <c r="A10" s="348" t="s">
        <v>5</v>
      </c>
      <c r="B10" s="337"/>
      <c r="D10" s="351" t="s">
        <v>101</v>
      </c>
      <c r="E10" s="350">
        <f>SUM(E11:E22)</f>
        <v>0</v>
      </c>
      <c r="F10" s="350">
        <f>SUM(F11:F22)</f>
        <v>0</v>
      </c>
      <c r="G10" s="350">
        <f>SUM(G11:G22)</f>
        <v>0</v>
      </c>
      <c r="H10" s="350">
        <f>SUM(E10:G10)</f>
        <v>0</v>
      </c>
    </row>
    <row r="11" spans="1:8" x14ac:dyDescent="0.3">
      <c r="A11" s="348" t="s">
        <v>6</v>
      </c>
      <c r="B11" s="337"/>
      <c r="D11" s="95" t="s">
        <v>444</v>
      </c>
      <c r="E11" s="337"/>
      <c r="F11" s="337"/>
      <c r="G11" s="337"/>
      <c r="H11" s="203">
        <f>SUM(E11:G11)</f>
        <v>0</v>
      </c>
    </row>
    <row r="12" spans="1:8" x14ac:dyDescent="0.3">
      <c r="A12" s="348" t="s">
        <v>7</v>
      </c>
      <c r="B12" s="337"/>
      <c r="D12" s="95" t="s">
        <v>445</v>
      </c>
      <c r="E12" s="337"/>
      <c r="F12" s="337"/>
      <c r="G12" s="337"/>
      <c r="H12" s="203">
        <f>SUM(E12:G12)</f>
        <v>0</v>
      </c>
    </row>
    <row r="13" spans="1:8" x14ac:dyDescent="0.3">
      <c r="A13" s="348" t="s">
        <v>8</v>
      </c>
      <c r="B13" s="337"/>
      <c r="D13" s="95" t="s">
        <v>446</v>
      </c>
      <c r="E13" s="337"/>
      <c r="F13" s="337"/>
      <c r="G13" s="337"/>
      <c r="H13" s="203">
        <f t="shared" ref="H13:H34" si="0">SUM(E13:G13)</f>
        <v>0</v>
      </c>
    </row>
    <row r="14" spans="1:8" x14ac:dyDescent="0.3">
      <c r="A14" s="348" t="s">
        <v>9</v>
      </c>
      <c r="B14" s="337"/>
      <c r="D14" s="95" t="s">
        <v>447</v>
      </c>
      <c r="E14" s="337"/>
      <c r="F14" s="337"/>
      <c r="G14" s="337"/>
      <c r="H14" s="203">
        <f t="shared" si="0"/>
        <v>0</v>
      </c>
    </row>
    <row r="15" spans="1:8" ht="27" x14ac:dyDescent="0.3">
      <c r="A15" s="348" t="s">
        <v>10</v>
      </c>
      <c r="B15" s="337"/>
      <c r="D15" s="95" t="s">
        <v>448</v>
      </c>
      <c r="E15" s="337"/>
      <c r="F15" s="337"/>
      <c r="G15" s="337"/>
      <c r="H15" s="203">
        <f t="shared" si="0"/>
        <v>0</v>
      </c>
    </row>
    <row r="16" spans="1:8" x14ac:dyDescent="0.3">
      <c r="A16" s="348" t="s">
        <v>11</v>
      </c>
      <c r="B16" s="337"/>
      <c r="D16" s="352" t="s">
        <v>449</v>
      </c>
      <c r="E16" s="337"/>
      <c r="F16" s="337"/>
      <c r="G16" s="337"/>
      <c r="H16" s="203">
        <f t="shared" si="0"/>
        <v>0</v>
      </c>
    </row>
    <row r="17" spans="1:8" x14ac:dyDescent="0.3">
      <c r="A17" s="348" t="s">
        <v>12</v>
      </c>
      <c r="B17" s="337"/>
      <c r="D17" s="95" t="s">
        <v>450</v>
      </c>
      <c r="E17" s="337"/>
      <c r="F17" s="337"/>
      <c r="G17" s="337"/>
      <c r="H17" s="203">
        <f t="shared" si="0"/>
        <v>0</v>
      </c>
    </row>
    <row r="18" spans="1:8" x14ac:dyDescent="0.3">
      <c r="A18" s="348" t="s">
        <v>13</v>
      </c>
      <c r="B18" s="337"/>
      <c r="C18" s="294"/>
      <c r="D18" s="353" t="s">
        <v>102</v>
      </c>
      <c r="E18" s="337"/>
      <c r="F18" s="337"/>
      <c r="G18" s="337"/>
      <c r="H18" s="203">
        <f t="shared" si="0"/>
        <v>0</v>
      </c>
    </row>
    <row r="19" spans="1:8" x14ac:dyDescent="0.3">
      <c r="A19" s="348" t="s">
        <v>14</v>
      </c>
      <c r="B19" s="337"/>
      <c r="C19" s="294"/>
      <c r="D19" s="353" t="s">
        <v>103</v>
      </c>
      <c r="E19" s="337"/>
      <c r="F19" s="337"/>
      <c r="G19" s="337"/>
      <c r="H19" s="203">
        <f t="shared" si="0"/>
        <v>0</v>
      </c>
    </row>
    <row r="20" spans="1:8" x14ac:dyDescent="0.3">
      <c r="A20" s="348" t="s">
        <v>15</v>
      </c>
      <c r="B20" s="337"/>
      <c r="C20" s="294"/>
      <c r="D20" s="353" t="s">
        <v>104</v>
      </c>
      <c r="E20" s="337"/>
      <c r="F20" s="337"/>
      <c r="G20" s="337"/>
      <c r="H20" s="203">
        <f t="shared" si="0"/>
        <v>0</v>
      </c>
    </row>
    <row r="21" spans="1:8" x14ac:dyDescent="0.3">
      <c r="A21" s="348" t="s">
        <v>16</v>
      </c>
      <c r="B21" s="337"/>
      <c r="C21" s="294"/>
      <c r="D21" s="353" t="s">
        <v>105</v>
      </c>
      <c r="E21" s="337"/>
      <c r="F21" s="337"/>
      <c r="G21" s="337"/>
      <c r="H21" s="203">
        <f t="shared" si="0"/>
        <v>0</v>
      </c>
    </row>
    <row r="22" spans="1:8" x14ac:dyDescent="0.3">
      <c r="A22" s="348" t="s">
        <v>17</v>
      </c>
      <c r="B22" s="337"/>
      <c r="C22" s="294"/>
      <c r="D22" s="353" t="s">
        <v>106</v>
      </c>
      <c r="E22" s="337"/>
      <c r="F22" s="337"/>
      <c r="G22" s="337"/>
      <c r="H22" s="203">
        <f t="shared" si="0"/>
        <v>0</v>
      </c>
    </row>
    <row r="23" spans="1:8" x14ac:dyDescent="0.3">
      <c r="A23" s="348" t="s">
        <v>18</v>
      </c>
      <c r="B23" s="337"/>
      <c r="D23" s="354" t="s">
        <v>100</v>
      </c>
      <c r="E23" s="350">
        <f>SUM(E24:E29)</f>
        <v>0</v>
      </c>
      <c r="F23" s="350">
        <f>SUM(F24:F29)</f>
        <v>0</v>
      </c>
      <c r="G23" s="350">
        <f>SUM(G24:G29)</f>
        <v>0</v>
      </c>
      <c r="H23" s="350">
        <f t="shared" si="0"/>
        <v>0</v>
      </c>
    </row>
    <row r="24" spans="1:8" x14ac:dyDescent="0.3">
      <c r="A24" s="348" t="s">
        <v>19</v>
      </c>
      <c r="B24" s="337"/>
      <c r="D24" s="95" t="s">
        <v>492</v>
      </c>
      <c r="E24" s="337"/>
      <c r="F24" s="337"/>
      <c r="G24" s="337"/>
      <c r="H24" s="203">
        <f t="shared" si="0"/>
        <v>0</v>
      </c>
    </row>
    <row r="25" spans="1:8" x14ac:dyDescent="0.3">
      <c r="A25" s="348" t="s">
        <v>20</v>
      </c>
      <c r="B25" s="337"/>
      <c r="D25" s="95" t="s">
        <v>493</v>
      </c>
      <c r="E25" s="337"/>
      <c r="F25" s="337"/>
      <c r="G25" s="337"/>
      <c r="H25" s="203">
        <f t="shared" si="0"/>
        <v>0</v>
      </c>
    </row>
    <row r="26" spans="1:8" x14ac:dyDescent="0.3">
      <c r="A26" s="348" t="s">
        <v>21</v>
      </c>
      <c r="B26" s="337"/>
      <c r="D26" s="95" t="s">
        <v>494</v>
      </c>
      <c r="E26" s="337"/>
      <c r="F26" s="337"/>
      <c r="G26" s="337"/>
      <c r="H26" s="203">
        <f t="shared" si="0"/>
        <v>0</v>
      </c>
    </row>
    <row r="27" spans="1:8" x14ac:dyDescent="0.3">
      <c r="A27" s="348" t="s">
        <v>22</v>
      </c>
      <c r="B27" s="337"/>
      <c r="D27" s="95" t="s">
        <v>495</v>
      </c>
      <c r="E27" s="337"/>
      <c r="F27" s="337"/>
      <c r="G27" s="337"/>
      <c r="H27" s="203">
        <f t="shared" si="0"/>
        <v>0</v>
      </c>
    </row>
    <row r="28" spans="1:8" x14ac:dyDescent="0.3">
      <c r="A28" s="348" t="s">
        <v>23</v>
      </c>
      <c r="B28" s="337"/>
      <c r="D28" s="95" t="s">
        <v>930</v>
      </c>
      <c r="E28" s="337"/>
      <c r="F28" s="337"/>
      <c r="G28" s="337"/>
      <c r="H28" s="203">
        <f t="shared" si="0"/>
        <v>0</v>
      </c>
    </row>
    <row r="29" spans="1:8" x14ac:dyDescent="0.3">
      <c r="A29" s="348" t="s">
        <v>24</v>
      </c>
      <c r="B29" s="337"/>
      <c r="D29" s="95" t="s">
        <v>564</v>
      </c>
      <c r="E29" s="337"/>
      <c r="F29" s="337"/>
      <c r="G29" s="337"/>
      <c r="H29" s="203">
        <f t="shared" si="0"/>
        <v>0</v>
      </c>
    </row>
    <row r="30" spans="1:8" x14ac:dyDescent="0.3">
      <c r="A30" s="348" t="s">
        <v>25</v>
      </c>
      <c r="B30" s="337"/>
      <c r="D30" s="349" t="s">
        <v>107</v>
      </c>
      <c r="E30" s="337"/>
      <c r="F30" s="337"/>
      <c r="G30" s="337"/>
      <c r="H30" s="203">
        <f t="shared" si="0"/>
        <v>0</v>
      </c>
    </row>
    <row r="31" spans="1:8" x14ac:dyDescent="0.3">
      <c r="A31" s="348" t="s">
        <v>26</v>
      </c>
      <c r="B31" s="337"/>
      <c r="D31" s="349" t="s">
        <v>376</v>
      </c>
      <c r="E31" s="350">
        <f>SUM(E32:E33)</f>
        <v>0</v>
      </c>
      <c r="F31" s="350">
        <f>SUM(F32:F33)</f>
        <v>0</v>
      </c>
      <c r="G31" s="350">
        <f>SUM(G32:G33)</f>
        <v>0</v>
      </c>
      <c r="H31" s="350">
        <f t="shared" si="0"/>
        <v>0</v>
      </c>
    </row>
    <row r="32" spans="1:8" x14ac:dyDescent="0.3">
      <c r="A32" s="348" t="s">
        <v>27</v>
      </c>
      <c r="B32" s="337"/>
      <c r="D32" s="355" t="s">
        <v>451</v>
      </c>
      <c r="E32" s="337"/>
      <c r="F32" s="337"/>
      <c r="G32" s="337"/>
      <c r="H32" s="203">
        <f t="shared" si="0"/>
        <v>0</v>
      </c>
    </row>
    <row r="33" spans="1:8" x14ac:dyDescent="0.3">
      <c r="A33" s="348" t="s">
        <v>28</v>
      </c>
      <c r="B33" s="337"/>
      <c r="D33" s="355" t="s">
        <v>452</v>
      </c>
      <c r="E33" s="337"/>
      <c r="F33" s="337"/>
      <c r="G33" s="337"/>
      <c r="H33" s="203">
        <f t="shared" si="0"/>
        <v>0</v>
      </c>
    </row>
    <row r="34" spans="1:8" ht="14.25" thickBot="1" x14ac:dyDescent="0.35">
      <c r="A34" s="348" t="s">
        <v>29</v>
      </c>
      <c r="B34" s="337"/>
      <c r="D34" s="356" t="s">
        <v>453</v>
      </c>
      <c r="E34" s="337"/>
      <c r="F34" s="337"/>
      <c r="G34" s="337"/>
      <c r="H34" s="203">
        <f t="shared" si="0"/>
        <v>0</v>
      </c>
    </row>
    <row r="35" spans="1:8" x14ac:dyDescent="0.3">
      <c r="A35" s="348" t="s">
        <v>30</v>
      </c>
      <c r="B35" s="337"/>
      <c r="D35" s="357" t="s">
        <v>54</v>
      </c>
      <c r="E35" s="358">
        <f>SUM(E9:E10,E23,E30:E31,E34)</f>
        <v>0</v>
      </c>
      <c r="F35" s="358">
        <f>SUM(F9:F10,F23,F30:F31,F34)</f>
        <v>0</v>
      </c>
      <c r="G35" s="358">
        <f>SUM(G9:G10,G23,G30:G31,G34)</f>
        <v>0</v>
      </c>
      <c r="H35" s="359">
        <f>SUM(E35:G35)</f>
        <v>0</v>
      </c>
    </row>
    <row r="36" spans="1:8" x14ac:dyDescent="0.3">
      <c r="A36" s="348" t="s">
        <v>31</v>
      </c>
      <c r="B36" s="337"/>
      <c r="D36" s="360" t="s">
        <v>552</v>
      </c>
      <c r="E36" s="361"/>
      <c r="F36" s="361"/>
      <c r="G36" s="361"/>
      <c r="H36" s="362">
        <f>B59</f>
        <v>0</v>
      </c>
    </row>
    <row r="37" spans="1:8" ht="42" customHeight="1" x14ac:dyDescent="0.3">
      <c r="A37" s="348" t="s">
        <v>32</v>
      </c>
      <c r="B37" s="337"/>
      <c r="D37" s="363" t="s">
        <v>545</v>
      </c>
      <c r="E37" s="364"/>
      <c r="F37" s="364"/>
      <c r="G37" s="364"/>
      <c r="H37" s="365">
        <f>H35-H36</f>
        <v>0</v>
      </c>
    </row>
    <row r="38" spans="1:8" ht="36" customHeight="1" x14ac:dyDescent="0.3">
      <c r="A38" s="348" t="s">
        <v>33</v>
      </c>
      <c r="B38" s="337"/>
    </row>
    <row r="39" spans="1:8" ht="27" x14ac:dyDescent="0.3">
      <c r="A39" s="348" t="s">
        <v>34</v>
      </c>
      <c r="B39" s="337"/>
      <c r="D39" s="683" t="s">
        <v>884</v>
      </c>
      <c r="E39" s="683"/>
      <c r="F39" s="683"/>
      <c r="G39" s="683"/>
      <c r="H39" s="68" t="s">
        <v>129</v>
      </c>
    </row>
    <row r="40" spans="1:8" ht="12" customHeight="1" x14ac:dyDescent="0.3">
      <c r="A40" s="348" t="s">
        <v>35</v>
      </c>
      <c r="B40" s="337"/>
      <c r="D40" s="73"/>
      <c r="E40" s="73"/>
    </row>
    <row r="41" spans="1:8" x14ac:dyDescent="0.3">
      <c r="A41" s="348" t="s">
        <v>36</v>
      </c>
      <c r="B41" s="337"/>
      <c r="D41" s="73"/>
      <c r="E41" s="73"/>
    </row>
    <row r="42" spans="1:8" x14ac:dyDescent="0.3">
      <c r="A42" s="348" t="s">
        <v>37</v>
      </c>
      <c r="B42" s="337"/>
      <c r="D42" s="73"/>
      <c r="E42" s="73"/>
    </row>
    <row r="43" spans="1:8" x14ac:dyDescent="0.3">
      <c r="A43" s="348" t="s">
        <v>38</v>
      </c>
      <c r="B43" s="337"/>
      <c r="D43" s="73"/>
      <c r="E43" s="73"/>
    </row>
    <row r="44" spans="1:8" x14ac:dyDescent="0.3">
      <c r="A44" s="348" t="s">
        <v>39</v>
      </c>
      <c r="B44" s="337"/>
    </row>
    <row r="45" spans="1:8" x14ac:dyDescent="0.3">
      <c r="A45" s="348" t="s">
        <v>40</v>
      </c>
      <c r="B45" s="337"/>
    </row>
    <row r="46" spans="1:8" x14ac:dyDescent="0.3">
      <c r="A46" s="348" t="s">
        <v>41</v>
      </c>
      <c r="B46" s="337"/>
    </row>
    <row r="47" spans="1:8" x14ac:dyDescent="0.3">
      <c r="A47" s="348" t="s">
        <v>42</v>
      </c>
      <c r="B47" s="337"/>
    </row>
    <row r="48" spans="1:8" x14ac:dyDescent="0.3">
      <c r="A48" s="348" t="s">
        <v>43</v>
      </c>
      <c r="B48" s="337"/>
    </row>
    <row r="49" spans="1:22" x14ac:dyDescent="0.3">
      <c r="A49" s="348" t="s">
        <v>44</v>
      </c>
      <c r="B49" s="337"/>
    </row>
    <row r="50" spans="1:22" x14ac:dyDescent="0.3">
      <c r="A50" s="348" t="s">
        <v>45</v>
      </c>
      <c r="B50" s="337"/>
    </row>
    <row r="51" spans="1:22" x14ac:dyDescent="0.3">
      <c r="A51" s="348" t="s">
        <v>46</v>
      </c>
      <c r="B51" s="337"/>
    </row>
    <row r="52" spans="1:22" x14ac:dyDescent="0.3">
      <c r="A52" s="348" t="s">
        <v>47</v>
      </c>
      <c r="B52" s="337"/>
    </row>
    <row r="53" spans="1:22" ht="15" x14ac:dyDescent="0.3">
      <c r="A53" s="348" t="s">
        <v>48</v>
      </c>
      <c r="B53" s="337"/>
      <c r="I53" s="347"/>
    </row>
    <row r="54" spans="1:22" x14ac:dyDescent="0.3">
      <c r="A54" s="348" t="s">
        <v>49</v>
      </c>
      <c r="B54" s="337"/>
    </row>
    <row r="55" spans="1:22" ht="15" x14ac:dyDescent="0.3">
      <c r="A55" s="348" t="s">
        <v>50</v>
      </c>
      <c r="B55" s="337"/>
      <c r="H55" s="347"/>
    </row>
    <row r="56" spans="1:22" x14ac:dyDescent="0.3">
      <c r="A56" s="348" t="s">
        <v>51</v>
      </c>
      <c r="B56" s="337"/>
    </row>
    <row r="57" spans="1:22" x14ac:dyDescent="0.3">
      <c r="A57" s="348" t="s">
        <v>52</v>
      </c>
      <c r="B57" s="337"/>
    </row>
    <row r="58" spans="1:22" x14ac:dyDescent="0.3">
      <c r="A58" s="348" t="s">
        <v>53</v>
      </c>
      <c r="B58" s="337"/>
    </row>
    <row r="59" spans="1:22" s="347" customFormat="1" ht="15" x14ac:dyDescent="0.3">
      <c r="A59" s="366" t="s">
        <v>54</v>
      </c>
      <c r="B59" s="89">
        <f>SUM(B9:B58)</f>
        <v>0</v>
      </c>
      <c r="D59" s="77"/>
      <c r="E59" s="77"/>
      <c r="F59" s="73"/>
      <c r="G59" s="73"/>
      <c r="H59" s="73"/>
      <c r="I59" s="73"/>
      <c r="J59" s="73"/>
      <c r="K59" s="73"/>
      <c r="L59" s="73"/>
      <c r="M59" s="73"/>
      <c r="N59" s="73"/>
      <c r="O59" s="73"/>
      <c r="P59" s="73"/>
      <c r="Q59" s="73"/>
      <c r="R59" s="73"/>
      <c r="S59" s="73"/>
      <c r="T59" s="73"/>
      <c r="U59" s="73"/>
      <c r="V59" s="73"/>
    </row>
    <row r="61" spans="1:22" ht="15" x14ac:dyDescent="0.3">
      <c r="J61" s="347"/>
      <c r="K61" s="347"/>
      <c r="L61" s="347"/>
      <c r="M61" s="347"/>
      <c r="N61" s="347"/>
      <c r="O61" s="347"/>
      <c r="P61" s="347"/>
      <c r="Q61" s="347"/>
      <c r="R61" s="347"/>
      <c r="S61" s="347"/>
      <c r="T61" s="347"/>
      <c r="U61" s="347"/>
      <c r="V61" s="347"/>
    </row>
  </sheetData>
  <mergeCells count="10">
    <mergeCell ref="D39:G39"/>
    <mergeCell ref="A5:B5"/>
    <mergeCell ref="D5:H5"/>
    <mergeCell ref="A6:A8"/>
    <mergeCell ref="B6:B8"/>
    <mergeCell ref="D6:D8"/>
    <mergeCell ref="E6:H6"/>
    <mergeCell ref="H7:H8"/>
    <mergeCell ref="E7:F7"/>
    <mergeCell ref="G7:G8"/>
  </mergeCells>
  <conditionalFormatting sqref="H39">
    <cfRule type="expression" dxfId="2634" priority="4">
      <formula>D39="C.1.b. Veuillez confirmer à l'aide du menu déroulant ci-contre l'exhaustivité de la déduction des frais non-récurrents."</formula>
    </cfRule>
  </conditionalFormatting>
  <conditionalFormatting sqref="H39:H40">
    <cfRule type="containsText" dxfId="2633" priority="2" operator="containsText" text="je confirme">
      <formula>NOT(ISERROR(SEARCH("je confirme",H39)))</formula>
    </cfRule>
  </conditionalFormatting>
  <conditionalFormatting sqref="A9:B58 D18:G22 E11:G17 E9:G9 E32:G34 E24:G30">
    <cfRule type="containsText" dxfId="2632" priority="1" operator="containsText" text="ntitulé">
      <formula>NOT(ISERROR(SEARCH("ntitulé",A9)))</formula>
    </cfRule>
    <cfRule type="containsBlanks" dxfId="2631" priority="5">
      <formula>LEN(TRIM(A9))=0</formula>
    </cfRule>
  </conditionalFormatting>
  <conditionalFormatting sqref="H40">
    <cfRule type="expression" dxfId="2630" priority="3">
      <formula>$D$40</formula>
    </cfRule>
  </conditionalFormatting>
  <dataValidations count="1">
    <dataValidation type="list" allowBlank="1" showInputMessage="1" showErrorMessage="1" sqref="H39">
      <formula1>"Confirmation requise,Je confirme l'exhaustivité des frais non-récurrents déduits"</formula1>
    </dataValidation>
  </dataValidations>
  <hyperlinks>
    <hyperlink ref="A1" location="TAB00!A1" display="Retour page de garde"/>
  </hyperlinks>
  <pageMargins left="0.7" right="0.7" top="0.75" bottom="0.75" header="0.3" footer="0.3"/>
  <pageSetup paperSize="9" scale="63" orientation="portrait" verticalDpi="300"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tabSelected="1" topLeftCell="A46" zoomScale="85" zoomScaleNormal="85" workbookViewId="0">
      <selection activeCell="B24" sqref="B24:Q24"/>
    </sheetView>
  </sheetViews>
  <sheetFormatPr baseColWidth="10" defaultColWidth="9.1640625" defaultRowHeight="13.5" x14ac:dyDescent="0.3"/>
  <cols>
    <col min="1" max="1" width="57.33203125" style="77" customWidth="1"/>
    <col min="2" max="2" width="16.6640625" style="73" customWidth="1"/>
    <col min="3" max="5" width="16.6640625" style="77" customWidth="1"/>
    <col min="6" max="16" width="16.6640625" style="73" customWidth="1"/>
    <col min="17" max="17" width="1.5" style="73" customWidth="1"/>
    <col min="18" max="18" width="13.5" style="73" customWidth="1"/>
    <col min="19" max="19" width="2" style="73" customWidth="1"/>
    <col min="20" max="16384" width="9.1640625" style="73"/>
  </cols>
  <sheetData>
    <row r="1" spans="1:23" ht="15" x14ac:dyDescent="0.3">
      <c r="A1" s="130" t="s">
        <v>152</v>
      </c>
    </row>
    <row r="2" spans="1:23" ht="15" x14ac:dyDescent="0.3">
      <c r="A2" s="130"/>
      <c r="C2" s="165"/>
    </row>
    <row r="3" spans="1:23" ht="22.15" customHeight="1" x14ac:dyDescent="0.35">
      <c r="A3" s="161" t="str">
        <f>TAB00!B50&amp;" : "&amp;TAB00!C50</f>
        <v>TAB2 : Détermination des charges nettes contrôlables de l'année 2019  à l'exclusion des charges relatives aux obligations de service public</v>
      </c>
      <c r="B3" s="166"/>
      <c r="C3" s="166"/>
      <c r="D3" s="166"/>
      <c r="E3" s="166"/>
      <c r="F3" s="166"/>
      <c r="G3" s="166"/>
      <c r="H3" s="166"/>
      <c r="I3" s="166"/>
      <c r="J3" s="166"/>
      <c r="K3" s="166"/>
      <c r="L3" s="166"/>
      <c r="M3" s="166"/>
      <c r="N3" s="166"/>
      <c r="O3" s="166"/>
      <c r="P3" s="167"/>
      <c r="Q3" s="75"/>
      <c r="R3" s="75"/>
    </row>
    <row r="4" spans="1:23" x14ac:dyDescent="0.3">
      <c r="O4" s="78"/>
      <c r="P4" s="78"/>
      <c r="Q4" s="78"/>
      <c r="R4" s="78"/>
    </row>
    <row r="5" spans="1:23" s="78" customFormat="1" ht="16.149999999999999" customHeight="1" x14ac:dyDescent="0.3">
      <c r="A5" s="168"/>
      <c r="B5" s="168"/>
      <c r="C5" s="168"/>
      <c r="D5" s="168"/>
      <c r="E5" s="168"/>
    </row>
    <row r="6" spans="1:23" s="169" customFormat="1" ht="12" customHeight="1" x14ac:dyDescent="0.3">
      <c r="A6" s="688" t="s">
        <v>2</v>
      </c>
      <c r="B6" s="693">
        <v>2015</v>
      </c>
      <c r="C6" s="693"/>
      <c r="D6" s="693"/>
      <c r="E6" s="693" t="s">
        <v>132</v>
      </c>
      <c r="F6" s="693"/>
      <c r="G6" s="693"/>
      <c r="H6" s="693" t="s">
        <v>299</v>
      </c>
      <c r="I6" s="693"/>
      <c r="J6" s="693"/>
      <c r="K6" s="693" t="s">
        <v>319</v>
      </c>
      <c r="L6" s="693"/>
      <c r="M6" s="693"/>
      <c r="N6" s="693" t="s">
        <v>298</v>
      </c>
      <c r="O6" s="693"/>
      <c r="P6" s="693"/>
      <c r="R6" s="710" t="s">
        <v>983</v>
      </c>
      <c r="T6" s="698" t="s">
        <v>954</v>
      </c>
      <c r="U6" s="699"/>
      <c r="V6" s="699"/>
      <c r="W6" s="700"/>
    </row>
    <row r="7" spans="1:23" s="627" customFormat="1" ht="43.15" customHeight="1" thickBot="1" x14ac:dyDescent="0.35">
      <c r="A7" s="688"/>
      <c r="B7" s="625" t="s">
        <v>925</v>
      </c>
      <c r="C7" s="625" t="s">
        <v>926</v>
      </c>
      <c r="D7" s="625" t="s">
        <v>54</v>
      </c>
      <c r="E7" s="625" t="s">
        <v>925</v>
      </c>
      <c r="F7" s="625" t="s">
        <v>926</v>
      </c>
      <c r="G7" s="625" t="s">
        <v>54</v>
      </c>
      <c r="H7" s="625" t="s">
        <v>925</v>
      </c>
      <c r="I7" s="625" t="s">
        <v>926</v>
      </c>
      <c r="J7" s="625" t="s">
        <v>54</v>
      </c>
      <c r="K7" s="625" t="s">
        <v>925</v>
      </c>
      <c r="L7" s="625" t="s">
        <v>926</v>
      </c>
      <c r="M7" s="625" t="s">
        <v>54</v>
      </c>
      <c r="N7" s="625" t="s">
        <v>925</v>
      </c>
      <c r="O7" s="625" t="s">
        <v>926</v>
      </c>
      <c r="P7" s="625" t="s">
        <v>54</v>
      </c>
      <c r="R7" s="711"/>
      <c r="T7" s="625" t="s">
        <v>950</v>
      </c>
      <c r="U7" s="625" t="s">
        <v>951</v>
      </c>
      <c r="V7" s="625" t="s">
        <v>952</v>
      </c>
      <c r="W7" s="625" t="s">
        <v>953</v>
      </c>
    </row>
    <row r="8" spans="1:23" ht="15.75" thickBot="1" x14ac:dyDescent="0.35">
      <c r="A8" s="170" t="str">
        <f>'TAB1'!D9</f>
        <v>Approvisionnements et marchandises</v>
      </c>
      <c r="B8" s="171">
        <f>'TAB1'!F9</f>
        <v>0</v>
      </c>
      <c r="C8" s="171">
        <f>'TAB1'!G9</f>
        <v>0</v>
      </c>
      <c r="D8" s="171">
        <f>SUM(B8:C8)</f>
        <v>0</v>
      </c>
      <c r="E8" s="337"/>
      <c r="F8" s="337"/>
      <c r="G8" s="171">
        <f>SUM(E8:F8)</f>
        <v>0</v>
      </c>
      <c r="H8" s="337"/>
      <c r="I8" s="337"/>
      <c r="J8" s="171">
        <f>SUM(H8:I8)</f>
        <v>0</v>
      </c>
      <c r="K8" s="337"/>
      <c r="L8" s="337"/>
      <c r="M8" s="171">
        <f>SUM(K8:L8)</f>
        <v>0</v>
      </c>
      <c r="N8" s="337"/>
      <c r="O8" s="337"/>
      <c r="P8" s="171">
        <f>SUM(N8:O8)</f>
        <v>0</v>
      </c>
      <c r="R8" s="173" t="s">
        <v>471</v>
      </c>
      <c r="T8" s="172">
        <f t="shared" ref="T8:T45" si="0">IF(AND(ROUND(D8,0)=0,G8&gt;D8),"INF",IF(AND(ROUND(D8,0)=0,ROUND(G8,0)=0),0,(G8-D8)/D8))</f>
        <v>0</v>
      </c>
      <c r="U8" s="172">
        <f t="shared" ref="U8:U45" si="1">IF(AND(ROUND(G8,0)=0,J8&gt;G8),"INF",IF(AND(ROUND(G8,0)=0,ROUND(J8,0)=0),0,(J8-G8)/G8))</f>
        <v>0</v>
      </c>
      <c r="V8" s="172">
        <f t="shared" ref="V8:V45" si="2">IF(AND(ROUND(J8,0)=0,M8&gt;J8),"INF",IF(AND(ROUND(J8,0)=0,ROUND(M8,0)=0),0,(M8-J8)/J8))</f>
        <v>0</v>
      </c>
      <c r="W8" s="172">
        <f t="shared" ref="W8:W45" si="3">IF(AND(ROUND(M8,0)=0,P8&gt;M8),"INF",IF(AND(ROUND(M8,0)=0,ROUND(P8,0)=0),0,(P8-M8)/M8))</f>
        <v>0</v>
      </c>
    </row>
    <row r="9" spans="1:23" ht="14.25" thickBot="1" x14ac:dyDescent="0.35">
      <c r="A9" s="174" t="str">
        <f>'TAB1'!D10</f>
        <v>Services et biens divers</v>
      </c>
      <c r="B9" s="171">
        <f>'TAB1'!F10</f>
        <v>0</v>
      </c>
      <c r="C9" s="171">
        <f>'TAB1'!G10</f>
        <v>0</v>
      </c>
      <c r="D9" s="171">
        <f t="shared" ref="D9:D44" si="4">SUM(B9:C9)</f>
        <v>0</v>
      </c>
      <c r="E9" s="175">
        <f>SUM(E10:E21)</f>
        <v>0</v>
      </c>
      <c r="F9" s="175">
        <f>SUM(F10:F21)</f>
        <v>0</v>
      </c>
      <c r="G9" s="171">
        <f t="shared" ref="G9:G44" si="5">SUM(E9:F9)</f>
        <v>0</v>
      </c>
      <c r="H9" s="175">
        <f>SUM(H10:H21)</f>
        <v>0</v>
      </c>
      <c r="I9" s="175">
        <f>SUM(I10:I21)</f>
        <v>0</v>
      </c>
      <c r="J9" s="171">
        <f t="shared" ref="J9:J44" si="6">SUM(H9:I9)</f>
        <v>0</v>
      </c>
      <c r="K9" s="175">
        <f>SUM(K10:K21)</f>
        <v>0</v>
      </c>
      <c r="L9" s="175">
        <f>SUM(L10:L21)</f>
        <v>0</v>
      </c>
      <c r="M9" s="171">
        <f t="shared" ref="M9:M44" si="7">SUM(K9:L9)</f>
        <v>0</v>
      </c>
      <c r="N9" s="175">
        <f>SUM(N10:N21)</f>
        <v>0</v>
      </c>
      <c r="O9" s="175">
        <f>SUM(O10:O21)</f>
        <v>0</v>
      </c>
      <c r="P9" s="171">
        <f t="shared" ref="P9:P44" si="8">SUM(N9:O9)</f>
        <v>0</v>
      </c>
      <c r="R9" s="78"/>
      <c r="T9" s="176">
        <f t="shared" si="0"/>
        <v>0</v>
      </c>
      <c r="U9" s="176">
        <f t="shared" si="1"/>
        <v>0</v>
      </c>
      <c r="V9" s="176">
        <f t="shared" si="2"/>
        <v>0</v>
      </c>
      <c r="W9" s="176">
        <f t="shared" si="3"/>
        <v>0</v>
      </c>
    </row>
    <row r="10" spans="1:23" ht="15.75" thickBot="1" x14ac:dyDescent="0.35">
      <c r="A10" s="177" t="str">
        <f>'TAB1'!D11</f>
        <v>Coûts informatiques</v>
      </c>
      <c r="B10" s="178">
        <f>'TAB1'!F11</f>
        <v>0</v>
      </c>
      <c r="C10" s="178">
        <f>'TAB1'!G11</f>
        <v>0</v>
      </c>
      <c r="D10" s="178">
        <f t="shared" si="4"/>
        <v>0</v>
      </c>
      <c r="E10" s="337"/>
      <c r="F10" s="337"/>
      <c r="G10" s="178">
        <f t="shared" si="5"/>
        <v>0</v>
      </c>
      <c r="H10" s="337"/>
      <c r="I10" s="337"/>
      <c r="J10" s="178">
        <f t="shared" si="6"/>
        <v>0</v>
      </c>
      <c r="K10" s="337"/>
      <c r="L10" s="337"/>
      <c r="M10" s="178">
        <f t="shared" si="7"/>
        <v>0</v>
      </c>
      <c r="N10" s="337"/>
      <c r="O10" s="337"/>
      <c r="P10" s="178">
        <f t="shared" si="8"/>
        <v>0</v>
      </c>
      <c r="R10" s="179" t="s">
        <v>470</v>
      </c>
      <c r="T10" s="172">
        <f t="shared" si="0"/>
        <v>0</v>
      </c>
      <c r="U10" s="172">
        <f t="shared" si="1"/>
        <v>0</v>
      </c>
      <c r="V10" s="172">
        <f t="shared" si="2"/>
        <v>0</v>
      </c>
      <c r="W10" s="172">
        <f t="shared" si="3"/>
        <v>0</v>
      </c>
    </row>
    <row r="11" spans="1:23" ht="15.75" thickBot="1" x14ac:dyDescent="0.35">
      <c r="A11" s="177" t="str">
        <f>'TAB1'!D12</f>
        <v>Coûts relatifs aux entrepreneurs sous-traitants</v>
      </c>
      <c r="B11" s="178">
        <f>'TAB1'!F12</f>
        <v>0</v>
      </c>
      <c r="C11" s="178">
        <f>'TAB1'!G12</f>
        <v>0</v>
      </c>
      <c r="D11" s="178">
        <f t="shared" si="4"/>
        <v>0</v>
      </c>
      <c r="E11" s="337"/>
      <c r="F11" s="337"/>
      <c r="G11" s="178">
        <f t="shared" si="5"/>
        <v>0</v>
      </c>
      <c r="H11" s="337"/>
      <c r="I11" s="337"/>
      <c r="J11" s="178">
        <f t="shared" si="6"/>
        <v>0</v>
      </c>
      <c r="K11" s="337"/>
      <c r="L11" s="337"/>
      <c r="M11" s="178">
        <f t="shared" si="7"/>
        <v>0</v>
      </c>
      <c r="N11" s="337"/>
      <c r="O11" s="337"/>
      <c r="P11" s="178">
        <f t="shared" si="8"/>
        <v>0</v>
      </c>
      <c r="R11" s="180" t="s">
        <v>472</v>
      </c>
      <c r="T11" s="172">
        <f t="shared" si="0"/>
        <v>0</v>
      </c>
      <c r="U11" s="172">
        <f t="shared" si="1"/>
        <v>0</v>
      </c>
      <c r="V11" s="172">
        <f t="shared" si="2"/>
        <v>0</v>
      </c>
      <c r="W11" s="172">
        <f t="shared" si="3"/>
        <v>0</v>
      </c>
    </row>
    <row r="12" spans="1:23" ht="15.75" thickBot="1" x14ac:dyDescent="0.35">
      <c r="A12" s="177" t="str">
        <f>'TAB1'!D13</f>
        <v>Coûts de location et d'entretien des bâtiments</v>
      </c>
      <c r="B12" s="178">
        <f>'TAB1'!F13</f>
        <v>0</v>
      </c>
      <c r="C12" s="178">
        <f>'TAB1'!G13</f>
        <v>0</v>
      </c>
      <c r="D12" s="178">
        <f t="shared" si="4"/>
        <v>0</v>
      </c>
      <c r="E12" s="337"/>
      <c r="F12" s="337"/>
      <c r="G12" s="178">
        <f t="shared" si="5"/>
        <v>0</v>
      </c>
      <c r="H12" s="337"/>
      <c r="I12" s="337"/>
      <c r="J12" s="178">
        <f t="shared" si="6"/>
        <v>0</v>
      </c>
      <c r="K12" s="337"/>
      <c r="L12" s="337"/>
      <c r="M12" s="178">
        <f t="shared" si="7"/>
        <v>0</v>
      </c>
      <c r="N12" s="337"/>
      <c r="O12" s="337"/>
      <c r="P12" s="178">
        <f t="shared" si="8"/>
        <v>0</v>
      </c>
      <c r="R12" s="173" t="s">
        <v>473</v>
      </c>
      <c r="T12" s="172">
        <f t="shared" si="0"/>
        <v>0</v>
      </c>
      <c r="U12" s="172">
        <f t="shared" si="1"/>
        <v>0</v>
      </c>
      <c r="V12" s="172">
        <f t="shared" si="2"/>
        <v>0</v>
      </c>
      <c r="W12" s="172">
        <f t="shared" si="3"/>
        <v>0</v>
      </c>
    </row>
    <row r="13" spans="1:23" ht="15.75" thickBot="1" x14ac:dyDescent="0.35">
      <c r="A13" s="177" t="str">
        <f>'TAB1'!D14</f>
        <v>Coûts relatifs aux assurances</v>
      </c>
      <c r="B13" s="178">
        <f>'TAB1'!F14</f>
        <v>0</v>
      </c>
      <c r="C13" s="178">
        <f>'TAB1'!G14</f>
        <v>0</v>
      </c>
      <c r="D13" s="178">
        <f t="shared" si="4"/>
        <v>0</v>
      </c>
      <c r="E13" s="337"/>
      <c r="F13" s="337"/>
      <c r="G13" s="178">
        <f t="shared" si="5"/>
        <v>0</v>
      </c>
      <c r="H13" s="337"/>
      <c r="I13" s="337"/>
      <c r="J13" s="178">
        <f t="shared" si="6"/>
        <v>0</v>
      </c>
      <c r="K13" s="337"/>
      <c r="L13" s="337"/>
      <c r="M13" s="178">
        <f t="shared" si="7"/>
        <v>0</v>
      </c>
      <c r="N13" s="337"/>
      <c r="O13" s="337"/>
      <c r="P13" s="178">
        <f t="shared" si="8"/>
        <v>0</v>
      </c>
      <c r="R13" s="173" t="s">
        <v>474</v>
      </c>
      <c r="T13" s="172">
        <f t="shared" si="0"/>
        <v>0</v>
      </c>
      <c r="U13" s="172">
        <f t="shared" si="1"/>
        <v>0</v>
      </c>
      <c r="V13" s="172">
        <f t="shared" si="2"/>
        <v>0</v>
      </c>
      <c r="W13" s="172">
        <f t="shared" si="3"/>
        <v>0</v>
      </c>
    </row>
    <row r="14" spans="1:23" ht="27.75" thickBot="1" x14ac:dyDescent="0.35">
      <c r="A14" s="177" t="str">
        <f>'TAB1'!D15</f>
        <v>Coûts relatifs aux honoraires de tiers (comptable, reviseurs, avocats, consultants, ...)</v>
      </c>
      <c r="B14" s="178">
        <f>'TAB1'!F15</f>
        <v>0</v>
      </c>
      <c r="C14" s="178">
        <f>'TAB1'!G15</f>
        <v>0</v>
      </c>
      <c r="D14" s="178">
        <f t="shared" si="4"/>
        <v>0</v>
      </c>
      <c r="E14" s="337"/>
      <c r="F14" s="337"/>
      <c r="G14" s="178">
        <f t="shared" si="5"/>
        <v>0</v>
      </c>
      <c r="H14" s="337"/>
      <c r="I14" s="337"/>
      <c r="J14" s="178">
        <f t="shared" si="6"/>
        <v>0</v>
      </c>
      <c r="K14" s="337"/>
      <c r="L14" s="337"/>
      <c r="M14" s="178">
        <f t="shared" si="7"/>
        <v>0</v>
      </c>
      <c r="N14" s="337"/>
      <c r="O14" s="337"/>
      <c r="P14" s="178">
        <f t="shared" si="8"/>
        <v>0</v>
      </c>
      <c r="R14" s="173" t="s">
        <v>475</v>
      </c>
      <c r="T14" s="172">
        <f t="shared" si="0"/>
        <v>0</v>
      </c>
      <c r="U14" s="172">
        <f t="shared" si="1"/>
        <v>0</v>
      </c>
      <c r="V14" s="172">
        <f t="shared" si="2"/>
        <v>0</v>
      </c>
      <c r="W14" s="172">
        <f t="shared" si="3"/>
        <v>0</v>
      </c>
    </row>
    <row r="15" spans="1:23" ht="15.75" thickBot="1" x14ac:dyDescent="0.35">
      <c r="A15" s="177" t="str">
        <f>'TAB1'!D16</f>
        <v>Coûts de marketing et communication</v>
      </c>
      <c r="B15" s="178">
        <f>'TAB1'!F16</f>
        <v>0</v>
      </c>
      <c r="C15" s="178">
        <f>'TAB1'!G16</f>
        <v>0</v>
      </c>
      <c r="D15" s="178">
        <f t="shared" si="4"/>
        <v>0</v>
      </c>
      <c r="E15" s="337"/>
      <c r="F15" s="337"/>
      <c r="G15" s="178">
        <f t="shared" si="5"/>
        <v>0</v>
      </c>
      <c r="H15" s="337"/>
      <c r="I15" s="337"/>
      <c r="J15" s="178">
        <f t="shared" si="6"/>
        <v>0</v>
      </c>
      <c r="K15" s="337"/>
      <c r="L15" s="337"/>
      <c r="M15" s="178">
        <f t="shared" si="7"/>
        <v>0</v>
      </c>
      <c r="N15" s="337"/>
      <c r="O15" s="337"/>
      <c r="P15" s="178">
        <f t="shared" si="8"/>
        <v>0</v>
      </c>
      <c r="R15" s="173" t="s">
        <v>476</v>
      </c>
      <c r="T15" s="172">
        <f t="shared" si="0"/>
        <v>0</v>
      </c>
      <c r="U15" s="172">
        <f t="shared" si="1"/>
        <v>0</v>
      </c>
      <c r="V15" s="172">
        <f t="shared" si="2"/>
        <v>0</v>
      </c>
      <c r="W15" s="172">
        <f t="shared" si="3"/>
        <v>0</v>
      </c>
    </row>
    <row r="16" spans="1:23" ht="15.75" thickBot="1" x14ac:dyDescent="0.35">
      <c r="A16" s="177" t="str">
        <f>'TAB1'!D17</f>
        <v>Emoluments et jetons de présence des administrateurs</v>
      </c>
      <c r="B16" s="178">
        <f>'TAB1'!F17</f>
        <v>0</v>
      </c>
      <c r="C16" s="178">
        <f>'TAB1'!G17</f>
        <v>0</v>
      </c>
      <c r="D16" s="178">
        <f t="shared" si="4"/>
        <v>0</v>
      </c>
      <c r="E16" s="337"/>
      <c r="F16" s="337"/>
      <c r="G16" s="178">
        <f t="shared" si="5"/>
        <v>0</v>
      </c>
      <c r="H16" s="337"/>
      <c r="I16" s="337"/>
      <c r="J16" s="178">
        <f t="shared" si="6"/>
        <v>0</v>
      </c>
      <c r="K16" s="337"/>
      <c r="L16" s="337"/>
      <c r="M16" s="178">
        <f t="shared" si="7"/>
        <v>0</v>
      </c>
      <c r="N16" s="337"/>
      <c r="O16" s="337"/>
      <c r="P16" s="178">
        <f t="shared" si="8"/>
        <v>0</v>
      </c>
      <c r="R16" s="173" t="s">
        <v>477</v>
      </c>
      <c r="T16" s="172">
        <f t="shared" si="0"/>
        <v>0</v>
      </c>
      <c r="U16" s="172">
        <f t="shared" si="1"/>
        <v>0</v>
      </c>
      <c r="V16" s="172">
        <f t="shared" si="2"/>
        <v>0</v>
      </c>
      <c r="W16" s="172">
        <f t="shared" si="3"/>
        <v>0</v>
      </c>
    </row>
    <row r="17" spans="1:23" ht="15.75" thickBot="1" x14ac:dyDescent="0.35">
      <c r="A17" s="181" t="str">
        <f>'TAB1'!D18</f>
        <v>Intitulé libre 1</v>
      </c>
      <c r="B17" s="178">
        <f>'TAB1'!F18</f>
        <v>0</v>
      </c>
      <c r="C17" s="178">
        <f>'TAB1'!G18</f>
        <v>0</v>
      </c>
      <c r="D17" s="178">
        <f t="shared" si="4"/>
        <v>0</v>
      </c>
      <c r="E17" s="337"/>
      <c r="F17" s="337"/>
      <c r="G17" s="178">
        <f t="shared" si="5"/>
        <v>0</v>
      </c>
      <c r="H17" s="337"/>
      <c r="I17" s="337"/>
      <c r="J17" s="178">
        <f t="shared" si="6"/>
        <v>0</v>
      </c>
      <c r="K17" s="337"/>
      <c r="L17" s="337"/>
      <c r="M17" s="178">
        <f t="shared" si="7"/>
        <v>0</v>
      </c>
      <c r="N17" s="337"/>
      <c r="O17" s="337"/>
      <c r="P17" s="178">
        <f t="shared" si="8"/>
        <v>0</v>
      </c>
      <c r="R17" s="173" t="s">
        <v>478</v>
      </c>
      <c r="T17" s="172">
        <f t="shared" si="0"/>
        <v>0</v>
      </c>
      <c r="U17" s="172">
        <f t="shared" si="1"/>
        <v>0</v>
      </c>
      <c r="V17" s="172">
        <f t="shared" si="2"/>
        <v>0</v>
      </c>
      <c r="W17" s="172">
        <f t="shared" si="3"/>
        <v>0</v>
      </c>
    </row>
    <row r="18" spans="1:23" ht="15.75" thickBot="1" x14ac:dyDescent="0.35">
      <c r="A18" s="181" t="str">
        <f>'TAB1'!D19</f>
        <v>Intitulé libre 2</v>
      </c>
      <c r="B18" s="178">
        <f>'TAB1'!F19</f>
        <v>0</v>
      </c>
      <c r="C18" s="178">
        <f>'TAB1'!G19</f>
        <v>0</v>
      </c>
      <c r="D18" s="178">
        <f t="shared" si="4"/>
        <v>0</v>
      </c>
      <c r="E18" s="337"/>
      <c r="F18" s="337"/>
      <c r="G18" s="178">
        <f t="shared" si="5"/>
        <v>0</v>
      </c>
      <c r="H18" s="337"/>
      <c r="I18" s="337"/>
      <c r="J18" s="178">
        <f t="shared" si="6"/>
        <v>0</v>
      </c>
      <c r="K18" s="337"/>
      <c r="L18" s="337"/>
      <c r="M18" s="178">
        <f t="shared" si="7"/>
        <v>0</v>
      </c>
      <c r="N18" s="337"/>
      <c r="O18" s="337"/>
      <c r="P18" s="178">
        <f t="shared" si="8"/>
        <v>0</v>
      </c>
      <c r="R18" s="173" t="s">
        <v>479</v>
      </c>
      <c r="T18" s="172">
        <f t="shared" si="0"/>
        <v>0</v>
      </c>
      <c r="U18" s="172">
        <f t="shared" si="1"/>
        <v>0</v>
      </c>
      <c r="V18" s="172">
        <f t="shared" si="2"/>
        <v>0</v>
      </c>
      <c r="W18" s="172">
        <f t="shared" si="3"/>
        <v>0</v>
      </c>
    </row>
    <row r="19" spans="1:23" ht="15.75" thickBot="1" x14ac:dyDescent="0.35">
      <c r="A19" s="181" t="str">
        <f>'TAB1'!D20</f>
        <v>Intitulé libre 3</v>
      </c>
      <c r="B19" s="178">
        <f>'TAB1'!F20</f>
        <v>0</v>
      </c>
      <c r="C19" s="178">
        <f>'TAB1'!G20</f>
        <v>0</v>
      </c>
      <c r="D19" s="178">
        <f t="shared" si="4"/>
        <v>0</v>
      </c>
      <c r="E19" s="337"/>
      <c r="F19" s="337"/>
      <c r="G19" s="178">
        <f t="shared" si="5"/>
        <v>0</v>
      </c>
      <c r="H19" s="337"/>
      <c r="I19" s="337"/>
      <c r="J19" s="178">
        <f t="shared" si="6"/>
        <v>0</v>
      </c>
      <c r="K19" s="337"/>
      <c r="L19" s="337"/>
      <c r="M19" s="178">
        <f t="shared" si="7"/>
        <v>0</v>
      </c>
      <c r="N19" s="337"/>
      <c r="O19" s="337"/>
      <c r="P19" s="178">
        <f t="shared" si="8"/>
        <v>0</v>
      </c>
      <c r="R19" s="173" t="s">
        <v>480</v>
      </c>
      <c r="T19" s="172">
        <f t="shared" si="0"/>
        <v>0</v>
      </c>
      <c r="U19" s="172">
        <f t="shared" si="1"/>
        <v>0</v>
      </c>
      <c r="V19" s="172">
        <f t="shared" si="2"/>
        <v>0</v>
      </c>
      <c r="W19" s="172">
        <f t="shared" si="3"/>
        <v>0</v>
      </c>
    </row>
    <row r="20" spans="1:23" ht="15.75" thickBot="1" x14ac:dyDescent="0.35">
      <c r="A20" s="181" t="str">
        <f>'TAB1'!D21</f>
        <v>Intitulé libre 4</v>
      </c>
      <c r="B20" s="178">
        <f>'TAB1'!F21</f>
        <v>0</v>
      </c>
      <c r="C20" s="178">
        <f>'TAB1'!G21</f>
        <v>0</v>
      </c>
      <c r="D20" s="178">
        <f t="shared" si="4"/>
        <v>0</v>
      </c>
      <c r="E20" s="337"/>
      <c r="F20" s="337"/>
      <c r="G20" s="178">
        <f t="shared" si="5"/>
        <v>0</v>
      </c>
      <c r="H20" s="337"/>
      <c r="I20" s="337"/>
      <c r="J20" s="178">
        <f t="shared" si="6"/>
        <v>0</v>
      </c>
      <c r="K20" s="337"/>
      <c r="L20" s="337"/>
      <c r="M20" s="178">
        <f t="shared" si="7"/>
        <v>0</v>
      </c>
      <c r="N20" s="337"/>
      <c r="O20" s="337"/>
      <c r="P20" s="178">
        <f t="shared" si="8"/>
        <v>0</v>
      </c>
      <c r="R20" s="173" t="s">
        <v>481</v>
      </c>
      <c r="T20" s="172">
        <f t="shared" si="0"/>
        <v>0</v>
      </c>
      <c r="U20" s="172">
        <f t="shared" si="1"/>
        <v>0</v>
      </c>
      <c r="V20" s="172">
        <f t="shared" si="2"/>
        <v>0</v>
      </c>
      <c r="W20" s="172">
        <f t="shared" si="3"/>
        <v>0</v>
      </c>
    </row>
    <row r="21" spans="1:23" ht="15.75" thickBot="1" x14ac:dyDescent="0.35">
      <c r="A21" s="181" t="str">
        <f>'TAB1'!D22</f>
        <v>Intitulé libre 5</v>
      </c>
      <c r="B21" s="178">
        <f>'TAB1'!F22</f>
        <v>0</v>
      </c>
      <c r="C21" s="178">
        <f>'TAB1'!G22</f>
        <v>0</v>
      </c>
      <c r="D21" s="178">
        <f t="shared" si="4"/>
        <v>0</v>
      </c>
      <c r="E21" s="337"/>
      <c r="F21" s="337"/>
      <c r="G21" s="178">
        <f t="shared" si="5"/>
        <v>0</v>
      </c>
      <c r="H21" s="337"/>
      <c r="I21" s="337"/>
      <c r="J21" s="178">
        <f t="shared" si="6"/>
        <v>0</v>
      </c>
      <c r="K21" s="337"/>
      <c r="L21" s="337"/>
      <c r="M21" s="178">
        <f t="shared" si="7"/>
        <v>0</v>
      </c>
      <c r="N21" s="337"/>
      <c r="O21" s="337"/>
      <c r="P21" s="178">
        <f t="shared" si="8"/>
        <v>0</v>
      </c>
      <c r="R21" s="173" t="s">
        <v>508</v>
      </c>
      <c r="T21" s="172">
        <f t="shared" si="0"/>
        <v>0</v>
      </c>
      <c r="U21" s="172">
        <f t="shared" si="1"/>
        <v>0</v>
      </c>
      <c r="V21" s="172">
        <f t="shared" si="2"/>
        <v>0</v>
      </c>
      <c r="W21" s="172">
        <f t="shared" si="3"/>
        <v>0</v>
      </c>
    </row>
    <row r="22" spans="1:23" x14ac:dyDescent="0.3">
      <c r="A22" s="174" t="str">
        <f>'TAB1'!D23</f>
        <v>Rémunérations, charges sociales et pensions</v>
      </c>
      <c r="B22" s="171">
        <f>'TAB1'!F23</f>
        <v>0</v>
      </c>
      <c r="C22" s="171">
        <f>'TAB1'!G23</f>
        <v>0</v>
      </c>
      <c r="D22" s="171">
        <f t="shared" si="4"/>
        <v>0</v>
      </c>
      <c r="E22" s="171">
        <f>SUM(E23:E29)</f>
        <v>0</v>
      </c>
      <c r="F22" s="171">
        <f>SUM(F23:F29)</f>
        <v>0</v>
      </c>
      <c r="G22" s="171">
        <f t="shared" si="5"/>
        <v>0</v>
      </c>
      <c r="H22" s="171">
        <f>SUM(H23:H29)</f>
        <v>0</v>
      </c>
      <c r="I22" s="171">
        <f>SUM(I23:I29)</f>
        <v>0</v>
      </c>
      <c r="J22" s="171">
        <f t="shared" si="6"/>
        <v>0</v>
      </c>
      <c r="K22" s="171">
        <f>SUM(K23:K29)</f>
        <v>0</v>
      </c>
      <c r="L22" s="171">
        <f>SUM(L23:L29)</f>
        <v>0</v>
      </c>
      <c r="M22" s="171">
        <f t="shared" si="7"/>
        <v>0</v>
      </c>
      <c r="N22" s="171">
        <f>SUM(N23:N29)</f>
        <v>0</v>
      </c>
      <c r="O22" s="171">
        <f>SUM(O23:O29)</f>
        <v>0</v>
      </c>
      <c r="P22" s="171">
        <f t="shared" si="8"/>
        <v>0</v>
      </c>
      <c r="R22" s="712" t="s">
        <v>506</v>
      </c>
      <c r="T22" s="172">
        <f t="shared" si="0"/>
        <v>0</v>
      </c>
      <c r="U22" s="172">
        <f t="shared" si="1"/>
        <v>0</v>
      </c>
      <c r="V22" s="172">
        <f t="shared" si="2"/>
        <v>0</v>
      </c>
      <c r="W22" s="172">
        <f t="shared" si="3"/>
        <v>0</v>
      </c>
    </row>
    <row r="23" spans="1:23" x14ac:dyDescent="0.3">
      <c r="A23" s="177" t="str">
        <f>'TAB1'!D24</f>
        <v>Rémunérations brutes</v>
      </c>
      <c r="B23" s="178">
        <f>'TAB1'!F24</f>
        <v>0</v>
      </c>
      <c r="C23" s="178">
        <f>'TAB1'!G24</f>
        <v>0</v>
      </c>
      <c r="D23" s="178">
        <f t="shared" si="4"/>
        <v>0</v>
      </c>
      <c r="E23" s="337"/>
      <c r="F23" s="337"/>
      <c r="G23" s="178">
        <f t="shared" si="5"/>
        <v>0</v>
      </c>
      <c r="H23" s="337"/>
      <c r="I23" s="337"/>
      <c r="J23" s="178">
        <f t="shared" si="6"/>
        <v>0</v>
      </c>
      <c r="K23" s="337"/>
      <c r="L23" s="337"/>
      <c r="M23" s="178">
        <f t="shared" si="7"/>
        <v>0</v>
      </c>
      <c r="N23" s="337"/>
      <c r="O23" s="337"/>
      <c r="P23" s="178">
        <f t="shared" si="8"/>
        <v>0</v>
      </c>
      <c r="R23" s="713"/>
      <c r="T23" s="172">
        <f t="shared" si="0"/>
        <v>0</v>
      </c>
      <c r="U23" s="172">
        <f t="shared" si="1"/>
        <v>0</v>
      </c>
      <c r="V23" s="172">
        <f t="shared" si="2"/>
        <v>0</v>
      </c>
      <c r="W23" s="172">
        <f t="shared" si="3"/>
        <v>0</v>
      </c>
    </row>
    <row r="24" spans="1:23" x14ac:dyDescent="0.3">
      <c r="A24" s="177" t="str">
        <f>'TAB1'!D25</f>
        <v>Indemnités de rupture</v>
      </c>
      <c r="B24" s="178">
        <f>'TAB1'!F25</f>
        <v>0</v>
      </c>
      <c r="C24" s="178">
        <f>'TAB1'!G25</f>
        <v>0</v>
      </c>
      <c r="D24" s="178">
        <f>SUM(B24:C24)</f>
        <v>0</v>
      </c>
      <c r="E24" s="337"/>
      <c r="F24" s="337"/>
      <c r="G24" s="178">
        <f>SUM(E24:F24)</f>
        <v>0</v>
      </c>
      <c r="H24" s="337"/>
      <c r="I24" s="337"/>
      <c r="J24" s="178">
        <f>SUM(H24:I24)</f>
        <v>0</v>
      </c>
      <c r="K24" s="337"/>
      <c r="L24" s="337"/>
      <c r="M24" s="178">
        <f>SUM(K24:L24)</f>
        <v>0</v>
      </c>
      <c r="N24" s="337"/>
      <c r="O24" s="337"/>
      <c r="P24" s="178">
        <f>SUM(N24:O24)</f>
        <v>0</v>
      </c>
      <c r="R24" s="713"/>
      <c r="T24" s="172">
        <f t="shared" si="0"/>
        <v>0</v>
      </c>
      <c r="U24" s="172">
        <f t="shared" si="1"/>
        <v>0</v>
      </c>
      <c r="V24" s="172">
        <f t="shared" si="2"/>
        <v>0</v>
      </c>
      <c r="W24" s="172">
        <f t="shared" si="3"/>
        <v>0</v>
      </c>
    </row>
    <row r="25" spans="1:23" x14ac:dyDescent="0.3">
      <c r="A25" s="177" t="str">
        <f>'TAB1'!D26</f>
        <v>Avantages extra-légaux</v>
      </c>
      <c r="B25" s="178">
        <f>'TAB1'!F26</f>
        <v>0</v>
      </c>
      <c r="C25" s="178">
        <f>'TAB1'!G26</f>
        <v>0</v>
      </c>
      <c r="D25" s="178">
        <f>SUM(B25:C25)</f>
        <v>0</v>
      </c>
      <c r="E25" s="337"/>
      <c r="F25" s="337"/>
      <c r="G25" s="178">
        <f>SUM(E25:F25)</f>
        <v>0</v>
      </c>
      <c r="H25" s="337"/>
      <c r="I25" s="337"/>
      <c r="J25" s="178">
        <f>SUM(H25:I25)</f>
        <v>0</v>
      </c>
      <c r="K25" s="337"/>
      <c r="L25" s="337"/>
      <c r="M25" s="178">
        <f>SUM(K25:L25)</f>
        <v>0</v>
      </c>
      <c r="N25" s="337"/>
      <c r="O25" s="337"/>
      <c r="P25" s="178">
        <f>SUM(N25:O25)</f>
        <v>0</v>
      </c>
      <c r="R25" s="713"/>
      <c r="T25" s="172">
        <f t="shared" si="0"/>
        <v>0</v>
      </c>
      <c r="U25" s="172">
        <f t="shared" si="1"/>
        <v>0</v>
      </c>
      <c r="V25" s="172">
        <f t="shared" si="2"/>
        <v>0</v>
      </c>
      <c r="W25" s="172">
        <f t="shared" si="3"/>
        <v>0</v>
      </c>
    </row>
    <row r="26" spans="1:23" x14ac:dyDescent="0.3">
      <c r="A26" s="177" t="str">
        <f>'TAB1'!D27</f>
        <v>Cotisations patronales</v>
      </c>
      <c r="B26" s="178">
        <f>'TAB1'!F27</f>
        <v>0</v>
      </c>
      <c r="C26" s="178">
        <f>'TAB1'!G27</f>
        <v>0</v>
      </c>
      <c r="D26" s="178">
        <f>SUM(B26:C26)</f>
        <v>0</v>
      </c>
      <c r="E26" s="337"/>
      <c r="F26" s="337"/>
      <c r="G26" s="178">
        <f>SUM(E26:F26)</f>
        <v>0</v>
      </c>
      <c r="H26" s="337"/>
      <c r="I26" s="337"/>
      <c r="J26" s="178">
        <f>SUM(H26:I26)</f>
        <v>0</v>
      </c>
      <c r="K26" s="337"/>
      <c r="L26" s="337"/>
      <c r="M26" s="178">
        <f>SUM(K26:L26)</f>
        <v>0</v>
      </c>
      <c r="N26" s="337"/>
      <c r="O26" s="337"/>
      <c r="P26" s="178">
        <f>SUM(N26:O26)</f>
        <v>0</v>
      </c>
      <c r="R26" s="713"/>
      <c r="T26" s="172">
        <f t="shared" si="0"/>
        <v>0</v>
      </c>
      <c r="U26" s="172">
        <f t="shared" si="1"/>
        <v>0</v>
      </c>
      <c r="V26" s="172">
        <f t="shared" si="2"/>
        <v>0</v>
      </c>
      <c r="W26" s="172">
        <f t="shared" si="3"/>
        <v>0</v>
      </c>
    </row>
    <row r="27" spans="1:23" s="184" customFormat="1" x14ac:dyDescent="0.3">
      <c r="A27" s="177" t="s">
        <v>930</v>
      </c>
      <c r="B27" s="182">
        <f>'TAB1'!F28</f>
        <v>0</v>
      </c>
      <c r="C27" s="182">
        <f>'TAB1'!G28</f>
        <v>0</v>
      </c>
      <c r="D27" s="182">
        <f t="shared" si="4"/>
        <v>0</v>
      </c>
      <c r="E27" s="338"/>
      <c r="F27" s="338"/>
      <c r="G27" s="182">
        <f t="shared" si="5"/>
        <v>0</v>
      </c>
      <c r="H27" s="338"/>
      <c r="I27" s="338"/>
      <c r="J27" s="182">
        <f t="shared" si="6"/>
        <v>0</v>
      </c>
      <c r="K27" s="338"/>
      <c r="L27" s="338"/>
      <c r="M27" s="182">
        <f t="shared" si="7"/>
        <v>0</v>
      </c>
      <c r="N27" s="338"/>
      <c r="O27" s="338"/>
      <c r="P27" s="182">
        <f t="shared" si="8"/>
        <v>0</v>
      </c>
      <c r="R27" s="713"/>
      <c r="T27" s="183">
        <f t="shared" si="0"/>
        <v>0</v>
      </c>
      <c r="U27" s="183">
        <f t="shared" si="1"/>
        <v>0</v>
      </c>
      <c r="V27" s="183">
        <f t="shared" si="2"/>
        <v>0</v>
      </c>
      <c r="W27" s="183">
        <f t="shared" si="3"/>
        <v>0</v>
      </c>
    </row>
    <row r="28" spans="1:23" x14ac:dyDescent="0.3">
      <c r="A28" s="177" t="s">
        <v>929</v>
      </c>
      <c r="B28" s="337"/>
      <c r="C28" s="337"/>
      <c r="D28" s="178">
        <f t="shared" ref="D28" si="9">SUM(B28:C28)</f>
        <v>0</v>
      </c>
      <c r="E28" s="337"/>
      <c r="F28" s="337"/>
      <c r="G28" s="178">
        <f t="shared" ref="G28" si="10">SUM(E28:F28)</f>
        <v>0</v>
      </c>
      <c r="H28" s="337"/>
      <c r="I28" s="337"/>
      <c r="J28" s="178">
        <f t="shared" ref="J28" si="11">SUM(H28:I28)</f>
        <v>0</v>
      </c>
      <c r="K28" s="337"/>
      <c r="L28" s="337"/>
      <c r="M28" s="178">
        <f t="shared" ref="M28" si="12">SUM(K28:L28)</f>
        <v>0</v>
      </c>
      <c r="N28" s="337"/>
      <c r="O28" s="337"/>
      <c r="P28" s="178">
        <f t="shared" ref="P28" si="13">SUM(N28:O28)</f>
        <v>0</v>
      </c>
      <c r="R28" s="713"/>
      <c r="T28" s="172">
        <f t="shared" si="0"/>
        <v>0</v>
      </c>
      <c r="U28" s="172">
        <f t="shared" si="1"/>
        <v>0</v>
      </c>
      <c r="V28" s="172">
        <f t="shared" si="2"/>
        <v>0</v>
      </c>
      <c r="W28" s="172">
        <f t="shared" si="3"/>
        <v>0</v>
      </c>
    </row>
    <row r="29" spans="1:23" ht="14.25" thickBot="1" x14ac:dyDescent="0.35">
      <c r="A29" s="177" t="str">
        <f>'TAB1'!D29</f>
        <v>Autres charges sociales et salariales</v>
      </c>
      <c r="B29" s="178">
        <f>'TAB1'!F29</f>
        <v>0</v>
      </c>
      <c r="C29" s="178">
        <f>'TAB1'!G29</f>
        <v>0</v>
      </c>
      <c r="D29" s="178">
        <f t="shared" si="4"/>
        <v>0</v>
      </c>
      <c r="E29" s="337"/>
      <c r="F29" s="337"/>
      <c r="G29" s="178">
        <f t="shared" si="5"/>
        <v>0</v>
      </c>
      <c r="H29" s="337"/>
      <c r="I29" s="337"/>
      <c r="J29" s="178">
        <f t="shared" si="6"/>
        <v>0</v>
      </c>
      <c r="K29" s="337"/>
      <c r="L29" s="337"/>
      <c r="M29" s="178">
        <f t="shared" si="7"/>
        <v>0</v>
      </c>
      <c r="N29" s="337"/>
      <c r="O29" s="337"/>
      <c r="P29" s="178">
        <f t="shared" si="8"/>
        <v>0</v>
      </c>
      <c r="R29" s="714"/>
      <c r="T29" s="172">
        <f t="shared" si="0"/>
        <v>0</v>
      </c>
      <c r="U29" s="172">
        <f t="shared" si="1"/>
        <v>0</v>
      </c>
      <c r="V29" s="172">
        <f t="shared" si="2"/>
        <v>0</v>
      </c>
      <c r="W29" s="172">
        <f t="shared" si="3"/>
        <v>0</v>
      </c>
    </row>
    <row r="30" spans="1:23" ht="15.75" thickBot="1" x14ac:dyDescent="0.35">
      <c r="A30" s="174" t="str">
        <f>'TAB1'!D30</f>
        <v>Autres charges d'exploitation</v>
      </c>
      <c r="B30" s="171">
        <f>'TAB1'!F30</f>
        <v>0</v>
      </c>
      <c r="C30" s="171">
        <f>'TAB1'!G30</f>
        <v>0</v>
      </c>
      <c r="D30" s="171">
        <f t="shared" si="4"/>
        <v>0</v>
      </c>
      <c r="E30" s="337"/>
      <c r="F30" s="337"/>
      <c r="G30" s="171">
        <f t="shared" si="5"/>
        <v>0</v>
      </c>
      <c r="H30" s="337"/>
      <c r="I30" s="337"/>
      <c r="J30" s="171">
        <f t="shared" si="6"/>
        <v>0</v>
      </c>
      <c r="K30" s="337"/>
      <c r="L30" s="337"/>
      <c r="M30" s="171">
        <f t="shared" si="7"/>
        <v>0</v>
      </c>
      <c r="N30" s="337"/>
      <c r="O30" s="337"/>
      <c r="P30" s="171">
        <f t="shared" si="8"/>
        <v>0</v>
      </c>
      <c r="R30" s="180" t="s">
        <v>482</v>
      </c>
      <c r="T30" s="172">
        <f t="shared" si="0"/>
        <v>0</v>
      </c>
      <c r="U30" s="172">
        <f t="shared" si="1"/>
        <v>0</v>
      </c>
      <c r="V30" s="172">
        <f t="shared" si="2"/>
        <v>0</v>
      </c>
      <c r="W30" s="172">
        <f t="shared" si="3"/>
        <v>0</v>
      </c>
    </row>
    <row r="31" spans="1:23" ht="14.25" thickBot="1" x14ac:dyDescent="0.35">
      <c r="A31" s="174" t="str">
        <f>'TAB1'!D31</f>
        <v>Produits d'exploitation</v>
      </c>
      <c r="B31" s="171">
        <f>'TAB1'!F31</f>
        <v>0</v>
      </c>
      <c r="C31" s="171">
        <f>'TAB1'!G31</f>
        <v>0</v>
      </c>
      <c r="D31" s="171">
        <f t="shared" si="4"/>
        <v>0</v>
      </c>
      <c r="E31" s="171">
        <f>SUM(E32:E33)</f>
        <v>0</v>
      </c>
      <c r="F31" s="171">
        <f>SUM(F32:F33)</f>
        <v>0</v>
      </c>
      <c r="G31" s="171">
        <f t="shared" si="5"/>
        <v>0</v>
      </c>
      <c r="H31" s="171">
        <f>SUM(H32:H33)</f>
        <v>0</v>
      </c>
      <c r="I31" s="171">
        <f>SUM(I32:I33)</f>
        <v>0</v>
      </c>
      <c r="J31" s="171">
        <f t="shared" si="6"/>
        <v>0</v>
      </c>
      <c r="K31" s="171">
        <f>SUM(K32:K33)</f>
        <v>0</v>
      </c>
      <c r="L31" s="171">
        <f>SUM(L32:L33)</f>
        <v>0</v>
      </c>
      <c r="M31" s="171">
        <f t="shared" si="7"/>
        <v>0</v>
      </c>
      <c r="N31" s="171">
        <f>SUM(N32:N33)</f>
        <v>0</v>
      </c>
      <c r="O31" s="171">
        <f>SUM(O32:O33)</f>
        <v>0</v>
      </c>
      <c r="P31" s="171">
        <f t="shared" si="8"/>
        <v>0</v>
      </c>
      <c r="R31" s="78"/>
      <c r="T31" s="172">
        <f t="shared" si="0"/>
        <v>0</v>
      </c>
      <c r="U31" s="172">
        <f t="shared" si="1"/>
        <v>0</v>
      </c>
      <c r="V31" s="172">
        <f t="shared" si="2"/>
        <v>0</v>
      </c>
      <c r="W31" s="172">
        <f t="shared" si="3"/>
        <v>0</v>
      </c>
    </row>
    <row r="32" spans="1:23" ht="18.75" customHeight="1" thickBot="1" x14ac:dyDescent="0.35">
      <c r="A32" s="177" t="str">
        <f>'TAB1'!D32</f>
        <v>Produits issus des tarifs non périodiques (signe négatif)</v>
      </c>
      <c r="B32" s="178">
        <f>'TAB1'!F32</f>
        <v>0</v>
      </c>
      <c r="C32" s="178">
        <f>'TAB1'!G32</f>
        <v>0</v>
      </c>
      <c r="D32" s="178">
        <f t="shared" si="4"/>
        <v>0</v>
      </c>
      <c r="E32" s="337"/>
      <c r="F32" s="337"/>
      <c r="G32" s="178">
        <f t="shared" si="5"/>
        <v>0</v>
      </c>
      <c r="H32" s="337"/>
      <c r="I32" s="337"/>
      <c r="J32" s="178">
        <f t="shared" si="6"/>
        <v>0</v>
      </c>
      <c r="K32" s="337"/>
      <c r="L32" s="337"/>
      <c r="M32" s="178">
        <f t="shared" si="7"/>
        <v>0</v>
      </c>
      <c r="N32" s="337"/>
      <c r="O32" s="337"/>
      <c r="P32" s="178">
        <f t="shared" si="8"/>
        <v>0</v>
      </c>
      <c r="R32" s="179" t="s">
        <v>678</v>
      </c>
      <c r="T32" s="172">
        <f t="shared" si="0"/>
        <v>0</v>
      </c>
      <c r="U32" s="172">
        <f t="shared" si="1"/>
        <v>0</v>
      </c>
      <c r="V32" s="172">
        <f t="shared" si="2"/>
        <v>0</v>
      </c>
      <c r="W32" s="172">
        <f t="shared" si="3"/>
        <v>0</v>
      </c>
    </row>
    <row r="33" spans="1:23" ht="15.75" thickBot="1" x14ac:dyDescent="0.35">
      <c r="A33" s="177" t="str">
        <f>'TAB1'!D33</f>
        <v>Autres produits d'exploitation (signe négatif)</v>
      </c>
      <c r="B33" s="178">
        <f>'TAB1'!F33</f>
        <v>0</v>
      </c>
      <c r="C33" s="178">
        <f>'TAB1'!G33</f>
        <v>0</v>
      </c>
      <c r="D33" s="178">
        <f t="shared" si="4"/>
        <v>0</v>
      </c>
      <c r="E33" s="337"/>
      <c r="F33" s="337"/>
      <c r="G33" s="178">
        <f t="shared" si="5"/>
        <v>0</v>
      </c>
      <c r="H33" s="337"/>
      <c r="I33" s="337"/>
      <c r="J33" s="178">
        <f t="shared" si="6"/>
        <v>0</v>
      </c>
      <c r="K33" s="337"/>
      <c r="L33" s="337"/>
      <c r="M33" s="178">
        <f t="shared" si="7"/>
        <v>0</v>
      </c>
      <c r="N33" s="337"/>
      <c r="O33" s="337"/>
      <c r="P33" s="178">
        <f t="shared" si="8"/>
        <v>0</v>
      </c>
      <c r="R33" s="173" t="s">
        <v>483</v>
      </c>
      <c r="T33" s="172">
        <f t="shared" si="0"/>
        <v>0</v>
      </c>
      <c r="U33" s="172">
        <f t="shared" si="1"/>
        <v>0</v>
      </c>
      <c r="V33" s="172">
        <f t="shared" si="2"/>
        <v>0</v>
      </c>
      <c r="W33" s="172">
        <f t="shared" si="3"/>
        <v>0</v>
      </c>
    </row>
    <row r="34" spans="1:23" ht="15.75" thickBot="1" x14ac:dyDescent="0.35">
      <c r="A34" s="185" t="str">
        <f>'TAB1'!D34</f>
        <v>Activation des coûts (signe négatif)</v>
      </c>
      <c r="B34" s="171">
        <f>'TAB1'!F34</f>
        <v>0</v>
      </c>
      <c r="C34" s="171">
        <f>'TAB1'!G34</f>
        <v>0</v>
      </c>
      <c r="D34" s="171">
        <f t="shared" si="4"/>
        <v>0</v>
      </c>
      <c r="E34" s="337"/>
      <c r="F34" s="337"/>
      <c r="G34" s="171">
        <f t="shared" si="5"/>
        <v>0</v>
      </c>
      <c r="H34" s="337"/>
      <c r="I34" s="337"/>
      <c r="J34" s="171">
        <f t="shared" si="6"/>
        <v>0</v>
      </c>
      <c r="K34" s="337"/>
      <c r="L34" s="337"/>
      <c r="M34" s="171">
        <f t="shared" si="7"/>
        <v>0</v>
      </c>
      <c r="N34" s="337"/>
      <c r="O34" s="337"/>
      <c r="P34" s="171">
        <f t="shared" si="8"/>
        <v>0</v>
      </c>
      <c r="R34" s="173" t="s">
        <v>484</v>
      </c>
      <c r="T34" s="172">
        <f t="shared" si="0"/>
        <v>0</v>
      </c>
      <c r="U34" s="172">
        <f t="shared" si="1"/>
        <v>0</v>
      </c>
      <c r="V34" s="172">
        <f t="shared" si="2"/>
        <v>0</v>
      </c>
      <c r="W34" s="172">
        <f t="shared" si="3"/>
        <v>0</v>
      </c>
    </row>
    <row r="35" spans="1:23" ht="15.75" thickBot="1" x14ac:dyDescent="0.35">
      <c r="A35" s="188" t="s">
        <v>556</v>
      </c>
      <c r="B35" s="337"/>
      <c r="C35" s="337"/>
      <c r="D35" s="171">
        <f>SUM(B35:C35)</f>
        <v>0</v>
      </c>
      <c r="E35" s="337"/>
      <c r="F35" s="337"/>
      <c r="G35" s="171">
        <f>SUM(E35:F35)</f>
        <v>0</v>
      </c>
      <c r="H35" s="337"/>
      <c r="I35" s="337"/>
      <c r="J35" s="171">
        <f>SUM(H35:I35)</f>
        <v>0</v>
      </c>
      <c r="K35" s="337"/>
      <c r="L35" s="337"/>
      <c r="M35" s="171">
        <f>SUM(K35:L35)</f>
        <v>0</v>
      </c>
      <c r="N35" s="337"/>
      <c r="O35" s="337"/>
      <c r="P35" s="171">
        <f>SUM(N35:O35)</f>
        <v>0</v>
      </c>
      <c r="R35" s="173" t="s">
        <v>485</v>
      </c>
      <c r="T35" s="172">
        <f t="shared" si="0"/>
        <v>0</v>
      </c>
      <c r="U35" s="172">
        <f t="shared" si="1"/>
        <v>0</v>
      </c>
      <c r="V35" s="172">
        <f t="shared" si="2"/>
        <v>0</v>
      </c>
      <c r="W35" s="172">
        <f t="shared" si="3"/>
        <v>0</v>
      </c>
    </row>
    <row r="36" spans="1:23" ht="15.75" thickBot="1" x14ac:dyDescent="0.35">
      <c r="A36" s="188" t="s">
        <v>557</v>
      </c>
      <c r="B36" s="337"/>
      <c r="C36" s="337"/>
      <c r="D36" s="171">
        <f>SUM(B36:C36)</f>
        <v>0</v>
      </c>
      <c r="E36" s="337"/>
      <c r="F36" s="337"/>
      <c r="G36" s="171">
        <f>SUM(E36:F36)</f>
        <v>0</v>
      </c>
      <c r="H36" s="337"/>
      <c r="I36" s="337"/>
      <c r="J36" s="171">
        <f>SUM(H36:I36)</f>
        <v>0</v>
      </c>
      <c r="K36" s="337"/>
      <c r="L36" s="337"/>
      <c r="M36" s="171">
        <f>SUM(K36:L36)</f>
        <v>0</v>
      </c>
      <c r="N36" s="337"/>
      <c r="O36" s="337"/>
      <c r="P36" s="171">
        <f>SUM(N36:O36)</f>
        <v>0</v>
      </c>
      <c r="R36" s="173" t="s">
        <v>487</v>
      </c>
      <c r="T36" s="172">
        <f t="shared" si="0"/>
        <v>0</v>
      </c>
      <c r="U36" s="172">
        <f t="shared" si="1"/>
        <v>0</v>
      </c>
      <c r="V36" s="172">
        <f t="shared" si="2"/>
        <v>0</v>
      </c>
      <c r="W36" s="172">
        <f t="shared" si="3"/>
        <v>0</v>
      </c>
    </row>
    <row r="37" spans="1:23" ht="15.75" thickBot="1" x14ac:dyDescent="0.35">
      <c r="A37" s="188" t="s">
        <v>949</v>
      </c>
      <c r="B37" s="337"/>
      <c r="C37" s="337"/>
      <c r="D37" s="171">
        <f>SUM(B37:C37)</f>
        <v>0</v>
      </c>
      <c r="E37" s="337"/>
      <c r="F37" s="337"/>
      <c r="G37" s="171">
        <f>SUM(E37:F37)</f>
        <v>0</v>
      </c>
      <c r="H37" s="337"/>
      <c r="I37" s="337"/>
      <c r="J37" s="171">
        <f>SUM(H37:I37)</f>
        <v>0</v>
      </c>
      <c r="K37" s="337"/>
      <c r="L37" s="337"/>
      <c r="M37" s="171">
        <f>SUM(K37:L37)</f>
        <v>0</v>
      </c>
      <c r="N37" s="337"/>
      <c r="O37" s="337"/>
      <c r="P37" s="171">
        <f>SUM(N37:O37)</f>
        <v>0</v>
      </c>
      <c r="R37" s="173" t="s">
        <v>489</v>
      </c>
      <c r="T37" s="172">
        <f t="shared" si="0"/>
        <v>0</v>
      </c>
      <c r="U37" s="172">
        <f t="shared" si="1"/>
        <v>0</v>
      </c>
      <c r="V37" s="172">
        <f t="shared" si="2"/>
        <v>0</v>
      </c>
      <c r="W37" s="172">
        <f t="shared" si="3"/>
        <v>0</v>
      </c>
    </row>
    <row r="38" spans="1:23" s="342" customFormat="1" ht="30" customHeight="1" thickBot="1" x14ac:dyDescent="0.35">
      <c r="A38" s="339" t="s">
        <v>837</v>
      </c>
      <c r="B38" s="340">
        <f>SUM(B8:B9,B22,B30:B31,B34:B37)</f>
        <v>0</v>
      </c>
      <c r="C38" s="340">
        <f>SUM(C8:C9,C22,C30:C31,C34:C37)</f>
        <v>0</v>
      </c>
      <c r="D38" s="340">
        <f>SUM(B38:C38)</f>
        <v>0</v>
      </c>
      <c r="E38" s="340">
        <f t="shared" ref="E38:F38" si="14">SUM(E8:E9,E22,E30:E31,E34:E37)</f>
        <v>0</v>
      </c>
      <c r="F38" s="340">
        <f t="shared" si="14"/>
        <v>0</v>
      </c>
      <c r="G38" s="340">
        <f>SUM(E38:F38)</f>
        <v>0</v>
      </c>
      <c r="H38" s="340">
        <f t="shared" ref="H38:I38" si="15">SUM(H8:H9,H22,H30:H31,H34:H37)</f>
        <v>0</v>
      </c>
      <c r="I38" s="340">
        <f t="shared" si="15"/>
        <v>0</v>
      </c>
      <c r="J38" s="340">
        <f>SUM(H38:I38)</f>
        <v>0</v>
      </c>
      <c r="K38" s="340">
        <f t="shared" ref="K38:L38" si="16">SUM(K8:K9,K22,K30:K31,K34:K37)</f>
        <v>0</v>
      </c>
      <c r="L38" s="340">
        <f t="shared" si="16"/>
        <v>0</v>
      </c>
      <c r="M38" s="340">
        <f>SUM(K38:L38)</f>
        <v>0</v>
      </c>
      <c r="N38" s="340">
        <f>SUM(N8:N9,N22,N30:N31,N34:N37)</f>
        <v>0</v>
      </c>
      <c r="O38" s="340">
        <f>SUM(O8:O9,O22,O30:O31,O34:O37)</f>
        <v>0</v>
      </c>
      <c r="P38" s="340">
        <f>SUM(N38:O38)</f>
        <v>0</v>
      </c>
      <c r="T38" s="341">
        <f t="shared" si="0"/>
        <v>0</v>
      </c>
      <c r="U38" s="341">
        <f t="shared" si="1"/>
        <v>0</v>
      </c>
      <c r="V38" s="341">
        <f t="shared" si="2"/>
        <v>0</v>
      </c>
      <c r="W38" s="341">
        <f t="shared" si="3"/>
        <v>0</v>
      </c>
    </row>
    <row r="39" spans="1:23" s="184" customFormat="1" x14ac:dyDescent="0.3">
      <c r="A39" s="343" t="s">
        <v>680</v>
      </c>
      <c r="B39" s="337"/>
      <c r="C39" s="337"/>
      <c r="D39" s="171">
        <f t="shared" ref="D39:D41" si="17">SUM(B39:C39)</f>
        <v>0</v>
      </c>
      <c r="E39" s="337"/>
      <c r="F39" s="337"/>
      <c r="G39" s="171">
        <f t="shared" ref="G39:G41" si="18">SUM(E39:F39)</f>
        <v>0</v>
      </c>
      <c r="H39" s="337"/>
      <c r="I39" s="337"/>
      <c r="J39" s="171">
        <f t="shared" ref="J39:J41" si="19">SUM(H39:I39)</f>
        <v>0</v>
      </c>
      <c r="K39" s="337"/>
      <c r="L39" s="337"/>
      <c r="M39" s="171">
        <f t="shared" ref="M39:M41" si="20">SUM(K39:L39)</f>
        <v>0</v>
      </c>
      <c r="N39" s="337"/>
      <c r="O39" s="337"/>
      <c r="P39" s="171">
        <f t="shared" ref="P39:P41" si="21">SUM(N39:O39)</f>
        <v>0</v>
      </c>
      <c r="R39" s="707" t="s">
        <v>620</v>
      </c>
      <c r="T39" s="172">
        <f t="shared" si="0"/>
        <v>0</v>
      </c>
      <c r="U39" s="172">
        <f t="shared" si="1"/>
        <v>0</v>
      </c>
      <c r="V39" s="172">
        <f t="shared" si="2"/>
        <v>0</v>
      </c>
      <c r="W39" s="172">
        <f t="shared" si="3"/>
        <v>0</v>
      </c>
    </row>
    <row r="40" spans="1:23" s="184" customFormat="1" ht="27" x14ac:dyDescent="0.3">
      <c r="A40" s="343" t="s">
        <v>681</v>
      </c>
      <c r="B40" s="337"/>
      <c r="C40" s="337"/>
      <c r="D40" s="171">
        <f t="shared" si="17"/>
        <v>0</v>
      </c>
      <c r="E40" s="337"/>
      <c r="F40" s="337"/>
      <c r="G40" s="171">
        <f t="shared" si="18"/>
        <v>0</v>
      </c>
      <c r="H40" s="337"/>
      <c r="I40" s="337"/>
      <c r="J40" s="171">
        <f t="shared" si="19"/>
        <v>0</v>
      </c>
      <c r="K40" s="337"/>
      <c r="L40" s="337"/>
      <c r="M40" s="171">
        <f t="shared" si="20"/>
        <v>0</v>
      </c>
      <c r="N40" s="337"/>
      <c r="O40" s="337"/>
      <c r="P40" s="171">
        <f t="shared" si="21"/>
        <v>0</v>
      </c>
      <c r="R40" s="708"/>
      <c r="T40" s="172">
        <f t="shared" si="0"/>
        <v>0</v>
      </c>
      <c r="U40" s="172">
        <f t="shared" si="1"/>
        <v>0</v>
      </c>
      <c r="V40" s="172">
        <f t="shared" si="2"/>
        <v>0</v>
      </c>
      <c r="W40" s="172">
        <f t="shared" si="3"/>
        <v>0</v>
      </c>
    </row>
    <row r="41" spans="1:23" s="184" customFormat="1" ht="28.15" customHeight="1" thickBot="1" x14ac:dyDescent="0.35">
      <c r="A41" s="343" t="s">
        <v>969</v>
      </c>
      <c r="B41" s="337"/>
      <c r="C41" s="337"/>
      <c r="D41" s="171">
        <f t="shared" si="17"/>
        <v>0</v>
      </c>
      <c r="E41" s="337"/>
      <c r="F41" s="337"/>
      <c r="G41" s="171">
        <f t="shared" si="18"/>
        <v>0</v>
      </c>
      <c r="H41" s="337"/>
      <c r="I41" s="337"/>
      <c r="J41" s="171">
        <f t="shared" si="19"/>
        <v>0</v>
      </c>
      <c r="K41" s="337"/>
      <c r="L41" s="337"/>
      <c r="M41" s="171">
        <f t="shared" si="20"/>
        <v>0</v>
      </c>
      <c r="N41" s="337"/>
      <c r="O41" s="337"/>
      <c r="P41" s="171">
        <f t="shared" si="21"/>
        <v>0</v>
      </c>
      <c r="R41" s="709"/>
      <c r="T41" s="172">
        <f t="shared" si="0"/>
        <v>0</v>
      </c>
      <c r="U41" s="172">
        <f t="shared" si="1"/>
        <v>0</v>
      </c>
      <c r="V41" s="172">
        <f t="shared" si="2"/>
        <v>0</v>
      </c>
      <c r="W41" s="172">
        <f t="shared" si="3"/>
        <v>0</v>
      </c>
    </row>
    <row r="42" spans="1:23" ht="27.75" thickBot="1" x14ac:dyDescent="0.35">
      <c r="A42" s="174" t="s">
        <v>327</v>
      </c>
      <c r="B42" s="337"/>
      <c r="C42" s="337"/>
      <c r="D42" s="171">
        <f t="shared" si="4"/>
        <v>0</v>
      </c>
      <c r="E42" s="337"/>
      <c r="F42" s="337"/>
      <c r="G42" s="171">
        <f t="shared" si="5"/>
        <v>0</v>
      </c>
      <c r="H42" s="337"/>
      <c r="I42" s="337"/>
      <c r="J42" s="171">
        <f t="shared" si="6"/>
        <v>0</v>
      </c>
      <c r="K42" s="337"/>
      <c r="L42" s="337"/>
      <c r="M42" s="171">
        <f t="shared" si="7"/>
        <v>0</v>
      </c>
      <c r="N42" s="337"/>
      <c r="O42" s="337"/>
      <c r="P42" s="171">
        <f t="shared" si="8"/>
        <v>0</v>
      </c>
      <c r="R42" s="173" t="s">
        <v>558</v>
      </c>
      <c r="T42" s="172">
        <f t="shared" si="0"/>
        <v>0</v>
      </c>
      <c r="U42" s="172">
        <f t="shared" si="1"/>
        <v>0</v>
      </c>
      <c r="V42" s="172">
        <f t="shared" si="2"/>
        <v>0</v>
      </c>
      <c r="W42" s="172">
        <f t="shared" si="3"/>
        <v>0</v>
      </c>
    </row>
    <row r="43" spans="1:23" ht="15.75" thickBot="1" x14ac:dyDescent="0.35">
      <c r="A43" s="188" t="s">
        <v>637</v>
      </c>
      <c r="B43" s="337"/>
      <c r="C43" s="337"/>
      <c r="D43" s="171">
        <f>SUM(B43:C43)</f>
        <v>0</v>
      </c>
      <c r="E43" s="337"/>
      <c r="F43" s="337"/>
      <c r="G43" s="171">
        <f>SUM(E43:F43)</f>
        <v>0</v>
      </c>
      <c r="H43" s="337"/>
      <c r="I43" s="337"/>
      <c r="J43" s="171">
        <f>SUM(H43:I43)</f>
        <v>0</v>
      </c>
      <c r="K43" s="337"/>
      <c r="L43" s="337"/>
      <c r="M43" s="171">
        <f>SUM(K43:L43)</f>
        <v>0</v>
      </c>
      <c r="N43" s="337"/>
      <c r="O43" s="337"/>
      <c r="P43" s="171">
        <f>SUM(N43:O43)</f>
        <v>0</v>
      </c>
      <c r="R43" s="173" t="s">
        <v>682</v>
      </c>
      <c r="T43" s="172">
        <f t="shared" si="0"/>
        <v>0</v>
      </c>
      <c r="U43" s="172">
        <f t="shared" si="1"/>
        <v>0</v>
      </c>
      <c r="V43" s="172">
        <f t="shared" si="2"/>
        <v>0</v>
      </c>
      <c r="W43" s="172">
        <f t="shared" si="3"/>
        <v>0</v>
      </c>
    </row>
    <row r="44" spans="1:23" ht="15.75" thickBot="1" x14ac:dyDescent="0.35">
      <c r="A44" s="174" t="s">
        <v>328</v>
      </c>
      <c r="B44" s="337"/>
      <c r="C44" s="337"/>
      <c r="D44" s="171">
        <f t="shared" si="4"/>
        <v>0</v>
      </c>
      <c r="E44" s="337"/>
      <c r="F44" s="337"/>
      <c r="G44" s="171">
        <f t="shared" si="5"/>
        <v>0</v>
      </c>
      <c r="H44" s="337"/>
      <c r="I44" s="337"/>
      <c r="J44" s="171">
        <f t="shared" si="6"/>
        <v>0</v>
      </c>
      <c r="K44" s="337"/>
      <c r="L44" s="337"/>
      <c r="M44" s="171">
        <f t="shared" si="7"/>
        <v>0</v>
      </c>
      <c r="N44" s="337"/>
      <c r="O44" s="337"/>
      <c r="P44" s="171">
        <f t="shared" si="8"/>
        <v>0</v>
      </c>
      <c r="R44" s="173" t="s">
        <v>683</v>
      </c>
      <c r="T44" s="172">
        <f t="shared" si="0"/>
        <v>0</v>
      </c>
      <c r="U44" s="172">
        <f t="shared" si="1"/>
        <v>0</v>
      </c>
      <c r="V44" s="172">
        <f t="shared" si="2"/>
        <v>0</v>
      </c>
      <c r="W44" s="172">
        <f t="shared" si="3"/>
        <v>0</v>
      </c>
    </row>
    <row r="45" spans="1:23" s="344" customFormat="1" x14ac:dyDescent="0.3">
      <c r="A45" s="339" t="s">
        <v>838</v>
      </c>
      <c r="B45" s="340">
        <f>SUM(B39:B44)</f>
        <v>0</v>
      </c>
      <c r="C45" s="340">
        <f>SUM(C39:C44)</f>
        <v>0</v>
      </c>
      <c r="D45" s="340">
        <f>SUM(B45:C45)</f>
        <v>0</v>
      </c>
      <c r="E45" s="340">
        <f>SUM(E39:E44)</f>
        <v>0</v>
      </c>
      <c r="F45" s="340">
        <f>SUM(F39:F44)</f>
        <v>0</v>
      </c>
      <c r="G45" s="340">
        <f>SUM(E45:F45)</f>
        <v>0</v>
      </c>
      <c r="H45" s="340">
        <f>SUM(H39:H44)</f>
        <v>0</v>
      </c>
      <c r="I45" s="340">
        <f>SUM(I39:I44)</f>
        <v>0</v>
      </c>
      <c r="J45" s="340">
        <f>SUM(H45:I45)</f>
        <v>0</v>
      </c>
      <c r="K45" s="340">
        <f>SUM(K39:K44)</f>
        <v>0</v>
      </c>
      <c r="L45" s="340">
        <f>SUM(L39:L44)</f>
        <v>0</v>
      </c>
      <c r="M45" s="340">
        <f>SUM(K45:L45)</f>
        <v>0</v>
      </c>
      <c r="N45" s="340">
        <f>SUM(N39:N44)</f>
        <v>0</v>
      </c>
      <c r="O45" s="340">
        <f>SUM(O39:O44)</f>
        <v>0</v>
      </c>
      <c r="P45" s="340">
        <f>SUM(N45:O45)</f>
        <v>0</v>
      </c>
      <c r="T45" s="341">
        <f t="shared" si="0"/>
        <v>0</v>
      </c>
      <c r="U45" s="341">
        <f t="shared" si="1"/>
        <v>0</v>
      </c>
      <c r="V45" s="341">
        <f t="shared" si="2"/>
        <v>0</v>
      </c>
      <c r="W45" s="341">
        <f t="shared" si="3"/>
        <v>0</v>
      </c>
    </row>
    <row r="46" spans="1:23" x14ac:dyDescent="0.3">
      <c r="H46" s="77"/>
      <c r="K46" s="77"/>
      <c r="N46" s="77"/>
    </row>
    <row r="47" spans="1:23" s="148" customFormat="1" x14ac:dyDescent="0.3">
      <c r="A47" s="186" t="s">
        <v>769</v>
      </c>
      <c r="B47" s="187">
        <f>SUM(B38,B45)</f>
        <v>0</v>
      </c>
      <c r="C47" s="187">
        <f t="shared" ref="C47:F47" si="22">SUM(C38,C45)</f>
        <v>0</v>
      </c>
      <c r="D47" s="187">
        <f t="shared" si="22"/>
        <v>0</v>
      </c>
      <c r="E47" s="187">
        <f t="shared" si="22"/>
        <v>0</v>
      </c>
      <c r="F47" s="187">
        <f t="shared" si="22"/>
        <v>0</v>
      </c>
      <c r="G47" s="187">
        <f>SUM(G38,G45)</f>
        <v>0</v>
      </c>
      <c r="H47" s="187">
        <f t="shared" ref="H47:J47" si="23">SUM(H38,H45)</f>
        <v>0</v>
      </c>
      <c r="I47" s="187">
        <f t="shared" si="23"/>
        <v>0</v>
      </c>
      <c r="J47" s="187">
        <f t="shared" si="23"/>
        <v>0</v>
      </c>
      <c r="K47" s="187">
        <f t="shared" ref="K47:M47" si="24">SUM(K38,K45)</f>
        <v>0</v>
      </c>
      <c r="L47" s="187">
        <f t="shared" si="24"/>
        <v>0</v>
      </c>
      <c r="M47" s="187">
        <f t="shared" si="24"/>
        <v>0</v>
      </c>
      <c r="N47" s="187">
        <f t="shared" ref="N47:P47" si="25">SUM(N38,N45)</f>
        <v>0</v>
      </c>
      <c r="O47" s="187">
        <f t="shared" si="25"/>
        <v>0</v>
      </c>
      <c r="P47" s="187">
        <f t="shared" si="25"/>
        <v>0</v>
      </c>
      <c r="T47" s="341">
        <f>IF(AND(ROUND(D47,0)=0,G47&gt;D47),"INF",IF(AND(ROUND(D47,0)=0,ROUND(G47,0)=0),0,(G47-D47)/D47))</f>
        <v>0</v>
      </c>
      <c r="U47" s="341">
        <f>IF(AND(ROUND(G47,0)=0,J47&gt;G47),"INF",IF(AND(ROUND(G47,0)=0,ROUND(J47,0)=0),0,(J47-G47)/G47))</f>
        <v>0</v>
      </c>
      <c r="V47" s="341">
        <f>IF(AND(ROUND(J47,0)=0,M47&gt;J47),"INF",IF(AND(ROUND(J47,0)=0,ROUND(M47,0)=0),0,(M47-J47)/J47))</f>
        <v>0</v>
      </c>
      <c r="W47" s="341">
        <f>IF(AND(ROUND(M47,0)=0,P47&gt;M47),"INF",IF(AND(ROUND(M47,0)=0,ROUND(P47,0)=0),0,(P47-M47)/M47))</f>
        <v>0</v>
      </c>
    </row>
    <row r="49" spans="1:16" x14ac:dyDescent="0.3">
      <c r="A49" s="149" t="s">
        <v>554</v>
      </c>
      <c r="B49" s="77"/>
      <c r="D49" s="73"/>
      <c r="E49" s="73"/>
    </row>
    <row r="50" spans="1:16" ht="12.6" customHeight="1" thickBot="1" x14ac:dyDescent="0.35">
      <c r="A50" s="189" t="s">
        <v>128</v>
      </c>
      <c r="B50" s="715" t="s">
        <v>507</v>
      </c>
      <c r="C50" s="716"/>
      <c r="D50" s="716"/>
      <c r="E50" s="716"/>
      <c r="F50" s="716"/>
      <c r="G50" s="716"/>
      <c r="H50" s="716"/>
      <c r="I50" s="716"/>
      <c r="J50" s="716"/>
      <c r="K50" s="716"/>
      <c r="L50" s="716"/>
      <c r="M50" s="716"/>
      <c r="N50" s="716"/>
      <c r="O50" s="716"/>
      <c r="P50" s="716"/>
    </row>
    <row r="51" spans="1:16" ht="214.9" customHeight="1" thickBot="1" x14ac:dyDescent="0.35">
      <c r="A51" s="190" t="s">
        <v>471</v>
      </c>
      <c r="B51" s="717"/>
      <c r="C51" s="718"/>
      <c r="D51" s="718"/>
      <c r="E51" s="718"/>
      <c r="F51" s="718"/>
      <c r="G51" s="718"/>
      <c r="H51" s="718"/>
      <c r="I51" s="718"/>
      <c r="J51" s="718"/>
      <c r="K51" s="718"/>
      <c r="L51" s="718"/>
      <c r="M51" s="718"/>
      <c r="N51" s="718"/>
      <c r="O51" s="718"/>
      <c r="P51" s="719"/>
    </row>
    <row r="52" spans="1:16" ht="214.9" customHeight="1" thickBot="1" x14ac:dyDescent="0.35">
      <c r="A52" s="190" t="s">
        <v>472</v>
      </c>
      <c r="B52" s="717"/>
      <c r="C52" s="718"/>
      <c r="D52" s="718"/>
      <c r="E52" s="718"/>
      <c r="F52" s="718"/>
      <c r="G52" s="718"/>
      <c r="H52" s="718"/>
      <c r="I52" s="718"/>
      <c r="J52" s="718"/>
      <c r="K52" s="718"/>
      <c r="L52" s="718"/>
      <c r="M52" s="718"/>
      <c r="N52" s="718"/>
      <c r="O52" s="718"/>
      <c r="P52" s="719"/>
    </row>
    <row r="53" spans="1:16" ht="214.9" customHeight="1" thickBot="1" x14ac:dyDescent="0.35">
      <c r="A53" s="191" t="s">
        <v>555</v>
      </c>
      <c r="B53" s="717"/>
      <c r="C53" s="718"/>
      <c r="D53" s="718"/>
      <c r="E53" s="718"/>
      <c r="F53" s="718"/>
      <c r="G53" s="718"/>
      <c r="H53" s="718"/>
      <c r="I53" s="718"/>
      <c r="J53" s="718"/>
      <c r="K53" s="718"/>
      <c r="L53" s="718"/>
      <c r="M53" s="718"/>
      <c r="N53" s="718"/>
      <c r="O53" s="718"/>
      <c r="P53" s="719"/>
    </row>
    <row r="54" spans="1:16" ht="214.9" customHeight="1" thickBot="1" x14ac:dyDescent="0.35">
      <c r="A54" s="190" t="s">
        <v>474</v>
      </c>
      <c r="B54" s="717"/>
      <c r="C54" s="718"/>
      <c r="D54" s="718"/>
      <c r="E54" s="718"/>
      <c r="F54" s="718"/>
      <c r="G54" s="718"/>
      <c r="H54" s="718"/>
      <c r="I54" s="718"/>
      <c r="J54" s="718"/>
      <c r="K54" s="718"/>
      <c r="L54" s="718"/>
      <c r="M54" s="718"/>
      <c r="N54" s="718"/>
      <c r="O54" s="718"/>
      <c r="P54" s="719"/>
    </row>
    <row r="55" spans="1:16" ht="214.9" customHeight="1" thickBot="1" x14ac:dyDescent="0.35">
      <c r="A55" s="190" t="s">
        <v>475</v>
      </c>
      <c r="B55" s="717"/>
      <c r="C55" s="718"/>
      <c r="D55" s="718"/>
      <c r="E55" s="718"/>
      <c r="F55" s="718"/>
      <c r="G55" s="718"/>
      <c r="H55" s="718"/>
      <c r="I55" s="718"/>
      <c r="J55" s="718"/>
      <c r="K55" s="718"/>
      <c r="L55" s="718"/>
      <c r="M55" s="718"/>
      <c r="N55" s="718"/>
      <c r="O55" s="718"/>
      <c r="P55" s="719"/>
    </row>
    <row r="56" spans="1:16" ht="214.9" customHeight="1" thickBot="1" x14ac:dyDescent="0.35">
      <c r="A56" s="190" t="s">
        <v>476</v>
      </c>
      <c r="B56" s="720"/>
      <c r="C56" s="721"/>
      <c r="D56" s="721"/>
      <c r="E56" s="721"/>
      <c r="F56" s="721"/>
      <c r="G56" s="721"/>
      <c r="H56" s="721"/>
      <c r="I56" s="721"/>
      <c r="J56" s="721"/>
      <c r="K56" s="721"/>
      <c r="L56" s="721"/>
      <c r="M56" s="721"/>
      <c r="N56" s="721"/>
      <c r="O56" s="721"/>
      <c r="P56" s="722"/>
    </row>
    <row r="57" spans="1:16" ht="214.9" customHeight="1" thickBot="1" x14ac:dyDescent="0.35">
      <c r="A57" s="190" t="s">
        <v>477</v>
      </c>
      <c r="B57" s="704"/>
      <c r="C57" s="705"/>
      <c r="D57" s="705"/>
      <c r="E57" s="705"/>
      <c r="F57" s="705"/>
      <c r="G57" s="705"/>
      <c r="H57" s="705"/>
      <c r="I57" s="705"/>
      <c r="J57" s="705"/>
      <c r="K57" s="705"/>
      <c r="L57" s="705"/>
      <c r="M57" s="705"/>
      <c r="N57" s="705"/>
      <c r="O57" s="705"/>
      <c r="P57" s="706"/>
    </row>
    <row r="58" spans="1:16" ht="214.9" customHeight="1" thickBot="1" x14ac:dyDescent="0.35">
      <c r="A58" s="190" t="s">
        <v>478</v>
      </c>
      <c r="B58" s="704"/>
      <c r="C58" s="705"/>
      <c r="D58" s="705"/>
      <c r="E58" s="705"/>
      <c r="F58" s="705"/>
      <c r="G58" s="705"/>
      <c r="H58" s="705"/>
      <c r="I58" s="705"/>
      <c r="J58" s="705"/>
      <c r="K58" s="705"/>
      <c r="L58" s="705"/>
      <c r="M58" s="705"/>
      <c r="N58" s="705"/>
      <c r="O58" s="705"/>
      <c r="P58" s="706"/>
    </row>
    <row r="59" spans="1:16" ht="214.9" customHeight="1" thickBot="1" x14ac:dyDescent="0.35">
      <c r="A59" s="190" t="s">
        <v>479</v>
      </c>
      <c r="B59" s="704"/>
      <c r="C59" s="705"/>
      <c r="D59" s="705"/>
      <c r="E59" s="705"/>
      <c r="F59" s="705"/>
      <c r="G59" s="705"/>
      <c r="H59" s="705"/>
      <c r="I59" s="705"/>
      <c r="J59" s="705"/>
      <c r="K59" s="705"/>
      <c r="L59" s="705"/>
      <c r="M59" s="705"/>
      <c r="N59" s="705"/>
      <c r="O59" s="705"/>
      <c r="P59" s="706"/>
    </row>
    <row r="60" spans="1:16" ht="214.9" customHeight="1" thickBot="1" x14ac:dyDescent="0.35">
      <c r="A60" s="190" t="s">
        <v>480</v>
      </c>
      <c r="B60" s="704"/>
      <c r="C60" s="705"/>
      <c r="D60" s="705"/>
      <c r="E60" s="705"/>
      <c r="F60" s="705"/>
      <c r="G60" s="705"/>
      <c r="H60" s="705"/>
      <c r="I60" s="705"/>
      <c r="J60" s="705"/>
      <c r="K60" s="705"/>
      <c r="L60" s="705"/>
      <c r="M60" s="705"/>
      <c r="N60" s="705"/>
      <c r="O60" s="705"/>
      <c r="P60" s="706"/>
    </row>
    <row r="61" spans="1:16" ht="214.9" customHeight="1" thickBot="1" x14ac:dyDescent="0.35">
      <c r="A61" s="190" t="s">
        <v>481</v>
      </c>
      <c r="B61" s="704"/>
      <c r="C61" s="705"/>
      <c r="D61" s="705"/>
      <c r="E61" s="705"/>
      <c r="F61" s="705"/>
      <c r="G61" s="705"/>
      <c r="H61" s="705"/>
      <c r="I61" s="705"/>
      <c r="J61" s="705"/>
      <c r="K61" s="705"/>
      <c r="L61" s="705"/>
      <c r="M61" s="705"/>
      <c r="N61" s="705"/>
      <c r="O61" s="705"/>
      <c r="P61" s="706"/>
    </row>
    <row r="62" spans="1:16" ht="214.9" customHeight="1" thickBot="1" x14ac:dyDescent="0.35">
      <c r="A62" s="190" t="s">
        <v>508</v>
      </c>
      <c r="B62" s="704"/>
      <c r="C62" s="705"/>
      <c r="D62" s="705"/>
      <c r="E62" s="705"/>
      <c r="F62" s="705"/>
      <c r="G62" s="705"/>
      <c r="H62" s="705"/>
      <c r="I62" s="705"/>
      <c r="J62" s="705"/>
      <c r="K62" s="705"/>
      <c r="L62" s="705"/>
      <c r="M62" s="705"/>
      <c r="N62" s="705"/>
      <c r="O62" s="705"/>
      <c r="P62" s="706"/>
    </row>
    <row r="63" spans="1:16" ht="214.9" customHeight="1" thickBot="1" x14ac:dyDescent="0.35">
      <c r="A63" s="190" t="s">
        <v>482</v>
      </c>
      <c r="B63" s="704"/>
      <c r="C63" s="705"/>
      <c r="D63" s="705"/>
      <c r="E63" s="705"/>
      <c r="F63" s="705"/>
      <c r="G63" s="705"/>
      <c r="H63" s="705"/>
      <c r="I63" s="705"/>
      <c r="J63" s="705"/>
      <c r="K63" s="705"/>
      <c r="L63" s="705"/>
      <c r="M63" s="705"/>
      <c r="N63" s="705"/>
      <c r="O63" s="705"/>
      <c r="P63" s="706"/>
    </row>
    <row r="64" spans="1:16" ht="214.9" customHeight="1" thickBot="1" x14ac:dyDescent="0.35">
      <c r="A64" s="190" t="s">
        <v>483</v>
      </c>
      <c r="B64" s="704"/>
      <c r="C64" s="705"/>
      <c r="D64" s="705"/>
      <c r="E64" s="705"/>
      <c r="F64" s="705"/>
      <c r="G64" s="705"/>
      <c r="H64" s="705"/>
      <c r="I64" s="705"/>
      <c r="J64" s="705"/>
      <c r="K64" s="705"/>
      <c r="L64" s="705"/>
      <c r="M64" s="705"/>
      <c r="N64" s="705"/>
      <c r="O64" s="705"/>
      <c r="P64" s="706"/>
    </row>
    <row r="65" spans="1:16" ht="214.9" customHeight="1" thickBot="1" x14ac:dyDescent="0.35">
      <c r="A65" s="190" t="s">
        <v>484</v>
      </c>
      <c r="B65" s="704"/>
      <c r="C65" s="705"/>
      <c r="D65" s="705"/>
      <c r="E65" s="705"/>
      <c r="F65" s="705"/>
      <c r="G65" s="705"/>
      <c r="H65" s="705"/>
      <c r="I65" s="705"/>
      <c r="J65" s="705"/>
      <c r="K65" s="705"/>
      <c r="L65" s="705"/>
      <c r="M65" s="705"/>
      <c r="N65" s="705"/>
      <c r="O65" s="705"/>
      <c r="P65" s="706"/>
    </row>
    <row r="66" spans="1:16" ht="214.9" customHeight="1" thickBot="1" x14ac:dyDescent="0.35">
      <c r="A66" s="190" t="s">
        <v>485</v>
      </c>
      <c r="B66" s="704"/>
      <c r="C66" s="705"/>
      <c r="D66" s="705"/>
      <c r="E66" s="705"/>
      <c r="F66" s="705"/>
      <c r="G66" s="705"/>
      <c r="H66" s="705"/>
      <c r="I66" s="705"/>
      <c r="J66" s="705"/>
      <c r="K66" s="705"/>
      <c r="L66" s="705"/>
      <c r="M66" s="705"/>
      <c r="N66" s="705"/>
      <c r="O66" s="705"/>
      <c r="P66" s="706"/>
    </row>
    <row r="67" spans="1:16" ht="214.9" customHeight="1" thickBot="1" x14ac:dyDescent="0.35">
      <c r="A67" s="190" t="s">
        <v>486</v>
      </c>
      <c r="B67" s="704"/>
      <c r="C67" s="705"/>
      <c r="D67" s="705"/>
      <c r="E67" s="705"/>
      <c r="F67" s="705"/>
      <c r="G67" s="705"/>
      <c r="H67" s="705"/>
      <c r="I67" s="705"/>
      <c r="J67" s="705"/>
      <c r="K67" s="705"/>
      <c r="L67" s="705"/>
      <c r="M67" s="705"/>
      <c r="N67" s="705"/>
      <c r="O67" s="705"/>
      <c r="P67" s="706"/>
    </row>
    <row r="68" spans="1:16" ht="214.9" customHeight="1" thickBot="1" x14ac:dyDescent="0.35">
      <c r="A68" s="190" t="s">
        <v>487</v>
      </c>
      <c r="B68" s="704"/>
      <c r="C68" s="705"/>
      <c r="D68" s="705"/>
      <c r="E68" s="705"/>
      <c r="F68" s="705"/>
      <c r="G68" s="705"/>
      <c r="H68" s="705"/>
      <c r="I68" s="705"/>
      <c r="J68" s="705"/>
      <c r="K68" s="705"/>
      <c r="L68" s="705"/>
      <c r="M68" s="705"/>
      <c r="N68" s="705"/>
      <c r="O68" s="705"/>
      <c r="P68" s="706"/>
    </row>
    <row r="69" spans="1:16" ht="214.9" customHeight="1" thickBot="1" x14ac:dyDescent="0.35">
      <c r="A69" s="190" t="s">
        <v>488</v>
      </c>
      <c r="B69" s="704"/>
      <c r="C69" s="705"/>
      <c r="D69" s="705"/>
      <c r="E69" s="705"/>
      <c r="F69" s="705"/>
      <c r="G69" s="705"/>
      <c r="H69" s="705"/>
      <c r="I69" s="705"/>
      <c r="J69" s="705"/>
      <c r="K69" s="705"/>
      <c r="L69" s="705"/>
      <c r="M69" s="705"/>
      <c r="N69" s="705"/>
      <c r="O69" s="705"/>
      <c r="P69" s="706"/>
    </row>
    <row r="70" spans="1:16" ht="214.9" customHeight="1" thickBot="1" x14ac:dyDescent="0.35">
      <c r="A70" s="190" t="s">
        <v>489</v>
      </c>
      <c r="B70" s="704"/>
      <c r="C70" s="705"/>
      <c r="D70" s="705"/>
      <c r="E70" s="705"/>
      <c r="F70" s="705"/>
      <c r="G70" s="705"/>
      <c r="H70" s="705"/>
      <c r="I70" s="705"/>
      <c r="J70" s="705"/>
      <c r="K70" s="705"/>
      <c r="L70" s="705"/>
      <c r="M70" s="705"/>
      <c r="N70" s="705"/>
      <c r="O70" s="705"/>
      <c r="P70" s="706"/>
    </row>
    <row r="71" spans="1:16" ht="214.9" customHeight="1" thickBot="1" x14ac:dyDescent="0.35">
      <c r="A71" s="190" t="s">
        <v>558</v>
      </c>
      <c r="B71" s="704"/>
      <c r="C71" s="705"/>
      <c r="D71" s="705"/>
      <c r="E71" s="705"/>
      <c r="F71" s="705"/>
      <c r="G71" s="705"/>
      <c r="H71" s="705"/>
      <c r="I71" s="705"/>
      <c r="J71" s="705"/>
      <c r="K71" s="705"/>
      <c r="L71" s="705"/>
      <c r="M71" s="705"/>
      <c r="N71" s="705"/>
      <c r="O71" s="705"/>
      <c r="P71" s="706"/>
    </row>
    <row r="72" spans="1:16" ht="214.9" customHeight="1" thickBot="1" x14ac:dyDescent="0.35">
      <c r="A72" s="190" t="s">
        <v>682</v>
      </c>
      <c r="B72" s="704"/>
      <c r="C72" s="705"/>
      <c r="D72" s="705"/>
      <c r="E72" s="705"/>
      <c r="F72" s="705"/>
      <c r="G72" s="705"/>
      <c r="H72" s="705"/>
      <c r="I72" s="705"/>
      <c r="J72" s="705"/>
      <c r="K72" s="705"/>
      <c r="L72" s="705"/>
      <c r="M72" s="705"/>
      <c r="N72" s="705"/>
      <c r="O72" s="705"/>
      <c r="P72" s="706"/>
    </row>
    <row r="73" spans="1:16" ht="214.9" customHeight="1" thickBot="1" x14ac:dyDescent="0.35">
      <c r="A73" s="190" t="s">
        <v>683</v>
      </c>
      <c r="B73" s="701"/>
      <c r="C73" s="702"/>
      <c r="D73" s="702"/>
      <c r="E73" s="702"/>
      <c r="F73" s="702"/>
      <c r="G73" s="702"/>
      <c r="H73" s="702"/>
      <c r="I73" s="702"/>
      <c r="J73" s="702"/>
      <c r="K73" s="702"/>
      <c r="L73" s="702"/>
      <c r="M73" s="702"/>
      <c r="N73" s="702"/>
      <c r="O73" s="702"/>
      <c r="P73" s="703"/>
    </row>
  </sheetData>
  <mergeCells count="34">
    <mergeCell ref="B68:P68"/>
    <mergeCell ref="B69:P69"/>
    <mergeCell ref="R6:R7"/>
    <mergeCell ref="R22:R29"/>
    <mergeCell ref="N6:P6"/>
    <mergeCell ref="B50:P50"/>
    <mergeCell ref="B51:P51"/>
    <mergeCell ref="B52:P52"/>
    <mergeCell ref="B53:P53"/>
    <mergeCell ref="B54:P54"/>
    <mergeCell ref="B55:P55"/>
    <mergeCell ref="B56:P56"/>
    <mergeCell ref="B67:P67"/>
    <mergeCell ref="A6:A7"/>
    <mergeCell ref="B6:D6"/>
    <mergeCell ref="E6:G6"/>
    <mergeCell ref="H6:J6"/>
    <mergeCell ref="K6:M6"/>
    <mergeCell ref="T6:W6"/>
    <mergeCell ref="B73:P73"/>
    <mergeCell ref="B70:P70"/>
    <mergeCell ref="B71:P71"/>
    <mergeCell ref="B72:P72"/>
    <mergeCell ref="R39:R41"/>
    <mergeCell ref="B62:P62"/>
    <mergeCell ref="B63:P63"/>
    <mergeCell ref="B64:P64"/>
    <mergeCell ref="B65:P65"/>
    <mergeCell ref="B57:P57"/>
    <mergeCell ref="B58:P58"/>
    <mergeCell ref="B59:P59"/>
    <mergeCell ref="B60:P60"/>
    <mergeCell ref="B61:P61"/>
    <mergeCell ref="B66:P66"/>
  </mergeCells>
  <conditionalFormatting sqref="N36:O37">
    <cfRule type="containsText" dxfId="2629" priority="15" operator="containsText" text="ntitulé">
      <formula>NOT(ISERROR(SEARCH("ntitulé",N36)))</formula>
    </cfRule>
    <cfRule type="containsBlanks" dxfId="2628" priority="16">
      <formula>LEN(TRIM(N36))=0</formula>
    </cfRule>
  </conditionalFormatting>
  <conditionalFormatting sqref="B61">
    <cfRule type="containsBlanks" dxfId="2627" priority="57">
      <formula>LEN(TRIM(B61))=0</formula>
    </cfRule>
  </conditionalFormatting>
  <conditionalFormatting sqref="B62">
    <cfRule type="containsBlanks" dxfId="2626" priority="56">
      <formula>LEN(TRIM(B62))=0</formula>
    </cfRule>
  </conditionalFormatting>
  <conditionalFormatting sqref="B63">
    <cfRule type="containsBlanks" dxfId="2625" priority="55">
      <formula>LEN(TRIM(B63))=0</formula>
    </cfRule>
  </conditionalFormatting>
  <conditionalFormatting sqref="B64">
    <cfRule type="containsBlanks" dxfId="2624" priority="54">
      <formula>LEN(TRIM(B64))=0</formula>
    </cfRule>
  </conditionalFormatting>
  <conditionalFormatting sqref="B65">
    <cfRule type="containsBlanks" dxfId="2623" priority="53">
      <formula>LEN(TRIM(B65))=0</formula>
    </cfRule>
  </conditionalFormatting>
  <conditionalFormatting sqref="B66">
    <cfRule type="containsBlanks" dxfId="2622" priority="52">
      <formula>LEN(TRIM(B66))=0</formula>
    </cfRule>
  </conditionalFormatting>
  <conditionalFormatting sqref="B67">
    <cfRule type="containsBlanks" dxfId="2621" priority="51">
      <formula>LEN(TRIM(B67))=0</formula>
    </cfRule>
  </conditionalFormatting>
  <conditionalFormatting sqref="B68">
    <cfRule type="containsBlanks" dxfId="2620" priority="50">
      <formula>LEN(TRIM(B68))=0</formula>
    </cfRule>
  </conditionalFormatting>
  <conditionalFormatting sqref="B69">
    <cfRule type="containsBlanks" dxfId="2619" priority="49">
      <formula>LEN(TRIM(B69))=0</formula>
    </cfRule>
  </conditionalFormatting>
  <conditionalFormatting sqref="B70">
    <cfRule type="containsBlanks" dxfId="2618" priority="48">
      <formula>LEN(TRIM(B70))=0</formula>
    </cfRule>
  </conditionalFormatting>
  <conditionalFormatting sqref="B71">
    <cfRule type="containsBlanks" dxfId="2617" priority="47">
      <formula>LEN(TRIM(B71))=0</formula>
    </cfRule>
  </conditionalFormatting>
  <conditionalFormatting sqref="H24:I24">
    <cfRule type="containsText" dxfId="2616" priority="35" operator="containsText" text="ntitulé">
      <formula>NOT(ISERROR(SEARCH("ntitulé",H24)))</formula>
    </cfRule>
    <cfRule type="containsBlanks" dxfId="2615" priority="36">
      <formula>LEN(TRIM(H24))=0</formula>
    </cfRule>
  </conditionalFormatting>
  <conditionalFormatting sqref="K24:L24">
    <cfRule type="containsText" dxfId="2614" priority="33" operator="containsText" text="ntitulé">
      <formula>NOT(ISERROR(SEARCH("ntitulé",K24)))</formula>
    </cfRule>
    <cfRule type="containsBlanks" dxfId="2613" priority="34">
      <formula>LEN(TRIM(K24))=0</formula>
    </cfRule>
  </conditionalFormatting>
  <conditionalFormatting sqref="N24:O24">
    <cfRule type="containsText" dxfId="2612" priority="31" operator="containsText" text="ntitulé">
      <formula>NOT(ISERROR(SEARCH("ntitulé",N24)))</formula>
    </cfRule>
    <cfRule type="containsBlanks" dxfId="2611" priority="32">
      <formula>LEN(TRIM(N24))=0</formula>
    </cfRule>
  </conditionalFormatting>
  <conditionalFormatting sqref="E43:F43 B43:C43">
    <cfRule type="containsText" dxfId="2610" priority="29" operator="containsText" text="ntitulé">
      <formula>NOT(ISERROR(SEARCH("ntitulé",B43)))</formula>
    </cfRule>
    <cfRule type="containsBlanks" dxfId="2609" priority="30">
      <formula>LEN(TRIM(B43))=0</formula>
    </cfRule>
  </conditionalFormatting>
  <conditionalFormatting sqref="H43:I43">
    <cfRule type="containsText" dxfId="2608" priority="27" operator="containsText" text="ntitulé">
      <formula>NOT(ISERROR(SEARCH("ntitulé",H43)))</formula>
    </cfRule>
    <cfRule type="containsBlanks" dxfId="2607" priority="28">
      <formula>LEN(TRIM(H43))=0</formula>
    </cfRule>
  </conditionalFormatting>
  <conditionalFormatting sqref="K43:L43">
    <cfRule type="containsText" dxfId="2606" priority="25" operator="containsText" text="ntitulé">
      <formula>NOT(ISERROR(SEARCH("ntitulé",K43)))</formula>
    </cfRule>
    <cfRule type="containsBlanks" dxfId="2605" priority="26">
      <formula>LEN(TRIM(K43))=0</formula>
    </cfRule>
  </conditionalFormatting>
  <conditionalFormatting sqref="N43:O43">
    <cfRule type="containsText" dxfId="2604" priority="23" operator="containsText" text="ntitulé">
      <formula>NOT(ISERROR(SEARCH("ntitulé",N43)))</formula>
    </cfRule>
    <cfRule type="containsBlanks" dxfId="2603" priority="24">
      <formula>LEN(TRIM(N43))=0</formula>
    </cfRule>
  </conditionalFormatting>
  <conditionalFormatting sqref="E36:F37 B36:C37">
    <cfRule type="containsText" dxfId="2602" priority="21" operator="containsText" text="ntitulé">
      <formula>NOT(ISERROR(SEARCH("ntitulé",B36)))</formula>
    </cfRule>
    <cfRule type="containsBlanks" dxfId="2601" priority="22">
      <formula>LEN(TRIM(B36))=0</formula>
    </cfRule>
  </conditionalFormatting>
  <conditionalFormatting sqref="H36:I37">
    <cfRule type="containsText" dxfId="2600" priority="19" operator="containsText" text="ntitulé">
      <formula>NOT(ISERROR(SEARCH("ntitulé",H36)))</formula>
    </cfRule>
    <cfRule type="containsBlanks" dxfId="2599" priority="20">
      <formula>LEN(TRIM(H36))=0</formula>
    </cfRule>
  </conditionalFormatting>
  <conditionalFormatting sqref="K36:L37">
    <cfRule type="containsText" dxfId="2598" priority="17" operator="containsText" text="ntitulé">
      <formula>NOT(ISERROR(SEARCH("ntitulé",K36)))</formula>
    </cfRule>
    <cfRule type="containsBlanks" dxfId="2597" priority="18">
      <formula>LEN(TRIM(K36))=0</formula>
    </cfRule>
  </conditionalFormatting>
  <conditionalFormatting sqref="H32:I34 H10:I21 H8:I8 H23:I27 H44:I44 H29:I30">
    <cfRule type="containsText" dxfId="2596" priority="72" operator="containsText" text="ntitulé">
      <formula>NOT(ISERROR(SEARCH("ntitulé",H8)))</formula>
    </cfRule>
    <cfRule type="containsBlanks" dxfId="2595" priority="73">
      <formula>LEN(TRIM(H8))=0</formula>
    </cfRule>
  </conditionalFormatting>
  <conditionalFormatting sqref="K32:L34 K10:L21 K8:L8 K23:L27 K44:L44 K29:L30">
    <cfRule type="containsText" dxfId="2594" priority="70" operator="containsText" text="ntitulé">
      <formula>NOT(ISERROR(SEARCH("ntitulé",K8)))</formula>
    </cfRule>
    <cfRule type="containsBlanks" dxfId="2593" priority="71">
      <formula>LEN(TRIM(K8))=0</formula>
    </cfRule>
  </conditionalFormatting>
  <conditionalFormatting sqref="N32:O34 N10:O21 N8:O8 N23:O27 N44:O44 N29:O30">
    <cfRule type="containsText" dxfId="2592" priority="68" operator="containsText" text="ntitulé">
      <formula>NOT(ISERROR(SEARCH("ntitulé",N8)))</formula>
    </cfRule>
    <cfRule type="containsBlanks" dxfId="2591" priority="69">
      <formula>LEN(TRIM(N8))=0</formula>
    </cfRule>
  </conditionalFormatting>
  <conditionalFormatting sqref="B53">
    <cfRule type="containsBlanks" dxfId="2590" priority="65">
      <formula>LEN(TRIM(B53))=0</formula>
    </cfRule>
  </conditionalFormatting>
  <conditionalFormatting sqref="B54">
    <cfRule type="containsBlanks" dxfId="2589" priority="64">
      <formula>LEN(TRIM(B54))=0</formula>
    </cfRule>
  </conditionalFormatting>
  <conditionalFormatting sqref="B55">
    <cfRule type="containsBlanks" dxfId="2588" priority="63">
      <formula>LEN(TRIM(B55))=0</formula>
    </cfRule>
  </conditionalFormatting>
  <conditionalFormatting sqref="B56">
    <cfRule type="containsBlanks" dxfId="2587" priority="62">
      <formula>LEN(TRIM(B56))=0</formula>
    </cfRule>
  </conditionalFormatting>
  <conditionalFormatting sqref="B57">
    <cfRule type="containsBlanks" dxfId="2586" priority="61">
      <formula>LEN(TRIM(B57))=0</formula>
    </cfRule>
  </conditionalFormatting>
  <conditionalFormatting sqref="B58">
    <cfRule type="containsBlanks" dxfId="2585" priority="60">
      <formula>LEN(TRIM(B58))=0</formula>
    </cfRule>
  </conditionalFormatting>
  <conditionalFormatting sqref="B59">
    <cfRule type="containsBlanks" dxfId="2584" priority="59">
      <formula>LEN(TRIM(B59))=0</formula>
    </cfRule>
  </conditionalFormatting>
  <conditionalFormatting sqref="B60">
    <cfRule type="containsBlanks" dxfId="2583" priority="58">
      <formula>LEN(TRIM(B60))=0</formula>
    </cfRule>
  </conditionalFormatting>
  <conditionalFormatting sqref="H25:I25">
    <cfRule type="containsText" dxfId="2582" priority="43" operator="containsText" text="ntitulé">
      <formula>NOT(ISERROR(SEARCH("ntitulé",H25)))</formula>
    </cfRule>
    <cfRule type="containsBlanks" dxfId="2581" priority="44">
      <formula>LEN(TRIM(H25))=0</formula>
    </cfRule>
  </conditionalFormatting>
  <conditionalFormatting sqref="K25:L25">
    <cfRule type="containsText" dxfId="2580" priority="41" operator="containsText" text="ntitulé">
      <formula>NOT(ISERROR(SEARCH("ntitulé",K25)))</formula>
    </cfRule>
    <cfRule type="containsBlanks" dxfId="2579" priority="42">
      <formula>LEN(TRIM(K25))=0</formula>
    </cfRule>
  </conditionalFormatting>
  <conditionalFormatting sqref="N25:O25">
    <cfRule type="containsText" dxfId="2578" priority="39" operator="containsText" text="ntitulé">
      <formula>NOT(ISERROR(SEARCH("ntitulé",N25)))</formula>
    </cfRule>
    <cfRule type="containsBlanks" dxfId="2577" priority="40">
      <formula>LEN(TRIM(N25))=0</formula>
    </cfRule>
  </conditionalFormatting>
  <conditionalFormatting sqref="E24:F24">
    <cfRule type="containsText" dxfId="2576" priority="37" operator="containsText" text="ntitulé">
      <formula>NOT(ISERROR(SEARCH("ntitulé",E24)))</formula>
    </cfRule>
    <cfRule type="containsBlanks" dxfId="2575" priority="38">
      <formula>LEN(TRIM(E24))=0</formula>
    </cfRule>
  </conditionalFormatting>
  <conditionalFormatting sqref="E10:F21 E8:F8 E23:F27 E44:F44 B44:C44 B35:C35 E32:F35 H35:I35 K35:L35 N35:O35 B39:C42 E39:F42 H39:I42 K39:L42 N39:O42 E29:F30">
    <cfRule type="containsText" dxfId="2574" priority="74" operator="containsText" text="ntitulé">
      <formula>NOT(ISERROR(SEARCH("ntitulé",B8)))</formula>
    </cfRule>
    <cfRule type="containsBlanks" dxfId="2573" priority="75">
      <formula>LEN(TRIM(B8))=0</formula>
    </cfRule>
  </conditionalFormatting>
  <conditionalFormatting sqref="B51">
    <cfRule type="containsBlanks" dxfId="2572" priority="67">
      <formula>LEN(TRIM(B51))=0</formula>
    </cfRule>
  </conditionalFormatting>
  <conditionalFormatting sqref="B52">
    <cfRule type="containsBlanks" dxfId="2571" priority="66">
      <formula>LEN(TRIM(B52))=0</formula>
    </cfRule>
  </conditionalFormatting>
  <conditionalFormatting sqref="E25:F25">
    <cfRule type="containsText" dxfId="2570" priority="45" operator="containsText" text="ntitulé">
      <formula>NOT(ISERROR(SEARCH("ntitulé",E25)))</formula>
    </cfRule>
    <cfRule type="containsBlanks" dxfId="2569" priority="46">
      <formula>LEN(TRIM(E25))=0</formula>
    </cfRule>
  </conditionalFormatting>
  <conditionalFormatting sqref="B72">
    <cfRule type="containsBlanks" dxfId="2568" priority="14">
      <formula>LEN(TRIM(B72))=0</formula>
    </cfRule>
  </conditionalFormatting>
  <conditionalFormatting sqref="B73">
    <cfRule type="containsBlanks" dxfId="2567" priority="13">
      <formula>LEN(TRIM(B73))=0</formula>
    </cfRule>
  </conditionalFormatting>
  <conditionalFormatting sqref="H28:I28">
    <cfRule type="containsText" dxfId="2566" priority="9" operator="containsText" text="ntitulé">
      <formula>NOT(ISERROR(SEARCH("ntitulé",H28)))</formula>
    </cfRule>
    <cfRule type="containsBlanks" dxfId="2565" priority="10">
      <formula>LEN(TRIM(H28))=0</formula>
    </cfRule>
  </conditionalFormatting>
  <conditionalFormatting sqref="K28:L28">
    <cfRule type="containsText" dxfId="2564" priority="7" operator="containsText" text="ntitulé">
      <formula>NOT(ISERROR(SEARCH("ntitulé",K28)))</formula>
    </cfRule>
    <cfRule type="containsBlanks" dxfId="2563" priority="8">
      <formula>LEN(TRIM(K28))=0</formula>
    </cfRule>
  </conditionalFormatting>
  <conditionalFormatting sqref="N28:O28">
    <cfRule type="containsText" dxfId="2562" priority="5" operator="containsText" text="ntitulé">
      <formula>NOT(ISERROR(SEARCH("ntitulé",N28)))</formula>
    </cfRule>
    <cfRule type="containsBlanks" dxfId="2561" priority="6">
      <formula>LEN(TRIM(N28))=0</formula>
    </cfRule>
  </conditionalFormatting>
  <conditionalFormatting sqref="E28:F28">
    <cfRule type="containsText" dxfId="2560" priority="11" operator="containsText" text="ntitulé">
      <formula>NOT(ISERROR(SEARCH("ntitulé",E28)))</formula>
    </cfRule>
    <cfRule type="containsBlanks" dxfId="2559" priority="12">
      <formula>LEN(TRIM(E28))=0</formula>
    </cfRule>
  </conditionalFormatting>
  <conditionalFormatting sqref="B28">
    <cfRule type="containsText" dxfId="2558" priority="3" operator="containsText" text="ntitulé">
      <formula>NOT(ISERROR(SEARCH("ntitulé",B28)))</formula>
    </cfRule>
    <cfRule type="containsBlanks" dxfId="2557" priority="4">
      <formula>LEN(TRIM(B28))=0</formula>
    </cfRule>
  </conditionalFormatting>
  <conditionalFormatting sqref="C28">
    <cfRule type="containsText" dxfId="2556" priority="1" operator="containsText" text="ntitulé">
      <formula>NOT(ISERROR(SEARCH("ntitulé",C28)))</formula>
    </cfRule>
    <cfRule type="containsBlanks" dxfId="2555" priority="2">
      <formula>LEN(TRIM(C28))=0</formula>
    </cfRule>
  </conditionalFormatting>
  <hyperlinks>
    <hyperlink ref="A1" location="TAB00!A1" display="Retour page de garde"/>
    <hyperlink ref="R10" location="TAB2.1!A1" display="TAB2.1!A1"/>
    <hyperlink ref="R22:R29" location="TAB2.2!A1" display="TAB2.2!A1"/>
    <hyperlink ref="R25" location="TAB2.2!A1" display="TAB2.2!A1"/>
    <hyperlink ref="R24" location="TAB2.2!A1" display="TAB2.2!A1"/>
    <hyperlink ref="R39" location="'TAB6'!A1" display="'TAB6'!A1"/>
    <hyperlink ref="R32" location="TAB2.3!A1" display="TAB2.3!A1"/>
    <hyperlink ref="R28" location="TAB2.2!A1" display="TAB2.2!A1"/>
  </hyperlinks>
  <pageMargins left="0.7" right="0.7" top="0.75" bottom="0.75" header="0.3" footer="0.3"/>
  <pageSetup paperSize="8" scale="72" fitToHeight="0" orientation="landscape" verticalDpi="300" r:id="rId1"/>
  <rowBreaks count="1" manualBreakCount="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Normal="100" workbookViewId="0">
      <selection activeCell="B24" sqref="B24:Q24"/>
    </sheetView>
  </sheetViews>
  <sheetFormatPr baseColWidth="10" defaultColWidth="9.1640625" defaultRowHeight="13.5" x14ac:dyDescent="0.3"/>
  <cols>
    <col min="1" max="1" width="11.6640625" style="77" customWidth="1"/>
    <col min="2" max="2" width="36.1640625" style="73" customWidth="1"/>
    <col min="3" max="3" width="17.6640625" style="73" customWidth="1"/>
    <col min="4" max="4" width="16.6640625" style="73" customWidth="1"/>
    <col min="5" max="5" width="18.5" style="73" customWidth="1"/>
    <col min="6" max="6" width="16.6640625" style="73" customWidth="1"/>
    <col min="7" max="7" width="18.1640625" style="73" customWidth="1"/>
    <col min="8" max="8" width="16.6640625" style="73" customWidth="1"/>
    <col min="9" max="9" width="18.5" style="73" customWidth="1"/>
    <col min="10" max="10" width="16.6640625" style="73" customWidth="1"/>
    <col min="11" max="11" width="18.5" style="77" customWidth="1"/>
    <col min="12" max="12" width="16.6640625" style="77" customWidth="1"/>
    <col min="13" max="16384" width="9.1640625" style="73"/>
  </cols>
  <sheetData>
    <row r="1" spans="1:13" ht="15" x14ac:dyDescent="0.3">
      <c r="A1" s="139" t="s">
        <v>152</v>
      </c>
      <c r="K1" s="73"/>
      <c r="L1" s="73"/>
    </row>
    <row r="2" spans="1:13" ht="15" x14ac:dyDescent="0.3">
      <c r="A2" s="139" t="s">
        <v>509</v>
      </c>
      <c r="K2" s="73"/>
      <c r="L2" s="73"/>
    </row>
    <row r="3" spans="1:13" x14ac:dyDescent="0.3">
      <c r="A3" s="207"/>
      <c r="K3" s="73"/>
      <c r="L3" s="73"/>
    </row>
    <row r="4" spans="1:13" ht="22.15" customHeight="1" x14ac:dyDescent="0.35">
      <c r="A4" s="109" t="str">
        <f>TAB00!B51&amp;" : "&amp;TAB00!C51</f>
        <v>TAB2.1 : Détail des coûts informatiques</v>
      </c>
      <c r="B4" s="160"/>
      <c r="C4" s="160"/>
      <c r="D4" s="160"/>
      <c r="E4" s="160"/>
      <c r="F4" s="160"/>
      <c r="G4" s="160"/>
      <c r="H4" s="160"/>
      <c r="I4" s="160"/>
      <c r="J4" s="74"/>
      <c r="K4" s="75"/>
      <c r="L4" s="75"/>
    </row>
    <row r="5" spans="1:13" ht="16.5" x14ac:dyDescent="0.3">
      <c r="A5" s="373"/>
      <c r="B5" s="76"/>
      <c r="C5" s="76"/>
      <c r="D5" s="76"/>
      <c r="E5" s="76"/>
      <c r="F5" s="76"/>
      <c r="G5" s="76"/>
      <c r="H5" s="76"/>
      <c r="I5" s="76"/>
      <c r="J5" s="76"/>
    </row>
    <row r="6" spans="1:13" s="78" customFormat="1" x14ac:dyDescent="0.3">
      <c r="A6" s="723" t="s">
        <v>454</v>
      </c>
      <c r="B6" s="723"/>
      <c r="C6" s="723"/>
      <c r="D6" s="723"/>
      <c r="E6" s="723"/>
      <c r="F6" s="723"/>
      <c r="G6" s="723"/>
      <c r="H6" s="723"/>
      <c r="I6" s="723"/>
      <c r="J6" s="723"/>
      <c r="K6" s="723"/>
      <c r="L6" s="723"/>
    </row>
    <row r="7" spans="1:13" s="78" customFormat="1" x14ac:dyDescent="0.3">
      <c r="A7" s="628"/>
      <c r="B7" s="79"/>
      <c r="C7" s="79"/>
      <c r="D7" s="79"/>
      <c r="E7" s="79"/>
      <c r="F7" s="79"/>
      <c r="G7" s="79"/>
      <c r="H7" s="79"/>
      <c r="I7" s="79"/>
      <c r="J7" s="79"/>
      <c r="K7" s="80"/>
      <c r="L7" s="80"/>
    </row>
    <row r="8" spans="1:13" s="78" customFormat="1" x14ac:dyDescent="0.3">
      <c r="A8" s="80"/>
      <c r="C8" s="724" t="s">
        <v>110</v>
      </c>
      <c r="D8" s="724"/>
      <c r="E8" s="710" t="s">
        <v>132</v>
      </c>
      <c r="F8" s="710"/>
      <c r="G8" s="724" t="s">
        <v>299</v>
      </c>
      <c r="H8" s="724"/>
      <c r="I8" s="724" t="s">
        <v>319</v>
      </c>
      <c r="J8" s="724"/>
      <c r="K8" s="724" t="s">
        <v>298</v>
      </c>
      <c r="L8" s="724"/>
      <c r="M8" s="80"/>
    </row>
    <row r="9" spans="1:13" s="78" customFormat="1" ht="54" x14ac:dyDescent="0.3">
      <c r="A9" s="80"/>
      <c r="C9" s="81" t="s">
        <v>541</v>
      </c>
      <c r="D9" s="82" t="s">
        <v>146</v>
      </c>
      <c r="E9" s="81" t="s">
        <v>541</v>
      </c>
      <c r="F9" s="82" t="s">
        <v>146</v>
      </c>
      <c r="G9" s="81" t="s">
        <v>541</v>
      </c>
      <c r="H9" s="82" t="s">
        <v>146</v>
      </c>
      <c r="I9" s="81" t="s">
        <v>541</v>
      </c>
      <c r="J9" s="82" t="s">
        <v>146</v>
      </c>
      <c r="K9" s="81" t="s">
        <v>541</v>
      </c>
      <c r="L9" s="82" t="s">
        <v>146</v>
      </c>
      <c r="M9" s="80"/>
    </row>
    <row r="10" spans="1:13" s="78" customFormat="1" x14ac:dyDescent="0.3">
      <c r="A10" s="727" t="s">
        <v>455</v>
      </c>
      <c r="B10" s="728"/>
      <c r="C10" s="83"/>
      <c r="D10" s="83"/>
      <c r="E10" s="83"/>
      <c r="F10" s="83"/>
      <c r="G10" s="83"/>
      <c r="H10" s="83"/>
      <c r="I10" s="83"/>
      <c r="J10" s="83"/>
      <c r="K10" s="83"/>
      <c r="L10" s="83"/>
      <c r="M10" s="80"/>
    </row>
    <row r="11" spans="1:13" s="78" customFormat="1" x14ac:dyDescent="0.3">
      <c r="A11" s="727" t="s">
        <v>456</v>
      </c>
      <c r="B11" s="728"/>
      <c r="C11" s="85"/>
      <c r="D11" s="85"/>
      <c r="E11" s="85"/>
      <c r="F11" s="85"/>
      <c r="G11" s="85"/>
      <c r="H11" s="85"/>
      <c r="I11" s="85"/>
      <c r="J11" s="85"/>
      <c r="K11" s="85"/>
      <c r="L11" s="85"/>
      <c r="M11" s="80"/>
    </row>
    <row r="12" spans="1:13" s="78" customFormat="1" x14ac:dyDescent="0.3">
      <c r="A12" s="727" t="s">
        <v>457</v>
      </c>
      <c r="B12" s="728"/>
      <c r="C12" s="85"/>
      <c r="D12" s="85"/>
      <c r="E12" s="85"/>
      <c r="F12" s="85"/>
      <c r="G12" s="85"/>
      <c r="H12" s="85"/>
      <c r="I12" s="85"/>
      <c r="J12" s="85"/>
      <c r="K12" s="85"/>
      <c r="L12" s="85"/>
      <c r="M12" s="80"/>
    </row>
    <row r="13" spans="1:13" s="78" customFormat="1" x14ac:dyDescent="0.3">
      <c r="A13" s="727" t="s">
        <v>458</v>
      </c>
      <c r="B13" s="728"/>
      <c r="C13" s="85"/>
      <c r="D13" s="85"/>
      <c r="E13" s="85"/>
      <c r="F13" s="85"/>
      <c r="G13" s="85"/>
      <c r="H13" s="85"/>
      <c r="I13" s="85"/>
      <c r="J13" s="85"/>
      <c r="K13" s="85"/>
      <c r="L13" s="85"/>
      <c r="M13" s="80"/>
    </row>
    <row r="14" spans="1:13" s="78" customFormat="1" x14ac:dyDescent="0.3">
      <c r="A14" s="725" t="s">
        <v>459</v>
      </c>
      <c r="B14" s="726"/>
      <c r="C14" s="85"/>
      <c r="D14" s="85"/>
      <c r="E14" s="85"/>
      <c r="F14" s="85"/>
      <c r="G14" s="85"/>
      <c r="H14" s="85"/>
      <c r="I14" s="85"/>
      <c r="J14" s="85"/>
      <c r="K14" s="85"/>
      <c r="L14" s="85"/>
      <c r="M14" s="80"/>
    </row>
    <row r="15" spans="1:13" s="78" customFormat="1" x14ac:dyDescent="0.3">
      <c r="A15" s="725" t="s">
        <v>459</v>
      </c>
      <c r="B15" s="726"/>
      <c r="C15" s="85"/>
      <c r="D15" s="85"/>
      <c r="E15" s="85"/>
      <c r="F15" s="85"/>
      <c r="G15" s="85"/>
      <c r="H15" s="85"/>
      <c r="I15" s="85"/>
      <c r="J15" s="85"/>
      <c r="K15" s="85"/>
      <c r="L15" s="85"/>
      <c r="M15" s="80"/>
    </row>
    <row r="16" spans="1:13" s="78" customFormat="1" x14ac:dyDescent="0.3">
      <c r="A16" s="725" t="s">
        <v>459</v>
      </c>
      <c r="B16" s="726"/>
      <c r="C16" s="85"/>
      <c r="D16" s="85"/>
      <c r="E16" s="85"/>
      <c r="F16" s="85"/>
      <c r="G16" s="85"/>
      <c r="H16" s="85"/>
      <c r="I16" s="85"/>
      <c r="J16" s="85"/>
      <c r="K16" s="85"/>
      <c r="L16" s="85"/>
      <c r="M16" s="80"/>
    </row>
    <row r="17" spans="1:13" s="78" customFormat="1" x14ac:dyDescent="0.3">
      <c r="A17" s="725" t="s">
        <v>459</v>
      </c>
      <c r="B17" s="726"/>
      <c r="C17" s="85"/>
      <c r="D17" s="85"/>
      <c r="E17" s="85"/>
      <c r="F17" s="85"/>
      <c r="G17" s="85"/>
      <c r="H17" s="85"/>
      <c r="I17" s="85"/>
      <c r="J17" s="85"/>
      <c r="K17" s="85"/>
      <c r="L17" s="85"/>
      <c r="M17" s="80"/>
    </row>
    <row r="18" spans="1:13" s="78" customFormat="1" x14ac:dyDescent="0.3">
      <c r="A18" s="725" t="s">
        <v>459</v>
      </c>
      <c r="B18" s="726"/>
      <c r="C18" s="85"/>
      <c r="D18" s="85"/>
      <c r="E18" s="85"/>
      <c r="F18" s="85"/>
      <c r="G18" s="85"/>
      <c r="H18" s="85"/>
      <c r="I18" s="85"/>
      <c r="J18" s="85"/>
      <c r="K18" s="85"/>
      <c r="L18" s="85"/>
      <c r="M18" s="80"/>
    </row>
    <row r="19" spans="1:13" s="78" customFormat="1" x14ac:dyDescent="0.3">
      <c r="A19" s="729" t="s">
        <v>773</v>
      </c>
      <c r="B19" s="730"/>
      <c r="C19" s="520">
        <f>SUM(C10:C18)</f>
        <v>0</v>
      </c>
      <c r="D19" s="520">
        <f t="shared" ref="D19:L19" si="0">SUM(D10:D18)</f>
        <v>0</v>
      </c>
      <c r="E19" s="520">
        <f t="shared" si="0"/>
        <v>0</v>
      </c>
      <c r="F19" s="520">
        <f t="shared" si="0"/>
        <v>0</v>
      </c>
      <c r="G19" s="520">
        <f t="shared" si="0"/>
        <v>0</v>
      </c>
      <c r="H19" s="520">
        <f t="shared" si="0"/>
        <v>0</v>
      </c>
      <c r="I19" s="520">
        <f t="shared" si="0"/>
        <v>0</v>
      </c>
      <c r="J19" s="520">
        <f t="shared" si="0"/>
        <v>0</v>
      </c>
      <c r="K19" s="520">
        <f t="shared" si="0"/>
        <v>0</v>
      </c>
      <c r="L19" s="520">
        <f t="shared" si="0"/>
        <v>0</v>
      </c>
      <c r="M19" s="80"/>
    </row>
    <row r="20" spans="1:13" s="78" customFormat="1" x14ac:dyDescent="0.3">
      <c r="A20" s="725" t="s">
        <v>460</v>
      </c>
      <c r="B20" s="726"/>
      <c r="C20" s="85"/>
      <c r="D20" s="85"/>
      <c r="E20" s="85"/>
      <c r="F20" s="85"/>
      <c r="G20" s="85"/>
      <c r="H20" s="85"/>
      <c r="I20" s="85"/>
      <c r="J20" s="85"/>
      <c r="K20" s="85"/>
      <c r="L20" s="85"/>
      <c r="M20" s="80"/>
    </row>
    <row r="21" spans="1:13" s="78" customFormat="1" x14ac:dyDescent="0.3">
      <c r="A21" s="725" t="s">
        <v>461</v>
      </c>
      <c r="B21" s="726"/>
      <c r="C21" s="85"/>
      <c r="D21" s="85"/>
      <c r="E21" s="85"/>
      <c r="F21" s="85"/>
      <c r="G21" s="85"/>
      <c r="H21" s="85"/>
      <c r="I21" s="85"/>
      <c r="J21" s="85"/>
      <c r="K21" s="85"/>
      <c r="L21" s="85"/>
      <c r="M21" s="80"/>
    </row>
    <row r="22" spans="1:13" s="78" customFormat="1" x14ac:dyDescent="0.3">
      <c r="A22" s="725" t="s">
        <v>462</v>
      </c>
      <c r="B22" s="726"/>
      <c r="C22" s="85"/>
      <c r="D22" s="85"/>
      <c r="E22" s="85"/>
      <c r="F22" s="85"/>
      <c r="G22" s="85"/>
      <c r="H22" s="85"/>
      <c r="I22" s="85"/>
      <c r="J22" s="85"/>
      <c r="K22" s="85"/>
      <c r="L22" s="85"/>
      <c r="M22" s="80"/>
    </row>
    <row r="23" spans="1:13" s="78" customFormat="1" x14ac:dyDescent="0.3">
      <c r="A23" s="725" t="s">
        <v>463</v>
      </c>
      <c r="B23" s="726"/>
      <c r="C23" s="85"/>
      <c r="D23" s="85"/>
      <c r="E23" s="85"/>
      <c r="F23" s="85"/>
      <c r="G23" s="85"/>
      <c r="H23" s="85"/>
      <c r="I23" s="85"/>
      <c r="J23" s="85"/>
      <c r="K23" s="85"/>
      <c r="L23" s="85"/>
      <c r="M23" s="80"/>
    </row>
    <row r="24" spans="1:13" s="78" customFormat="1" x14ac:dyDescent="0.3">
      <c r="A24" s="725" t="s">
        <v>464</v>
      </c>
      <c r="B24" s="726"/>
      <c r="C24" s="85"/>
      <c r="D24" s="85"/>
      <c r="E24" s="85"/>
      <c r="F24" s="85"/>
      <c r="G24" s="85"/>
      <c r="H24" s="85"/>
      <c r="I24" s="85"/>
      <c r="J24" s="85"/>
      <c r="K24" s="85"/>
      <c r="L24" s="85"/>
      <c r="M24" s="80"/>
    </row>
    <row r="25" spans="1:13" s="78" customFormat="1" x14ac:dyDescent="0.3">
      <c r="A25" s="725" t="s">
        <v>465</v>
      </c>
      <c r="B25" s="726"/>
      <c r="C25" s="85"/>
      <c r="D25" s="85"/>
      <c r="E25" s="85"/>
      <c r="F25" s="85"/>
      <c r="G25" s="85"/>
      <c r="H25" s="85"/>
      <c r="I25" s="85"/>
      <c r="J25" s="85"/>
      <c r="K25" s="85"/>
      <c r="L25" s="85"/>
      <c r="M25" s="80"/>
    </row>
    <row r="26" spans="1:13" s="78" customFormat="1" x14ac:dyDescent="0.3">
      <c r="A26" s="725" t="s">
        <v>466</v>
      </c>
      <c r="B26" s="726"/>
      <c r="C26" s="85"/>
      <c r="D26" s="85"/>
      <c r="E26" s="85"/>
      <c r="F26" s="85"/>
      <c r="G26" s="85"/>
      <c r="H26" s="85"/>
      <c r="I26" s="85"/>
      <c r="J26" s="85"/>
      <c r="K26" s="85"/>
      <c r="L26" s="85"/>
      <c r="M26" s="80"/>
    </row>
    <row r="27" spans="1:13" s="78" customFormat="1" x14ac:dyDescent="0.3">
      <c r="A27" s="725" t="s">
        <v>467</v>
      </c>
      <c r="B27" s="726"/>
      <c r="C27" s="85"/>
      <c r="D27" s="85"/>
      <c r="E27" s="85"/>
      <c r="F27" s="85"/>
      <c r="G27" s="85"/>
      <c r="H27" s="85"/>
      <c r="I27" s="85"/>
      <c r="J27" s="85"/>
      <c r="K27" s="85"/>
      <c r="L27" s="85"/>
      <c r="M27" s="80"/>
    </row>
    <row r="28" spans="1:13" s="78" customFormat="1" x14ac:dyDescent="0.3">
      <c r="A28" s="725" t="s">
        <v>468</v>
      </c>
      <c r="B28" s="726"/>
      <c r="C28" s="85"/>
      <c r="D28" s="85"/>
      <c r="E28" s="85"/>
      <c r="F28" s="85"/>
      <c r="G28" s="85"/>
      <c r="H28" s="85"/>
      <c r="I28" s="85"/>
      <c r="J28" s="85"/>
      <c r="K28" s="85"/>
      <c r="L28" s="85"/>
      <c r="M28" s="80"/>
    </row>
    <row r="29" spans="1:13" s="78" customFormat="1" x14ac:dyDescent="0.3">
      <c r="A29" s="725" t="s">
        <v>469</v>
      </c>
      <c r="B29" s="726"/>
      <c r="C29" s="85"/>
      <c r="D29" s="85"/>
      <c r="E29" s="85"/>
      <c r="F29" s="85"/>
      <c r="G29" s="85"/>
      <c r="H29" s="85"/>
      <c r="I29" s="85"/>
      <c r="J29" s="85"/>
      <c r="K29" s="85"/>
      <c r="L29" s="85"/>
      <c r="M29" s="80"/>
    </row>
    <row r="30" spans="1:13" s="78" customFormat="1" x14ac:dyDescent="0.3">
      <c r="A30" s="733" t="s">
        <v>774</v>
      </c>
      <c r="B30" s="734"/>
      <c r="C30" s="521">
        <f>SUM(C20:C29)</f>
        <v>0</v>
      </c>
      <c r="D30" s="520">
        <f t="shared" ref="D30:L30" si="1">SUM(D20:D29)</f>
        <v>0</v>
      </c>
      <c r="E30" s="521">
        <f t="shared" si="1"/>
        <v>0</v>
      </c>
      <c r="F30" s="520">
        <f t="shared" si="1"/>
        <v>0</v>
      </c>
      <c r="G30" s="521">
        <f t="shared" si="1"/>
        <v>0</v>
      </c>
      <c r="H30" s="520">
        <f t="shared" si="1"/>
        <v>0</v>
      </c>
      <c r="I30" s="521">
        <f t="shared" si="1"/>
        <v>0</v>
      </c>
      <c r="J30" s="520">
        <f t="shared" si="1"/>
        <v>0</v>
      </c>
      <c r="K30" s="521">
        <f t="shared" si="1"/>
        <v>0</v>
      </c>
      <c r="L30" s="520">
        <f t="shared" si="1"/>
        <v>0</v>
      </c>
      <c r="M30" s="80"/>
    </row>
    <row r="31" spans="1:13" s="78" customFormat="1" x14ac:dyDescent="0.3">
      <c r="A31" s="733" t="s">
        <v>559</v>
      </c>
      <c r="B31" s="734"/>
      <c r="C31" s="522"/>
      <c r="D31" s="86"/>
      <c r="E31" s="523"/>
      <c r="F31" s="86"/>
      <c r="G31" s="523"/>
      <c r="H31" s="86"/>
      <c r="I31" s="523"/>
      <c r="J31" s="86"/>
      <c r="K31" s="523"/>
      <c r="L31" s="86"/>
      <c r="M31" s="80"/>
    </row>
    <row r="32" spans="1:13" x14ac:dyDescent="0.3">
      <c r="A32" s="731" t="s">
        <v>54</v>
      </c>
      <c r="B32" s="732"/>
      <c r="C32" s="89">
        <f>SUM(C19,C30:C31)</f>
        <v>0</v>
      </c>
      <c r="D32" s="89">
        <f t="shared" ref="D32:L32" si="2">SUM(D19,D30:D31)</f>
        <v>0</v>
      </c>
      <c r="E32" s="89">
        <f t="shared" si="2"/>
        <v>0</v>
      </c>
      <c r="F32" s="89">
        <f t="shared" si="2"/>
        <v>0</v>
      </c>
      <c r="G32" s="89">
        <f t="shared" si="2"/>
        <v>0</v>
      </c>
      <c r="H32" s="89">
        <f t="shared" si="2"/>
        <v>0</v>
      </c>
      <c r="I32" s="89">
        <f t="shared" si="2"/>
        <v>0</v>
      </c>
      <c r="J32" s="89">
        <f t="shared" si="2"/>
        <v>0</v>
      </c>
      <c r="K32" s="89">
        <f t="shared" si="2"/>
        <v>0</v>
      </c>
      <c r="L32" s="89">
        <f t="shared" si="2"/>
        <v>0</v>
      </c>
      <c r="M32" s="77"/>
    </row>
    <row r="35" spans="1:13" x14ac:dyDescent="0.3">
      <c r="A35" s="731" t="s">
        <v>560</v>
      </c>
      <c r="B35" s="732"/>
      <c r="C35" s="89">
        <f>'TAB2'!D10</f>
        <v>0</v>
      </c>
      <c r="D35" s="89"/>
      <c r="E35" s="89">
        <f>'TAB2'!G10</f>
        <v>0</v>
      </c>
      <c r="F35" s="89"/>
      <c r="G35" s="89">
        <f>'TAB2'!J10</f>
        <v>0</v>
      </c>
      <c r="H35" s="89"/>
      <c r="I35" s="89">
        <f>'TAB2'!M10</f>
        <v>0</v>
      </c>
      <c r="J35" s="89"/>
      <c r="K35" s="89">
        <f>'TAB2'!P10</f>
        <v>0</v>
      </c>
      <c r="L35" s="89"/>
      <c r="M35" s="77"/>
    </row>
    <row r="36" spans="1:13" ht="50.45" customHeight="1" x14ac:dyDescent="0.3">
      <c r="A36" s="735" t="s">
        <v>775</v>
      </c>
      <c r="B36" s="736"/>
      <c r="C36" s="89">
        <f>SUM(C30,C19)-C35</f>
        <v>0</v>
      </c>
      <c r="D36" s="89"/>
      <c r="E36" s="89">
        <f>SUM(E30,E19)-E35</f>
        <v>0</v>
      </c>
      <c r="F36" s="89"/>
      <c r="G36" s="89">
        <f>SUM(G30,G19)-G35</f>
        <v>0</v>
      </c>
      <c r="H36" s="89"/>
      <c r="I36" s="89">
        <f>SUM(I30,I19)-I35</f>
        <v>0</v>
      </c>
      <c r="J36" s="89"/>
      <c r="K36" s="89">
        <f>SUM(K30,K19)-K35</f>
        <v>0</v>
      </c>
      <c r="L36" s="89"/>
      <c r="M36" s="77"/>
    </row>
    <row r="38" spans="1:13" ht="28.15" customHeight="1" x14ac:dyDescent="0.3">
      <c r="A38" s="735" t="s">
        <v>650</v>
      </c>
      <c r="B38" s="736"/>
      <c r="C38" s="89"/>
      <c r="D38" s="89">
        <f>SUM(TAB6.1!F37:G37)</f>
        <v>0</v>
      </c>
      <c r="E38" s="89"/>
      <c r="F38" s="89">
        <f>SUM(TAB6.1!F74:G74)</f>
        <v>0</v>
      </c>
      <c r="G38" s="89"/>
      <c r="H38" s="89">
        <f>SUM(TAB6.1!F111:G111)</f>
        <v>0</v>
      </c>
      <c r="I38" s="89"/>
      <c r="J38" s="89">
        <f>SUM(TAB6.1!F148:G148)</f>
        <v>0</v>
      </c>
      <c r="K38" s="89"/>
      <c r="L38" s="89">
        <f>SUM(TAB6.1!F185:G185)</f>
        <v>0</v>
      </c>
      <c r="M38" s="77"/>
    </row>
    <row r="39" spans="1:13" x14ac:dyDescent="0.3">
      <c r="A39" s="735" t="s">
        <v>561</v>
      </c>
      <c r="B39" s="736"/>
      <c r="C39" s="89"/>
      <c r="D39" s="89">
        <f>D32-D38</f>
        <v>0</v>
      </c>
      <c r="E39" s="89"/>
      <c r="F39" s="89">
        <f>F32-F38</f>
        <v>0</v>
      </c>
      <c r="G39" s="89"/>
      <c r="H39" s="89">
        <f>H32-H38</f>
        <v>0</v>
      </c>
      <c r="I39" s="89"/>
      <c r="J39" s="89">
        <f>J32-J38</f>
        <v>0</v>
      </c>
      <c r="K39" s="89"/>
      <c r="L39" s="89">
        <f>L32-L38</f>
        <v>0</v>
      </c>
      <c r="M39" s="77"/>
    </row>
    <row r="40" spans="1:13" x14ac:dyDescent="0.3">
      <c r="A40" s="737" t="s">
        <v>562</v>
      </c>
      <c r="B40" s="738"/>
      <c r="C40" s="87"/>
      <c r="D40" s="90"/>
      <c r="E40" s="87"/>
      <c r="F40" s="90"/>
      <c r="G40" s="87"/>
      <c r="H40" s="90"/>
      <c r="I40" s="87"/>
      <c r="J40" s="90"/>
      <c r="K40" s="87"/>
      <c r="L40" s="90"/>
    </row>
    <row r="41" spans="1:13" ht="12" customHeight="1" x14ac:dyDescent="0.3">
      <c r="A41" s="739" t="s">
        <v>562</v>
      </c>
      <c r="B41" s="726"/>
      <c r="C41" s="87"/>
      <c r="D41" s="91"/>
      <c r="E41" s="87"/>
      <c r="F41" s="91"/>
      <c r="G41" s="87"/>
      <c r="H41" s="91"/>
      <c r="I41" s="87"/>
      <c r="J41" s="91"/>
      <c r="K41" s="87"/>
      <c r="L41" s="91"/>
    </row>
    <row r="42" spans="1:13" ht="12" customHeight="1" x14ac:dyDescent="0.3">
      <c r="A42" s="739" t="s">
        <v>562</v>
      </c>
      <c r="B42" s="726"/>
      <c r="C42" s="87"/>
      <c r="D42" s="91"/>
      <c r="E42" s="87"/>
      <c r="F42" s="91"/>
      <c r="G42" s="87"/>
      <c r="H42" s="91"/>
      <c r="I42" s="87"/>
      <c r="J42" s="91"/>
      <c r="K42" s="87"/>
      <c r="L42" s="91"/>
    </row>
    <row r="43" spans="1:13" ht="12" customHeight="1" x14ac:dyDescent="0.3">
      <c r="A43" s="739" t="s">
        <v>562</v>
      </c>
      <c r="B43" s="726"/>
      <c r="C43" s="87"/>
      <c r="D43" s="91"/>
      <c r="E43" s="87"/>
      <c r="F43" s="91"/>
      <c r="G43" s="87"/>
      <c r="H43" s="91"/>
      <c r="I43" s="87"/>
      <c r="J43" s="91"/>
      <c r="K43" s="87"/>
      <c r="L43" s="91"/>
    </row>
    <row r="44" spans="1:13" ht="12" customHeight="1" x14ac:dyDescent="0.3">
      <c r="A44" s="739" t="s">
        <v>562</v>
      </c>
      <c r="B44" s="726"/>
      <c r="C44" s="87"/>
      <c r="D44" s="91"/>
      <c r="E44" s="87"/>
      <c r="F44" s="91"/>
      <c r="G44" s="87"/>
      <c r="H44" s="91"/>
      <c r="I44" s="87"/>
      <c r="J44" s="91"/>
      <c r="K44" s="87"/>
      <c r="L44" s="91"/>
    </row>
    <row r="45" spans="1:13" ht="12" customHeight="1" x14ac:dyDescent="0.3">
      <c r="A45" s="739" t="s">
        <v>562</v>
      </c>
      <c r="B45" s="726"/>
      <c r="C45" s="87"/>
      <c r="D45" s="91"/>
      <c r="E45" s="87"/>
      <c r="F45" s="91"/>
      <c r="G45" s="87"/>
      <c r="H45" s="91"/>
      <c r="I45" s="87"/>
      <c r="J45" s="91"/>
      <c r="K45" s="87"/>
      <c r="L45" s="91"/>
    </row>
    <row r="46" spans="1:13" ht="12" customHeight="1" x14ac:dyDescent="0.3">
      <c r="A46" s="739" t="s">
        <v>562</v>
      </c>
      <c r="B46" s="726"/>
      <c r="C46" s="87"/>
      <c r="D46" s="91"/>
      <c r="E46" s="87"/>
      <c r="F46" s="91"/>
      <c r="G46" s="87"/>
      <c r="H46" s="91"/>
      <c r="I46" s="87"/>
      <c r="J46" s="91"/>
      <c r="K46" s="87"/>
      <c r="L46" s="91"/>
    </row>
    <row r="47" spans="1:13" ht="12" customHeight="1" x14ac:dyDescent="0.3">
      <c r="A47" s="739" t="s">
        <v>562</v>
      </c>
      <c r="B47" s="726"/>
      <c r="C47" s="87"/>
      <c r="D47" s="91"/>
      <c r="E47" s="87"/>
      <c r="F47" s="91"/>
      <c r="G47" s="87"/>
      <c r="H47" s="91"/>
      <c r="I47" s="87"/>
      <c r="J47" s="91"/>
      <c r="K47" s="87"/>
      <c r="L47" s="91"/>
    </row>
    <row r="48" spans="1:13" ht="12" customHeight="1" x14ac:dyDescent="0.3">
      <c r="A48" s="739" t="s">
        <v>562</v>
      </c>
      <c r="B48" s="726"/>
      <c r="C48" s="87"/>
      <c r="D48" s="91"/>
      <c r="E48" s="87"/>
      <c r="F48" s="91"/>
      <c r="G48" s="87"/>
      <c r="H48" s="91"/>
      <c r="I48" s="87"/>
      <c r="J48" s="91"/>
      <c r="K48" s="87"/>
      <c r="L48" s="91"/>
    </row>
    <row r="49" spans="1:13" ht="12" customHeight="1" x14ac:dyDescent="0.3">
      <c r="A49" s="740" t="s">
        <v>562</v>
      </c>
      <c r="B49" s="741"/>
      <c r="C49" s="87"/>
      <c r="D49" s="86"/>
      <c r="E49" s="87"/>
      <c r="F49" s="86"/>
      <c r="G49" s="87"/>
      <c r="H49" s="86"/>
      <c r="I49" s="87"/>
      <c r="J49" s="86"/>
      <c r="K49" s="87"/>
      <c r="L49" s="86"/>
    </row>
    <row r="50" spans="1:13" ht="27.6" customHeight="1" x14ac:dyDescent="0.3">
      <c r="A50" s="735" t="s">
        <v>776</v>
      </c>
      <c r="B50" s="736"/>
      <c r="C50" s="89"/>
      <c r="D50" s="89">
        <f>D39-SUM(D40:D49)</f>
        <v>0</v>
      </c>
      <c r="E50" s="89"/>
      <c r="F50" s="89">
        <f>F39-SUM(F40:F49)</f>
        <v>0</v>
      </c>
      <c r="G50" s="89"/>
      <c r="H50" s="89">
        <f>H39-SUM(H40:H49)</f>
        <v>0</v>
      </c>
      <c r="I50" s="89"/>
      <c r="J50" s="89">
        <f>J39-SUM(J40:J49)</f>
        <v>0</v>
      </c>
      <c r="K50" s="89"/>
      <c r="L50" s="89">
        <f>L39-SUM(L40:L49)</f>
        <v>0</v>
      </c>
      <c r="M50" s="77"/>
    </row>
  </sheetData>
  <mergeCells count="44">
    <mergeCell ref="A49:B49"/>
    <mergeCell ref="A41:B41"/>
    <mergeCell ref="A42:B42"/>
    <mergeCell ref="A50:B50"/>
    <mergeCell ref="A43:B43"/>
    <mergeCell ref="A44:B44"/>
    <mergeCell ref="A45:B45"/>
    <mergeCell ref="A46:B46"/>
    <mergeCell ref="A47:B47"/>
    <mergeCell ref="A38:B38"/>
    <mergeCell ref="A39:B39"/>
    <mergeCell ref="A40:B40"/>
    <mergeCell ref="A48:B48"/>
    <mergeCell ref="A35:B35"/>
    <mergeCell ref="A36:B36"/>
    <mergeCell ref="A18:B18"/>
    <mergeCell ref="A19:B19"/>
    <mergeCell ref="A20:B20"/>
    <mergeCell ref="A32:B32"/>
    <mergeCell ref="A24:B24"/>
    <mergeCell ref="A25:B25"/>
    <mergeCell ref="A26:B26"/>
    <mergeCell ref="A27:B27"/>
    <mergeCell ref="A28:B28"/>
    <mergeCell ref="A29:B29"/>
    <mergeCell ref="A21:B21"/>
    <mergeCell ref="A22:B22"/>
    <mergeCell ref="A23:B23"/>
    <mergeCell ref="A30:B30"/>
    <mergeCell ref="A31:B31"/>
    <mergeCell ref="A14:B14"/>
    <mergeCell ref="A15:B15"/>
    <mergeCell ref="A16:B16"/>
    <mergeCell ref="A17:B17"/>
    <mergeCell ref="I8:J8"/>
    <mergeCell ref="A10:B10"/>
    <mergeCell ref="A11:B11"/>
    <mergeCell ref="A12:B12"/>
    <mergeCell ref="A13:B13"/>
    <mergeCell ref="A6:L6"/>
    <mergeCell ref="K8:L8"/>
    <mergeCell ref="C8:D8"/>
    <mergeCell ref="E8:F8"/>
    <mergeCell ref="G8:H8"/>
  </mergeCells>
  <conditionalFormatting sqref="A14 E14:L14">
    <cfRule type="containsText" dxfId="2554" priority="79" operator="containsText" text="ntitulé">
      <formula>NOT(ISERROR(SEARCH("ntitulé",A14)))</formula>
    </cfRule>
    <cfRule type="containsBlanks" dxfId="2553" priority="80">
      <formula>LEN(TRIM(A14))=0</formula>
    </cfRule>
  </conditionalFormatting>
  <conditionalFormatting sqref="A14:B14 E14:L14">
    <cfRule type="containsText" dxfId="2552" priority="78" operator="containsText" text="libre">
      <formula>NOT(ISERROR(SEARCH("libre",A14)))</formula>
    </cfRule>
  </conditionalFormatting>
  <conditionalFormatting sqref="A15:A18 C17:L18 E15:L16">
    <cfRule type="containsText" dxfId="2551" priority="76" operator="containsText" text="ntitulé">
      <formula>NOT(ISERROR(SEARCH("ntitulé",A15)))</formula>
    </cfRule>
    <cfRule type="containsBlanks" dxfId="2550" priority="77">
      <formula>LEN(TRIM(A15))=0</formula>
    </cfRule>
  </conditionalFormatting>
  <conditionalFormatting sqref="A17:L18 A15:B16 E15:L16">
    <cfRule type="containsText" dxfId="2549" priority="75" operator="containsText" text="libre">
      <formula>NOT(ISERROR(SEARCH("libre",A15)))</formula>
    </cfRule>
  </conditionalFormatting>
  <conditionalFormatting sqref="A20:A29 C20:L29">
    <cfRule type="containsText" dxfId="2548" priority="73" operator="containsText" text="ntitulé">
      <formula>NOT(ISERROR(SEARCH("ntitulé",A20)))</formula>
    </cfRule>
    <cfRule type="containsBlanks" dxfId="2547" priority="74">
      <formula>LEN(TRIM(A20))=0</formula>
    </cfRule>
  </conditionalFormatting>
  <conditionalFormatting sqref="A20:L29">
    <cfRule type="containsText" dxfId="2546" priority="72" operator="containsText" text="libre">
      <formula>NOT(ISERROR(SEARCH("libre",A20)))</formula>
    </cfRule>
  </conditionalFormatting>
  <conditionalFormatting sqref="E13:L13">
    <cfRule type="containsText" dxfId="2545" priority="70" operator="containsText" text="ntitulé">
      <formula>NOT(ISERROR(SEARCH("ntitulé",E13)))</formula>
    </cfRule>
    <cfRule type="containsBlanks" dxfId="2544" priority="71">
      <formula>LEN(TRIM(E13))=0</formula>
    </cfRule>
  </conditionalFormatting>
  <conditionalFormatting sqref="E13:L13">
    <cfRule type="containsText" dxfId="2543" priority="69" operator="containsText" text="libre">
      <formula>NOT(ISERROR(SEARCH("libre",E13)))</formula>
    </cfRule>
  </conditionalFormatting>
  <conditionalFormatting sqref="C12:L12">
    <cfRule type="containsText" dxfId="2542" priority="67" operator="containsText" text="ntitulé">
      <formula>NOT(ISERROR(SEARCH("ntitulé",C12)))</formula>
    </cfRule>
    <cfRule type="containsBlanks" dxfId="2541" priority="68">
      <formula>LEN(TRIM(C12))=0</formula>
    </cfRule>
  </conditionalFormatting>
  <conditionalFormatting sqref="C12:L12">
    <cfRule type="containsText" dxfId="2540" priority="66" operator="containsText" text="libre">
      <formula>NOT(ISERROR(SEARCH("libre",C12)))</formula>
    </cfRule>
  </conditionalFormatting>
  <conditionalFormatting sqref="C11:L11">
    <cfRule type="containsText" dxfId="2539" priority="64" operator="containsText" text="ntitulé">
      <formula>NOT(ISERROR(SEARCH("ntitulé",C11)))</formula>
    </cfRule>
    <cfRule type="containsBlanks" dxfId="2538" priority="65">
      <formula>LEN(TRIM(C11))=0</formula>
    </cfRule>
  </conditionalFormatting>
  <conditionalFormatting sqref="C11:L11">
    <cfRule type="containsText" dxfId="2537" priority="63" operator="containsText" text="libre">
      <formula>NOT(ISERROR(SEARCH("libre",C11)))</formula>
    </cfRule>
  </conditionalFormatting>
  <conditionalFormatting sqref="C10:L10">
    <cfRule type="containsText" dxfId="2536" priority="61" operator="containsText" text="ntitulé">
      <formula>NOT(ISERROR(SEARCH("ntitulé",C10)))</formula>
    </cfRule>
    <cfRule type="containsBlanks" dxfId="2535" priority="62">
      <formula>LEN(TRIM(C10))=0</formula>
    </cfRule>
  </conditionalFormatting>
  <conditionalFormatting sqref="C10:L10">
    <cfRule type="containsText" dxfId="2534" priority="60" operator="containsText" text="libre">
      <formula>NOT(ISERROR(SEARCH("libre",C10)))</formula>
    </cfRule>
  </conditionalFormatting>
  <conditionalFormatting sqref="L31 J31 H31 F31 D31">
    <cfRule type="containsText" dxfId="2533" priority="58" operator="containsText" text="ntitulé">
      <formula>NOT(ISERROR(SEARCH("ntitulé",D31)))</formula>
    </cfRule>
    <cfRule type="containsBlanks" dxfId="2532" priority="59">
      <formula>LEN(TRIM(D31))=0</formula>
    </cfRule>
  </conditionalFormatting>
  <conditionalFormatting sqref="L31 J31 H31 F31 D31">
    <cfRule type="containsText" dxfId="2531" priority="57" operator="containsText" text="libre">
      <formula>NOT(ISERROR(SEARCH("libre",D31)))</formula>
    </cfRule>
  </conditionalFormatting>
  <conditionalFormatting sqref="A20:B29">
    <cfRule type="containsText" dxfId="2530" priority="56" operator="containsText" text="détailler">
      <formula>NOT(ISERROR(SEARCH("détailler",A20)))</formula>
    </cfRule>
  </conditionalFormatting>
  <conditionalFormatting sqref="A40:A49">
    <cfRule type="containsText" dxfId="2529" priority="54" operator="containsText" text="ntitulé">
      <formula>NOT(ISERROR(SEARCH("ntitulé",A40)))</formula>
    </cfRule>
    <cfRule type="containsBlanks" dxfId="2528" priority="55">
      <formula>LEN(TRIM(A40))=0</formula>
    </cfRule>
  </conditionalFormatting>
  <conditionalFormatting sqref="A40:B49">
    <cfRule type="containsText" dxfId="2527" priority="53" operator="containsText" text="libre">
      <formula>NOT(ISERROR(SEARCH("libre",A40)))</formula>
    </cfRule>
  </conditionalFormatting>
  <conditionalFormatting sqref="A40:B49">
    <cfRule type="containsText" dxfId="2526" priority="52" operator="containsText" text="détailler">
      <formula>NOT(ISERROR(SEARCH("détailler",A40)))</formula>
    </cfRule>
  </conditionalFormatting>
  <conditionalFormatting sqref="L40 J40 H40 F40 D40">
    <cfRule type="containsText" dxfId="2525" priority="50" operator="containsText" text="ntitulé">
      <formula>NOT(ISERROR(SEARCH("ntitulé",D40)))</formula>
    </cfRule>
    <cfRule type="containsBlanks" dxfId="2524" priority="51">
      <formula>LEN(TRIM(D40))=0</formula>
    </cfRule>
  </conditionalFormatting>
  <conditionalFormatting sqref="L40 J40 H40 F40 D40">
    <cfRule type="containsText" dxfId="2523" priority="49" operator="containsText" text="libre">
      <formula>NOT(ISERROR(SEARCH("libre",D40)))</formula>
    </cfRule>
  </conditionalFormatting>
  <conditionalFormatting sqref="L41 J41 H41 F41 D41">
    <cfRule type="containsText" dxfId="2522" priority="47" operator="containsText" text="ntitulé">
      <formula>NOT(ISERROR(SEARCH("ntitulé",D41)))</formula>
    </cfRule>
    <cfRule type="containsBlanks" dxfId="2521" priority="48">
      <formula>LEN(TRIM(D41))=0</formula>
    </cfRule>
  </conditionalFormatting>
  <conditionalFormatting sqref="L41 J41 H41 F41 D41">
    <cfRule type="containsText" dxfId="2520" priority="46" operator="containsText" text="libre">
      <formula>NOT(ISERROR(SEARCH("libre",D41)))</formula>
    </cfRule>
  </conditionalFormatting>
  <conditionalFormatting sqref="L42 J42 H42 F42 D42">
    <cfRule type="containsText" dxfId="2519" priority="44" operator="containsText" text="ntitulé">
      <formula>NOT(ISERROR(SEARCH("ntitulé",D42)))</formula>
    </cfRule>
    <cfRule type="containsBlanks" dxfId="2518" priority="45">
      <formula>LEN(TRIM(D42))=0</formula>
    </cfRule>
  </conditionalFormatting>
  <conditionalFormatting sqref="L42 J42 H42 F42 D42">
    <cfRule type="containsText" dxfId="2517" priority="43" operator="containsText" text="libre">
      <formula>NOT(ISERROR(SEARCH("libre",D42)))</formula>
    </cfRule>
  </conditionalFormatting>
  <conditionalFormatting sqref="L43 J43 H43 F43 D43">
    <cfRule type="containsText" dxfId="2516" priority="41" operator="containsText" text="ntitulé">
      <formula>NOT(ISERROR(SEARCH("ntitulé",D43)))</formula>
    </cfRule>
    <cfRule type="containsBlanks" dxfId="2515" priority="42">
      <formula>LEN(TRIM(D43))=0</formula>
    </cfRule>
  </conditionalFormatting>
  <conditionalFormatting sqref="L43 J43 H43 F43 D43">
    <cfRule type="containsText" dxfId="2514" priority="40" operator="containsText" text="libre">
      <formula>NOT(ISERROR(SEARCH("libre",D43)))</formula>
    </cfRule>
  </conditionalFormatting>
  <conditionalFormatting sqref="L44 J44 H44 F44 D44">
    <cfRule type="containsText" dxfId="2513" priority="38" operator="containsText" text="ntitulé">
      <formula>NOT(ISERROR(SEARCH("ntitulé",D44)))</formula>
    </cfRule>
    <cfRule type="containsBlanks" dxfId="2512" priority="39">
      <formula>LEN(TRIM(D44))=0</formula>
    </cfRule>
  </conditionalFormatting>
  <conditionalFormatting sqref="L44 J44 H44 F44 D44">
    <cfRule type="containsText" dxfId="2511" priority="37" operator="containsText" text="libre">
      <formula>NOT(ISERROR(SEARCH("libre",D44)))</formula>
    </cfRule>
  </conditionalFormatting>
  <conditionalFormatting sqref="L45 J45 H45 F45 D45">
    <cfRule type="containsText" dxfId="2510" priority="35" operator="containsText" text="ntitulé">
      <formula>NOT(ISERROR(SEARCH("ntitulé",D45)))</formula>
    </cfRule>
    <cfRule type="containsBlanks" dxfId="2509" priority="36">
      <formula>LEN(TRIM(D45))=0</formula>
    </cfRule>
  </conditionalFormatting>
  <conditionalFormatting sqref="L45 J45 H45 F45 D45">
    <cfRule type="containsText" dxfId="2508" priority="34" operator="containsText" text="libre">
      <formula>NOT(ISERROR(SEARCH("libre",D45)))</formula>
    </cfRule>
  </conditionalFormatting>
  <conditionalFormatting sqref="L46 J46 H46 F46 D46">
    <cfRule type="containsText" dxfId="2507" priority="32" operator="containsText" text="ntitulé">
      <formula>NOT(ISERROR(SEARCH("ntitulé",D46)))</formula>
    </cfRule>
    <cfRule type="containsBlanks" dxfId="2506" priority="33">
      <formula>LEN(TRIM(D46))=0</formula>
    </cfRule>
  </conditionalFormatting>
  <conditionalFormatting sqref="L46 J46 H46 F46 D46">
    <cfRule type="containsText" dxfId="2505" priority="31" operator="containsText" text="libre">
      <formula>NOT(ISERROR(SEARCH("libre",D46)))</formula>
    </cfRule>
  </conditionalFormatting>
  <conditionalFormatting sqref="L47 J47 H47 F47 D47">
    <cfRule type="containsText" dxfId="2504" priority="29" operator="containsText" text="ntitulé">
      <formula>NOT(ISERROR(SEARCH("ntitulé",D47)))</formula>
    </cfRule>
    <cfRule type="containsBlanks" dxfId="2503" priority="30">
      <formula>LEN(TRIM(D47))=0</formula>
    </cfRule>
  </conditionalFormatting>
  <conditionalFormatting sqref="L47 J47 H47 F47 D47">
    <cfRule type="containsText" dxfId="2502" priority="28" operator="containsText" text="libre">
      <formula>NOT(ISERROR(SEARCH("libre",D47)))</formula>
    </cfRule>
  </conditionalFormatting>
  <conditionalFormatting sqref="L48 J48 H48 F48 D48">
    <cfRule type="containsText" dxfId="2501" priority="26" operator="containsText" text="ntitulé">
      <formula>NOT(ISERROR(SEARCH("ntitulé",D48)))</formula>
    </cfRule>
    <cfRule type="containsBlanks" dxfId="2500" priority="27">
      <formula>LEN(TRIM(D48))=0</formula>
    </cfRule>
  </conditionalFormatting>
  <conditionalFormatting sqref="L48 J48 H48 F48 D48">
    <cfRule type="containsText" dxfId="2499" priority="25" operator="containsText" text="libre">
      <formula>NOT(ISERROR(SEARCH("libre",D48)))</formula>
    </cfRule>
  </conditionalFormatting>
  <conditionalFormatting sqref="L49 J49 H49 F49 D49">
    <cfRule type="containsText" dxfId="2498" priority="23" operator="containsText" text="ntitulé">
      <formula>NOT(ISERROR(SEARCH("ntitulé",D49)))</formula>
    </cfRule>
    <cfRule type="containsBlanks" dxfId="2497" priority="24">
      <formula>LEN(TRIM(D49))=0</formula>
    </cfRule>
  </conditionalFormatting>
  <conditionalFormatting sqref="L49 J49 H49 F49 D49">
    <cfRule type="containsText" dxfId="2496" priority="22" operator="containsText" text="libre">
      <formula>NOT(ISERROR(SEARCH("libre",D49)))</formula>
    </cfRule>
  </conditionalFormatting>
  <conditionalFormatting sqref="A10:A13">
    <cfRule type="containsText" dxfId="2495" priority="20" operator="containsText" text="ntitulé">
      <formula>NOT(ISERROR(SEARCH("ntitulé",A10)))</formula>
    </cfRule>
    <cfRule type="containsBlanks" dxfId="2494" priority="21">
      <formula>LEN(TRIM(A10))=0</formula>
    </cfRule>
  </conditionalFormatting>
  <conditionalFormatting sqref="A10:B13">
    <cfRule type="containsText" dxfId="2493" priority="19" operator="containsText" text="libre">
      <formula>NOT(ISERROR(SEARCH("libre",A10)))</formula>
    </cfRule>
  </conditionalFormatting>
  <conditionalFormatting sqref="C13:C16">
    <cfRule type="containsText" dxfId="2492" priority="17" operator="containsText" text="ntitulé">
      <formula>NOT(ISERROR(SEARCH("ntitulé",C13)))</formula>
    </cfRule>
    <cfRule type="containsBlanks" dxfId="2491" priority="18">
      <formula>LEN(TRIM(C13))=0</formula>
    </cfRule>
  </conditionalFormatting>
  <conditionalFormatting sqref="C13:D16">
    <cfRule type="containsText" dxfId="2490" priority="16" operator="containsText" text="libre">
      <formula>NOT(ISERROR(SEARCH("libre",C13)))</formula>
    </cfRule>
  </conditionalFormatting>
  <conditionalFormatting sqref="C13:D13">
    <cfRule type="containsText" dxfId="2489" priority="14" operator="containsText" text="ntitulé">
      <formula>NOT(ISERROR(SEARCH("ntitulé",C13)))</formula>
    </cfRule>
    <cfRule type="containsBlanks" dxfId="2488" priority="15">
      <formula>LEN(TRIM(C13))=0</formula>
    </cfRule>
  </conditionalFormatting>
  <conditionalFormatting sqref="C13:D13">
    <cfRule type="containsText" dxfId="2487" priority="13" operator="containsText" text="libre">
      <formula>NOT(ISERROR(SEARCH("libre",C13)))</formula>
    </cfRule>
  </conditionalFormatting>
  <conditionalFormatting sqref="C12:D12">
    <cfRule type="containsText" dxfId="2486" priority="11" operator="containsText" text="ntitulé">
      <formula>NOT(ISERROR(SEARCH("ntitulé",C12)))</formula>
    </cfRule>
    <cfRule type="containsBlanks" dxfId="2485" priority="12">
      <formula>LEN(TRIM(C12))=0</formula>
    </cfRule>
  </conditionalFormatting>
  <conditionalFormatting sqref="C12:D12">
    <cfRule type="containsText" dxfId="2484" priority="10" operator="containsText" text="libre">
      <formula>NOT(ISERROR(SEARCH("libre",C12)))</formula>
    </cfRule>
  </conditionalFormatting>
  <conditionalFormatting sqref="C14:D14">
    <cfRule type="containsText" dxfId="2483" priority="8" operator="containsText" text="ntitulé">
      <formula>NOT(ISERROR(SEARCH("ntitulé",C14)))</formula>
    </cfRule>
    <cfRule type="containsBlanks" dxfId="2482" priority="9">
      <formula>LEN(TRIM(C14))=0</formula>
    </cfRule>
  </conditionalFormatting>
  <conditionalFormatting sqref="C14:D14">
    <cfRule type="containsText" dxfId="2481" priority="7" operator="containsText" text="libre">
      <formula>NOT(ISERROR(SEARCH("libre",C14)))</formula>
    </cfRule>
  </conditionalFormatting>
  <conditionalFormatting sqref="C15:D15">
    <cfRule type="containsText" dxfId="2480" priority="5" operator="containsText" text="ntitulé">
      <formula>NOT(ISERROR(SEARCH("ntitulé",C15)))</formula>
    </cfRule>
    <cfRule type="containsBlanks" dxfId="2479" priority="6">
      <formula>LEN(TRIM(C15))=0</formula>
    </cfRule>
  </conditionalFormatting>
  <conditionalFormatting sqref="C15:D15">
    <cfRule type="containsText" dxfId="2478" priority="4" operator="containsText" text="libre">
      <formula>NOT(ISERROR(SEARCH("libre",C15)))</formula>
    </cfRule>
  </conditionalFormatting>
  <conditionalFormatting sqref="C16:D16">
    <cfRule type="containsText" dxfId="2477" priority="2" operator="containsText" text="ntitulé">
      <formula>NOT(ISERROR(SEARCH("ntitulé",C16)))</formula>
    </cfRule>
    <cfRule type="containsBlanks" dxfId="2476" priority="3">
      <formula>LEN(TRIM(C16))=0</formula>
    </cfRule>
  </conditionalFormatting>
  <conditionalFormatting sqref="C16:D16">
    <cfRule type="containsText" dxfId="2475" priority="1" operator="containsText" text="libre">
      <formula>NOT(ISERROR(SEARCH("libre",C16)))</formula>
    </cfRule>
  </conditionalFormatting>
  <hyperlinks>
    <hyperlink ref="A1" location="TAB00!A1" display="TAB00!A1"/>
    <hyperlink ref="A2" location="'TAB2'!A1" display="Retour TAB2"/>
  </hyperlinks>
  <pageMargins left="0.7" right="0.7" top="0.75" bottom="0.75" header="0.3" footer="0.3"/>
  <pageSetup paperSize="9" scale="74" orientation="landscape" verticalDpi="300" r:id="rId1"/>
  <rowBreaks count="1" manualBreakCount="1">
    <brk id="37"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B24" sqref="B24:Q24"/>
    </sheetView>
  </sheetViews>
  <sheetFormatPr baseColWidth="10" defaultColWidth="9.1640625" defaultRowHeight="13.5" x14ac:dyDescent="0.3"/>
  <cols>
    <col min="1" max="1" width="11.6640625" style="73" customWidth="1"/>
    <col min="2" max="2" width="45.5" style="73" customWidth="1"/>
    <col min="3" max="3" width="21.5" style="73" customWidth="1"/>
    <col min="4" max="4" width="23.33203125" style="73" customWidth="1"/>
    <col min="5" max="7" width="21.5" style="73" customWidth="1"/>
    <col min="8" max="16384" width="9.1640625" style="73"/>
  </cols>
  <sheetData>
    <row r="1" spans="1:7" ht="15" x14ac:dyDescent="0.3">
      <c r="A1" s="72" t="s">
        <v>152</v>
      </c>
    </row>
    <row r="2" spans="1:7" ht="15" x14ac:dyDescent="0.3">
      <c r="A2" s="72" t="s">
        <v>509</v>
      </c>
    </row>
    <row r="4" spans="1:7" ht="22.15" customHeight="1" x14ac:dyDescent="0.35">
      <c r="A4" s="109" t="str">
        <f>TAB00!B52&amp;" : "&amp;TAB00!C52</f>
        <v>TAB2.2 : Détail des charges sociales et salariales</v>
      </c>
      <c r="B4" s="161"/>
      <c r="C4" s="161"/>
      <c r="D4" s="161"/>
      <c r="E4" s="161"/>
      <c r="F4" s="161"/>
      <c r="G4" s="161"/>
    </row>
    <row r="5" spans="1:7" ht="16.5" x14ac:dyDescent="0.3">
      <c r="A5" s="76"/>
      <c r="B5" s="76"/>
      <c r="C5" s="76"/>
      <c r="D5" s="76"/>
      <c r="E5" s="76"/>
      <c r="F5" s="76"/>
      <c r="G5" s="76"/>
    </row>
    <row r="6" spans="1:7" s="78" customFormat="1" x14ac:dyDescent="0.3">
      <c r="A6" s="742" t="s">
        <v>491</v>
      </c>
      <c r="B6" s="742"/>
      <c r="C6" s="742"/>
      <c r="D6" s="742"/>
      <c r="E6" s="742"/>
      <c r="F6" s="742"/>
      <c r="G6" s="742"/>
    </row>
    <row r="7" spans="1:7" s="78" customFormat="1" x14ac:dyDescent="0.3">
      <c r="A7" s="79"/>
      <c r="B7" s="79"/>
      <c r="C7" s="79"/>
      <c r="D7" s="79"/>
      <c r="E7" s="79"/>
      <c r="F7" s="79"/>
      <c r="G7" s="79"/>
    </row>
    <row r="8" spans="1:7" s="78" customFormat="1" x14ac:dyDescent="0.3">
      <c r="C8" s="96" t="s">
        <v>110</v>
      </c>
      <c r="D8" s="96" t="s">
        <v>132</v>
      </c>
      <c r="E8" s="96" t="s">
        <v>299</v>
      </c>
      <c r="F8" s="96" t="s">
        <v>319</v>
      </c>
      <c r="G8" s="96" t="s">
        <v>298</v>
      </c>
    </row>
    <row r="9" spans="1:7" s="78" customFormat="1" ht="12" customHeight="1" x14ac:dyDescent="0.3">
      <c r="A9" s="744" t="s">
        <v>492</v>
      </c>
      <c r="B9" s="744"/>
      <c r="C9" s="62">
        <f>'TAB2'!D23</f>
        <v>0</v>
      </c>
      <c r="D9" s="62">
        <f>'TAB2'!G23</f>
        <v>0</v>
      </c>
      <c r="E9" s="62">
        <f>'TAB2'!J23</f>
        <v>0</v>
      </c>
      <c r="F9" s="62">
        <f>'TAB2'!M23</f>
        <v>0</v>
      </c>
      <c r="G9" s="62">
        <f>'TAB2'!P23</f>
        <v>0</v>
      </c>
    </row>
    <row r="10" spans="1:7" s="78" customFormat="1" x14ac:dyDescent="0.3">
      <c r="A10" s="745" t="s">
        <v>493</v>
      </c>
      <c r="B10" s="745"/>
      <c r="C10" s="62">
        <f>'TAB2'!D24</f>
        <v>0</v>
      </c>
      <c r="D10" s="62">
        <f>'TAB2'!G24</f>
        <v>0</v>
      </c>
      <c r="E10" s="62">
        <f>'TAB2'!J24</f>
        <v>0</v>
      </c>
      <c r="F10" s="62">
        <f>'TAB2'!M24</f>
        <v>0</v>
      </c>
      <c r="G10" s="62">
        <f>'TAB2'!P24</f>
        <v>0</v>
      </c>
    </row>
    <row r="11" spans="1:7" s="78" customFormat="1" x14ac:dyDescent="0.3">
      <c r="A11" s="746" t="s">
        <v>494</v>
      </c>
      <c r="B11" s="745"/>
      <c r="C11" s="62">
        <f>'TAB2'!D25</f>
        <v>0</v>
      </c>
      <c r="D11" s="62">
        <f>'TAB2'!G25</f>
        <v>0</v>
      </c>
      <c r="E11" s="62">
        <f>'TAB2'!J25</f>
        <v>0</v>
      </c>
      <c r="F11" s="62">
        <f>'TAB2'!M25</f>
        <v>0</v>
      </c>
      <c r="G11" s="62">
        <f>'TAB2'!P25</f>
        <v>0</v>
      </c>
    </row>
    <row r="12" spans="1:7" s="78" customFormat="1" x14ac:dyDescent="0.3">
      <c r="A12" s="745" t="s">
        <v>495</v>
      </c>
      <c r="B12" s="745"/>
      <c r="C12" s="62">
        <f>'TAB2'!D26</f>
        <v>0</v>
      </c>
      <c r="D12" s="62">
        <f>'TAB2'!G26</f>
        <v>0</v>
      </c>
      <c r="E12" s="62">
        <f>'TAB2'!J26</f>
        <v>0</v>
      </c>
      <c r="F12" s="62">
        <f>'TAB2'!M26</f>
        <v>0</v>
      </c>
      <c r="G12" s="62">
        <f>'TAB2'!P26</f>
        <v>0</v>
      </c>
    </row>
    <row r="13" spans="1:7" s="97" customFormat="1" ht="40.9" customHeight="1" x14ac:dyDescent="0.3">
      <c r="A13" s="747" t="s">
        <v>563</v>
      </c>
      <c r="B13" s="748"/>
      <c r="C13" s="62">
        <f>'TAB2'!D27</f>
        <v>0</v>
      </c>
      <c r="D13" s="62">
        <f>'TAB2'!G27</f>
        <v>0</v>
      </c>
      <c r="E13" s="62">
        <f>'TAB2'!J27</f>
        <v>0</v>
      </c>
      <c r="F13" s="62">
        <f>'TAB2'!M27</f>
        <v>0</v>
      </c>
      <c r="G13" s="62">
        <f>'TAB2'!P27</f>
        <v>0</v>
      </c>
    </row>
    <row r="14" spans="1:7" s="78" customFormat="1" x14ac:dyDescent="0.3">
      <c r="A14" s="746" t="s">
        <v>564</v>
      </c>
      <c r="B14" s="745"/>
      <c r="C14" s="62">
        <f>'TAB2'!D29</f>
        <v>0</v>
      </c>
      <c r="D14" s="62">
        <f>'TAB2'!G29</f>
        <v>0</v>
      </c>
      <c r="E14" s="62">
        <f>'TAB2'!J29</f>
        <v>0</v>
      </c>
      <c r="F14" s="62">
        <f>'TAB2'!M29</f>
        <v>0</v>
      </c>
      <c r="G14" s="62">
        <f>'TAB2'!P29</f>
        <v>0</v>
      </c>
    </row>
    <row r="15" spans="1:7" s="78" customFormat="1" x14ac:dyDescent="0.3">
      <c r="A15" s="731" t="s">
        <v>496</v>
      </c>
      <c r="B15" s="743"/>
      <c r="C15" s="89">
        <f>SUM(C9:C14)</f>
        <v>0</v>
      </c>
      <c r="D15" s="89">
        <f>SUM(D9:D14)</f>
        <v>0</v>
      </c>
      <c r="E15" s="89">
        <f>SUM(E9:E14)</f>
        <v>0</v>
      </c>
      <c r="F15" s="89">
        <f>SUM(F9:F14)</f>
        <v>0</v>
      </c>
      <c r="G15" s="89">
        <f>SUM(G9:G14)</f>
        <v>0</v>
      </c>
    </row>
    <row r="17" spans="1:7" s="78" customFormat="1" x14ac:dyDescent="0.3">
      <c r="A17" s="742" t="s">
        <v>497</v>
      </c>
      <c r="B17" s="742"/>
      <c r="C17" s="742"/>
      <c r="D17" s="742"/>
      <c r="E17" s="742"/>
      <c r="F17" s="742"/>
      <c r="G17" s="742"/>
    </row>
    <row r="19" spans="1:7" s="78" customFormat="1" x14ac:dyDescent="0.3">
      <c r="C19" s="96" t="str">
        <f>C8</f>
        <v>Réalité 2015</v>
      </c>
      <c r="D19" s="96" t="str">
        <f>D8</f>
        <v>Meilleure estimation 2016</v>
      </c>
      <c r="E19" s="96" t="str">
        <f>E8</f>
        <v>Budget 2017</v>
      </c>
      <c r="F19" s="96" t="str">
        <f>F8</f>
        <v>Budget 2018</v>
      </c>
      <c r="G19" s="96" t="str">
        <f>G8</f>
        <v>Budget 2019</v>
      </c>
    </row>
    <row r="20" spans="1:7" s="78" customFormat="1" x14ac:dyDescent="0.3">
      <c r="A20" s="78" t="s">
        <v>498</v>
      </c>
      <c r="C20" s="62">
        <f>'TAB2'!B22</f>
        <v>0</v>
      </c>
      <c r="D20" s="62">
        <f>'TAB2'!E22</f>
        <v>0</v>
      </c>
      <c r="E20" s="62">
        <f>'TAB2'!H22</f>
        <v>0</v>
      </c>
      <c r="F20" s="62">
        <f>'TAB2'!K22</f>
        <v>0</v>
      </c>
      <c r="G20" s="62">
        <f>'TAB2'!N22</f>
        <v>0</v>
      </c>
    </row>
    <row r="21" spans="1:7" s="78" customFormat="1" x14ac:dyDescent="0.3">
      <c r="A21" s="78" t="s">
        <v>499</v>
      </c>
      <c r="C21" s="91"/>
      <c r="D21" s="91"/>
      <c r="E21" s="91"/>
      <c r="F21" s="91"/>
      <c r="G21" s="91"/>
    </row>
    <row r="22" spans="1:7" s="78" customFormat="1" x14ac:dyDescent="0.3">
      <c r="A22" s="78" t="s">
        <v>500</v>
      </c>
      <c r="C22" s="62">
        <f>IFERROR(C20/C21,0)</f>
        <v>0</v>
      </c>
      <c r="D22" s="62">
        <f>IFERROR(D20/D21,0)</f>
        <v>0</v>
      </c>
      <c r="E22" s="62">
        <f>IFERROR(E20/E21,0)</f>
        <v>0</v>
      </c>
      <c r="F22" s="62">
        <f>IFERROR(F20/F21,0)</f>
        <v>0</v>
      </c>
      <c r="G22" s="62">
        <f>IFERROR(G20/G21,0)</f>
        <v>0</v>
      </c>
    </row>
    <row r="23" spans="1:7" s="78" customFormat="1" x14ac:dyDescent="0.3">
      <c r="A23" s="78" t="s">
        <v>501</v>
      </c>
      <c r="C23" s="62">
        <f>'TAB2'!C22</f>
        <v>0</v>
      </c>
      <c r="D23" s="62">
        <f>'TAB2'!F22</f>
        <v>0</v>
      </c>
      <c r="E23" s="62">
        <f>'TAB2'!I22</f>
        <v>0</v>
      </c>
      <c r="F23" s="62">
        <f>'TAB2'!L22</f>
        <v>0</v>
      </c>
      <c r="G23" s="62">
        <f>'TAB2'!O22</f>
        <v>0</v>
      </c>
    </row>
    <row r="24" spans="1:7" s="78" customFormat="1" x14ac:dyDescent="0.3">
      <c r="A24" s="78" t="s">
        <v>502</v>
      </c>
      <c r="C24" s="91"/>
      <c r="D24" s="91"/>
      <c r="E24" s="91"/>
      <c r="F24" s="91"/>
      <c r="G24" s="91"/>
    </row>
    <row r="25" spans="1:7" s="78" customFormat="1" x14ac:dyDescent="0.3">
      <c r="A25" s="78" t="s">
        <v>503</v>
      </c>
      <c r="C25" s="62">
        <f>IFERROR(C23/C24,0)</f>
        <v>0</v>
      </c>
      <c r="D25" s="62">
        <f>IFERROR(D23/D24,0)</f>
        <v>0</v>
      </c>
      <c r="E25" s="62">
        <f>IFERROR(E23/E24,0)</f>
        <v>0</v>
      </c>
      <c r="F25" s="62">
        <f>IFERROR(F23/F24,0)</f>
        <v>0</v>
      </c>
      <c r="G25" s="62">
        <f>IFERROR(G23/G24,0)</f>
        <v>0</v>
      </c>
    </row>
    <row r="27" spans="1:7" s="78" customFormat="1" x14ac:dyDescent="0.3">
      <c r="A27" s="742" t="s">
        <v>504</v>
      </c>
      <c r="B27" s="742"/>
      <c r="C27" s="742"/>
      <c r="D27" s="742"/>
      <c r="E27" s="742"/>
      <c r="F27" s="742"/>
      <c r="G27" s="742"/>
    </row>
    <row r="29" spans="1:7" x14ac:dyDescent="0.3">
      <c r="A29" s="731" t="s">
        <v>505</v>
      </c>
      <c r="B29" s="732"/>
      <c r="C29" s="96" t="str">
        <f>C19</f>
        <v>Réalité 2015</v>
      </c>
      <c r="D29" s="96" t="str">
        <f>D19</f>
        <v>Meilleure estimation 2016</v>
      </c>
      <c r="E29" s="96" t="str">
        <f>E19</f>
        <v>Budget 2017</v>
      </c>
      <c r="F29" s="96" t="str">
        <f>F19</f>
        <v>Budget 2018</v>
      </c>
      <c r="G29" s="96" t="str">
        <f>G19</f>
        <v>Budget 2019</v>
      </c>
    </row>
    <row r="30" spans="1:7" ht="12" customHeight="1" x14ac:dyDescent="0.3">
      <c r="A30" s="739" t="s">
        <v>102</v>
      </c>
      <c r="B30" s="726"/>
      <c r="C30" s="91"/>
      <c r="D30" s="91"/>
      <c r="E30" s="91"/>
      <c r="F30" s="91"/>
      <c r="G30" s="91"/>
    </row>
    <row r="31" spans="1:7" ht="12" customHeight="1" x14ac:dyDescent="0.3">
      <c r="A31" s="739" t="s">
        <v>103</v>
      </c>
      <c r="B31" s="726"/>
      <c r="C31" s="91"/>
      <c r="D31" s="91"/>
      <c r="E31" s="91"/>
      <c r="F31" s="91"/>
      <c r="G31" s="91"/>
    </row>
    <row r="32" spans="1:7" ht="12" customHeight="1" x14ac:dyDescent="0.3">
      <c r="A32" s="739" t="s">
        <v>104</v>
      </c>
      <c r="B32" s="726"/>
      <c r="C32" s="91"/>
      <c r="D32" s="91"/>
      <c r="E32" s="91"/>
      <c r="F32" s="91"/>
      <c r="G32" s="91"/>
    </row>
    <row r="33" spans="1:7" ht="12" customHeight="1" x14ac:dyDescent="0.3">
      <c r="A33" s="739" t="s">
        <v>105</v>
      </c>
      <c r="B33" s="726"/>
      <c r="C33" s="91"/>
      <c r="D33" s="91"/>
      <c r="E33" s="91"/>
      <c r="F33" s="91"/>
      <c r="G33" s="91"/>
    </row>
    <row r="34" spans="1:7" ht="12" customHeight="1" x14ac:dyDescent="0.3">
      <c r="A34" s="739" t="s">
        <v>106</v>
      </c>
      <c r="B34" s="726"/>
      <c r="C34" s="91"/>
      <c r="D34" s="91"/>
      <c r="E34" s="91"/>
      <c r="F34" s="91"/>
      <c r="G34" s="91"/>
    </row>
    <row r="35" spans="1:7" ht="12" customHeight="1" x14ac:dyDescent="0.3">
      <c r="A35" s="739" t="s">
        <v>412</v>
      </c>
      <c r="B35" s="726"/>
      <c r="C35" s="91"/>
      <c r="D35" s="91"/>
      <c r="E35" s="91"/>
      <c r="F35" s="91"/>
      <c r="G35" s="91"/>
    </row>
    <row r="36" spans="1:7" ht="12" customHeight="1" x14ac:dyDescent="0.3">
      <c r="A36" s="739" t="s">
        <v>413</v>
      </c>
      <c r="B36" s="726"/>
      <c r="C36" s="91"/>
      <c r="D36" s="91"/>
      <c r="E36" s="91"/>
      <c r="F36" s="91"/>
      <c r="G36" s="91"/>
    </row>
    <row r="37" spans="1:7" ht="12" customHeight="1" x14ac:dyDescent="0.3">
      <c r="A37" s="739" t="s">
        <v>414</v>
      </c>
      <c r="B37" s="726"/>
      <c r="C37" s="91"/>
      <c r="D37" s="91"/>
      <c r="E37" s="91"/>
      <c r="F37" s="91"/>
      <c r="G37" s="91"/>
    </row>
    <row r="38" spans="1:7" ht="12" customHeight="1" x14ac:dyDescent="0.3">
      <c r="A38" s="739" t="s">
        <v>415</v>
      </c>
      <c r="B38" s="726"/>
      <c r="C38" s="91"/>
      <c r="D38" s="91"/>
      <c r="E38" s="91"/>
      <c r="F38" s="91"/>
      <c r="G38" s="91"/>
    </row>
    <row r="39" spans="1:7" ht="12" customHeight="1" x14ac:dyDescent="0.3">
      <c r="A39" s="739" t="s">
        <v>416</v>
      </c>
      <c r="B39" s="726"/>
      <c r="C39" s="91"/>
      <c r="D39" s="91"/>
      <c r="E39" s="91"/>
      <c r="F39" s="91"/>
      <c r="G39" s="91"/>
    </row>
    <row r="40" spans="1:7" s="78" customFormat="1" x14ac:dyDescent="0.3">
      <c r="A40" s="731" t="s">
        <v>54</v>
      </c>
      <c r="B40" s="732"/>
      <c r="C40" s="89">
        <f>SUM(C30:C39)</f>
        <v>0</v>
      </c>
      <c r="D40" s="89">
        <f>SUM(D30:D39)</f>
        <v>0</v>
      </c>
      <c r="E40" s="89">
        <f>SUM(E30:E39)</f>
        <v>0</v>
      </c>
      <c r="F40" s="89">
        <f>SUM(F30:F39)</f>
        <v>0</v>
      </c>
      <c r="G40" s="89">
        <f>SUM(G30:G39)</f>
        <v>0</v>
      </c>
    </row>
  </sheetData>
  <mergeCells count="22">
    <mergeCell ref="A6:G6"/>
    <mergeCell ref="A15:B15"/>
    <mergeCell ref="A9:B9"/>
    <mergeCell ref="A10:B10"/>
    <mergeCell ref="A11:B11"/>
    <mergeCell ref="A12:B12"/>
    <mergeCell ref="A13:B13"/>
    <mergeCell ref="A14:B14"/>
    <mergeCell ref="A17:G17"/>
    <mergeCell ref="A27:G27"/>
    <mergeCell ref="A30:B30"/>
    <mergeCell ref="A39:B39"/>
    <mergeCell ref="A40:B40"/>
    <mergeCell ref="A35:B35"/>
    <mergeCell ref="A36:B36"/>
    <mergeCell ref="A37:B37"/>
    <mergeCell ref="A38:B38"/>
    <mergeCell ref="A29:B29"/>
    <mergeCell ref="A31:B31"/>
    <mergeCell ref="A32:B32"/>
    <mergeCell ref="A33:B33"/>
    <mergeCell ref="A34:B34"/>
  </mergeCells>
  <conditionalFormatting sqref="A30:A39">
    <cfRule type="containsText" dxfId="2474" priority="12" operator="containsText" text="ntitulé">
      <formula>NOT(ISERROR(SEARCH("ntitulé",A30)))</formula>
    </cfRule>
    <cfRule type="containsBlanks" dxfId="2473" priority="13">
      <formula>LEN(TRIM(A30))=0</formula>
    </cfRule>
  </conditionalFormatting>
  <conditionalFormatting sqref="A30:B39">
    <cfRule type="containsText" dxfId="2472" priority="11" operator="containsText" text="libre">
      <formula>NOT(ISERROR(SEARCH("libre",A30)))</formula>
    </cfRule>
  </conditionalFormatting>
  <conditionalFormatting sqref="A30:B39">
    <cfRule type="containsText" dxfId="2471" priority="10" operator="containsText" text="détailler">
      <formula>NOT(ISERROR(SEARCH("détailler",A30)))</formula>
    </cfRule>
  </conditionalFormatting>
  <conditionalFormatting sqref="C30:G39">
    <cfRule type="containsText" dxfId="2470" priority="8" operator="containsText" text="ntitulé">
      <formula>NOT(ISERROR(SEARCH("ntitulé",C30)))</formula>
    </cfRule>
    <cfRule type="containsBlanks" dxfId="2469" priority="9">
      <formula>LEN(TRIM(C30))=0</formula>
    </cfRule>
  </conditionalFormatting>
  <conditionalFormatting sqref="C30:G39">
    <cfRule type="containsText" dxfId="2468" priority="7" operator="containsText" text="libre">
      <formula>NOT(ISERROR(SEARCH("libre",C30)))</formula>
    </cfRule>
  </conditionalFormatting>
  <conditionalFormatting sqref="C21:G21">
    <cfRule type="containsText" dxfId="2467" priority="5" operator="containsText" text="ntitulé">
      <formula>NOT(ISERROR(SEARCH("ntitulé",C21)))</formula>
    </cfRule>
    <cfRule type="containsBlanks" dxfId="2466" priority="6">
      <formula>LEN(TRIM(C21))=0</formula>
    </cfRule>
  </conditionalFormatting>
  <conditionalFormatting sqref="C21:G21">
    <cfRule type="containsText" dxfId="2465" priority="4" operator="containsText" text="libre">
      <formula>NOT(ISERROR(SEARCH("libre",C21)))</formula>
    </cfRule>
  </conditionalFormatting>
  <conditionalFormatting sqref="C24:G24">
    <cfRule type="containsText" dxfId="2464" priority="2" operator="containsText" text="ntitulé">
      <formula>NOT(ISERROR(SEARCH("ntitulé",C24)))</formula>
    </cfRule>
    <cfRule type="containsBlanks" dxfId="2463" priority="3">
      <formula>LEN(TRIM(C24))=0</formula>
    </cfRule>
  </conditionalFormatting>
  <conditionalFormatting sqref="C24:G24">
    <cfRule type="containsText" dxfId="2462" priority="1" operator="containsText" text="libre">
      <formula>NOT(ISERROR(SEARCH("libre",C24)))</formula>
    </cfRule>
  </conditionalFormatting>
  <hyperlinks>
    <hyperlink ref="A1" location="TAB00!A1" display="TAB00!A1"/>
    <hyperlink ref="A2" location="'TAB2'!A1" display="Retour TAB2"/>
  </hyperlinks>
  <pageMargins left="0.7" right="0.7" top="0.75" bottom="0.75" header="0.3" footer="0.3"/>
  <pageSetup paperSize="9"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workbookViewId="0">
      <selection activeCell="B24" sqref="B24:Q24"/>
    </sheetView>
  </sheetViews>
  <sheetFormatPr baseColWidth="10" defaultColWidth="9.1640625" defaultRowHeight="13.5" x14ac:dyDescent="0.3"/>
  <cols>
    <col min="1" max="1" width="48.5" style="73" customWidth="1"/>
    <col min="2" max="6" width="16.6640625" style="77" customWidth="1"/>
    <col min="7" max="7" width="21.5" style="73" customWidth="1"/>
    <col min="8" max="16384" width="9.1640625" style="73"/>
  </cols>
  <sheetData>
    <row r="1" spans="1:11" ht="15" x14ac:dyDescent="0.3">
      <c r="A1" s="72" t="s">
        <v>152</v>
      </c>
    </row>
    <row r="2" spans="1:11" ht="15" x14ac:dyDescent="0.3">
      <c r="A2" s="72" t="s">
        <v>509</v>
      </c>
    </row>
    <row r="3" spans="1:11" ht="45" customHeight="1" x14ac:dyDescent="0.3">
      <c r="A3" s="749" t="str">
        <f>TAB00!B53&amp;" : "&amp;TAB00!C53</f>
        <v xml:space="preserve">TAB2.3 : Produits contrôlables issus des tarifs non périodiques </v>
      </c>
      <c r="B3" s="749"/>
      <c r="C3" s="749"/>
      <c r="D3" s="749"/>
      <c r="E3" s="749"/>
      <c r="F3" s="749"/>
      <c r="G3" s="749"/>
      <c r="H3" s="749"/>
      <c r="I3" s="749"/>
      <c r="J3" s="749"/>
      <c r="K3" s="749"/>
    </row>
    <row r="4" spans="1:11" ht="16.5" x14ac:dyDescent="0.3">
      <c r="A4" s="76"/>
      <c r="B4" s="373"/>
      <c r="C4" s="373"/>
      <c r="D4" s="373"/>
      <c r="E4" s="373"/>
      <c r="F4" s="373"/>
      <c r="G4" s="76"/>
    </row>
    <row r="5" spans="1:11" s="184" customFormat="1" ht="27" x14ac:dyDescent="0.3">
      <c r="A5" s="374" t="s">
        <v>2</v>
      </c>
      <c r="B5" s="157" t="s">
        <v>110</v>
      </c>
      <c r="C5" s="157" t="s">
        <v>132</v>
      </c>
      <c r="D5" s="157" t="s">
        <v>299</v>
      </c>
      <c r="E5" s="157" t="s">
        <v>319</v>
      </c>
      <c r="F5" s="157" t="s">
        <v>298</v>
      </c>
      <c r="G5" s="375"/>
    </row>
    <row r="6" spans="1:11" x14ac:dyDescent="0.3">
      <c r="A6" s="376" t="s">
        <v>690</v>
      </c>
      <c r="B6" s="165">
        <f>SUM(B7:B11)</f>
        <v>0</v>
      </c>
      <c r="C6" s="165">
        <f t="shared" ref="C6:F6" si="0">SUM(C7:C11)</f>
        <v>0</v>
      </c>
      <c r="D6" s="165">
        <f t="shared" si="0"/>
        <v>0</v>
      </c>
      <c r="E6" s="165">
        <f t="shared" si="0"/>
        <v>0</v>
      </c>
      <c r="F6" s="165">
        <f t="shared" si="0"/>
        <v>0</v>
      </c>
    </row>
    <row r="7" spans="1:11" x14ac:dyDescent="0.3">
      <c r="A7" s="377" t="s">
        <v>459</v>
      </c>
      <c r="B7" s="270"/>
      <c r="C7" s="270"/>
      <c r="D7" s="270"/>
      <c r="E7" s="270"/>
      <c r="F7" s="270"/>
    </row>
    <row r="8" spans="1:11" x14ac:dyDescent="0.3">
      <c r="A8" s="377" t="s">
        <v>459</v>
      </c>
      <c r="B8" s="270"/>
      <c r="C8" s="270"/>
      <c r="D8" s="270"/>
      <c r="E8" s="270"/>
      <c r="F8" s="270"/>
    </row>
    <row r="9" spans="1:11" x14ac:dyDescent="0.3">
      <c r="A9" s="377" t="s">
        <v>459</v>
      </c>
      <c r="B9" s="270"/>
      <c r="C9" s="270"/>
      <c r="D9" s="270"/>
      <c r="E9" s="270"/>
      <c r="F9" s="270"/>
    </row>
    <row r="10" spans="1:11" x14ac:dyDescent="0.3">
      <c r="A10" s="377" t="s">
        <v>459</v>
      </c>
      <c r="B10" s="270"/>
      <c r="C10" s="270"/>
      <c r="D10" s="270"/>
      <c r="E10" s="270"/>
      <c r="F10" s="270"/>
    </row>
    <row r="11" spans="1:11" x14ac:dyDescent="0.3">
      <c r="A11" s="377" t="s">
        <v>459</v>
      </c>
      <c r="B11" s="270"/>
      <c r="C11" s="270"/>
      <c r="D11" s="270"/>
      <c r="E11" s="270"/>
      <c r="F11" s="270"/>
    </row>
    <row r="12" spans="1:11" x14ac:dyDescent="0.3">
      <c r="A12" s="376" t="s">
        <v>691</v>
      </c>
      <c r="B12" s="165">
        <f>SUM(B13:B17)</f>
        <v>0</v>
      </c>
      <c r="C12" s="165">
        <f t="shared" ref="C12:F12" si="1">SUM(C13:C17)</f>
        <v>0</v>
      </c>
      <c r="D12" s="165">
        <f t="shared" si="1"/>
        <v>0</v>
      </c>
      <c r="E12" s="165">
        <f t="shared" si="1"/>
        <v>0</v>
      </c>
      <c r="F12" s="165">
        <f t="shared" si="1"/>
        <v>0</v>
      </c>
    </row>
    <row r="13" spans="1:11" x14ac:dyDescent="0.3">
      <c r="A13" s="377" t="s">
        <v>459</v>
      </c>
      <c r="B13" s="270"/>
      <c r="C13" s="270"/>
      <c r="D13" s="270"/>
      <c r="E13" s="270"/>
      <c r="F13" s="270"/>
    </row>
    <row r="14" spans="1:11" x14ac:dyDescent="0.3">
      <c r="A14" s="377" t="s">
        <v>459</v>
      </c>
      <c r="B14" s="270"/>
      <c r="C14" s="270"/>
      <c r="D14" s="270"/>
      <c r="E14" s="270"/>
      <c r="F14" s="270"/>
    </row>
    <row r="15" spans="1:11" x14ac:dyDescent="0.3">
      <c r="A15" s="377" t="s">
        <v>459</v>
      </c>
      <c r="B15" s="270"/>
      <c r="C15" s="270"/>
      <c r="D15" s="270"/>
      <c r="E15" s="270"/>
      <c r="F15" s="270"/>
    </row>
    <row r="16" spans="1:11" x14ac:dyDescent="0.3">
      <c r="A16" s="377" t="s">
        <v>459</v>
      </c>
      <c r="B16" s="270"/>
      <c r="C16" s="270"/>
      <c r="D16" s="270"/>
      <c r="E16" s="270"/>
      <c r="F16" s="270"/>
    </row>
    <row r="17" spans="1:6" x14ac:dyDescent="0.3">
      <c r="A17" s="377" t="s">
        <v>459</v>
      </c>
      <c r="B17" s="270"/>
      <c r="C17" s="270"/>
      <c r="D17" s="270"/>
      <c r="E17" s="270"/>
      <c r="F17" s="270"/>
    </row>
    <row r="18" spans="1:6" x14ac:dyDescent="0.3">
      <c r="A18" s="376" t="s">
        <v>692</v>
      </c>
      <c r="B18" s="165">
        <f>SUM(B19:B23)</f>
        <v>0</v>
      </c>
      <c r="C18" s="165">
        <f t="shared" ref="C18:F18" si="2">SUM(C19:C23)</f>
        <v>0</v>
      </c>
      <c r="D18" s="165">
        <f t="shared" si="2"/>
        <v>0</v>
      </c>
      <c r="E18" s="165">
        <f t="shared" si="2"/>
        <v>0</v>
      </c>
      <c r="F18" s="165">
        <f t="shared" si="2"/>
        <v>0</v>
      </c>
    </row>
    <row r="19" spans="1:6" x14ac:dyDescent="0.3">
      <c r="A19" s="377" t="s">
        <v>459</v>
      </c>
      <c r="B19" s="270"/>
      <c r="C19" s="270"/>
      <c r="D19" s="270"/>
      <c r="E19" s="270"/>
      <c r="F19" s="270"/>
    </row>
    <row r="20" spans="1:6" x14ac:dyDescent="0.3">
      <c r="A20" s="377" t="s">
        <v>459</v>
      </c>
      <c r="B20" s="270"/>
      <c r="C20" s="270"/>
      <c r="D20" s="270"/>
      <c r="E20" s="270"/>
      <c r="F20" s="270"/>
    </row>
    <row r="21" spans="1:6" x14ac:dyDescent="0.3">
      <c r="A21" s="377" t="s">
        <v>459</v>
      </c>
      <c r="B21" s="270"/>
      <c r="C21" s="270"/>
      <c r="D21" s="270"/>
      <c r="E21" s="270"/>
      <c r="F21" s="270"/>
    </row>
    <row r="22" spans="1:6" x14ac:dyDescent="0.3">
      <c r="A22" s="377" t="s">
        <v>459</v>
      </c>
      <c r="B22" s="270"/>
      <c r="C22" s="270"/>
      <c r="D22" s="270"/>
      <c r="E22" s="270"/>
      <c r="F22" s="270"/>
    </row>
    <row r="23" spans="1:6" x14ac:dyDescent="0.3">
      <c r="A23" s="377" t="s">
        <v>459</v>
      </c>
      <c r="B23" s="270"/>
      <c r="C23" s="270"/>
      <c r="D23" s="270"/>
      <c r="E23" s="270"/>
      <c r="F23" s="270"/>
    </row>
    <row r="24" spans="1:6" x14ac:dyDescent="0.3">
      <c r="A24" s="376" t="s">
        <v>349</v>
      </c>
      <c r="B24" s="165">
        <f>SUM(B25:B29)</f>
        <v>0</v>
      </c>
      <c r="C24" s="165">
        <f t="shared" ref="C24" si="3">SUM(C25:C29)</f>
        <v>0</v>
      </c>
      <c r="D24" s="165">
        <f t="shared" ref="D24" si="4">SUM(D25:D29)</f>
        <v>0</v>
      </c>
      <c r="E24" s="165">
        <f t="shared" ref="E24" si="5">SUM(E25:E29)</f>
        <v>0</v>
      </c>
      <c r="F24" s="165">
        <f t="shared" ref="F24" si="6">SUM(F25:F29)</f>
        <v>0</v>
      </c>
    </row>
    <row r="25" spans="1:6" x14ac:dyDescent="0.3">
      <c r="A25" s="377" t="s">
        <v>459</v>
      </c>
      <c r="B25" s="270"/>
      <c r="C25" s="270"/>
      <c r="D25" s="270"/>
      <c r="E25" s="270"/>
      <c r="F25" s="270"/>
    </row>
    <row r="26" spans="1:6" x14ac:dyDescent="0.3">
      <c r="A26" s="377" t="s">
        <v>459</v>
      </c>
      <c r="B26" s="270"/>
      <c r="C26" s="270"/>
      <c r="D26" s="270"/>
      <c r="E26" s="270"/>
      <c r="F26" s="270"/>
    </row>
    <row r="27" spans="1:6" x14ac:dyDescent="0.3">
      <c r="A27" s="377" t="s">
        <v>459</v>
      </c>
      <c r="B27" s="270"/>
      <c r="C27" s="270"/>
      <c r="D27" s="270"/>
      <c r="E27" s="270"/>
      <c r="F27" s="270"/>
    </row>
    <row r="28" spans="1:6" x14ac:dyDescent="0.3">
      <c r="A28" s="377" t="s">
        <v>459</v>
      </c>
      <c r="B28" s="270"/>
      <c r="C28" s="270"/>
      <c r="D28" s="270"/>
      <c r="E28" s="270"/>
      <c r="F28" s="270"/>
    </row>
    <row r="29" spans="1:6" x14ac:dyDescent="0.3">
      <c r="A29" s="377" t="s">
        <v>459</v>
      </c>
      <c r="B29" s="270"/>
      <c r="C29" s="270"/>
      <c r="D29" s="270"/>
      <c r="E29" s="270"/>
      <c r="F29" s="270"/>
    </row>
    <row r="30" spans="1:6" x14ac:dyDescent="0.3">
      <c r="A30" s="376" t="s">
        <v>689</v>
      </c>
      <c r="B30" s="165">
        <f>SUM(B31:B35)</f>
        <v>0</v>
      </c>
      <c r="C30" s="165">
        <f t="shared" ref="C30" si="7">SUM(C31:C35)</f>
        <v>0</v>
      </c>
      <c r="D30" s="165">
        <f t="shared" ref="D30" si="8">SUM(D31:D35)</f>
        <v>0</v>
      </c>
      <c r="E30" s="165">
        <f t="shared" ref="E30" si="9">SUM(E31:E35)</f>
        <v>0</v>
      </c>
      <c r="F30" s="165">
        <f t="shared" ref="F30" si="10">SUM(F31:F35)</f>
        <v>0</v>
      </c>
    </row>
    <row r="31" spans="1:6" x14ac:dyDescent="0.3">
      <c r="A31" s="377" t="s">
        <v>459</v>
      </c>
      <c r="B31" s="270"/>
      <c r="C31" s="270"/>
      <c r="D31" s="270"/>
      <c r="E31" s="270"/>
      <c r="F31" s="270"/>
    </row>
    <row r="32" spans="1:6" x14ac:dyDescent="0.3">
      <c r="A32" s="377" t="s">
        <v>459</v>
      </c>
      <c r="B32" s="270"/>
      <c r="C32" s="270"/>
      <c r="D32" s="270"/>
      <c r="E32" s="270"/>
      <c r="F32" s="270"/>
    </row>
    <row r="33" spans="1:6" x14ac:dyDescent="0.3">
      <c r="A33" s="377" t="s">
        <v>459</v>
      </c>
      <c r="B33" s="270"/>
      <c r="C33" s="270"/>
      <c r="D33" s="270"/>
      <c r="E33" s="270"/>
      <c r="F33" s="270"/>
    </row>
    <row r="34" spans="1:6" x14ac:dyDescent="0.3">
      <c r="A34" s="377" t="s">
        <v>459</v>
      </c>
      <c r="B34" s="270"/>
      <c r="C34" s="270"/>
      <c r="D34" s="270"/>
      <c r="E34" s="270"/>
      <c r="F34" s="270"/>
    </row>
    <row r="35" spans="1:6" x14ac:dyDescent="0.3">
      <c r="A35" s="377" t="s">
        <v>459</v>
      </c>
      <c r="B35" s="270"/>
      <c r="C35" s="270"/>
      <c r="D35" s="270"/>
      <c r="E35" s="270"/>
      <c r="F35" s="270"/>
    </row>
    <row r="36" spans="1:6" x14ac:dyDescent="0.3">
      <c r="B36" s="73"/>
      <c r="C36" s="73"/>
      <c r="D36" s="73"/>
      <c r="E36" s="73"/>
      <c r="F36" s="73"/>
    </row>
    <row r="37" spans="1:6" x14ac:dyDescent="0.3">
      <c r="A37" s="378" t="s">
        <v>54</v>
      </c>
      <c r="B37" s="89">
        <f>SUM(B6,B12,B18,B24,B30)</f>
        <v>0</v>
      </c>
      <c r="C37" s="89">
        <f t="shared" ref="C37:F37" si="11">SUM(C6,C12,C18,C24,C30)</f>
        <v>0</v>
      </c>
      <c r="D37" s="89">
        <f t="shared" si="11"/>
        <v>0</v>
      </c>
      <c r="E37" s="89">
        <f t="shared" si="11"/>
        <v>0</v>
      </c>
      <c r="F37" s="89">
        <f t="shared" si="11"/>
        <v>0</v>
      </c>
    </row>
    <row r="38" spans="1:6" s="184" customFormat="1" ht="27" x14ac:dyDescent="0.3">
      <c r="A38" s="77" t="s">
        <v>768</v>
      </c>
      <c r="B38" s="165">
        <f>'TAB2'!D32</f>
        <v>0</v>
      </c>
      <c r="C38" s="165">
        <f>'TAB2'!G32</f>
        <v>0</v>
      </c>
      <c r="D38" s="165">
        <f>'TAB2'!J32</f>
        <v>0</v>
      </c>
      <c r="E38" s="165">
        <f>'TAB2'!M32</f>
        <v>0</v>
      </c>
      <c r="F38" s="165">
        <f>'TAB2'!P32</f>
        <v>0</v>
      </c>
    </row>
    <row r="39" spans="1:6" ht="40.5" x14ac:dyDescent="0.3">
      <c r="A39" s="125" t="s">
        <v>907</v>
      </c>
      <c r="B39" s="379">
        <f>B37-B38</f>
        <v>0</v>
      </c>
      <c r="C39" s="379">
        <f t="shared" ref="C39:F39" si="12">C37-C38</f>
        <v>0</v>
      </c>
      <c r="D39" s="379">
        <f t="shared" si="12"/>
        <v>0</v>
      </c>
      <c r="E39" s="379">
        <f t="shared" si="12"/>
        <v>0</v>
      </c>
      <c r="F39" s="379">
        <f t="shared" si="12"/>
        <v>0</v>
      </c>
    </row>
  </sheetData>
  <mergeCells count="1">
    <mergeCell ref="A3:K3"/>
  </mergeCells>
  <conditionalFormatting sqref="B7:F11">
    <cfRule type="containsText" dxfId="2461" priority="44" operator="containsText" text="ntitulé">
      <formula>NOT(ISERROR(SEARCH("ntitulé",B7)))</formula>
    </cfRule>
    <cfRule type="containsBlanks" dxfId="2460" priority="45">
      <formula>LEN(TRIM(B7))=0</formula>
    </cfRule>
  </conditionalFormatting>
  <conditionalFormatting sqref="B7:F11">
    <cfRule type="containsText" dxfId="2459" priority="43" operator="containsText" text="libre">
      <formula>NOT(ISERROR(SEARCH("libre",B7)))</formula>
    </cfRule>
  </conditionalFormatting>
  <conditionalFormatting sqref="A7:A11">
    <cfRule type="containsText" dxfId="2458" priority="41" operator="containsText" text="ntitulé">
      <formula>NOT(ISERROR(SEARCH("ntitulé",A7)))</formula>
    </cfRule>
    <cfRule type="containsBlanks" dxfId="2457" priority="42">
      <formula>LEN(TRIM(A7))=0</formula>
    </cfRule>
  </conditionalFormatting>
  <conditionalFormatting sqref="A7:A11">
    <cfRule type="containsText" dxfId="2456" priority="40" operator="containsText" text="libre">
      <formula>NOT(ISERROR(SEARCH("libre",A7)))</formula>
    </cfRule>
  </conditionalFormatting>
  <conditionalFormatting sqref="A7:A11">
    <cfRule type="containsText" dxfId="2455" priority="38" operator="containsText" text="ntitulé">
      <formula>NOT(ISERROR(SEARCH("ntitulé",A7)))</formula>
    </cfRule>
    <cfRule type="containsBlanks" dxfId="2454" priority="39">
      <formula>LEN(TRIM(A7))=0</formula>
    </cfRule>
  </conditionalFormatting>
  <conditionalFormatting sqref="A7:A11">
    <cfRule type="containsText" dxfId="2453" priority="37" operator="containsText" text="libre">
      <formula>NOT(ISERROR(SEARCH("libre",A7)))</formula>
    </cfRule>
  </conditionalFormatting>
  <conditionalFormatting sqref="B13:F17">
    <cfRule type="containsText" dxfId="2452" priority="35" operator="containsText" text="ntitulé">
      <formula>NOT(ISERROR(SEARCH("ntitulé",B13)))</formula>
    </cfRule>
    <cfRule type="containsBlanks" dxfId="2451" priority="36">
      <formula>LEN(TRIM(B13))=0</formula>
    </cfRule>
  </conditionalFormatting>
  <conditionalFormatting sqref="B13:F17">
    <cfRule type="containsText" dxfId="2450" priority="34" operator="containsText" text="libre">
      <formula>NOT(ISERROR(SEARCH("libre",B13)))</formula>
    </cfRule>
  </conditionalFormatting>
  <conditionalFormatting sqref="A13:A17">
    <cfRule type="containsText" dxfId="2449" priority="32" operator="containsText" text="ntitulé">
      <formula>NOT(ISERROR(SEARCH("ntitulé",A13)))</formula>
    </cfRule>
    <cfRule type="containsBlanks" dxfId="2448" priority="33">
      <formula>LEN(TRIM(A13))=0</formula>
    </cfRule>
  </conditionalFormatting>
  <conditionalFormatting sqref="A13:A17">
    <cfRule type="containsText" dxfId="2447" priority="31" operator="containsText" text="libre">
      <formula>NOT(ISERROR(SEARCH("libre",A13)))</formula>
    </cfRule>
  </conditionalFormatting>
  <conditionalFormatting sqref="A13:A17">
    <cfRule type="containsText" dxfId="2446" priority="29" operator="containsText" text="ntitulé">
      <formula>NOT(ISERROR(SEARCH("ntitulé",A13)))</formula>
    </cfRule>
    <cfRule type="containsBlanks" dxfId="2445" priority="30">
      <formula>LEN(TRIM(A13))=0</formula>
    </cfRule>
  </conditionalFormatting>
  <conditionalFormatting sqref="A13:A17">
    <cfRule type="containsText" dxfId="2444" priority="28" operator="containsText" text="libre">
      <formula>NOT(ISERROR(SEARCH("libre",A13)))</formula>
    </cfRule>
  </conditionalFormatting>
  <conditionalFormatting sqref="B19:F23">
    <cfRule type="containsText" dxfId="2443" priority="26" operator="containsText" text="ntitulé">
      <formula>NOT(ISERROR(SEARCH("ntitulé",B19)))</formula>
    </cfRule>
    <cfRule type="containsBlanks" dxfId="2442" priority="27">
      <formula>LEN(TRIM(B19))=0</formula>
    </cfRule>
  </conditionalFormatting>
  <conditionalFormatting sqref="B19:F23">
    <cfRule type="containsText" dxfId="2441" priority="25" operator="containsText" text="libre">
      <formula>NOT(ISERROR(SEARCH("libre",B19)))</formula>
    </cfRule>
  </conditionalFormatting>
  <conditionalFormatting sqref="A19:A23">
    <cfRule type="containsText" dxfId="2440" priority="23" operator="containsText" text="ntitulé">
      <formula>NOT(ISERROR(SEARCH("ntitulé",A19)))</formula>
    </cfRule>
    <cfRule type="containsBlanks" dxfId="2439" priority="24">
      <formula>LEN(TRIM(A19))=0</formula>
    </cfRule>
  </conditionalFormatting>
  <conditionalFormatting sqref="A19:A23">
    <cfRule type="containsText" dxfId="2438" priority="22" operator="containsText" text="libre">
      <formula>NOT(ISERROR(SEARCH("libre",A19)))</formula>
    </cfRule>
  </conditionalFormatting>
  <conditionalFormatting sqref="A19:A23">
    <cfRule type="containsText" dxfId="2437" priority="20" operator="containsText" text="ntitulé">
      <formula>NOT(ISERROR(SEARCH("ntitulé",A19)))</formula>
    </cfRule>
    <cfRule type="containsBlanks" dxfId="2436" priority="21">
      <formula>LEN(TRIM(A19))=0</formula>
    </cfRule>
  </conditionalFormatting>
  <conditionalFormatting sqref="A19:A23">
    <cfRule type="containsText" dxfId="2435" priority="19" operator="containsText" text="libre">
      <formula>NOT(ISERROR(SEARCH("libre",A19)))</formula>
    </cfRule>
  </conditionalFormatting>
  <conditionalFormatting sqref="B25:F29">
    <cfRule type="containsText" dxfId="2434" priority="17" operator="containsText" text="ntitulé">
      <formula>NOT(ISERROR(SEARCH("ntitulé",B25)))</formula>
    </cfRule>
    <cfRule type="containsBlanks" dxfId="2433" priority="18">
      <formula>LEN(TRIM(B25))=0</formula>
    </cfRule>
  </conditionalFormatting>
  <conditionalFormatting sqref="B25:F29">
    <cfRule type="containsText" dxfId="2432" priority="16" operator="containsText" text="libre">
      <formula>NOT(ISERROR(SEARCH("libre",B25)))</formula>
    </cfRule>
  </conditionalFormatting>
  <conditionalFormatting sqref="A25:A29">
    <cfRule type="containsText" dxfId="2431" priority="14" operator="containsText" text="ntitulé">
      <formula>NOT(ISERROR(SEARCH("ntitulé",A25)))</formula>
    </cfRule>
    <cfRule type="containsBlanks" dxfId="2430" priority="15">
      <formula>LEN(TRIM(A25))=0</formula>
    </cfRule>
  </conditionalFormatting>
  <conditionalFormatting sqref="A25:A29">
    <cfRule type="containsText" dxfId="2429" priority="13" operator="containsText" text="libre">
      <formula>NOT(ISERROR(SEARCH("libre",A25)))</formula>
    </cfRule>
  </conditionalFormatting>
  <conditionalFormatting sqref="A25:A29">
    <cfRule type="containsText" dxfId="2428" priority="11" operator="containsText" text="ntitulé">
      <formula>NOT(ISERROR(SEARCH("ntitulé",A25)))</formula>
    </cfRule>
    <cfRule type="containsBlanks" dxfId="2427" priority="12">
      <formula>LEN(TRIM(A25))=0</formula>
    </cfRule>
  </conditionalFormatting>
  <conditionalFormatting sqref="A25:A29">
    <cfRule type="containsText" dxfId="2426" priority="10" operator="containsText" text="libre">
      <formula>NOT(ISERROR(SEARCH("libre",A25)))</formula>
    </cfRule>
  </conditionalFormatting>
  <conditionalFormatting sqref="A31:A35">
    <cfRule type="containsText" dxfId="2425" priority="1" operator="containsText" text="libre">
      <formula>NOT(ISERROR(SEARCH("libre",A31)))</formula>
    </cfRule>
  </conditionalFormatting>
  <conditionalFormatting sqref="B31:F35">
    <cfRule type="containsText" dxfId="2424" priority="8" operator="containsText" text="ntitulé">
      <formula>NOT(ISERROR(SEARCH("ntitulé",B31)))</formula>
    </cfRule>
    <cfRule type="containsBlanks" dxfId="2423" priority="9">
      <formula>LEN(TRIM(B31))=0</formula>
    </cfRule>
  </conditionalFormatting>
  <conditionalFormatting sqref="B31:F35">
    <cfRule type="containsText" dxfId="2422" priority="7" operator="containsText" text="libre">
      <formula>NOT(ISERROR(SEARCH("libre",B31)))</formula>
    </cfRule>
  </conditionalFormatting>
  <conditionalFormatting sqref="A31:A35">
    <cfRule type="containsText" dxfId="2421" priority="5" operator="containsText" text="ntitulé">
      <formula>NOT(ISERROR(SEARCH("ntitulé",A31)))</formula>
    </cfRule>
    <cfRule type="containsBlanks" dxfId="2420" priority="6">
      <formula>LEN(TRIM(A31))=0</formula>
    </cfRule>
  </conditionalFormatting>
  <conditionalFormatting sqref="A31:A35">
    <cfRule type="containsText" dxfId="2419" priority="4" operator="containsText" text="libre">
      <formula>NOT(ISERROR(SEARCH("libre",A31)))</formula>
    </cfRule>
  </conditionalFormatting>
  <conditionalFormatting sqref="A31:A35">
    <cfRule type="containsText" dxfId="2418" priority="2" operator="containsText" text="ntitulé">
      <formula>NOT(ISERROR(SEARCH("ntitulé",A31)))</formula>
    </cfRule>
    <cfRule type="containsBlanks" dxfId="2417" priority="3">
      <formula>LEN(TRIM(A31))=0</formula>
    </cfRule>
  </conditionalFormatting>
  <hyperlinks>
    <hyperlink ref="A1" location="TAB00!A1" display="TAB00!A1"/>
    <hyperlink ref="A2" location="'TAB2'!A1" display="Retour TAB2"/>
  </hyperlinks>
  <pageMargins left="0.7" right="0.7" top="0.75" bottom="0.75" header="0.3" footer="0.3"/>
  <pageSetup paperSize="9" scale="88" orientation="portrait" verticalDpi="3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45</vt:i4>
      </vt:variant>
      <vt:variant>
        <vt:lpstr>Plages nommées</vt:lpstr>
      </vt:variant>
      <vt:variant>
        <vt:i4>45</vt:i4>
      </vt:variant>
    </vt:vector>
  </HeadingPairs>
  <TitlesOfParts>
    <vt:vector size="90" baseType="lpstr">
      <vt:lpstr>TAB00</vt:lpstr>
      <vt:lpstr>TAB A</vt:lpstr>
      <vt:lpstr>TAB B</vt:lpstr>
      <vt:lpstr>TAB C</vt:lpstr>
      <vt:lpstr>TAB1</vt:lpstr>
      <vt:lpstr>TAB2</vt:lpstr>
      <vt:lpstr>TAB2.1</vt:lpstr>
      <vt:lpstr>TAB2.2</vt:lpstr>
      <vt:lpstr>TAB2.3</vt:lpstr>
      <vt:lpstr>TAB3</vt:lpstr>
      <vt:lpstr>TAB4</vt:lpstr>
      <vt:lpstr>TAB4.1</vt:lpstr>
      <vt:lpstr>TAB4.2</vt:lpstr>
      <vt:lpstr>TAB4.3</vt:lpstr>
      <vt:lpstr>TAB4.4</vt:lpstr>
      <vt:lpstr>TAB4.5</vt:lpstr>
      <vt:lpstr>TAB4.6</vt:lpstr>
      <vt:lpstr>TAB5</vt:lpstr>
      <vt:lpstr>TAB5.1</vt:lpstr>
      <vt:lpstr>TAB5.2</vt:lpstr>
      <vt:lpstr>TAB5.3</vt:lpstr>
      <vt:lpstr>TAB5.4</vt:lpstr>
      <vt:lpstr>TAB5.5</vt:lpstr>
      <vt:lpstr>TAB5.6</vt:lpstr>
      <vt:lpstr>TAB5.7</vt:lpstr>
      <vt:lpstr>TAB5.8</vt:lpstr>
      <vt:lpstr>TAB5.9</vt:lpstr>
      <vt:lpstr>TAB5.10</vt:lpstr>
      <vt:lpstr>TAB5.11</vt:lpstr>
      <vt:lpstr>TAB5.12</vt:lpstr>
      <vt:lpstr>TAB5.13</vt:lpstr>
      <vt:lpstr>TAB5.14</vt:lpstr>
      <vt:lpstr>TAB5.15</vt:lpstr>
      <vt:lpstr>TAB6</vt:lpstr>
      <vt:lpstr>TAB6.1</vt:lpstr>
      <vt:lpstr>TAB6.2</vt:lpstr>
      <vt:lpstr>TAB6.3</vt:lpstr>
      <vt:lpstr>TAB7</vt:lpstr>
      <vt:lpstr>TAB8</vt:lpstr>
      <vt:lpstr>TAB9</vt:lpstr>
      <vt:lpstr>TAB9.1</vt:lpstr>
      <vt:lpstr>TAB9.2</vt:lpstr>
      <vt:lpstr>TAB9.3</vt:lpstr>
      <vt:lpstr>TAB10</vt:lpstr>
      <vt:lpstr>TAB10.1</vt:lpstr>
      <vt:lpstr>'TAB A'!Zone_d_impression</vt:lpstr>
      <vt:lpstr>'TAB B'!Zone_d_impression</vt:lpstr>
      <vt:lpstr>'TAB C'!Zone_d_impression</vt:lpstr>
      <vt:lpstr>TAB00!Zone_d_impression</vt:lpstr>
      <vt:lpstr>'TAB1'!Zone_d_impression</vt:lpstr>
      <vt:lpstr>'TAB10'!Zone_d_impression</vt:lpstr>
      <vt:lpstr>TAB10.1!Zone_d_impression</vt:lpstr>
      <vt:lpstr>'TAB2'!Zone_d_impression</vt:lpstr>
      <vt:lpstr>TAB2.1!Zone_d_impression</vt:lpstr>
      <vt:lpstr>TAB2.2!Zone_d_impression</vt:lpstr>
      <vt:lpstr>TAB2.3!Zone_d_impression</vt:lpstr>
      <vt:lpstr>'TAB3'!Zone_d_impression</vt:lpstr>
      <vt:lpstr>'TAB4'!Zone_d_impression</vt:lpstr>
      <vt:lpstr>TAB4.1!Zone_d_impression</vt:lpstr>
      <vt:lpstr>TAB4.2!Zone_d_impression</vt:lpstr>
      <vt:lpstr>TAB4.3!Zone_d_impression</vt:lpstr>
      <vt:lpstr>TAB4.4!Zone_d_impression</vt:lpstr>
      <vt:lpstr>TAB4.5!Zone_d_impression</vt:lpstr>
      <vt:lpstr>TAB4.6!Zone_d_impression</vt:lpstr>
      <vt:lpstr>'TAB5'!Zone_d_impression</vt:lpstr>
      <vt:lpstr>TAB5.1!Zone_d_impression</vt:lpstr>
      <vt:lpstr>TAB5.10!Zone_d_impression</vt:lpstr>
      <vt:lpstr>TAB5.11!Zone_d_impression</vt:lpstr>
      <vt:lpstr>TAB5.12!Zone_d_impression</vt:lpstr>
      <vt:lpstr>TAB5.13!Zone_d_impression</vt:lpstr>
      <vt:lpstr>TAB5.14!Zone_d_impression</vt:lpstr>
      <vt:lpstr>TAB5.15!Zone_d_impression</vt:lpstr>
      <vt:lpstr>TAB5.2!Zone_d_impression</vt:lpstr>
      <vt:lpstr>TAB5.3!Zone_d_impression</vt:lpstr>
      <vt:lpstr>TAB5.4!Zone_d_impression</vt:lpstr>
      <vt:lpstr>TAB5.5!Zone_d_impression</vt:lpstr>
      <vt:lpstr>TAB5.6!Zone_d_impression</vt:lpstr>
      <vt:lpstr>TAB5.7!Zone_d_impression</vt:lpstr>
      <vt:lpstr>TAB5.8!Zone_d_impression</vt:lpstr>
      <vt:lpstr>TAB5.9!Zone_d_impression</vt:lpstr>
      <vt:lpstr>'TAB6'!Zone_d_impression</vt:lpstr>
      <vt:lpstr>TAB6.1!Zone_d_impression</vt:lpstr>
      <vt:lpstr>TAB6.2!Zone_d_impression</vt:lpstr>
      <vt:lpstr>TAB6.3!Zone_d_impression</vt:lpstr>
      <vt:lpstr>'TAB7'!Zone_d_impression</vt:lpstr>
      <vt:lpstr>'TAB8'!Zone_d_impression</vt:lpstr>
      <vt:lpstr>'TAB9'!Zone_d_impression</vt:lpstr>
      <vt:lpstr>TAB9.1!Zone_d_impression</vt:lpstr>
      <vt:lpstr>TAB9.2!Zone_d_impression</vt:lpstr>
      <vt:lpstr>TAB9.3!Zone_d_impression</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dcterms:created xsi:type="dcterms:W3CDTF">2017-01-19T09:44:33Z</dcterms:created>
  <dcterms:modified xsi:type="dcterms:W3CDTF">2017-07-17T13:07:35Z</dcterms:modified>
</cp:coreProperties>
</file>