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finalisés\"/>
    </mc:Choice>
  </mc:AlternateContent>
  <bookViews>
    <workbookView xWindow="0" yWindow="0" windowWidth="23040" windowHeight="8370" tabRatio="867"/>
  </bookViews>
  <sheets>
    <sheet name="TAB00" sheetId="16" r:id="rId1"/>
    <sheet name="TAB A" sheetId="64" r:id="rId2"/>
    <sheet name="TAB B" sheetId="75" r:id="rId3"/>
    <sheet name="TAB C" sheetId="65" r:id="rId4"/>
    <sheet name="TAB1" sheetId="5" r:id="rId5"/>
    <sheet name="TAB2" sheetId="1" r:id="rId6"/>
    <sheet name="TAB2.1" sheetId="61" r:id="rId7"/>
    <sheet name="TAB2.2" sheetId="62" r:id="rId8"/>
    <sheet name="TAB2.3" sheetId="73" r:id="rId9"/>
    <sheet name="TAB3" sheetId="6" r:id="rId10"/>
    <sheet name="TAB4" sheetId="66" r:id="rId11"/>
    <sheet name="TAB4.1" sheetId="2" r:id="rId12"/>
    <sheet name="TAB4.2" sheetId="8" r:id="rId13"/>
    <sheet name="TAB4.3" sheetId="3" r:id="rId14"/>
    <sheet name="TAB4.4" sheetId="9" r:id="rId15"/>
    <sheet name="TAB4.7" sheetId="55" r:id="rId16"/>
    <sheet name="TAB5" sheetId="26" r:id="rId17"/>
    <sheet name="TAB5.3" sheetId="37" r:id="rId18"/>
    <sheet name="TAB5.4" sheetId="48" r:id="rId19"/>
    <sheet name="TAB5.5" sheetId="44" r:id="rId20"/>
    <sheet name="TAB5.6" sheetId="45" r:id="rId21"/>
    <sheet name="TAB5.7" sheetId="60" r:id="rId22"/>
    <sheet name="TAB5.8" sheetId="59" r:id="rId23"/>
    <sheet name="TAB5.9" sheetId="51" r:id="rId24"/>
    <sheet name="TAB5.10" sheetId="52" r:id="rId25"/>
    <sheet name="TAB5.12" sheetId="69" r:id="rId26"/>
    <sheet name="TAB5.15" sheetId="70" r:id="rId27"/>
    <sheet name="TAB5.16" sheetId="71" r:id="rId28"/>
    <sheet name="TAB6" sheetId="14" r:id="rId29"/>
    <sheet name="TAB6.1" sheetId="30" r:id="rId30"/>
    <sheet name="TAB6.2" sheetId="56" r:id="rId31"/>
    <sheet name="TAB6.3" sheetId="74" r:id="rId32"/>
    <sheet name="TAB7" sheetId="58" r:id="rId33"/>
    <sheet name="TAB8" sheetId="32" r:id="rId34"/>
    <sheet name="TAB9" sheetId="38" r:id="rId35"/>
    <sheet name="TAB9.1" sheetId="39" r:id="rId36"/>
    <sheet name="TAB9.2" sheetId="40" r:id="rId37"/>
    <sheet name="TAB9.3" sheetId="42" r:id="rId38"/>
    <sheet name="TAB10" sheetId="33" r:id="rId39"/>
    <sheet name="TAB10.1" sheetId="63" r:id="rId40"/>
  </sheets>
  <externalReferences>
    <externalReference r:id="rId41"/>
  </externalReferences>
  <definedNames>
    <definedName name="_xlnm._FilterDatabase" localSheetId="39" hidden="1">TAB10.1!#REF!</definedName>
    <definedName name="_xlnm._FilterDatabase" localSheetId="29" hidden="1">TAB6.1!$A$7:$AK$174</definedName>
    <definedName name="_xlnm._FilterDatabase" localSheetId="30" hidden="1">TAB6.2!$A$7:$AJ$577</definedName>
    <definedName name="_xlnm._FilterDatabase" localSheetId="34" hidden="1">'TAB9'!$A$8:$X$228</definedName>
    <definedName name="_xlnm.Print_Area" localSheetId="1">'TAB A'!$A$1:$C$30</definedName>
    <definedName name="_xlnm.Print_Area" localSheetId="3">'TAB C'!$A$1:$D$36</definedName>
    <definedName name="_xlnm.Print_Area" localSheetId="0">TAB00!$A$1:$L$93</definedName>
    <definedName name="_xlnm.Print_Area" localSheetId="4">'TAB1'!$A$3:$I$60</definedName>
    <definedName name="_xlnm.Print_Area" localSheetId="38">'TAB10'!$A$4:$L$64</definedName>
    <definedName name="_xlnm.Print_Area" localSheetId="39">TAB10.1!$A$3:$P$231</definedName>
    <definedName name="_xlnm.Print_Area" localSheetId="6">TAB2.1!$A$3:$M$49</definedName>
    <definedName name="_xlnm.Print_Area" localSheetId="7">TAB2.2!$A$3:$G$41</definedName>
    <definedName name="_xlnm.Print_Area" localSheetId="8">TAB2.3!$A$3:$G$27</definedName>
    <definedName name="_xlnm.Print_Area" localSheetId="9">'TAB3'!$A$3:$J$45</definedName>
    <definedName name="_xlnm.Print_Area" localSheetId="10">'TAB4'!$A$1:$S$34</definedName>
    <definedName name="_xlnm.Print_Area" localSheetId="11">TAB4.1!$A$3:$T$49</definedName>
    <definedName name="_xlnm.Print_Area" localSheetId="12">TAB4.2!$A$3:$T$49</definedName>
    <definedName name="_xlnm.Print_Area" localSheetId="13">TAB4.3!$A$3:$T$49</definedName>
    <definedName name="_xlnm.Print_Area" localSheetId="14">TAB4.4!$A$3:$S$50</definedName>
    <definedName name="_xlnm.Print_Area" localSheetId="15">TAB4.7!$A$3:$S$26</definedName>
    <definedName name="_xlnm.Print_Area" localSheetId="16">'TAB5'!$A$3:$O$28</definedName>
    <definedName name="_xlnm.Print_Area" localSheetId="24">TAB5.10!$A$3:$R$32</definedName>
    <definedName name="_xlnm.Print_Area" localSheetId="25">TAB5.12!$A$3:$Q$37</definedName>
    <definedName name="_xlnm.Print_Area" localSheetId="26">TAB5.15!$A$3:$P$23</definedName>
    <definedName name="_xlnm.Print_Area" localSheetId="17">TAB5.3!$A$3:$Q$35</definedName>
    <definedName name="_xlnm.Print_Area" localSheetId="18">TAB5.4!$A$3:$Q$15</definedName>
    <definedName name="_xlnm.Print_Area" localSheetId="19">TAB5.5!$A$3:$H$42</definedName>
    <definedName name="_xlnm.Print_Area" localSheetId="20">TAB5.6!$A$3:$Q$29</definedName>
    <definedName name="_xlnm.Print_Area" localSheetId="21">TAB5.7!$A$3:$J$46</definedName>
    <definedName name="_xlnm.Print_Area" localSheetId="22">TAB5.8!$A$3:$S$37</definedName>
    <definedName name="_xlnm.Print_Area" localSheetId="23">TAB5.9!$A$3:$R$31</definedName>
    <definedName name="_xlnm.Print_Area" localSheetId="28">'TAB6'!$A$3:$T$94</definedName>
    <definedName name="_xlnm.Print_Area" localSheetId="29">TAB6.1!$A$3:$S$174</definedName>
    <definedName name="_xlnm.Print_Area" localSheetId="30">TAB6.2!$A$3:$S$175</definedName>
    <definedName name="_xlnm.Print_Area" localSheetId="31">TAB6.3!$A$3:$G$27</definedName>
    <definedName name="_xlnm.Print_Area" localSheetId="32">'TAB7'!$A$4:$F$21</definedName>
    <definedName name="_xlnm.Print_Area" localSheetId="33">'TAB8'!$A$1:$L$80</definedName>
    <definedName name="_xlnm.Print_Area" localSheetId="34">'TAB9'!$A$1:$V$228</definedName>
    <definedName name="_xlnm.Print_Area" localSheetId="35">TAB9.1!$A$3:$S$23</definedName>
    <definedName name="_xlnm.Print_Area" localSheetId="36">TAB9.2!$A$3:$S$49</definedName>
    <definedName name="_xlnm.Print_Area" localSheetId="37">TAB9.3!$A$3:$Q$60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8" l="1"/>
  <c r="B53" i="75" l="1"/>
  <c r="B52" i="75"/>
  <c r="C30" i="44" l="1"/>
  <c r="A25" i="62" l="1"/>
  <c r="G30" i="59" l="1"/>
  <c r="H29" i="59"/>
  <c r="H28" i="59"/>
  <c r="H27" i="59"/>
  <c r="H26" i="59"/>
  <c r="H25" i="59"/>
  <c r="H24" i="59"/>
  <c r="H23" i="59"/>
  <c r="H22" i="59"/>
  <c r="H21" i="59"/>
  <c r="H20" i="59"/>
  <c r="H19" i="59"/>
  <c r="H18" i="59"/>
  <c r="H17" i="59"/>
  <c r="H16" i="59"/>
  <c r="H15" i="59"/>
  <c r="H14" i="59"/>
  <c r="H13" i="59"/>
  <c r="H12" i="59"/>
  <c r="H11" i="59"/>
  <c r="H10" i="59"/>
  <c r="H9" i="59"/>
  <c r="H8" i="59"/>
  <c r="A28" i="66" l="1"/>
  <c r="A22" i="66"/>
  <c r="A16" i="66"/>
  <c r="A10" i="66"/>
  <c r="N9" i="45"/>
  <c r="C27" i="1" l="1"/>
  <c r="B27" i="1"/>
  <c r="B14" i="33" l="1"/>
  <c r="P28" i="1" l="1"/>
  <c r="M28" i="1"/>
  <c r="W28" i="1" s="1"/>
  <c r="J28" i="1"/>
  <c r="G28" i="1"/>
  <c r="D28" i="1"/>
  <c r="T28" i="1" s="1"/>
  <c r="U28" i="1" l="1"/>
  <c r="V28" i="1"/>
  <c r="P41" i="1"/>
  <c r="M41" i="1"/>
  <c r="J41" i="1"/>
  <c r="V41" i="1" s="1"/>
  <c r="G41" i="1"/>
  <c r="D41" i="1"/>
  <c r="P40" i="1"/>
  <c r="M40" i="1"/>
  <c r="W40" i="1" s="1"/>
  <c r="J40" i="1"/>
  <c r="G40" i="1"/>
  <c r="D40" i="1"/>
  <c r="P39" i="1"/>
  <c r="M39" i="1"/>
  <c r="J39" i="1"/>
  <c r="G39" i="1"/>
  <c r="D39" i="1"/>
  <c r="U40" i="1" l="1"/>
  <c r="T41" i="1"/>
  <c r="U39" i="1"/>
  <c r="T40" i="1"/>
  <c r="W39" i="1"/>
  <c r="V40" i="1"/>
  <c r="T39" i="1"/>
  <c r="W41" i="1"/>
  <c r="V39" i="1"/>
  <c r="U41" i="1"/>
  <c r="M217" i="63" l="1"/>
  <c r="M216" i="63"/>
  <c r="M215" i="63"/>
  <c r="M213" i="63"/>
  <c r="M212" i="63"/>
  <c r="M210" i="63"/>
  <c r="M209" i="63"/>
  <c r="M208" i="63"/>
  <c r="M207" i="63"/>
  <c r="M206" i="63"/>
  <c r="M205" i="63"/>
  <c r="M203" i="63"/>
  <c r="M202" i="63"/>
  <c r="M201" i="63"/>
  <c r="M200" i="63"/>
  <c r="M199" i="63"/>
  <c r="M198" i="63"/>
  <c r="M195" i="63"/>
  <c r="M194" i="63"/>
  <c r="M193" i="63"/>
  <c r="M191" i="63"/>
  <c r="M190" i="63"/>
  <c r="M172" i="63"/>
  <c r="M171" i="63"/>
  <c r="M170" i="63"/>
  <c r="M168" i="63"/>
  <c r="M167" i="63"/>
  <c r="M165" i="63"/>
  <c r="M164" i="63"/>
  <c r="M163" i="63"/>
  <c r="M162" i="63"/>
  <c r="M161" i="63"/>
  <c r="M160" i="63"/>
  <c r="M158" i="63"/>
  <c r="M157" i="63"/>
  <c r="M156" i="63"/>
  <c r="M155" i="63"/>
  <c r="M154" i="63"/>
  <c r="M153" i="63"/>
  <c r="M150" i="63"/>
  <c r="M149" i="63"/>
  <c r="M148" i="63"/>
  <c r="M146" i="63"/>
  <c r="M145" i="63"/>
  <c r="M127" i="63"/>
  <c r="M126" i="63"/>
  <c r="M125" i="63"/>
  <c r="M123" i="63"/>
  <c r="M122" i="63"/>
  <c r="M120" i="63"/>
  <c r="M119" i="63"/>
  <c r="M118" i="63"/>
  <c r="M117" i="63"/>
  <c r="M116" i="63"/>
  <c r="M115" i="63"/>
  <c r="M113" i="63"/>
  <c r="M112" i="63"/>
  <c r="M111" i="63"/>
  <c r="M110" i="63"/>
  <c r="M109" i="63"/>
  <c r="M108" i="63"/>
  <c r="M105" i="63"/>
  <c r="M104" i="63"/>
  <c r="M103" i="63"/>
  <c r="M101" i="63"/>
  <c r="M100" i="63"/>
  <c r="M82" i="63"/>
  <c r="M81" i="63"/>
  <c r="M80" i="63"/>
  <c r="M78" i="63"/>
  <c r="M77" i="63"/>
  <c r="M75" i="63"/>
  <c r="M74" i="63"/>
  <c r="M73" i="63"/>
  <c r="M72" i="63"/>
  <c r="M71" i="63"/>
  <c r="M70" i="63"/>
  <c r="M68" i="63"/>
  <c r="M67" i="63"/>
  <c r="M66" i="63"/>
  <c r="M65" i="63"/>
  <c r="M64" i="63"/>
  <c r="M63" i="63"/>
  <c r="M60" i="63"/>
  <c r="M59" i="63"/>
  <c r="M58" i="63"/>
  <c r="M56" i="63"/>
  <c r="M55" i="63"/>
  <c r="M37" i="63"/>
  <c r="M36" i="63"/>
  <c r="M35" i="63"/>
  <c r="M33" i="63"/>
  <c r="M32" i="63"/>
  <c r="M30" i="63"/>
  <c r="M29" i="63"/>
  <c r="M28" i="63"/>
  <c r="M27" i="63"/>
  <c r="M26" i="63"/>
  <c r="M25" i="63"/>
  <c r="M23" i="63"/>
  <c r="M22" i="63"/>
  <c r="M21" i="63"/>
  <c r="M20" i="63"/>
  <c r="M19" i="63"/>
  <c r="M18" i="63"/>
  <c r="M15" i="63"/>
  <c r="M14" i="63"/>
  <c r="M13" i="63"/>
  <c r="M11" i="63"/>
  <c r="M10" i="63"/>
  <c r="A36" i="65"/>
  <c r="A37" i="65"/>
  <c r="A38" i="65"/>
  <c r="A39" i="65"/>
  <c r="A40" i="65"/>
  <c r="A41" i="65"/>
  <c r="A42" i="65"/>
  <c r="A43" i="65"/>
  <c r="A44" i="65"/>
  <c r="A45" i="65"/>
  <c r="A46" i="65"/>
  <c r="A47" i="65"/>
  <c r="A48" i="65"/>
  <c r="A49" i="65"/>
  <c r="A3" i="65" l="1"/>
  <c r="A3" i="75"/>
  <c r="A3" i="64"/>
  <c r="C8" i="65"/>
  <c r="L7" i="40"/>
  <c r="M7" i="40"/>
  <c r="N7" i="40"/>
  <c r="O7" i="40"/>
  <c r="P7" i="40"/>
  <c r="Q7" i="40"/>
  <c r="R7" i="40"/>
  <c r="S7" i="40"/>
  <c r="K171" i="38"/>
  <c r="K126" i="38"/>
  <c r="K81" i="38"/>
  <c r="K36" i="38"/>
  <c r="J171" i="38"/>
  <c r="J126" i="38"/>
  <c r="J81" i="38"/>
  <c r="J36" i="38"/>
  <c r="I171" i="38"/>
  <c r="I126" i="38"/>
  <c r="I81" i="38"/>
  <c r="I36" i="38"/>
  <c r="H171" i="38"/>
  <c r="H126" i="38"/>
  <c r="H81" i="38"/>
  <c r="H36" i="38"/>
  <c r="G171" i="38"/>
  <c r="G126" i="38"/>
  <c r="G81" i="38"/>
  <c r="G36" i="38"/>
  <c r="F171" i="38"/>
  <c r="F126" i="38"/>
  <c r="F81" i="38"/>
  <c r="F36" i="38"/>
  <c r="E171" i="38"/>
  <c r="E126" i="38"/>
  <c r="E81" i="38"/>
  <c r="E36" i="38"/>
  <c r="D171" i="38"/>
  <c r="C171" i="38"/>
  <c r="D126" i="38"/>
  <c r="C126" i="38"/>
  <c r="D81" i="38"/>
  <c r="C81" i="38"/>
  <c r="D36" i="38"/>
  <c r="C36" i="38"/>
  <c r="S38" i="30"/>
  <c r="R38" i="30"/>
  <c r="Q38" i="30"/>
  <c r="S37" i="30"/>
  <c r="R37" i="30"/>
  <c r="Q37" i="30"/>
  <c r="S36" i="30"/>
  <c r="R36" i="30"/>
  <c r="Q36" i="30"/>
  <c r="S35" i="30"/>
  <c r="R35" i="30"/>
  <c r="Q35" i="30"/>
  <c r="S34" i="30"/>
  <c r="R34" i="30"/>
  <c r="Q34" i="30"/>
  <c r="S33" i="30"/>
  <c r="R33" i="30"/>
  <c r="Q33" i="30"/>
  <c r="S32" i="30"/>
  <c r="R32" i="30"/>
  <c r="Q32" i="30"/>
  <c r="S31" i="30"/>
  <c r="R31" i="30"/>
  <c r="Q31" i="30"/>
  <c r="S30" i="30"/>
  <c r="R30" i="30"/>
  <c r="Q30" i="30"/>
  <c r="S29" i="30"/>
  <c r="R29" i="30"/>
  <c r="Q29" i="30"/>
  <c r="S28" i="30"/>
  <c r="R28" i="30"/>
  <c r="Q28" i="30"/>
  <c r="S27" i="30"/>
  <c r="R27" i="30"/>
  <c r="Q27" i="30"/>
  <c r="S24" i="30"/>
  <c r="R24" i="30"/>
  <c r="Q24" i="30"/>
  <c r="S23" i="30"/>
  <c r="R23" i="30"/>
  <c r="Q23" i="30"/>
  <c r="S22" i="30"/>
  <c r="R22" i="30"/>
  <c r="Q22" i="30"/>
  <c r="S21" i="30"/>
  <c r="R21" i="30"/>
  <c r="Q21" i="30"/>
  <c r="S20" i="30"/>
  <c r="R20" i="30"/>
  <c r="Q20" i="30"/>
  <c r="S19" i="30"/>
  <c r="R19" i="30"/>
  <c r="Q19" i="30"/>
  <c r="S18" i="30"/>
  <c r="R18" i="30"/>
  <c r="Q18" i="30"/>
  <c r="S17" i="30"/>
  <c r="R17" i="30"/>
  <c r="Q17" i="30"/>
  <c r="S16" i="30"/>
  <c r="R16" i="30"/>
  <c r="Q16" i="30"/>
  <c r="S15" i="30"/>
  <c r="R15" i="30"/>
  <c r="Q15" i="30"/>
  <c r="S14" i="30"/>
  <c r="R14" i="30"/>
  <c r="Q14" i="30"/>
  <c r="S13" i="30"/>
  <c r="R13" i="30"/>
  <c r="Q13" i="30"/>
  <c r="S12" i="30"/>
  <c r="R12" i="30"/>
  <c r="Q12" i="30"/>
  <c r="S11" i="30"/>
  <c r="R11" i="30"/>
  <c r="Q11" i="30"/>
  <c r="S10" i="30"/>
  <c r="R10" i="30"/>
  <c r="Q10" i="30"/>
  <c r="S9" i="30"/>
  <c r="R9" i="30"/>
  <c r="Q9" i="30"/>
  <c r="S8" i="30"/>
  <c r="R8" i="30"/>
  <c r="Q8" i="30"/>
  <c r="I24" i="69"/>
  <c r="H24" i="69"/>
  <c r="G24" i="69"/>
  <c r="F24" i="69"/>
  <c r="E24" i="69"/>
  <c r="D24" i="69"/>
  <c r="C24" i="69"/>
  <c r="B24" i="69"/>
  <c r="I19" i="52"/>
  <c r="H19" i="52"/>
  <c r="G19" i="52"/>
  <c r="F19" i="52"/>
  <c r="E19" i="52"/>
  <c r="D19" i="52"/>
  <c r="C19" i="52"/>
  <c r="B19" i="52"/>
  <c r="I19" i="51"/>
  <c r="H19" i="51"/>
  <c r="G19" i="51"/>
  <c r="F19" i="51"/>
  <c r="E19" i="51"/>
  <c r="D19" i="51"/>
  <c r="C19" i="51"/>
  <c r="B19" i="51"/>
  <c r="O19" i="52" l="1"/>
  <c r="M19" i="52"/>
  <c r="Q19" i="52"/>
  <c r="L24" i="69"/>
  <c r="P24" i="69"/>
  <c r="N24" i="69"/>
  <c r="Q24" i="69"/>
  <c r="K24" i="69"/>
  <c r="M24" i="69"/>
  <c r="O24" i="69"/>
  <c r="K19" i="52"/>
  <c r="L19" i="52"/>
  <c r="N19" i="52"/>
  <c r="P19" i="52"/>
  <c r="M228" i="63" l="1"/>
  <c r="K228" i="63"/>
  <c r="I228" i="63"/>
  <c r="G228" i="63"/>
  <c r="E228" i="63"/>
  <c r="C228" i="63"/>
  <c r="M226" i="63"/>
  <c r="K226" i="63"/>
  <c r="I226" i="63"/>
  <c r="G226" i="63"/>
  <c r="E226" i="63"/>
  <c r="C226" i="63"/>
  <c r="M225" i="63"/>
  <c r="K225" i="63"/>
  <c r="I225" i="63"/>
  <c r="G225" i="63"/>
  <c r="E225" i="63"/>
  <c r="F225" i="63" s="1"/>
  <c r="C225" i="63"/>
  <c r="M224" i="63"/>
  <c r="K224" i="63"/>
  <c r="I224" i="63"/>
  <c r="G224" i="63"/>
  <c r="E224" i="63"/>
  <c r="C224" i="63"/>
  <c r="L217" i="63"/>
  <c r="J217" i="63"/>
  <c r="H217" i="63"/>
  <c r="F217" i="63"/>
  <c r="D217" i="63"/>
  <c r="L216" i="63"/>
  <c r="J216" i="63"/>
  <c r="H216" i="63"/>
  <c r="F216" i="63"/>
  <c r="D216" i="63"/>
  <c r="L215" i="63"/>
  <c r="J215" i="63"/>
  <c r="H215" i="63"/>
  <c r="F215" i="63"/>
  <c r="D215" i="63"/>
  <c r="K214" i="63"/>
  <c r="I214" i="63"/>
  <c r="G214" i="63"/>
  <c r="E214" i="63"/>
  <c r="C214" i="63"/>
  <c r="L213" i="63"/>
  <c r="J213" i="63"/>
  <c r="H213" i="63"/>
  <c r="F213" i="63"/>
  <c r="D213" i="63"/>
  <c r="L212" i="63"/>
  <c r="J212" i="63"/>
  <c r="H212" i="63"/>
  <c r="F212" i="63"/>
  <c r="D212" i="63"/>
  <c r="K211" i="63"/>
  <c r="I211" i="63"/>
  <c r="G211" i="63"/>
  <c r="E211" i="63"/>
  <c r="C211" i="63"/>
  <c r="L210" i="63"/>
  <c r="J210" i="63"/>
  <c r="H210" i="63"/>
  <c r="F210" i="63"/>
  <c r="D210" i="63"/>
  <c r="L209" i="63"/>
  <c r="J209" i="63"/>
  <c r="H209" i="63"/>
  <c r="F209" i="63"/>
  <c r="D209" i="63"/>
  <c r="L208" i="63"/>
  <c r="J208" i="63"/>
  <c r="H208" i="63"/>
  <c r="F208" i="63"/>
  <c r="D208" i="63"/>
  <c r="L207" i="63"/>
  <c r="J207" i="63"/>
  <c r="H207" i="63"/>
  <c r="F207" i="63"/>
  <c r="D207" i="63"/>
  <c r="L206" i="63"/>
  <c r="J206" i="63"/>
  <c r="H206" i="63"/>
  <c r="F206" i="63"/>
  <c r="D206" i="63"/>
  <c r="L205" i="63"/>
  <c r="J205" i="63"/>
  <c r="H205" i="63"/>
  <c r="F205" i="63"/>
  <c r="D205" i="63"/>
  <c r="K204" i="63"/>
  <c r="K227" i="63" s="1"/>
  <c r="I204" i="63"/>
  <c r="G204" i="63"/>
  <c r="G227" i="63" s="1"/>
  <c r="E204" i="63"/>
  <c r="C204" i="63"/>
  <c r="L203" i="63"/>
  <c r="J203" i="63"/>
  <c r="H203" i="63"/>
  <c r="F203" i="63"/>
  <c r="D203" i="63"/>
  <c r="L202" i="63"/>
  <c r="J202" i="63"/>
  <c r="H202" i="63"/>
  <c r="F202" i="63"/>
  <c r="D202" i="63"/>
  <c r="L201" i="63"/>
  <c r="J201" i="63"/>
  <c r="H201" i="63"/>
  <c r="F201" i="63"/>
  <c r="D201" i="63"/>
  <c r="L200" i="63"/>
  <c r="J200" i="63"/>
  <c r="H200" i="63"/>
  <c r="F200" i="63"/>
  <c r="D200" i="63"/>
  <c r="L199" i="63"/>
  <c r="J199" i="63"/>
  <c r="H199" i="63"/>
  <c r="F199" i="63"/>
  <c r="D199" i="63"/>
  <c r="L198" i="63"/>
  <c r="J198" i="63"/>
  <c r="H198" i="63"/>
  <c r="F198" i="63"/>
  <c r="D198" i="63"/>
  <c r="K197" i="63"/>
  <c r="I197" i="63"/>
  <c r="G197" i="63"/>
  <c r="E197" i="63"/>
  <c r="C197" i="63"/>
  <c r="L195" i="63"/>
  <c r="J195" i="63"/>
  <c r="H195" i="63"/>
  <c r="F195" i="63"/>
  <c r="D195" i="63"/>
  <c r="L194" i="63"/>
  <c r="J194" i="63"/>
  <c r="H194" i="63"/>
  <c r="F194" i="63"/>
  <c r="D194" i="63"/>
  <c r="L193" i="63"/>
  <c r="J193" i="63"/>
  <c r="H193" i="63"/>
  <c r="F193" i="63"/>
  <c r="D193" i="63"/>
  <c r="K192" i="63"/>
  <c r="I192" i="63"/>
  <c r="G192" i="63"/>
  <c r="E192" i="63"/>
  <c r="C192" i="63"/>
  <c r="L191" i="63"/>
  <c r="J191" i="63"/>
  <c r="H191" i="63"/>
  <c r="F191" i="63"/>
  <c r="D191" i="63"/>
  <c r="L190" i="63"/>
  <c r="J190" i="63"/>
  <c r="H190" i="63"/>
  <c r="F190" i="63"/>
  <c r="D190" i="63"/>
  <c r="K189" i="63"/>
  <c r="I189" i="63"/>
  <c r="G189" i="63"/>
  <c r="E189" i="63"/>
  <c r="C189" i="63"/>
  <c r="M189" i="63" s="1"/>
  <c r="M183" i="63"/>
  <c r="K183" i="63"/>
  <c r="I183" i="63"/>
  <c r="G183" i="63"/>
  <c r="E183" i="63"/>
  <c r="C183" i="63"/>
  <c r="M181" i="63"/>
  <c r="K181" i="63"/>
  <c r="I181" i="63"/>
  <c r="G181" i="63"/>
  <c r="E181" i="63"/>
  <c r="C181" i="63"/>
  <c r="M180" i="63"/>
  <c r="K180" i="63"/>
  <c r="I180" i="63"/>
  <c r="G180" i="63"/>
  <c r="E180" i="63"/>
  <c r="C180" i="63"/>
  <c r="M179" i="63"/>
  <c r="K179" i="63"/>
  <c r="I179" i="63"/>
  <c r="G179" i="63"/>
  <c r="E179" i="63"/>
  <c r="C179" i="63"/>
  <c r="L172" i="63"/>
  <c r="J172" i="63"/>
  <c r="H172" i="63"/>
  <c r="F172" i="63"/>
  <c r="D172" i="63"/>
  <c r="L171" i="63"/>
  <c r="J171" i="63"/>
  <c r="H171" i="63"/>
  <c r="F171" i="63"/>
  <c r="D171" i="63"/>
  <c r="L170" i="63"/>
  <c r="J170" i="63"/>
  <c r="H170" i="63"/>
  <c r="F170" i="63"/>
  <c r="D170" i="63"/>
  <c r="K169" i="63"/>
  <c r="I169" i="63"/>
  <c r="G169" i="63"/>
  <c r="E169" i="63"/>
  <c r="C169" i="63"/>
  <c r="L168" i="63"/>
  <c r="J168" i="63"/>
  <c r="H168" i="63"/>
  <c r="F168" i="63"/>
  <c r="D168" i="63"/>
  <c r="L167" i="63"/>
  <c r="J167" i="63"/>
  <c r="H167" i="63"/>
  <c r="F167" i="63"/>
  <c r="D167" i="63"/>
  <c r="K166" i="63"/>
  <c r="I166" i="63"/>
  <c r="G166" i="63"/>
  <c r="E166" i="63"/>
  <c r="C166" i="63"/>
  <c r="L165" i="63"/>
  <c r="J165" i="63"/>
  <c r="H165" i="63"/>
  <c r="F165" i="63"/>
  <c r="D165" i="63"/>
  <c r="L164" i="63"/>
  <c r="J164" i="63"/>
  <c r="H164" i="63"/>
  <c r="F164" i="63"/>
  <c r="D164" i="63"/>
  <c r="L163" i="63"/>
  <c r="J163" i="63"/>
  <c r="H163" i="63"/>
  <c r="F163" i="63"/>
  <c r="D163" i="63"/>
  <c r="L162" i="63"/>
  <c r="J162" i="63"/>
  <c r="H162" i="63"/>
  <c r="F162" i="63"/>
  <c r="D162" i="63"/>
  <c r="L161" i="63"/>
  <c r="J161" i="63"/>
  <c r="H161" i="63"/>
  <c r="F161" i="63"/>
  <c r="D161" i="63"/>
  <c r="L160" i="63"/>
  <c r="J160" i="63"/>
  <c r="H160" i="63"/>
  <c r="F160" i="63"/>
  <c r="D160" i="63"/>
  <c r="K159" i="63"/>
  <c r="I159" i="63"/>
  <c r="I182" i="63" s="1"/>
  <c r="G159" i="63"/>
  <c r="E159" i="63"/>
  <c r="E182" i="63" s="1"/>
  <c r="C159" i="63"/>
  <c r="L158" i="63"/>
  <c r="J158" i="63"/>
  <c r="H158" i="63"/>
  <c r="F158" i="63"/>
  <c r="D158" i="63"/>
  <c r="L157" i="63"/>
  <c r="J157" i="63"/>
  <c r="H157" i="63"/>
  <c r="F157" i="63"/>
  <c r="D157" i="63"/>
  <c r="L156" i="63"/>
  <c r="J156" i="63"/>
  <c r="H156" i="63"/>
  <c r="F156" i="63"/>
  <c r="D156" i="63"/>
  <c r="L155" i="63"/>
  <c r="J155" i="63"/>
  <c r="H155" i="63"/>
  <c r="F155" i="63"/>
  <c r="D155" i="63"/>
  <c r="L154" i="63"/>
  <c r="J154" i="63"/>
  <c r="H154" i="63"/>
  <c r="F154" i="63"/>
  <c r="D154" i="63"/>
  <c r="L153" i="63"/>
  <c r="J153" i="63"/>
  <c r="H153" i="63"/>
  <c r="F153" i="63"/>
  <c r="D153" i="63"/>
  <c r="K152" i="63"/>
  <c r="I152" i="63"/>
  <c r="G152" i="63"/>
  <c r="E152" i="63"/>
  <c r="C152" i="63"/>
  <c r="L150" i="63"/>
  <c r="J150" i="63"/>
  <c r="H150" i="63"/>
  <c r="F150" i="63"/>
  <c r="D150" i="63"/>
  <c r="L149" i="63"/>
  <c r="J149" i="63"/>
  <c r="H149" i="63"/>
  <c r="F149" i="63"/>
  <c r="D149" i="63"/>
  <c r="L148" i="63"/>
  <c r="J148" i="63"/>
  <c r="H148" i="63"/>
  <c r="F148" i="63"/>
  <c r="D148" i="63"/>
  <c r="K147" i="63"/>
  <c r="I147" i="63"/>
  <c r="G147" i="63"/>
  <c r="E147" i="63"/>
  <c r="C147" i="63"/>
  <c r="L146" i="63"/>
  <c r="J146" i="63"/>
  <c r="H146" i="63"/>
  <c r="F146" i="63"/>
  <c r="D146" i="63"/>
  <c r="L145" i="63"/>
  <c r="J145" i="63"/>
  <c r="H145" i="63"/>
  <c r="F145" i="63"/>
  <c r="D145" i="63"/>
  <c r="K144" i="63"/>
  <c r="I144" i="63"/>
  <c r="G144" i="63"/>
  <c r="E144" i="63"/>
  <c r="C144" i="63"/>
  <c r="M138" i="63"/>
  <c r="K138" i="63"/>
  <c r="I138" i="63"/>
  <c r="G138" i="63"/>
  <c r="E138" i="63"/>
  <c r="F138" i="63" s="1"/>
  <c r="C138" i="63"/>
  <c r="M136" i="63"/>
  <c r="K136" i="63"/>
  <c r="I136" i="63"/>
  <c r="G136" i="63"/>
  <c r="E136" i="63"/>
  <c r="F136" i="63" s="1"/>
  <c r="C136" i="63"/>
  <c r="M135" i="63"/>
  <c r="K135" i="63"/>
  <c r="I135" i="63"/>
  <c r="G135" i="63"/>
  <c r="E135" i="63"/>
  <c r="F135" i="63" s="1"/>
  <c r="C135" i="63"/>
  <c r="M134" i="63"/>
  <c r="K134" i="63"/>
  <c r="I134" i="63"/>
  <c r="G134" i="63"/>
  <c r="E134" i="63"/>
  <c r="C134" i="63"/>
  <c r="L127" i="63"/>
  <c r="J127" i="63"/>
  <c r="H127" i="63"/>
  <c r="F127" i="63"/>
  <c r="D127" i="63"/>
  <c r="L126" i="63"/>
  <c r="J126" i="63"/>
  <c r="H126" i="63"/>
  <c r="F126" i="63"/>
  <c r="D126" i="63"/>
  <c r="L125" i="63"/>
  <c r="J125" i="63"/>
  <c r="H125" i="63"/>
  <c r="F125" i="63"/>
  <c r="D125" i="63"/>
  <c r="K124" i="63"/>
  <c r="I124" i="63"/>
  <c r="G124" i="63"/>
  <c r="E124" i="63"/>
  <c r="C124" i="63"/>
  <c r="L123" i="63"/>
  <c r="J123" i="63"/>
  <c r="H123" i="63"/>
  <c r="F123" i="63"/>
  <c r="D123" i="63"/>
  <c r="L122" i="63"/>
  <c r="J122" i="63"/>
  <c r="H122" i="63"/>
  <c r="F122" i="63"/>
  <c r="D122" i="63"/>
  <c r="K121" i="63"/>
  <c r="I121" i="63"/>
  <c r="G121" i="63"/>
  <c r="E121" i="63"/>
  <c r="C121" i="63"/>
  <c r="L120" i="63"/>
  <c r="J120" i="63"/>
  <c r="H120" i="63"/>
  <c r="F120" i="63"/>
  <c r="D120" i="63"/>
  <c r="L119" i="63"/>
  <c r="J119" i="63"/>
  <c r="H119" i="63"/>
  <c r="F119" i="63"/>
  <c r="D119" i="63"/>
  <c r="L118" i="63"/>
  <c r="J118" i="63"/>
  <c r="H118" i="63"/>
  <c r="F118" i="63"/>
  <c r="D118" i="63"/>
  <c r="L117" i="63"/>
  <c r="J117" i="63"/>
  <c r="H117" i="63"/>
  <c r="F117" i="63"/>
  <c r="D117" i="63"/>
  <c r="L116" i="63"/>
  <c r="J116" i="63"/>
  <c r="H116" i="63"/>
  <c r="F116" i="63"/>
  <c r="D116" i="63"/>
  <c r="L115" i="63"/>
  <c r="J115" i="63"/>
  <c r="H115" i="63"/>
  <c r="F115" i="63"/>
  <c r="D115" i="63"/>
  <c r="K114" i="63"/>
  <c r="K137" i="63" s="1"/>
  <c r="I114" i="63"/>
  <c r="G114" i="63"/>
  <c r="G137" i="63" s="1"/>
  <c r="E114" i="63"/>
  <c r="C114" i="63"/>
  <c r="L113" i="63"/>
  <c r="J113" i="63"/>
  <c r="H113" i="63"/>
  <c r="F113" i="63"/>
  <c r="D113" i="63"/>
  <c r="L112" i="63"/>
  <c r="J112" i="63"/>
  <c r="H112" i="63"/>
  <c r="F112" i="63"/>
  <c r="D112" i="63"/>
  <c r="L111" i="63"/>
  <c r="J111" i="63"/>
  <c r="H111" i="63"/>
  <c r="F111" i="63"/>
  <c r="D111" i="63"/>
  <c r="L110" i="63"/>
  <c r="J110" i="63"/>
  <c r="H110" i="63"/>
  <c r="F110" i="63"/>
  <c r="D110" i="63"/>
  <c r="L109" i="63"/>
  <c r="J109" i="63"/>
  <c r="H109" i="63"/>
  <c r="F109" i="63"/>
  <c r="D109" i="63"/>
  <c r="L108" i="63"/>
  <c r="J108" i="63"/>
  <c r="H108" i="63"/>
  <c r="F108" i="63"/>
  <c r="D108" i="63"/>
  <c r="K107" i="63"/>
  <c r="I107" i="63"/>
  <c r="G107" i="63"/>
  <c r="E107" i="63"/>
  <c r="C107" i="63"/>
  <c r="L105" i="63"/>
  <c r="J105" i="63"/>
  <c r="H105" i="63"/>
  <c r="F105" i="63"/>
  <c r="D105" i="63"/>
  <c r="L104" i="63"/>
  <c r="J104" i="63"/>
  <c r="H104" i="63"/>
  <c r="F104" i="63"/>
  <c r="D104" i="63"/>
  <c r="L103" i="63"/>
  <c r="J103" i="63"/>
  <c r="H103" i="63"/>
  <c r="F103" i="63"/>
  <c r="D103" i="63"/>
  <c r="K102" i="63"/>
  <c r="I102" i="63"/>
  <c r="G102" i="63"/>
  <c r="E102" i="63"/>
  <c r="C102" i="63"/>
  <c r="L101" i="63"/>
  <c r="J101" i="63"/>
  <c r="H101" i="63"/>
  <c r="F101" i="63"/>
  <c r="D101" i="63"/>
  <c r="L100" i="63"/>
  <c r="J100" i="63"/>
  <c r="H100" i="63"/>
  <c r="F100" i="63"/>
  <c r="D100" i="63"/>
  <c r="K99" i="63"/>
  <c r="I99" i="63"/>
  <c r="G99" i="63"/>
  <c r="E99" i="63"/>
  <c r="C99" i="63"/>
  <c r="B83" i="63"/>
  <c r="B128" i="63" s="1"/>
  <c r="B173" i="63" s="1"/>
  <c r="B218" i="63" s="1"/>
  <c r="B82" i="63"/>
  <c r="B127" i="63" s="1"/>
  <c r="B172" i="63" s="1"/>
  <c r="B217" i="63" s="1"/>
  <c r="B81" i="63"/>
  <c r="B126" i="63" s="1"/>
  <c r="B171" i="63" s="1"/>
  <c r="B216" i="63" s="1"/>
  <c r="B80" i="63"/>
  <c r="B125" i="63" s="1"/>
  <c r="B170" i="63" s="1"/>
  <c r="B215" i="63" s="1"/>
  <c r="B79" i="63"/>
  <c r="B124" i="63" s="1"/>
  <c r="B169" i="63" s="1"/>
  <c r="B214" i="63" s="1"/>
  <c r="B78" i="63"/>
  <c r="B123" i="63" s="1"/>
  <c r="B168" i="63" s="1"/>
  <c r="B213" i="63" s="1"/>
  <c r="B77" i="63"/>
  <c r="B122" i="63" s="1"/>
  <c r="B167" i="63" s="1"/>
  <c r="B212" i="63" s="1"/>
  <c r="B76" i="63"/>
  <c r="B121" i="63" s="1"/>
  <c r="B166" i="63" s="1"/>
  <c r="B211" i="63" s="1"/>
  <c r="B69" i="63"/>
  <c r="B114" i="63" s="1"/>
  <c r="B159" i="63" s="1"/>
  <c r="B204" i="63" s="1"/>
  <c r="B62" i="63"/>
  <c r="B107" i="63" s="1"/>
  <c r="B152" i="63" s="1"/>
  <c r="B197" i="63" s="1"/>
  <c r="B61" i="63"/>
  <c r="B106" i="63" s="1"/>
  <c r="B151" i="63" s="1"/>
  <c r="B196" i="63" s="1"/>
  <c r="B60" i="63"/>
  <c r="B105" i="63" s="1"/>
  <c r="B150" i="63" s="1"/>
  <c r="B195" i="63" s="1"/>
  <c r="B59" i="63"/>
  <c r="B104" i="63" s="1"/>
  <c r="B149" i="63" s="1"/>
  <c r="B194" i="63" s="1"/>
  <c r="B58" i="63"/>
  <c r="B103" i="63" s="1"/>
  <c r="B148" i="63" s="1"/>
  <c r="B193" i="63" s="1"/>
  <c r="B57" i="63"/>
  <c r="B102" i="63" s="1"/>
  <c r="B147" i="63" s="1"/>
  <c r="B192" i="63" s="1"/>
  <c r="B54" i="63"/>
  <c r="B99" i="63" s="1"/>
  <c r="B144" i="63" s="1"/>
  <c r="B189" i="63" s="1"/>
  <c r="B53" i="63"/>
  <c r="B98" i="63" s="1"/>
  <c r="B143" i="63" s="1"/>
  <c r="B188" i="63" s="1"/>
  <c r="B52" i="63"/>
  <c r="B97" i="63" s="1"/>
  <c r="B142" i="63" s="1"/>
  <c r="B187" i="63" s="1"/>
  <c r="M93" i="63"/>
  <c r="K93" i="63"/>
  <c r="I93" i="63"/>
  <c r="G93" i="63"/>
  <c r="E93" i="63"/>
  <c r="C93" i="63"/>
  <c r="M91" i="63"/>
  <c r="K91" i="63"/>
  <c r="I91" i="63"/>
  <c r="G91" i="63"/>
  <c r="E91" i="63"/>
  <c r="C91" i="63"/>
  <c r="M90" i="63"/>
  <c r="K90" i="63"/>
  <c r="I90" i="63"/>
  <c r="G90" i="63"/>
  <c r="E90" i="63"/>
  <c r="C90" i="63"/>
  <c r="M89" i="63"/>
  <c r="K89" i="63"/>
  <c r="I89" i="63"/>
  <c r="G89" i="63"/>
  <c r="E89" i="63"/>
  <c r="C89" i="63"/>
  <c r="L82" i="63"/>
  <c r="J82" i="63"/>
  <c r="H82" i="63"/>
  <c r="F82" i="63"/>
  <c r="D82" i="63"/>
  <c r="L81" i="63"/>
  <c r="J81" i="63"/>
  <c r="H81" i="63"/>
  <c r="F81" i="63"/>
  <c r="D81" i="63"/>
  <c r="L80" i="63"/>
  <c r="J80" i="63"/>
  <c r="H80" i="63"/>
  <c r="F80" i="63"/>
  <c r="D80" i="63"/>
  <c r="K79" i="63"/>
  <c r="I79" i="63"/>
  <c r="G79" i="63"/>
  <c r="E79" i="63"/>
  <c r="C79" i="63"/>
  <c r="L78" i="63"/>
  <c r="J78" i="63"/>
  <c r="H78" i="63"/>
  <c r="F78" i="63"/>
  <c r="D78" i="63"/>
  <c r="L77" i="63"/>
  <c r="J77" i="63"/>
  <c r="H77" i="63"/>
  <c r="F77" i="63"/>
  <c r="D77" i="63"/>
  <c r="K76" i="63"/>
  <c r="I76" i="63"/>
  <c r="G76" i="63"/>
  <c r="E76" i="63"/>
  <c r="C76" i="63"/>
  <c r="L75" i="63"/>
  <c r="J75" i="63"/>
  <c r="H75" i="63"/>
  <c r="F75" i="63"/>
  <c r="D75" i="63"/>
  <c r="L74" i="63"/>
  <c r="J74" i="63"/>
  <c r="H74" i="63"/>
  <c r="F74" i="63"/>
  <c r="D74" i="63"/>
  <c r="L73" i="63"/>
  <c r="J73" i="63"/>
  <c r="H73" i="63"/>
  <c r="F73" i="63"/>
  <c r="D73" i="63"/>
  <c r="L72" i="63"/>
  <c r="J72" i="63"/>
  <c r="H72" i="63"/>
  <c r="F72" i="63"/>
  <c r="D72" i="63"/>
  <c r="L71" i="63"/>
  <c r="J71" i="63"/>
  <c r="H71" i="63"/>
  <c r="F71" i="63"/>
  <c r="D71" i="63"/>
  <c r="L70" i="63"/>
  <c r="J70" i="63"/>
  <c r="H70" i="63"/>
  <c r="F70" i="63"/>
  <c r="D70" i="63"/>
  <c r="K69" i="63"/>
  <c r="K92" i="63" s="1"/>
  <c r="I69" i="63"/>
  <c r="G69" i="63"/>
  <c r="G92" i="63" s="1"/>
  <c r="E69" i="63"/>
  <c r="C69" i="63"/>
  <c r="L68" i="63"/>
  <c r="J68" i="63"/>
  <c r="H68" i="63"/>
  <c r="F68" i="63"/>
  <c r="D68" i="63"/>
  <c r="L67" i="63"/>
  <c r="J67" i="63"/>
  <c r="H67" i="63"/>
  <c r="F67" i="63"/>
  <c r="D67" i="63"/>
  <c r="L66" i="63"/>
  <c r="J66" i="63"/>
  <c r="H66" i="63"/>
  <c r="F66" i="63"/>
  <c r="D66" i="63"/>
  <c r="L65" i="63"/>
  <c r="J65" i="63"/>
  <c r="H65" i="63"/>
  <c r="F65" i="63"/>
  <c r="D65" i="63"/>
  <c r="L64" i="63"/>
  <c r="J64" i="63"/>
  <c r="H64" i="63"/>
  <c r="F64" i="63"/>
  <c r="D64" i="63"/>
  <c r="L63" i="63"/>
  <c r="J63" i="63"/>
  <c r="H63" i="63"/>
  <c r="F63" i="63"/>
  <c r="D63" i="63"/>
  <c r="K62" i="63"/>
  <c r="I62" i="63"/>
  <c r="G62" i="63"/>
  <c r="E62" i="63"/>
  <c r="C62" i="63"/>
  <c r="L60" i="63"/>
  <c r="J60" i="63"/>
  <c r="H60" i="63"/>
  <c r="F60" i="63"/>
  <c r="D60" i="63"/>
  <c r="L59" i="63"/>
  <c r="J59" i="63"/>
  <c r="H59" i="63"/>
  <c r="F59" i="63"/>
  <c r="D59" i="63"/>
  <c r="L58" i="63"/>
  <c r="J58" i="63"/>
  <c r="H58" i="63"/>
  <c r="F58" i="63"/>
  <c r="D58" i="63"/>
  <c r="K57" i="63"/>
  <c r="I57" i="63"/>
  <c r="G57" i="63"/>
  <c r="E57" i="63"/>
  <c r="C57" i="63"/>
  <c r="L56" i="63"/>
  <c r="J56" i="63"/>
  <c r="H56" i="63"/>
  <c r="F56" i="63"/>
  <c r="D56" i="63"/>
  <c r="L55" i="63"/>
  <c r="J55" i="63"/>
  <c r="H55" i="63"/>
  <c r="F55" i="63"/>
  <c r="D55" i="63"/>
  <c r="K54" i="63"/>
  <c r="I54" i="63"/>
  <c r="G54" i="63"/>
  <c r="E54" i="63"/>
  <c r="C54" i="63"/>
  <c r="L37" i="63"/>
  <c r="L36" i="63"/>
  <c r="L35" i="63"/>
  <c r="L33" i="63"/>
  <c r="L32" i="63"/>
  <c r="L30" i="63"/>
  <c r="L29" i="63"/>
  <c r="L28" i="63"/>
  <c r="L27" i="63"/>
  <c r="L26" i="63"/>
  <c r="L25" i="63"/>
  <c r="L23" i="63"/>
  <c r="L22" i="63"/>
  <c r="L21" i="63"/>
  <c r="L20" i="63"/>
  <c r="L19" i="63"/>
  <c r="L18" i="63"/>
  <c r="L15" i="63"/>
  <c r="L14" i="63"/>
  <c r="L13" i="63"/>
  <c r="L11" i="63"/>
  <c r="L10" i="63"/>
  <c r="J37" i="63"/>
  <c r="J36" i="63"/>
  <c r="J35" i="63"/>
  <c r="J33" i="63"/>
  <c r="J32" i="63"/>
  <c r="J30" i="63"/>
  <c r="J29" i="63"/>
  <c r="J28" i="63"/>
  <c r="J27" i="63"/>
  <c r="J26" i="63"/>
  <c r="J25" i="63"/>
  <c r="J23" i="63"/>
  <c r="J22" i="63"/>
  <c r="J21" i="63"/>
  <c r="J20" i="63"/>
  <c r="J19" i="63"/>
  <c r="J18" i="63"/>
  <c r="J15" i="63"/>
  <c r="J14" i="63"/>
  <c r="J13" i="63"/>
  <c r="J11" i="63"/>
  <c r="J10" i="63"/>
  <c r="H37" i="63"/>
  <c r="H36" i="63"/>
  <c r="H35" i="63"/>
  <c r="H33" i="63"/>
  <c r="H32" i="63"/>
  <c r="H30" i="63"/>
  <c r="H29" i="63"/>
  <c r="H28" i="63"/>
  <c r="H27" i="63"/>
  <c r="H26" i="63"/>
  <c r="H25" i="63"/>
  <c r="H23" i="63"/>
  <c r="H22" i="63"/>
  <c r="H21" i="63"/>
  <c r="H20" i="63"/>
  <c r="H19" i="63"/>
  <c r="H18" i="63"/>
  <c r="H15" i="63"/>
  <c r="H14" i="63"/>
  <c r="H13" i="63"/>
  <c r="H11" i="63"/>
  <c r="H10" i="63"/>
  <c r="F37" i="63"/>
  <c r="F36" i="63"/>
  <c r="F35" i="63"/>
  <c r="F33" i="63"/>
  <c r="F32" i="63"/>
  <c r="F30" i="63"/>
  <c r="F29" i="63"/>
  <c r="F28" i="63"/>
  <c r="F27" i="63"/>
  <c r="F26" i="63"/>
  <c r="F25" i="63"/>
  <c r="F23" i="63"/>
  <c r="F22" i="63"/>
  <c r="F21" i="63"/>
  <c r="F20" i="63"/>
  <c r="F19" i="63"/>
  <c r="F18" i="63"/>
  <c r="F15" i="63"/>
  <c r="F14" i="63"/>
  <c r="F13" i="63"/>
  <c r="F11" i="63"/>
  <c r="F10" i="63"/>
  <c r="M48" i="63"/>
  <c r="M46" i="63"/>
  <c r="M45" i="63"/>
  <c r="M44" i="63"/>
  <c r="K48" i="63"/>
  <c r="K46" i="63"/>
  <c r="K45" i="63"/>
  <c r="K44" i="63"/>
  <c r="I48" i="63"/>
  <c r="I46" i="63"/>
  <c r="I45" i="63"/>
  <c r="I44" i="63"/>
  <c r="G48" i="63"/>
  <c r="G46" i="63"/>
  <c r="H46" i="63" s="1"/>
  <c r="G45" i="63"/>
  <c r="G44" i="63"/>
  <c r="E48" i="63"/>
  <c r="E46" i="63"/>
  <c r="E45" i="63"/>
  <c r="E44" i="63"/>
  <c r="D37" i="63"/>
  <c r="D36" i="63"/>
  <c r="D35" i="63"/>
  <c r="D33" i="63"/>
  <c r="D32" i="63"/>
  <c r="D30" i="63"/>
  <c r="D29" i="63"/>
  <c r="D28" i="63"/>
  <c r="D27" i="63"/>
  <c r="D26" i="63"/>
  <c r="D25" i="63"/>
  <c r="D23" i="63"/>
  <c r="D22" i="63"/>
  <c r="D21" i="63"/>
  <c r="D20" i="63"/>
  <c r="D19" i="63"/>
  <c r="D18" i="63"/>
  <c r="D15" i="63"/>
  <c r="D14" i="63"/>
  <c r="D13" i="63"/>
  <c r="D11" i="63"/>
  <c r="D10" i="63"/>
  <c r="K34" i="63"/>
  <c r="K31" i="63"/>
  <c r="K24" i="63"/>
  <c r="K17" i="63"/>
  <c r="K12" i="63"/>
  <c r="K9" i="63"/>
  <c r="I34" i="63"/>
  <c r="I31" i="63"/>
  <c r="I24" i="63"/>
  <c r="I47" i="63" s="1"/>
  <c r="I17" i="63"/>
  <c r="I12" i="63"/>
  <c r="I9" i="63"/>
  <c r="G34" i="63"/>
  <c r="G31" i="63"/>
  <c r="G24" i="63"/>
  <c r="G17" i="63"/>
  <c r="G12" i="63"/>
  <c r="G9" i="63"/>
  <c r="E34" i="63"/>
  <c r="E31" i="63"/>
  <c r="E24" i="63"/>
  <c r="E17" i="63"/>
  <c r="E12" i="63"/>
  <c r="E9" i="63"/>
  <c r="C45" i="63"/>
  <c r="C48" i="63"/>
  <c r="C24" i="63"/>
  <c r="C47" i="63" s="1"/>
  <c r="C17" i="63"/>
  <c r="C46" i="63"/>
  <c r="B11" i="63"/>
  <c r="B56" i="63" s="1"/>
  <c r="B101" i="63" s="1"/>
  <c r="B146" i="63" s="1"/>
  <c r="B191" i="63" s="1"/>
  <c r="B10" i="63"/>
  <c r="B55" i="63" s="1"/>
  <c r="B100" i="63" s="1"/>
  <c r="B145" i="63" s="1"/>
  <c r="B190" i="63" s="1"/>
  <c r="F46" i="63" l="1"/>
  <c r="L46" i="63"/>
  <c r="F89" i="63"/>
  <c r="F93" i="63"/>
  <c r="J46" i="63"/>
  <c r="L45" i="63"/>
  <c r="F179" i="63"/>
  <c r="F181" i="63"/>
  <c r="F183" i="63"/>
  <c r="F226" i="63"/>
  <c r="M17" i="63"/>
  <c r="G196" i="63"/>
  <c r="D46" i="63"/>
  <c r="H180" i="63"/>
  <c r="M62" i="63"/>
  <c r="J225" i="63"/>
  <c r="M43" i="63"/>
  <c r="M54" i="63"/>
  <c r="L54" i="63" s="1"/>
  <c r="K188" i="63"/>
  <c r="M24" i="63"/>
  <c r="M47" i="63" s="1"/>
  <c r="D47" i="63" s="1"/>
  <c r="I143" i="63"/>
  <c r="M147" i="63"/>
  <c r="F147" i="63" s="1"/>
  <c r="I151" i="63"/>
  <c r="M159" i="63"/>
  <c r="M214" i="63"/>
  <c r="I188" i="63"/>
  <c r="M192" i="63"/>
  <c r="J192" i="63" s="1"/>
  <c r="C227" i="63"/>
  <c r="M204" i="63"/>
  <c r="M211" i="63"/>
  <c r="C188" i="63"/>
  <c r="L189" i="63"/>
  <c r="M197" i="63"/>
  <c r="F197" i="63" s="1"/>
  <c r="G143" i="63"/>
  <c r="M169" i="63"/>
  <c r="L169" i="63" s="1"/>
  <c r="M166" i="63"/>
  <c r="C143" i="63"/>
  <c r="M144" i="63"/>
  <c r="F144" i="63" s="1"/>
  <c r="M152" i="63"/>
  <c r="J152" i="63" s="1"/>
  <c r="K151" i="63"/>
  <c r="G106" i="63"/>
  <c r="M102" i="63"/>
  <c r="H102" i="63" s="1"/>
  <c r="M107" i="63"/>
  <c r="J135" i="63"/>
  <c r="C98" i="63"/>
  <c r="M99" i="63"/>
  <c r="L99" i="63" s="1"/>
  <c r="K98" i="63"/>
  <c r="D135" i="63"/>
  <c r="M124" i="63"/>
  <c r="D124" i="63" s="1"/>
  <c r="C137" i="63"/>
  <c r="M114" i="63"/>
  <c r="M121" i="63"/>
  <c r="M57" i="63"/>
  <c r="D57" i="63" s="1"/>
  <c r="F54" i="63"/>
  <c r="M76" i="63"/>
  <c r="C53" i="63"/>
  <c r="H54" i="63"/>
  <c r="J62" i="63"/>
  <c r="C92" i="63"/>
  <c r="M69" i="63"/>
  <c r="J54" i="63"/>
  <c r="D54" i="63"/>
  <c r="K53" i="63"/>
  <c r="M79" i="63"/>
  <c r="F79" i="63" s="1"/>
  <c r="D180" i="63"/>
  <c r="J180" i="63"/>
  <c r="F180" i="63"/>
  <c r="L180" i="63"/>
  <c r="D181" i="63"/>
  <c r="L181" i="63"/>
  <c r="J93" i="63"/>
  <c r="J179" i="63"/>
  <c r="I61" i="63"/>
  <c r="H135" i="63"/>
  <c r="L225" i="63"/>
  <c r="G53" i="63"/>
  <c r="H225" i="63"/>
  <c r="C106" i="63"/>
  <c r="F90" i="63"/>
  <c r="J91" i="63"/>
  <c r="D107" i="63"/>
  <c r="D134" i="63"/>
  <c r="D136" i="63"/>
  <c r="L136" i="63"/>
  <c r="D225" i="63"/>
  <c r="J228" i="63"/>
  <c r="C88" i="63"/>
  <c r="C151" i="63"/>
  <c r="L89" i="63"/>
  <c r="F91" i="63"/>
  <c r="E98" i="63"/>
  <c r="K143" i="63"/>
  <c r="K173" i="63" s="1"/>
  <c r="F228" i="63"/>
  <c r="L57" i="63"/>
  <c r="H228" i="63"/>
  <c r="C61" i="63"/>
  <c r="C83" i="63" s="1"/>
  <c r="H90" i="63"/>
  <c r="K61" i="63"/>
  <c r="J90" i="63"/>
  <c r="G61" i="63"/>
  <c r="G88" i="63"/>
  <c r="G94" i="63" s="1"/>
  <c r="E53" i="63"/>
  <c r="H183" i="63"/>
  <c r="K196" i="63"/>
  <c r="H226" i="63"/>
  <c r="H57" i="63"/>
  <c r="E61" i="63"/>
  <c r="J89" i="63"/>
  <c r="L93" i="63"/>
  <c r="I98" i="63"/>
  <c r="K106" i="63"/>
  <c r="L134" i="63"/>
  <c r="L135" i="63"/>
  <c r="H136" i="63"/>
  <c r="D138" i="63"/>
  <c r="L138" i="63"/>
  <c r="H147" i="63"/>
  <c r="E151" i="63"/>
  <c r="J183" i="63"/>
  <c r="G188" i="63"/>
  <c r="M223" i="63"/>
  <c r="J226" i="63"/>
  <c r="D228" i="63"/>
  <c r="L228" i="63"/>
  <c r="D90" i="63"/>
  <c r="G98" i="63"/>
  <c r="I53" i="63"/>
  <c r="I83" i="63" s="1"/>
  <c r="L90" i="63"/>
  <c r="K88" i="63"/>
  <c r="K94" i="63" s="1"/>
  <c r="M133" i="63"/>
  <c r="J136" i="63"/>
  <c r="E143" i="63"/>
  <c r="D152" i="63"/>
  <c r="J181" i="63"/>
  <c r="D183" i="63"/>
  <c r="L183" i="63"/>
  <c r="E188" i="63"/>
  <c r="C196" i="63"/>
  <c r="D226" i="63"/>
  <c r="L226" i="63"/>
  <c r="F224" i="63"/>
  <c r="E223" i="63"/>
  <c r="E196" i="63"/>
  <c r="H197" i="63"/>
  <c r="I227" i="63"/>
  <c r="J204" i="63"/>
  <c r="H224" i="63"/>
  <c r="J197" i="63"/>
  <c r="J224" i="63"/>
  <c r="I223" i="63"/>
  <c r="I196" i="63"/>
  <c r="D197" i="63"/>
  <c r="L197" i="63"/>
  <c r="E227" i="63"/>
  <c r="F204" i="63"/>
  <c r="H211" i="63"/>
  <c r="D224" i="63"/>
  <c r="L224" i="63"/>
  <c r="D204" i="63"/>
  <c r="H204" i="63"/>
  <c r="L204" i="63"/>
  <c r="C223" i="63"/>
  <c r="G223" i="63"/>
  <c r="K223" i="63"/>
  <c r="G182" i="63"/>
  <c r="H179" i="63"/>
  <c r="G178" i="63"/>
  <c r="G151" i="63"/>
  <c r="C182" i="63"/>
  <c r="K182" i="63"/>
  <c r="L159" i="63"/>
  <c r="D179" i="63"/>
  <c r="C178" i="63"/>
  <c r="L179" i="63"/>
  <c r="K178" i="63"/>
  <c r="L147" i="63"/>
  <c r="M178" i="63"/>
  <c r="H181" i="63"/>
  <c r="E178" i="63"/>
  <c r="I178" i="63"/>
  <c r="J134" i="63"/>
  <c r="I133" i="63"/>
  <c r="I106" i="63"/>
  <c r="E137" i="63"/>
  <c r="F134" i="63"/>
  <c r="E133" i="63"/>
  <c r="H138" i="63"/>
  <c r="E106" i="63"/>
  <c r="I137" i="63"/>
  <c r="L121" i="63"/>
  <c r="H134" i="63"/>
  <c r="J138" i="63"/>
  <c r="C133" i="63"/>
  <c r="G133" i="63"/>
  <c r="K133" i="63"/>
  <c r="J57" i="63"/>
  <c r="J69" i="63"/>
  <c r="E88" i="63"/>
  <c r="I88" i="63"/>
  <c r="M88" i="63"/>
  <c r="D91" i="63"/>
  <c r="H91" i="63"/>
  <c r="L91" i="63"/>
  <c r="E92" i="63"/>
  <c r="I92" i="63"/>
  <c r="D69" i="63"/>
  <c r="D89" i="63"/>
  <c r="H89" i="63"/>
  <c r="D93" i="63"/>
  <c r="H93" i="63"/>
  <c r="D17" i="63"/>
  <c r="G16" i="63"/>
  <c r="I8" i="63"/>
  <c r="F48" i="63"/>
  <c r="H48" i="63"/>
  <c r="D45" i="63"/>
  <c r="F45" i="63"/>
  <c r="H45" i="63"/>
  <c r="E47" i="63"/>
  <c r="F47" i="63" s="1"/>
  <c r="E16" i="63"/>
  <c r="G43" i="63"/>
  <c r="I43" i="63"/>
  <c r="I49" i="63" s="1"/>
  <c r="K47" i="63"/>
  <c r="L47" i="63" s="1"/>
  <c r="H17" i="63"/>
  <c r="E8" i="63"/>
  <c r="G8" i="63"/>
  <c r="I16" i="63"/>
  <c r="K8" i="63"/>
  <c r="G47" i="63"/>
  <c r="J45" i="63"/>
  <c r="K43" i="63"/>
  <c r="L17" i="63"/>
  <c r="K16" i="63"/>
  <c r="E43" i="63"/>
  <c r="F43" i="63" s="1"/>
  <c r="D48" i="63"/>
  <c r="J17" i="63"/>
  <c r="H44" i="63"/>
  <c r="L48" i="63"/>
  <c r="J48" i="63"/>
  <c r="L44" i="63"/>
  <c r="J44" i="63"/>
  <c r="F44" i="63"/>
  <c r="C12" i="63"/>
  <c r="C31" i="63"/>
  <c r="C9" i="63"/>
  <c r="C34" i="63"/>
  <c r="C16" i="63"/>
  <c r="C44" i="63"/>
  <c r="D44" i="63" s="1"/>
  <c r="M137" i="63" l="1"/>
  <c r="L137" i="63" s="1"/>
  <c r="F107" i="63"/>
  <c r="M182" i="63"/>
  <c r="F227" i="63"/>
  <c r="L62" i="63"/>
  <c r="F17" i="63"/>
  <c r="J227" i="63"/>
  <c r="H192" i="63"/>
  <c r="D144" i="63"/>
  <c r="M229" i="63"/>
  <c r="F69" i="63"/>
  <c r="M227" i="63"/>
  <c r="F214" i="63"/>
  <c r="L76" i="63"/>
  <c r="L166" i="63"/>
  <c r="H121" i="63"/>
  <c r="D211" i="63"/>
  <c r="H24" i="63"/>
  <c r="J24" i="63"/>
  <c r="L24" i="63"/>
  <c r="J159" i="63"/>
  <c r="M184" i="63"/>
  <c r="D159" i="63"/>
  <c r="F24" i="63"/>
  <c r="J47" i="63"/>
  <c r="D24" i="63"/>
  <c r="L182" i="63"/>
  <c r="F189" i="63"/>
  <c r="H47" i="63"/>
  <c r="H107" i="63"/>
  <c r="F159" i="63"/>
  <c r="D182" i="63"/>
  <c r="H159" i="63"/>
  <c r="H189" i="63"/>
  <c r="F192" i="63"/>
  <c r="I173" i="63"/>
  <c r="M49" i="63"/>
  <c r="J49" i="63" s="1"/>
  <c r="L43" i="63"/>
  <c r="L69" i="63"/>
  <c r="J214" i="63"/>
  <c r="H152" i="63"/>
  <c r="H62" i="63"/>
  <c r="L211" i="63"/>
  <c r="H214" i="63"/>
  <c r="H99" i="63"/>
  <c r="C173" i="63"/>
  <c r="M92" i="63"/>
  <c r="D92" i="63" s="1"/>
  <c r="J121" i="63"/>
  <c r="J169" i="63"/>
  <c r="G218" i="63"/>
  <c r="K128" i="63"/>
  <c r="L214" i="63"/>
  <c r="M31" i="63"/>
  <c r="M12" i="63"/>
  <c r="L114" i="63"/>
  <c r="H137" i="63"/>
  <c r="H76" i="63"/>
  <c r="F169" i="63"/>
  <c r="D169" i="63"/>
  <c r="M34" i="63"/>
  <c r="D34" i="63" s="1"/>
  <c r="D114" i="63"/>
  <c r="J114" i="63"/>
  <c r="F114" i="63"/>
  <c r="D147" i="63"/>
  <c r="J147" i="63"/>
  <c r="L192" i="63"/>
  <c r="H169" i="63"/>
  <c r="K218" i="63"/>
  <c r="D62" i="63"/>
  <c r="J211" i="63"/>
  <c r="F76" i="63"/>
  <c r="F62" i="63"/>
  <c r="F211" i="63"/>
  <c r="M188" i="63"/>
  <c r="J189" i="63"/>
  <c r="D214" i="63"/>
  <c r="M9" i="63"/>
  <c r="F57" i="63"/>
  <c r="D189" i="63"/>
  <c r="L102" i="63"/>
  <c r="D192" i="63"/>
  <c r="M61" i="63"/>
  <c r="F61" i="63" s="1"/>
  <c r="C94" i="63"/>
  <c r="J166" i="63"/>
  <c r="C218" i="63"/>
  <c r="M196" i="63"/>
  <c r="J144" i="63"/>
  <c r="L152" i="63"/>
  <c r="L144" i="63"/>
  <c r="M151" i="63"/>
  <c r="M143" i="63"/>
  <c r="J143" i="63" s="1"/>
  <c r="D166" i="63"/>
  <c r="F152" i="63"/>
  <c r="H144" i="63"/>
  <c r="H166" i="63"/>
  <c r="F166" i="63"/>
  <c r="I128" i="63"/>
  <c r="J102" i="63"/>
  <c r="F102" i="63"/>
  <c r="H114" i="63"/>
  <c r="D102" i="63"/>
  <c r="D99" i="63"/>
  <c r="D137" i="63"/>
  <c r="J137" i="63"/>
  <c r="F137" i="63"/>
  <c r="M139" i="63"/>
  <c r="J99" i="63"/>
  <c r="H124" i="63"/>
  <c r="F99" i="63"/>
  <c r="D121" i="63"/>
  <c r="G128" i="63"/>
  <c r="J107" i="63"/>
  <c r="L107" i="63"/>
  <c r="C128" i="63"/>
  <c r="M106" i="63"/>
  <c r="F106" i="63" s="1"/>
  <c r="F124" i="63"/>
  <c r="L124" i="63"/>
  <c r="F121" i="63"/>
  <c r="J124" i="63"/>
  <c r="M98" i="63"/>
  <c r="J98" i="63" s="1"/>
  <c r="J76" i="63"/>
  <c r="L79" i="63"/>
  <c r="H79" i="63"/>
  <c r="M53" i="63"/>
  <c r="J53" i="63" s="1"/>
  <c r="H69" i="63"/>
  <c r="D79" i="63"/>
  <c r="J79" i="63"/>
  <c r="D76" i="63"/>
  <c r="M16" i="63"/>
  <c r="J16" i="63" s="1"/>
  <c r="G173" i="63"/>
  <c r="I218" i="63"/>
  <c r="F53" i="63"/>
  <c r="E128" i="63"/>
  <c r="L61" i="63"/>
  <c r="E83" i="63"/>
  <c r="H53" i="63"/>
  <c r="G38" i="63"/>
  <c r="L143" i="63"/>
  <c r="J43" i="63"/>
  <c r="M94" i="63"/>
  <c r="H94" i="63" s="1"/>
  <c r="K83" i="63"/>
  <c r="F143" i="63"/>
  <c r="E173" i="63"/>
  <c r="G83" i="63"/>
  <c r="L53" i="63"/>
  <c r="D53" i="63"/>
  <c r="E218" i="63"/>
  <c r="C229" i="63"/>
  <c r="D229" i="63" s="1"/>
  <c r="D223" i="63"/>
  <c r="I229" i="63"/>
  <c r="J229" i="63" s="1"/>
  <c r="J223" i="63"/>
  <c r="E229" i="63"/>
  <c r="F229" i="63" s="1"/>
  <c r="F223" i="63"/>
  <c r="K229" i="63"/>
  <c r="L229" i="63" s="1"/>
  <c r="L223" i="63"/>
  <c r="G229" i="63"/>
  <c r="H229" i="63" s="1"/>
  <c r="H223" i="63"/>
  <c r="I184" i="63"/>
  <c r="J184" i="63" s="1"/>
  <c r="J178" i="63"/>
  <c r="E184" i="63"/>
  <c r="F184" i="63" s="1"/>
  <c r="F178" i="63"/>
  <c r="C184" i="63"/>
  <c r="D184" i="63" s="1"/>
  <c r="D178" i="63"/>
  <c r="G184" i="63"/>
  <c r="H184" i="63" s="1"/>
  <c r="H178" i="63"/>
  <c r="K184" i="63"/>
  <c r="L184" i="63" s="1"/>
  <c r="L178" i="63"/>
  <c r="G139" i="63"/>
  <c r="H139" i="63" s="1"/>
  <c r="H133" i="63"/>
  <c r="C139" i="63"/>
  <c r="D139" i="63" s="1"/>
  <c r="D133" i="63"/>
  <c r="E139" i="63"/>
  <c r="F139" i="63" s="1"/>
  <c r="F133" i="63"/>
  <c r="I139" i="63"/>
  <c r="J139" i="63" s="1"/>
  <c r="J133" i="63"/>
  <c r="K139" i="63"/>
  <c r="L139" i="63" s="1"/>
  <c r="L133" i="63"/>
  <c r="I94" i="63"/>
  <c r="J88" i="63"/>
  <c r="D88" i="63"/>
  <c r="H88" i="63"/>
  <c r="E94" i="63"/>
  <c r="F88" i="63"/>
  <c r="J92" i="63"/>
  <c r="L88" i="63"/>
  <c r="H92" i="63"/>
  <c r="K49" i="63"/>
  <c r="E49" i="63"/>
  <c r="G49" i="63"/>
  <c r="H49" i="63" s="1"/>
  <c r="H43" i="63"/>
  <c r="I38" i="63"/>
  <c r="E38" i="63"/>
  <c r="K38" i="63"/>
  <c r="C43" i="63"/>
  <c r="D43" i="63" s="1"/>
  <c r="C8" i="63"/>
  <c r="F182" i="63" l="1"/>
  <c r="J182" i="63"/>
  <c r="J196" i="63"/>
  <c r="L227" i="63"/>
  <c r="H227" i="63"/>
  <c r="H182" i="63"/>
  <c r="D227" i="63"/>
  <c r="D143" i="63"/>
  <c r="H143" i="63"/>
  <c r="L49" i="63"/>
  <c r="F49" i="63"/>
  <c r="H61" i="63"/>
  <c r="F92" i="63"/>
  <c r="L92" i="63"/>
  <c r="L188" i="63"/>
  <c r="H188" i="63"/>
  <c r="M8" i="63"/>
  <c r="F188" i="63"/>
  <c r="J61" i="63"/>
  <c r="D61" i="63"/>
  <c r="D188" i="63"/>
  <c r="J9" i="63"/>
  <c r="L9" i="63"/>
  <c r="F9" i="63"/>
  <c r="H9" i="63"/>
  <c r="D9" i="63"/>
  <c r="H12" i="63"/>
  <c r="F12" i="63"/>
  <c r="L12" i="63"/>
  <c r="J12" i="63"/>
  <c r="J31" i="63"/>
  <c r="L31" i="63"/>
  <c r="H31" i="63"/>
  <c r="F31" i="63"/>
  <c r="J188" i="63"/>
  <c r="H34" i="63"/>
  <c r="F34" i="63"/>
  <c r="J34" i="63"/>
  <c r="L34" i="63"/>
  <c r="D12" i="63"/>
  <c r="D31" i="63"/>
  <c r="D196" i="63"/>
  <c r="F196" i="63"/>
  <c r="H196" i="63"/>
  <c r="L196" i="63"/>
  <c r="M218" i="63"/>
  <c r="F218" i="63" s="1"/>
  <c r="J151" i="63"/>
  <c r="L151" i="63"/>
  <c r="H151" i="63"/>
  <c r="M173" i="63"/>
  <c r="F173" i="63" s="1"/>
  <c r="D151" i="63"/>
  <c r="F151" i="63"/>
  <c r="J106" i="63"/>
  <c r="M128" i="63"/>
  <c r="F98" i="63"/>
  <c r="L98" i="63"/>
  <c r="D98" i="63"/>
  <c r="H98" i="63"/>
  <c r="H106" i="63"/>
  <c r="D106" i="63"/>
  <c r="L106" i="63"/>
  <c r="M83" i="63"/>
  <c r="L16" i="63"/>
  <c r="D16" i="63"/>
  <c r="H16" i="63"/>
  <c r="F16" i="63"/>
  <c r="L94" i="63"/>
  <c r="D94" i="63"/>
  <c r="F94" i="63"/>
  <c r="J94" i="63"/>
  <c r="C49" i="63"/>
  <c r="D49" i="63" s="1"/>
  <c r="C38" i="63"/>
  <c r="H83" i="63" l="1"/>
  <c r="F128" i="63"/>
  <c r="M38" i="63"/>
  <c r="L8" i="63"/>
  <c r="H8" i="63"/>
  <c r="J8" i="63"/>
  <c r="F8" i="63"/>
  <c r="D8" i="63"/>
  <c r="H218" i="63"/>
  <c r="L218" i="63"/>
  <c r="D218" i="63"/>
  <c r="J218" i="63"/>
  <c r="L173" i="63"/>
  <c r="D173" i="63"/>
  <c r="J173" i="63"/>
  <c r="H173" i="63"/>
  <c r="L128" i="63"/>
  <c r="J128" i="63"/>
  <c r="H128" i="63"/>
  <c r="D128" i="63"/>
  <c r="F83" i="63"/>
  <c r="J83" i="63"/>
  <c r="D83" i="63"/>
  <c r="L83" i="63"/>
  <c r="H38" i="63"/>
  <c r="A12" i="75"/>
  <c r="A13" i="75"/>
  <c r="A14" i="75"/>
  <c r="A15" i="75"/>
  <c r="A16" i="75"/>
  <c r="A17" i="75"/>
  <c r="A18" i="75"/>
  <c r="A19" i="75"/>
  <c r="A20" i="75"/>
  <c r="A21" i="75"/>
  <c r="A22" i="75"/>
  <c r="A23" i="75"/>
  <c r="A24" i="75"/>
  <c r="A25" i="75"/>
  <c r="A26" i="75"/>
  <c r="A27" i="75"/>
  <c r="A28" i="75"/>
  <c r="A29" i="75"/>
  <c r="A30" i="75"/>
  <c r="A31" i="75"/>
  <c r="A32" i="75"/>
  <c r="A33" i="75"/>
  <c r="A34" i="75"/>
  <c r="A35" i="75"/>
  <c r="A36" i="75"/>
  <c r="A37" i="75"/>
  <c r="A38" i="75"/>
  <c r="A39" i="75"/>
  <c r="A40" i="75"/>
  <c r="A41" i="75"/>
  <c r="A42" i="75"/>
  <c r="A43" i="75"/>
  <c r="A44" i="75"/>
  <c r="A45" i="75"/>
  <c r="A46" i="75"/>
  <c r="A47" i="75"/>
  <c r="A48" i="75"/>
  <c r="A49" i="75"/>
  <c r="A50" i="75"/>
  <c r="A51" i="75"/>
  <c r="A52" i="75"/>
  <c r="A53" i="75"/>
  <c r="A11" i="75"/>
  <c r="L38" i="63" l="1"/>
  <c r="C35" i="65"/>
  <c r="F38" i="63"/>
  <c r="J38" i="63"/>
  <c r="D38" i="63"/>
  <c r="K227" i="38"/>
  <c r="K226" i="38"/>
  <c r="K225" i="38"/>
  <c r="K224" i="38"/>
  <c r="K223" i="38"/>
  <c r="K222" i="38"/>
  <c r="K221" i="38"/>
  <c r="K219" i="38"/>
  <c r="K218" i="38"/>
  <c r="K217" i="38"/>
  <c r="K213" i="38"/>
  <c r="K211" i="38"/>
  <c r="K210" i="38"/>
  <c r="K209" i="38"/>
  <c r="K208" i="38"/>
  <c r="K207" i="38"/>
  <c r="K206" i="38"/>
  <c r="J227" i="38"/>
  <c r="J226" i="38"/>
  <c r="J225" i="38"/>
  <c r="J224" i="38"/>
  <c r="J223" i="38"/>
  <c r="J222" i="38"/>
  <c r="J221" i="38"/>
  <c r="J219" i="38"/>
  <c r="J218" i="38"/>
  <c r="J217" i="38"/>
  <c r="J213" i="38"/>
  <c r="J211" i="38"/>
  <c r="J210" i="38"/>
  <c r="J209" i="38"/>
  <c r="J208" i="38"/>
  <c r="J207" i="38"/>
  <c r="J206" i="38"/>
  <c r="I227" i="38"/>
  <c r="I226" i="38"/>
  <c r="I225" i="38"/>
  <c r="I224" i="38"/>
  <c r="I223" i="38"/>
  <c r="I222" i="38"/>
  <c r="I221" i="38"/>
  <c r="I219" i="38"/>
  <c r="I218" i="38"/>
  <c r="I217" i="38"/>
  <c r="I213" i="38"/>
  <c r="I211" i="38"/>
  <c r="I210" i="38"/>
  <c r="I209" i="38"/>
  <c r="I208" i="38"/>
  <c r="I207" i="38"/>
  <c r="I206" i="38"/>
  <c r="H227" i="38"/>
  <c r="H226" i="38"/>
  <c r="H225" i="38"/>
  <c r="H224" i="38"/>
  <c r="H223" i="38"/>
  <c r="H222" i="38"/>
  <c r="H221" i="38"/>
  <c r="H219" i="38"/>
  <c r="H218" i="38"/>
  <c r="H217" i="38"/>
  <c r="H213" i="38"/>
  <c r="H211" i="38"/>
  <c r="H210" i="38"/>
  <c r="H209" i="38"/>
  <c r="H208" i="38"/>
  <c r="H207" i="38"/>
  <c r="H206" i="38"/>
  <c r="G227" i="38"/>
  <c r="G226" i="38"/>
  <c r="G225" i="38"/>
  <c r="G224" i="38"/>
  <c r="G223" i="38"/>
  <c r="G222" i="38"/>
  <c r="G221" i="38"/>
  <c r="G219" i="38"/>
  <c r="G218" i="38"/>
  <c r="G217" i="38"/>
  <c r="G213" i="38"/>
  <c r="G211" i="38"/>
  <c r="G210" i="38"/>
  <c r="G209" i="38"/>
  <c r="G208" i="38"/>
  <c r="G207" i="38"/>
  <c r="G206" i="38"/>
  <c r="F227" i="38"/>
  <c r="F226" i="38"/>
  <c r="F225" i="38"/>
  <c r="F224" i="38"/>
  <c r="F223" i="38"/>
  <c r="F222" i="38"/>
  <c r="F221" i="38"/>
  <c r="F219" i="38"/>
  <c r="F218" i="38"/>
  <c r="F217" i="38"/>
  <c r="F213" i="38"/>
  <c r="F211" i="38"/>
  <c r="F210" i="38"/>
  <c r="F209" i="38"/>
  <c r="F208" i="38"/>
  <c r="F207" i="38"/>
  <c r="F206" i="38"/>
  <c r="E227" i="38"/>
  <c r="E226" i="38"/>
  <c r="E225" i="38"/>
  <c r="E224" i="38"/>
  <c r="E223" i="38"/>
  <c r="E222" i="38"/>
  <c r="E221" i="38"/>
  <c r="E219" i="38"/>
  <c r="E218" i="38"/>
  <c r="E217" i="38"/>
  <c r="E213" i="38"/>
  <c r="E211" i="38"/>
  <c r="E210" i="38"/>
  <c r="E209" i="38"/>
  <c r="E208" i="38"/>
  <c r="E207" i="38"/>
  <c r="E206" i="38"/>
  <c r="D206" i="38"/>
  <c r="D207" i="38"/>
  <c r="D208" i="38"/>
  <c r="D209" i="38"/>
  <c r="D210" i="38"/>
  <c r="D211" i="38"/>
  <c r="D213" i="38"/>
  <c r="D217" i="38"/>
  <c r="D218" i="38"/>
  <c r="D219" i="38"/>
  <c r="D221" i="38"/>
  <c r="D222" i="38"/>
  <c r="D223" i="38"/>
  <c r="D224" i="38"/>
  <c r="D225" i="38"/>
  <c r="D226" i="38"/>
  <c r="D227" i="38"/>
  <c r="C206" i="38"/>
  <c r="C207" i="38"/>
  <c r="C208" i="38"/>
  <c r="C209" i="38"/>
  <c r="C210" i="38"/>
  <c r="C211" i="38"/>
  <c r="C213" i="38"/>
  <c r="C217" i="38"/>
  <c r="C218" i="38"/>
  <c r="C219" i="38"/>
  <c r="C221" i="38"/>
  <c r="C222" i="38"/>
  <c r="C223" i="38"/>
  <c r="C224" i="38"/>
  <c r="C225" i="38"/>
  <c r="C226" i="38"/>
  <c r="C227" i="38"/>
  <c r="K200" i="38"/>
  <c r="K199" i="38"/>
  <c r="K198" i="38"/>
  <c r="K197" i="38"/>
  <c r="K196" i="38"/>
  <c r="K195" i="38"/>
  <c r="K193" i="38"/>
  <c r="K192" i="38"/>
  <c r="K191" i="38"/>
  <c r="K190" i="38"/>
  <c r="J200" i="38"/>
  <c r="J199" i="38"/>
  <c r="J198" i="38"/>
  <c r="J197" i="38"/>
  <c r="J196" i="38"/>
  <c r="J195" i="38"/>
  <c r="J193" i="38"/>
  <c r="J192" i="38"/>
  <c r="J191" i="38"/>
  <c r="J190" i="38"/>
  <c r="I200" i="38"/>
  <c r="I199" i="38"/>
  <c r="I198" i="38"/>
  <c r="I197" i="38"/>
  <c r="I196" i="38"/>
  <c r="I195" i="38"/>
  <c r="I193" i="38"/>
  <c r="I192" i="38"/>
  <c r="I191" i="38"/>
  <c r="I190" i="38"/>
  <c r="H200" i="38"/>
  <c r="H199" i="38"/>
  <c r="H198" i="38"/>
  <c r="H197" i="38"/>
  <c r="H196" i="38"/>
  <c r="H195" i="38"/>
  <c r="H193" i="38"/>
  <c r="H192" i="38"/>
  <c r="H191" i="38"/>
  <c r="H190" i="38"/>
  <c r="G200" i="38"/>
  <c r="G199" i="38"/>
  <c r="G198" i="38"/>
  <c r="G197" i="38"/>
  <c r="G196" i="38"/>
  <c r="G195" i="38"/>
  <c r="G193" i="38"/>
  <c r="G192" i="38"/>
  <c r="G191" i="38"/>
  <c r="G190" i="38"/>
  <c r="F200" i="38"/>
  <c r="F199" i="38"/>
  <c r="F198" i="38"/>
  <c r="F197" i="38"/>
  <c r="F196" i="38"/>
  <c r="F195" i="38"/>
  <c r="F193" i="38"/>
  <c r="F192" i="38"/>
  <c r="F191" i="38"/>
  <c r="F190" i="38"/>
  <c r="E200" i="38"/>
  <c r="E199" i="38"/>
  <c r="E198" i="38"/>
  <c r="E197" i="38"/>
  <c r="E196" i="38"/>
  <c r="E195" i="38"/>
  <c r="E193" i="38"/>
  <c r="E192" i="38"/>
  <c r="E191" i="38"/>
  <c r="E190" i="38"/>
  <c r="D190" i="38"/>
  <c r="D191" i="38"/>
  <c r="D192" i="38"/>
  <c r="D193" i="38"/>
  <c r="D195" i="38"/>
  <c r="D196" i="38"/>
  <c r="D197" i="38"/>
  <c r="D198" i="38"/>
  <c r="D199" i="38"/>
  <c r="D200" i="38"/>
  <c r="C190" i="38"/>
  <c r="C191" i="38"/>
  <c r="C192" i="38"/>
  <c r="C193" i="38"/>
  <c r="C195" i="38"/>
  <c r="C196" i="38"/>
  <c r="C197" i="38"/>
  <c r="C198" i="38"/>
  <c r="C199" i="38"/>
  <c r="C200" i="38"/>
  <c r="V182" i="38"/>
  <c r="U182" i="38"/>
  <c r="T182" i="38"/>
  <c r="S182" i="38"/>
  <c r="R182" i="38"/>
  <c r="Q182" i="38"/>
  <c r="P182" i="38"/>
  <c r="O182" i="38"/>
  <c r="V181" i="38"/>
  <c r="U181" i="38"/>
  <c r="T181" i="38"/>
  <c r="S181" i="38"/>
  <c r="R181" i="38"/>
  <c r="Q181" i="38"/>
  <c r="P181" i="38"/>
  <c r="O181" i="38"/>
  <c r="V180" i="38"/>
  <c r="U180" i="38"/>
  <c r="T180" i="38"/>
  <c r="S180" i="38"/>
  <c r="R180" i="38"/>
  <c r="Q180" i="38"/>
  <c r="P180" i="38"/>
  <c r="O180" i="38"/>
  <c r="V179" i="38"/>
  <c r="U179" i="38"/>
  <c r="T179" i="38"/>
  <c r="S179" i="38"/>
  <c r="R179" i="38"/>
  <c r="Q179" i="38"/>
  <c r="P179" i="38"/>
  <c r="O179" i="38"/>
  <c r="V178" i="38"/>
  <c r="U178" i="38"/>
  <c r="T178" i="38"/>
  <c r="S178" i="38"/>
  <c r="R178" i="38"/>
  <c r="Q178" i="38"/>
  <c r="P178" i="38"/>
  <c r="O178" i="38"/>
  <c r="V177" i="38"/>
  <c r="U177" i="38"/>
  <c r="T177" i="38"/>
  <c r="S177" i="38"/>
  <c r="R177" i="38"/>
  <c r="Q177" i="38"/>
  <c r="P177" i="38"/>
  <c r="O177" i="38"/>
  <c r="V176" i="38"/>
  <c r="U176" i="38"/>
  <c r="T176" i="38"/>
  <c r="S176" i="38"/>
  <c r="R176" i="38"/>
  <c r="Q176" i="38"/>
  <c r="P176" i="38"/>
  <c r="O176" i="38"/>
  <c r="K175" i="38"/>
  <c r="J175" i="38"/>
  <c r="I175" i="38"/>
  <c r="H175" i="38"/>
  <c r="G175" i="38"/>
  <c r="F175" i="38"/>
  <c r="E175" i="38"/>
  <c r="D175" i="38"/>
  <c r="C175" i="38"/>
  <c r="V174" i="38"/>
  <c r="U174" i="38"/>
  <c r="T174" i="38"/>
  <c r="S174" i="38"/>
  <c r="R174" i="38"/>
  <c r="Q174" i="38"/>
  <c r="P174" i="38"/>
  <c r="O174" i="38"/>
  <c r="V173" i="38"/>
  <c r="U173" i="38"/>
  <c r="T173" i="38"/>
  <c r="S173" i="38"/>
  <c r="R173" i="38"/>
  <c r="Q173" i="38"/>
  <c r="P173" i="38"/>
  <c r="O173" i="38"/>
  <c r="V172" i="38"/>
  <c r="U172" i="38"/>
  <c r="T172" i="38"/>
  <c r="S172" i="38"/>
  <c r="R172" i="38"/>
  <c r="Q172" i="38"/>
  <c r="P172" i="38"/>
  <c r="O172" i="38"/>
  <c r="K170" i="38"/>
  <c r="C170" i="38"/>
  <c r="V168" i="38"/>
  <c r="U168" i="38"/>
  <c r="T168" i="38"/>
  <c r="S168" i="38"/>
  <c r="R168" i="38"/>
  <c r="Q168" i="38"/>
  <c r="P168" i="38"/>
  <c r="O168" i="38"/>
  <c r="K167" i="38"/>
  <c r="J167" i="38"/>
  <c r="I167" i="38"/>
  <c r="H167" i="38"/>
  <c r="G167" i="38"/>
  <c r="F167" i="38"/>
  <c r="E167" i="38"/>
  <c r="D167" i="38"/>
  <c r="C167" i="38"/>
  <c r="V166" i="38"/>
  <c r="U166" i="38"/>
  <c r="T166" i="38"/>
  <c r="S166" i="38"/>
  <c r="R166" i="38"/>
  <c r="Q166" i="38"/>
  <c r="P166" i="38"/>
  <c r="O166" i="38"/>
  <c r="V165" i="38"/>
  <c r="U165" i="38"/>
  <c r="T165" i="38"/>
  <c r="S165" i="38"/>
  <c r="R165" i="38"/>
  <c r="Q165" i="38"/>
  <c r="P165" i="38"/>
  <c r="O165" i="38"/>
  <c r="V164" i="38"/>
  <c r="U164" i="38"/>
  <c r="T164" i="38"/>
  <c r="S164" i="38"/>
  <c r="R164" i="38"/>
  <c r="Q164" i="38"/>
  <c r="P164" i="38"/>
  <c r="O164" i="38"/>
  <c r="V163" i="38"/>
  <c r="U163" i="38"/>
  <c r="T163" i="38"/>
  <c r="S163" i="38"/>
  <c r="R163" i="38"/>
  <c r="Q163" i="38"/>
  <c r="P163" i="38"/>
  <c r="O163" i="38"/>
  <c r="V162" i="38"/>
  <c r="U162" i="38"/>
  <c r="T162" i="38"/>
  <c r="S162" i="38"/>
  <c r="R162" i="38"/>
  <c r="Q162" i="38"/>
  <c r="P162" i="38"/>
  <c r="O162" i="38"/>
  <c r="V161" i="38"/>
  <c r="U161" i="38"/>
  <c r="T161" i="38"/>
  <c r="S161" i="38"/>
  <c r="R161" i="38"/>
  <c r="Q161" i="38"/>
  <c r="P161" i="38"/>
  <c r="O161" i="38"/>
  <c r="K160" i="38"/>
  <c r="J160" i="38"/>
  <c r="I160" i="38"/>
  <c r="H160" i="38"/>
  <c r="G160" i="38"/>
  <c r="F160" i="38"/>
  <c r="E160" i="38"/>
  <c r="D160" i="38"/>
  <c r="C160" i="38"/>
  <c r="K159" i="38"/>
  <c r="J159" i="38"/>
  <c r="I159" i="38"/>
  <c r="H159" i="38"/>
  <c r="G159" i="38"/>
  <c r="F159" i="38"/>
  <c r="E159" i="38"/>
  <c r="D159" i="38"/>
  <c r="C159" i="38"/>
  <c r="V155" i="38"/>
  <c r="U155" i="38"/>
  <c r="T155" i="38"/>
  <c r="S155" i="38"/>
  <c r="R155" i="38"/>
  <c r="Q155" i="38"/>
  <c r="P155" i="38"/>
  <c r="O155" i="38"/>
  <c r="V154" i="38"/>
  <c r="U154" i="38"/>
  <c r="T154" i="38"/>
  <c r="S154" i="38"/>
  <c r="R154" i="38"/>
  <c r="Q154" i="38"/>
  <c r="P154" i="38"/>
  <c r="O154" i="38"/>
  <c r="V153" i="38"/>
  <c r="U153" i="38"/>
  <c r="T153" i="38"/>
  <c r="S153" i="38"/>
  <c r="R153" i="38"/>
  <c r="Q153" i="38"/>
  <c r="P153" i="38"/>
  <c r="O153" i="38"/>
  <c r="V152" i="38"/>
  <c r="U152" i="38"/>
  <c r="T152" i="38"/>
  <c r="S152" i="38"/>
  <c r="R152" i="38"/>
  <c r="Q152" i="38"/>
  <c r="P152" i="38"/>
  <c r="O152" i="38"/>
  <c r="V151" i="38"/>
  <c r="U151" i="38"/>
  <c r="T151" i="38"/>
  <c r="S151" i="38"/>
  <c r="R151" i="38"/>
  <c r="Q151" i="38"/>
  <c r="P151" i="38"/>
  <c r="O151" i="38"/>
  <c r="V150" i="38"/>
  <c r="U150" i="38"/>
  <c r="T150" i="38"/>
  <c r="S150" i="38"/>
  <c r="R150" i="38"/>
  <c r="Q150" i="38"/>
  <c r="P150" i="38"/>
  <c r="O150" i="38"/>
  <c r="K149" i="38"/>
  <c r="J149" i="38"/>
  <c r="I149" i="38"/>
  <c r="H149" i="38"/>
  <c r="G149" i="38"/>
  <c r="F149" i="38"/>
  <c r="E149" i="38"/>
  <c r="D149" i="38"/>
  <c r="C149" i="38"/>
  <c r="V148" i="38"/>
  <c r="U148" i="38"/>
  <c r="T148" i="38"/>
  <c r="S148" i="38"/>
  <c r="R148" i="38"/>
  <c r="Q148" i="38"/>
  <c r="P148" i="38"/>
  <c r="O148" i="38"/>
  <c r="V147" i="38"/>
  <c r="U147" i="38"/>
  <c r="T147" i="38"/>
  <c r="S147" i="38"/>
  <c r="R147" i="38"/>
  <c r="Q147" i="38"/>
  <c r="P147" i="38"/>
  <c r="O147" i="38"/>
  <c r="V146" i="38"/>
  <c r="U146" i="38"/>
  <c r="T146" i="38"/>
  <c r="S146" i="38"/>
  <c r="R146" i="38"/>
  <c r="Q146" i="38"/>
  <c r="P146" i="38"/>
  <c r="O146" i="38"/>
  <c r="V145" i="38"/>
  <c r="U145" i="38"/>
  <c r="T145" i="38"/>
  <c r="S145" i="38"/>
  <c r="R145" i="38"/>
  <c r="Q145" i="38"/>
  <c r="P145" i="38"/>
  <c r="O145" i="38"/>
  <c r="K144" i="38"/>
  <c r="J144" i="38"/>
  <c r="I144" i="38"/>
  <c r="H144" i="38"/>
  <c r="G144" i="38"/>
  <c r="F144" i="38"/>
  <c r="E144" i="38"/>
  <c r="D144" i="38"/>
  <c r="C144" i="38"/>
  <c r="K169" i="38" l="1"/>
  <c r="G156" i="38"/>
  <c r="K156" i="38"/>
  <c r="O167" i="38"/>
  <c r="J216" i="38"/>
  <c r="V175" i="38"/>
  <c r="H216" i="38"/>
  <c r="D216" i="38"/>
  <c r="F216" i="38"/>
  <c r="T175" i="38"/>
  <c r="G216" i="38"/>
  <c r="K216" i="38"/>
  <c r="S175" i="38"/>
  <c r="C216" i="38"/>
  <c r="E216" i="38"/>
  <c r="I216" i="38"/>
  <c r="Q149" i="38"/>
  <c r="U149" i="38"/>
  <c r="K183" i="38"/>
  <c r="R167" i="38"/>
  <c r="V167" i="38"/>
  <c r="O149" i="38"/>
  <c r="S149" i="38"/>
  <c r="V149" i="38"/>
  <c r="P167" i="38"/>
  <c r="T167" i="38"/>
  <c r="Q171" i="38"/>
  <c r="U171" i="38"/>
  <c r="P175" i="38"/>
  <c r="E156" i="38"/>
  <c r="Q175" i="38"/>
  <c r="I156" i="38"/>
  <c r="P149" i="38"/>
  <c r="Q167" i="38"/>
  <c r="U167" i="38"/>
  <c r="R175" i="38"/>
  <c r="R149" i="38"/>
  <c r="T149" i="38"/>
  <c r="S167" i="38"/>
  <c r="Q144" i="38"/>
  <c r="U144" i="38"/>
  <c r="S160" i="38"/>
  <c r="O175" i="38"/>
  <c r="U175" i="38"/>
  <c r="O144" i="38"/>
  <c r="P144" i="38"/>
  <c r="D156" i="38"/>
  <c r="R160" i="38"/>
  <c r="V160" i="38"/>
  <c r="P171" i="38"/>
  <c r="D170" i="38"/>
  <c r="D183" i="38" s="1"/>
  <c r="T171" i="38"/>
  <c r="H170" i="38"/>
  <c r="H183" i="38" s="1"/>
  <c r="T144" i="38"/>
  <c r="H156" i="38"/>
  <c r="C183" i="38"/>
  <c r="R144" i="38"/>
  <c r="F156" i="38"/>
  <c r="R156" i="38" s="1"/>
  <c r="V144" i="38"/>
  <c r="J156" i="38"/>
  <c r="P160" i="38"/>
  <c r="T160" i="38"/>
  <c r="C169" i="38"/>
  <c r="R171" i="38"/>
  <c r="F170" i="38"/>
  <c r="V171" i="38"/>
  <c r="J170" i="38"/>
  <c r="J183" i="38" s="1"/>
  <c r="V183" i="38" s="1"/>
  <c r="C156" i="38"/>
  <c r="S144" i="38"/>
  <c r="Q160" i="38"/>
  <c r="U160" i="38"/>
  <c r="O171" i="38"/>
  <c r="S171" i="38"/>
  <c r="O160" i="38"/>
  <c r="E170" i="38"/>
  <c r="G170" i="38"/>
  <c r="I170" i="38"/>
  <c r="V156" i="38" l="1"/>
  <c r="P156" i="38"/>
  <c r="O183" i="38"/>
  <c r="T156" i="38"/>
  <c r="R170" i="38"/>
  <c r="F169" i="38"/>
  <c r="E169" i="38"/>
  <c r="E183" i="38"/>
  <c r="P183" i="38" s="1"/>
  <c r="Q170" i="38"/>
  <c r="O156" i="38"/>
  <c r="U156" i="38"/>
  <c r="S156" i="38"/>
  <c r="T170" i="38"/>
  <c r="H169" i="38"/>
  <c r="Q156" i="38"/>
  <c r="I183" i="38"/>
  <c r="U183" i="38" s="1"/>
  <c r="U170" i="38"/>
  <c r="I169" i="38"/>
  <c r="P170" i="38"/>
  <c r="D169" i="38"/>
  <c r="O170" i="38"/>
  <c r="F183" i="38"/>
  <c r="G169" i="38"/>
  <c r="G183" i="38"/>
  <c r="S183" i="38" s="1"/>
  <c r="S170" i="38"/>
  <c r="V170" i="38"/>
  <c r="J169" i="38"/>
  <c r="V169" i="38" s="1"/>
  <c r="O169" i="38"/>
  <c r="U169" i="38" l="1"/>
  <c r="T183" i="38"/>
  <c r="Q169" i="38"/>
  <c r="R183" i="38"/>
  <c r="Q183" i="38"/>
  <c r="T169" i="38"/>
  <c r="P169" i="38"/>
  <c r="R169" i="38"/>
  <c r="S169" i="38"/>
  <c r="I15" i="52" l="1"/>
  <c r="H15" i="52"/>
  <c r="G15" i="52"/>
  <c r="F15" i="52"/>
  <c r="O15" i="52" s="1"/>
  <c r="E15" i="52"/>
  <c r="D15" i="52"/>
  <c r="C15" i="52"/>
  <c r="B15" i="52"/>
  <c r="Q14" i="52"/>
  <c r="P14" i="52"/>
  <c r="O14" i="52"/>
  <c r="N14" i="52"/>
  <c r="M14" i="52"/>
  <c r="L14" i="52"/>
  <c r="K14" i="52"/>
  <c r="Q13" i="52"/>
  <c r="P13" i="52"/>
  <c r="O13" i="52"/>
  <c r="N13" i="52"/>
  <c r="M13" i="52"/>
  <c r="L13" i="52"/>
  <c r="K13" i="52"/>
  <c r="I9" i="52"/>
  <c r="H9" i="52"/>
  <c r="G9" i="52"/>
  <c r="F9" i="52"/>
  <c r="E9" i="52"/>
  <c r="D9" i="52"/>
  <c r="C9" i="52"/>
  <c r="B9" i="52"/>
  <c r="Q8" i="52"/>
  <c r="P8" i="52"/>
  <c r="O8" i="52"/>
  <c r="N8" i="52"/>
  <c r="M8" i="52"/>
  <c r="L8" i="52"/>
  <c r="K8" i="52"/>
  <c r="Q7" i="52"/>
  <c r="P7" i="52"/>
  <c r="O7" i="52"/>
  <c r="N7" i="52"/>
  <c r="M7" i="52"/>
  <c r="L7" i="52"/>
  <c r="K7" i="52"/>
  <c r="N19" i="51"/>
  <c r="M19" i="51"/>
  <c r="Q19" i="51"/>
  <c r="I15" i="51"/>
  <c r="H15" i="51"/>
  <c r="G15" i="51"/>
  <c r="F15" i="51"/>
  <c r="E15" i="51"/>
  <c r="D15" i="51"/>
  <c r="C15" i="51"/>
  <c r="B15" i="51"/>
  <c r="Q14" i="51"/>
  <c r="P14" i="51"/>
  <c r="O14" i="51"/>
  <c r="N14" i="51"/>
  <c r="M14" i="51"/>
  <c r="L14" i="51"/>
  <c r="K14" i="51"/>
  <c r="Q13" i="51"/>
  <c r="P13" i="51"/>
  <c r="O13" i="51"/>
  <c r="N13" i="51"/>
  <c r="M13" i="51"/>
  <c r="L13" i="51"/>
  <c r="K13" i="51"/>
  <c r="I9" i="51"/>
  <c r="H9" i="51"/>
  <c r="G9" i="51"/>
  <c r="F9" i="51"/>
  <c r="E9" i="51"/>
  <c r="D9" i="51"/>
  <c r="C9" i="51"/>
  <c r="B9" i="51"/>
  <c r="L18" i="61"/>
  <c r="K18" i="61"/>
  <c r="J18" i="61"/>
  <c r="I18" i="61"/>
  <c r="H18" i="61"/>
  <c r="G18" i="61"/>
  <c r="F18" i="61"/>
  <c r="E18" i="61"/>
  <c r="D18" i="61"/>
  <c r="C18" i="61"/>
  <c r="L29" i="61"/>
  <c r="K29" i="61"/>
  <c r="J29" i="61"/>
  <c r="I29" i="61"/>
  <c r="H29" i="61"/>
  <c r="G29" i="61"/>
  <c r="F29" i="61"/>
  <c r="E29" i="61"/>
  <c r="D29" i="61"/>
  <c r="C29" i="61"/>
  <c r="I21" i="52" l="1"/>
  <c r="F18" i="26" s="1"/>
  <c r="M15" i="52"/>
  <c r="Q15" i="52"/>
  <c r="D21" i="51"/>
  <c r="D20" i="51" s="1"/>
  <c r="H21" i="51"/>
  <c r="E17" i="26" s="1"/>
  <c r="L15" i="51"/>
  <c r="P15" i="51"/>
  <c r="I21" i="51"/>
  <c r="F17" i="26" s="1"/>
  <c r="E21" i="51"/>
  <c r="E20" i="51" s="1"/>
  <c r="M20" i="51" s="1"/>
  <c r="M9" i="52"/>
  <c r="D21" i="52"/>
  <c r="Q9" i="52"/>
  <c r="H21" i="52"/>
  <c r="N9" i="52"/>
  <c r="E21" i="52"/>
  <c r="B21" i="51"/>
  <c r="F21" i="51"/>
  <c r="K9" i="52"/>
  <c r="B21" i="52"/>
  <c r="A24" i="52" s="1"/>
  <c r="O9" i="52"/>
  <c r="F21" i="52"/>
  <c r="C21" i="51"/>
  <c r="C20" i="51" s="1"/>
  <c r="G21" i="51"/>
  <c r="N15" i="51"/>
  <c r="Q15" i="51"/>
  <c r="L9" i="52"/>
  <c r="C21" i="52"/>
  <c r="P9" i="52"/>
  <c r="G21" i="52"/>
  <c r="L19" i="51"/>
  <c r="P19" i="51"/>
  <c r="K15" i="52"/>
  <c r="P15" i="52"/>
  <c r="N15" i="52"/>
  <c r="L15" i="52"/>
  <c r="O19" i="51"/>
  <c r="K19" i="51"/>
  <c r="K15" i="51"/>
  <c r="M15" i="51"/>
  <c r="O15" i="51"/>
  <c r="I20" i="52" l="1"/>
  <c r="M21" i="51"/>
  <c r="H20" i="51"/>
  <c r="N21" i="51"/>
  <c r="P21" i="51"/>
  <c r="Q21" i="51"/>
  <c r="L20" i="51"/>
  <c r="B17" i="26"/>
  <c r="O21" i="51"/>
  <c r="I20" i="51"/>
  <c r="L21" i="52"/>
  <c r="C20" i="52"/>
  <c r="D17" i="26"/>
  <c r="G20" i="51"/>
  <c r="K21" i="52"/>
  <c r="B20" i="52"/>
  <c r="K20" i="52" s="1"/>
  <c r="Q21" i="52"/>
  <c r="E18" i="26"/>
  <c r="H20" i="52"/>
  <c r="P21" i="52"/>
  <c r="D18" i="26"/>
  <c r="G20" i="52"/>
  <c r="O21" i="52"/>
  <c r="F20" i="52"/>
  <c r="C18" i="26"/>
  <c r="C17" i="26"/>
  <c r="F20" i="51"/>
  <c r="N21" i="52"/>
  <c r="B18" i="26"/>
  <c r="E20" i="52"/>
  <c r="B20" i="51"/>
  <c r="K20" i="51" s="1"/>
  <c r="A23" i="51"/>
  <c r="M21" i="52"/>
  <c r="D20" i="52"/>
  <c r="L21" i="51"/>
  <c r="K21" i="51"/>
  <c r="D19" i="6"/>
  <c r="D20" i="6"/>
  <c r="D22" i="6"/>
  <c r="D23" i="6"/>
  <c r="D18" i="6"/>
  <c r="F8" i="70"/>
  <c r="E8" i="70"/>
  <c r="D8" i="70"/>
  <c r="C8" i="70"/>
  <c r="B8" i="70"/>
  <c r="L20" i="52" l="1"/>
  <c r="Q20" i="52"/>
  <c r="N20" i="52"/>
  <c r="P20" i="52"/>
  <c r="P20" i="51"/>
  <c r="Q20" i="51"/>
  <c r="O20" i="52"/>
  <c r="M20" i="52"/>
  <c r="N20" i="51"/>
  <c r="O20" i="51"/>
  <c r="H21" i="6"/>
  <c r="B28" i="65"/>
  <c r="F20" i="26"/>
  <c r="Y20" i="26" s="1"/>
  <c r="E20" i="26"/>
  <c r="X20" i="26" s="1"/>
  <c r="D20" i="26"/>
  <c r="D45" i="33" s="1"/>
  <c r="C20" i="26"/>
  <c r="V20" i="26" s="1"/>
  <c r="B20" i="26"/>
  <c r="B45" i="33" s="1"/>
  <c r="I15" i="37"/>
  <c r="H15" i="37"/>
  <c r="G15" i="37"/>
  <c r="F15" i="37"/>
  <c r="E15" i="37"/>
  <c r="D15" i="37"/>
  <c r="C15" i="37"/>
  <c r="B15" i="37"/>
  <c r="Q14" i="37"/>
  <c r="P14" i="37"/>
  <c r="O14" i="37"/>
  <c r="N14" i="37"/>
  <c r="M14" i="37"/>
  <c r="L14" i="37"/>
  <c r="K14" i="37"/>
  <c r="J13" i="37"/>
  <c r="Q13" i="37"/>
  <c r="P13" i="37"/>
  <c r="O13" i="37"/>
  <c r="N13" i="37"/>
  <c r="M13" i="37"/>
  <c r="L13" i="37"/>
  <c r="K13" i="37"/>
  <c r="B15" i="33"/>
  <c r="A3" i="74"/>
  <c r="F18" i="74"/>
  <c r="E18" i="74"/>
  <c r="D18" i="74"/>
  <c r="C18" i="74"/>
  <c r="B18" i="74"/>
  <c r="F12" i="74"/>
  <c r="E12" i="74"/>
  <c r="D12" i="74"/>
  <c r="C12" i="74"/>
  <c r="B12" i="74"/>
  <c r="F6" i="74"/>
  <c r="E6" i="74"/>
  <c r="D6" i="74"/>
  <c r="D25" i="74" s="1"/>
  <c r="C6" i="74"/>
  <c r="B6" i="74"/>
  <c r="F18" i="73"/>
  <c r="E18" i="73"/>
  <c r="D18" i="73"/>
  <c r="C18" i="73"/>
  <c r="B18" i="73"/>
  <c r="B12" i="65"/>
  <c r="C6" i="73"/>
  <c r="D6" i="73"/>
  <c r="E6" i="73"/>
  <c r="F6" i="73"/>
  <c r="C12" i="73"/>
  <c r="D12" i="73"/>
  <c r="E12" i="73"/>
  <c r="F12" i="73"/>
  <c r="B12" i="73"/>
  <c r="B6" i="73"/>
  <c r="A3" i="73"/>
  <c r="D31" i="16"/>
  <c r="E31" i="16" s="1"/>
  <c r="F31" i="16" s="1"/>
  <c r="A26" i="33"/>
  <c r="A25" i="33"/>
  <c r="L15" i="37" l="1"/>
  <c r="P15" i="37"/>
  <c r="K15" i="37"/>
  <c r="O15" i="37"/>
  <c r="W20" i="26"/>
  <c r="M20" i="26"/>
  <c r="C25" i="73"/>
  <c r="E25" i="73"/>
  <c r="F25" i="73"/>
  <c r="E25" i="74"/>
  <c r="B25" i="73"/>
  <c r="D25" i="73"/>
  <c r="N15" i="37"/>
  <c r="B25" i="74"/>
  <c r="F25" i="74"/>
  <c r="F45" i="33"/>
  <c r="C25" i="74"/>
  <c r="M15" i="37"/>
  <c r="Q15" i="37"/>
  <c r="C45" i="33"/>
  <c r="I45" i="33" s="1"/>
  <c r="N20" i="26"/>
  <c r="E45" i="33"/>
  <c r="O20" i="26"/>
  <c r="L20" i="26"/>
  <c r="U20" i="26"/>
  <c r="C12" i="65" l="1"/>
  <c r="K45" i="33"/>
  <c r="H45" i="33"/>
  <c r="J45" i="33"/>
  <c r="P37" i="1" l="1"/>
  <c r="M37" i="1"/>
  <c r="J37" i="1"/>
  <c r="G37" i="1"/>
  <c r="D37" i="1"/>
  <c r="P36" i="1"/>
  <c r="M36" i="1"/>
  <c r="J36" i="1"/>
  <c r="G36" i="1"/>
  <c r="D36" i="1"/>
  <c r="I8" i="70"/>
  <c r="H8" i="70"/>
  <c r="F10" i="71"/>
  <c r="F22" i="26" s="1"/>
  <c r="F44" i="33" s="1"/>
  <c r="E10" i="71"/>
  <c r="E22" i="26" s="1"/>
  <c r="E44" i="33" s="1"/>
  <c r="D10" i="71"/>
  <c r="D22" i="26" s="1"/>
  <c r="C10" i="71"/>
  <c r="C22" i="26" s="1"/>
  <c r="C44" i="33" s="1"/>
  <c r="B10" i="71"/>
  <c r="B22" i="26" s="1"/>
  <c r="B44" i="33" s="1"/>
  <c r="K7" i="71"/>
  <c r="J7" i="71"/>
  <c r="I7" i="71"/>
  <c r="H7" i="71"/>
  <c r="R21" i="51"/>
  <c r="R20" i="51"/>
  <c r="R15" i="51"/>
  <c r="R14" i="51"/>
  <c r="R13" i="51"/>
  <c r="K9" i="70"/>
  <c r="J9" i="70"/>
  <c r="I9" i="70"/>
  <c r="H9" i="70"/>
  <c r="F12" i="26"/>
  <c r="F37" i="33" s="1"/>
  <c r="U171" i="56"/>
  <c r="U157" i="56"/>
  <c r="U138" i="56"/>
  <c r="U124" i="56"/>
  <c r="U105" i="56"/>
  <c r="U91" i="56"/>
  <c r="U72" i="56"/>
  <c r="U58" i="56"/>
  <c r="U39" i="56"/>
  <c r="U25" i="56"/>
  <c r="V9" i="56"/>
  <c r="V10" i="56" s="1"/>
  <c r="V11" i="56" s="1"/>
  <c r="V12" i="56" s="1"/>
  <c r="V13" i="56" s="1"/>
  <c r="V14" i="56" s="1"/>
  <c r="V15" i="56" s="1"/>
  <c r="V16" i="56" s="1"/>
  <c r="V17" i="56" s="1"/>
  <c r="V18" i="56" s="1"/>
  <c r="V19" i="56" s="1"/>
  <c r="V20" i="56" s="1"/>
  <c r="V21" i="56" s="1"/>
  <c r="V22" i="56" s="1"/>
  <c r="V23" i="56" s="1"/>
  <c r="V24" i="56" s="1"/>
  <c r="V25" i="56" s="1"/>
  <c r="V26" i="56" s="1"/>
  <c r="V27" i="56" s="1"/>
  <c r="V28" i="56" s="1"/>
  <c r="V29" i="56" s="1"/>
  <c r="V30" i="56" s="1"/>
  <c r="V31" i="56" s="1"/>
  <c r="V32" i="56" s="1"/>
  <c r="V33" i="56" s="1"/>
  <c r="V34" i="56" s="1"/>
  <c r="V35" i="56" s="1"/>
  <c r="V36" i="56" s="1"/>
  <c r="V37" i="56" s="1"/>
  <c r="V38" i="56" s="1"/>
  <c r="V39" i="56" s="1"/>
  <c r="V40" i="56" s="1"/>
  <c r="V41" i="56" s="1"/>
  <c r="V42" i="56" s="1"/>
  <c r="V43" i="56" s="1"/>
  <c r="V44" i="56" s="1"/>
  <c r="V45" i="56" s="1"/>
  <c r="V46" i="56" s="1"/>
  <c r="V47" i="56" s="1"/>
  <c r="V48" i="56" s="1"/>
  <c r="V49" i="56" s="1"/>
  <c r="V50" i="56" s="1"/>
  <c r="V51" i="56" s="1"/>
  <c r="V52" i="56" s="1"/>
  <c r="V53" i="56" s="1"/>
  <c r="V54" i="56" s="1"/>
  <c r="V55" i="56" s="1"/>
  <c r="V56" i="56" s="1"/>
  <c r="V57" i="56" s="1"/>
  <c r="V58" i="56" s="1"/>
  <c r="V59" i="56" s="1"/>
  <c r="V60" i="56" s="1"/>
  <c r="V61" i="56" s="1"/>
  <c r="V62" i="56" s="1"/>
  <c r="V63" i="56" s="1"/>
  <c r="V64" i="56" s="1"/>
  <c r="V65" i="56" s="1"/>
  <c r="V66" i="56" s="1"/>
  <c r="V67" i="56" s="1"/>
  <c r="V68" i="56" s="1"/>
  <c r="V69" i="56" s="1"/>
  <c r="V70" i="56" s="1"/>
  <c r="V71" i="56" s="1"/>
  <c r="V72" i="56" s="1"/>
  <c r="U171" i="30"/>
  <c r="U157" i="30"/>
  <c r="U138" i="30"/>
  <c r="U124" i="30"/>
  <c r="U105" i="30"/>
  <c r="U91" i="30"/>
  <c r="U72" i="30"/>
  <c r="U58" i="30"/>
  <c r="U25" i="30"/>
  <c r="U39" i="30"/>
  <c r="D7" i="30"/>
  <c r="E7" i="30" s="1"/>
  <c r="F7" i="30" s="1"/>
  <c r="G7" i="30" s="1"/>
  <c r="H7" i="30" s="1"/>
  <c r="I7" i="30" s="1"/>
  <c r="J7" i="30" s="1"/>
  <c r="K7" i="30" s="1"/>
  <c r="L7" i="30" s="1"/>
  <c r="M7" i="30" s="1"/>
  <c r="N7" i="30" s="1"/>
  <c r="O7" i="30" s="1"/>
  <c r="P7" i="30" s="1"/>
  <c r="Q7" i="30" s="1"/>
  <c r="R7" i="30" s="1"/>
  <c r="S7" i="30" s="1"/>
  <c r="V9" i="30"/>
  <c r="V10" i="30" s="1"/>
  <c r="V11" i="30" s="1"/>
  <c r="V12" i="30" s="1"/>
  <c r="V13" i="30" s="1"/>
  <c r="V14" i="30" s="1"/>
  <c r="V15" i="30" s="1"/>
  <c r="V16" i="30" s="1"/>
  <c r="V17" i="30" s="1"/>
  <c r="V18" i="30" s="1"/>
  <c r="V19" i="30" s="1"/>
  <c r="V20" i="30" s="1"/>
  <c r="V21" i="30" s="1"/>
  <c r="V22" i="30" s="1"/>
  <c r="V23" i="30" s="1"/>
  <c r="V24" i="30" s="1"/>
  <c r="V25" i="30" s="1"/>
  <c r="V26" i="30" s="1"/>
  <c r="V27" i="30" s="1"/>
  <c r="V28" i="30" s="1"/>
  <c r="V29" i="30" s="1"/>
  <c r="V30" i="30" s="1"/>
  <c r="V31" i="30" s="1"/>
  <c r="V32" i="30" s="1"/>
  <c r="V33" i="30" s="1"/>
  <c r="V34" i="30" s="1"/>
  <c r="V35" i="30" s="1"/>
  <c r="V36" i="30" s="1"/>
  <c r="V37" i="30" s="1"/>
  <c r="V38" i="30" s="1"/>
  <c r="V39" i="30" s="1"/>
  <c r="V40" i="30" s="1"/>
  <c r="V41" i="30" s="1"/>
  <c r="V42" i="30" s="1"/>
  <c r="V43" i="30" s="1"/>
  <c r="V44" i="30" s="1"/>
  <c r="V45" i="30" s="1"/>
  <c r="V46" i="30" s="1"/>
  <c r="V47" i="30" s="1"/>
  <c r="V48" i="30" s="1"/>
  <c r="V49" i="30" s="1"/>
  <c r="V50" i="30" s="1"/>
  <c r="V51" i="30" s="1"/>
  <c r="V52" i="30" s="1"/>
  <c r="V53" i="30" s="1"/>
  <c r="V54" i="30" s="1"/>
  <c r="V55" i="30" s="1"/>
  <c r="V56" i="30" s="1"/>
  <c r="V57" i="30" s="1"/>
  <c r="V58" i="30" s="1"/>
  <c r="V59" i="30" s="1"/>
  <c r="V60" i="30" s="1"/>
  <c r="V61" i="30" s="1"/>
  <c r="V62" i="30" s="1"/>
  <c r="V63" i="30" s="1"/>
  <c r="V64" i="30" s="1"/>
  <c r="V65" i="30" s="1"/>
  <c r="V66" i="30" s="1"/>
  <c r="V67" i="30" s="1"/>
  <c r="V68" i="30" s="1"/>
  <c r="V69" i="30" s="1"/>
  <c r="V70" i="30" s="1"/>
  <c r="V71" i="30" s="1"/>
  <c r="V72" i="30" s="1"/>
  <c r="V73" i="30" s="1"/>
  <c r="V74" i="30" s="1"/>
  <c r="V75" i="30" s="1"/>
  <c r="V76" i="30" s="1"/>
  <c r="V77" i="30" s="1"/>
  <c r="V78" i="30" s="1"/>
  <c r="V79" i="30" s="1"/>
  <c r="V80" i="30" s="1"/>
  <c r="V81" i="30" s="1"/>
  <c r="V82" i="30" s="1"/>
  <c r="V83" i="30" s="1"/>
  <c r="V84" i="30" s="1"/>
  <c r="V85" i="30" s="1"/>
  <c r="V86" i="30" s="1"/>
  <c r="V87" i="30" s="1"/>
  <c r="V88" i="30" s="1"/>
  <c r="V89" i="30" s="1"/>
  <c r="V90" i="30" s="1"/>
  <c r="V91" i="30" s="1"/>
  <c r="V92" i="30" s="1"/>
  <c r="V93" i="30" s="1"/>
  <c r="V94" i="30" s="1"/>
  <c r="V95" i="30" s="1"/>
  <c r="V96" i="30" s="1"/>
  <c r="V97" i="30" s="1"/>
  <c r="V98" i="30" s="1"/>
  <c r="V99" i="30" s="1"/>
  <c r="V100" i="30" s="1"/>
  <c r="V101" i="30" s="1"/>
  <c r="V102" i="30" s="1"/>
  <c r="V103" i="30" s="1"/>
  <c r="V104" i="30" s="1"/>
  <c r="V105" i="30" s="1"/>
  <c r="V106" i="30" s="1"/>
  <c r="V107" i="30" s="1"/>
  <c r="V108" i="30" s="1"/>
  <c r="V109" i="30" s="1"/>
  <c r="V110" i="30" s="1"/>
  <c r="V111" i="30" s="1"/>
  <c r="V112" i="30" s="1"/>
  <c r="V113" i="30" s="1"/>
  <c r="V114" i="30" s="1"/>
  <c r="V115" i="30" s="1"/>
  <c r="V116" i="30" s="1"/>
  <c r="V117" i="30" s="1"/>
  <c r="V118" i="30" s="1"/>
  <c r="V119" i="30" s="1"/>
  <c r="V120" i="30" s="1"/>
  <c r="V121" i="30" s="1"/>
  <c r="V122" i="30" s="1"/>
  <c r="V123" i="30" s="1"/>
  <c r="V124" i="30" s="1"/>
  <c r="V125" i="30" s="1"/>
  <c r="V126" i="30" s="1"/>
  <c r="V127" i="30" s="1"/>
  <c r="V128" i="30" s="1"/>
  <c r="V129" i="30" s="1"/>
  <c r="V130" i="30" s="1"/>
  <c r="V131" i="30" s="1"/>
  <c r="V132" i="30" s="1"/>
  <c r="V133" i="30" s="1"/>
  <c r="V134" i="30" s="1"/>
  <c r="V135" i="30" s="1"/>
  <c r="V136" i="30" s="1"/>
  <c r="V137" i="30" s="1"/>
  <c r="V138" i="30" s="1"/>
  <c r="V139" i="30" s="1"/>
  <c r="V140" i="30" s="1"/>
  <c r="V141" i="30" s="1"/>
  <c r="V142" i="30" s="1"/>
  <c r="V143" i="30" s="1"/>
  <c r="V144" i="30" s="1"/>
  <c r="V145" i="30" s="1"/>
  <c r="V146" i="30" s="1"/>
  <c r="V147" i="30" s="1"/>
  <c r="V148" i="30" s="1"/>
  <c r="V149" i="30" s="1"/>
  <c r="V150" i="30" s="1"/>
  <c r="V151" i="30" s="1"/>
  <c r="V152" i="30" s="1"/>
  <c r="V153" i="30" s="1"/>
  <c r="V154" i="30" s="1"/>
  <c r="V155" i="30" s="1"/>
  <c r="V156" i="30" s="1"/>
  <c r="V157" i="30" s="1"/>
  <c r="V158" i="30" s="1"/>
  <c r="V159" i="30" s="1"/>
  <c r="V160" i="30" s="1"/>
  <c r="V161" i="30" s="1"/>
  <c r="V162" i="30" s="1"/>
  <c r="V163" i="30" s="1"/>
  <c r="V164" i="30" s="1"/>
  <c r="V165" i="30" s="1"/>
  <c r="V166" i="30" s="1"/>
  <c r="V167" i="30" s="1"/>
  <c r="V168" i="30" s="1"/>
  <c r="V169" i="30" s="1"/>
  <c r="V170" i="30" s="1"/>
  <c r="V171" i="30" s="1"/>
  <c r="G10" i="44"/>
  <c r="F10" i="44"/>
  <c r="E10" i="44"/>
  <c r="D10" i="44"/>
  <c r="C10" i="44"/>
  <c r="F51" i="33"/>
  <c r="F63" i="33" s="1"/>
  <c r="F50" i="33"/>
  <c r="E51" i="33"/>
  <c r="E63" i="33" s="1"/>
  <c r="E50" i="33"/>
  <c r="D51" i="33"/>
  <c r="D63" i="33" s="1"/>
  <c r="D50" i="33"/>
  <c r="C51" i="33"/>
  <c r="C63" i="33" s="1"/>
  <c r="B51" i="33"/>
  <c r="C50" i="33"/>
  <c r="B50" i="33"/>
  <c r="F47" i="33"/>
  <c r="E47" i="33"/>
  <c r="D47" i="33"/>
  <c r="C47" i="33"/>
  <c r="B47" i="33"/>
  <c r="D44" i="33"/>
  <c r="J40" i="40"/>
  <c r="J23" i="40"/>
  <c r="I40" i="40"/>
  <c r="I23" i="40"/>
  <c r="H40" i="40"/>
  <c r="H23" i="40"/>
  <c r="G40" i="40"/>
  <c r="G23" i="40"/>
  <c r="F40" i="40"/>
  <c r="F23" i="40"/>
  <c r="E40" i="40"/>
  <c r="E23" i="40"/>
  <c r="D40" i="40"/>
  <c r="D23" i="40"/>
  <c r="O32" i="42"/>
  <c r="Q5" i="56"/>
  <c r="M5" i="56"/>
  <c r="J5" i="56"/>
  <c r="F5" i="56"/>
  <c r="C5" i="56"/>
  <c r="O227" i="38"/>
  <c r="O221" i="38"/>
  <c r="O219" i="38"/>
  <c r="O217" i="38"/>
  <c r="O213" i="38"/>
  <c r="O211" i="38"/>
  <c r="O209" i="38"/>
  <c r="O207" i="38"/>
  <c r="R198" i="38"/>
  <c r="O199" i="38"/>
  <c r="S227" i="38"/>
  <c r="R226" i="38"/>
  <c r="O225" i="38"/>
  <c r="O223" i="38"/>
  <c r="V221" i="38"/>
  <c r="V218" i="38"/>
  <c r="S217" i="38"/>
  <c r="P217" i="38"/>
  <c r="V210" i="38"/>
  <c r="Q210" i="38"/>
  <c r="R206" i="38"/>
  <c r="K204" i="38"/>
  <c r="J204" i="38"/>
  <c r="I204" i="38"/>
  <c r="H204" i="38"/>
  <c r="G204" i="38"/>
  <c r="F204" i="38"/>
  <c r="E204" i="38"/>
  <c r="D204" i="38"/>
  <c r="C204" i="38"/>
  <c r="V199" i="38"/>
  <c r="R199" i="38"/>
  <c r="V198" i="38"/>
  <c r="Q198" i="38"/>
  <c r="O197" i="38"/>
  <c r="S195" i="38"/>
  <c r="O195" i="38"/>
  <c r="S192" i="38"/>
  <c r="S191" i="38"/>
  <c r="V190" i="38"/>
  <c r="U190" i="38"/>
  <c r="T190" i="38"/>
  <c r="R190" i="38"/>
  <c r="Q190" i="38"/>
  <c r="V137" i="38"/>
  <c r="U137" i="38"/>
  <c r="T137" i="38"/>
  <c r="S137" i="38"/>
  <c r="R137" i="38"/>
  <c r="Q137" i="38"/>
  <c r="P137" i="38"/>
  <c r="O137" i="38"/>
  <c r="V136" i="38"/>
  <c r="U136" i="38"/>
  <c r="T136" i="38"/>
  <c r="S136" i="38"/>
  <c r="R136" i="38"/>
  <c r="Q136" i="38"/>
  <c r="P136" i="38"/>
  <c r="O136" i="38"/>
  <c r="V135" i="38"/>
  <c r="U135" i="38"/>
  <c r="T135" i="38"/>
  <c r="S135" i="38"/>
  <c r="R135" i="38"/>
  <c r="Q135" i="38"/>
  <c r="P135" i="38"/>
  <c r="O135" i="38"/>
  <c r="V134" i="38"/>
  <c r="U134" i="38"/>
  <c r="T134" i="38"/>
  <c r="S134" i="38"/>
  <c r="R134" i="38"/>
  <c r="Q134" i="38"/>
  <c r="P134" i="38"/>
  <c r="O134" i="38"/>
  <c r="V133" i="38"/>
  <c r="U133" i="38"/>
  <c r="T133" i="38"/>
  <c r="S133" i="38"/>
  <c r="R133" i="38"/>
  <c r="Q133" i="38"/>
  <c r="P133" i="38"/>
  <c r="O133" i="38"/>
  <c r="V132" i="38"/>
  <c r="U132" i="38"/>
  <c r="T132" i="38"/>
  <c r="S132" i="38"/>
  <c r="R132" i="38"/>
  <c r="Q132" i="38"/>
  <c r="P132" i="38"/>
  <c r="O132" i="38"/>
  <c r="V131" i="38"/>
  <c r="U131" i="38"/>
  <c r="T131" i="38"/>
  <c r="S131" i="38"/>
  <c r="R131" i="38"/>
  <c r="Q131" i="38"/>
  <c r="P131" i="38"/>
  <c r="O131" i="38"/>
  <c r="K130" i="38"/>
  <c r="J130" i="38"/>
  <c r="I130" i="38"/>
  <c r="H130" i="38"/>
  <c r="T130" i="38" s="1"/>
  <c r="G130" i="38"/>
  <c r="F130" i="38"/>
  <c r="E130" i="38"/>
  <c r="D130" i="38"/>
  <c r="C130" i="38"/>
  <c r="V129" i="38"/>
  <c r="U129" i="38"/>
  <c r="T129" i="38"/>
  <c r="S129" i="38"/>
  <c r="R129" i="38"/>
  <c r="Q129" i="38"/>
  <c r="P129" i="38"/>
  <c r="O129" i="38"/>
  <c r="V128" i="38"/>
  <c r="U128" i="38"/>
  <c r="T128" i="38"/>
  <c r="S128" i="38"/>
  <c r="R128" i="38"/>
  <c r="Q128" i="38"/>
  <c r="P128" i="38"/>
  <c r="O128" i="38"/>
  <c r="V127" i="38"/>
  <c r="U127" i="38"/>
  <c r="T127" i="38"/>
  <c r="S127" i="38"/>
  <c r="R127" i="38"/>
  <c r="Q127" i="38"/>
  <c r="P127" i="38"/>
  <c r="O127" i="38"/>
  <c r="K125" i="38"/>
  <c r="U126" i="38"/>
  <c r="S126" i="38"/>
  <c r="Q126" i="38"/>
  <c r="C125" i="38"/>
  <c r="V123" i="38"/>
  <c r="U123" i="38"/>
  <c r="T123" i="38"/>
  <c r="S123" i="38"/>
  <c r="R123" i="38"/>
  <c r="Q123" i="38"/>
  <c r="P123" i="38"/>
  <c r="O123" i="38"/>
  <c r="K122" i="38"/>
  <c r="J122" i="38"/>
  <c r="I122" i="38"/>
  <c r="H122" i="38"/>
  <c r="G122" i="38"/>
  <c r="F122" i="38"/>
  <c r="E122" i="38"/>
  <c r="D122" i="38"/>
  <c r="C122" i="38"/>
  <c r="V121" i="38"/>
  <c r="U121" i="38"/>
  <c r="T121" i="38"/>
  <c r="S121" i="38"/>
  <c r="R121" i="38"/>
  <c r="Q121" i="38"/>
  <c r="P121" i="38"/>
  <c r="O121" i="38"/>
  <c r="V120" i="38"/>
  <c r="U120" i="38"/>
  <c r="T120" i="38"/>
  <c r="S120" i="38"/>
  <c r="R120" i="38"/>
  <c r="Q120" i="38"/>
  <c r="P120" i="38"/>
  <c r="O120" i="38"/>
  <c r="V119" i="38"/>
  <c r="U119" i="38"/>
  <c r="T119" i="38"/>
  <c r="S119" i="38"/>
  <c r="R119" i="38"/>
  <c r="Q119" i="38"/>
  <c r="P119" i="38"/>
  <c r="O119" i="38"/>
  <c r="V118" i="38"/>
  <c r="U118" i="38"/>
  <c r="T118" i="38"/>
  <c r="S118" i="38"/>
  <c r="R118" i="38"/>
  <c r="Q118" i="38"/>
  <c r="P118" i="38"/>
  <c r="O118" i="38"/>
  <c r="V117" i="38"/>
  <c r="U117" i="38"/>
  <c r="T117" i="38"/>
  <c r="S117" i="38"/>
  <c r="R117" i="38"/>
  <c r="Q117" i="38"/>
  <c r="P117" i="38"/>
  <c r="O117" i="38"/>
  <c r="V116" i="38"/>
  <c r="U116" i="38"/>
  <c r="T116" i="38"/>
  <c r="S116" i="38"/>
  <c r="R116" i="38"/>
  <c r="Q116" i="38"/>
  <c r="P116" i="38"/>
  <c r="O116" i="38"/>
  <c r="K115" i="38"/>
  <c r="J115" i="38"/>
  <c r="I115" i="38"/>
  <c r="H115" i="38"/>
  <c r="G115" i="38"/>
  <c r="F115" i="38"/>
  <c r="E115" i="38"/>
  <c r="D115" i="38"/>
  <c r="C115" i="38"/>
  <c r="K114" i="38"/>
  <c r="J114" i="38"/>
  <c r="I114" i="38"/>
  <c r="H114" i="38"/>
  <c r="G114" i="38"/>
  <c r="F114" i="38"/>
  <c r="E114" i="38"/>
  <c r="D114" i="38"/>
  <c r="C114" i="38"/>
  <c r="V110" i="38"/>
  <c r="U110" i="38"/>
  <c r="T110" i="38"/>
  <c r="S110" i="38"/>
  <c r="R110" i="38"/>
  <c r="Q110" i="38"/>
  <c r="P110" i="38"/>
  <c r="O110" i="38"/>
  <c r="V109" i="38"/>
  <c r="U109" i="38"/>
  <c r="T109" i="38"/>
  <c r="S109" i="38"/>
  <c r="R109" i="38"/>
  <c r="Q109" i="38"/>
  <c r="P109" i="38"/>
  <c r="O109" i="38"/>
  <c r="V108" i="38"/>
  <c r="U108" i="38"/>
  <c r="T108" i="38"/>
  <c r="S108" i="38"/>
  <c r="R108" i="38"/>
  <c r="Q108" i="38"/>
  <c r="P108" i="38"/>
  <c r="O108" i="38"/>
  <c r="V107" i="38"/>
  <c r="U107" i="38"/>
  <c r="T107" i="38"/>
  <c r="S107" i="38"/>
  <c r="R107" i="38"/>
  <c r="Q107" i="38"/>
  <c r="P107" i="38"/>
  <c r="O107" i="38"/>
  <c r="V106" i="38"/>
  <c r="U106" i="38"/>
  <c r="T106" i="38"/>
  <c r="S106" i="38"/>
  <c r="R106" i="38"/>
  <c r="Q106" i="38"/>
  <c r="P106" i="38"/>
  <c r="O106" i="38"/>
  <c r="V105" i="38"/>
  <c r="U105" i="38"/>
  <c r="T105" i="38"/>
  <c r="S105" i="38"/>
  <c r="R105" i="38"/>
  <c r="Q105" i="38"/>
  <c r="P105" i="38"/>
  <c r="O105" i="38"/>
  <c r="K104" i="38"/>
  <c r="J104" i="38"/>
  <c r="I104" i="38"/>
  <c r="H104" i="38"/>
  <c r="G104" i="38"/>
  <c r="F104" i="38"/>
  <c r="E104" i="38"/>
  <c r="D104" i="38"/>
  <c r="C104" i="38"/>
  <c r="V103" i="38"/>
  <c r="U103" i="38"/>
  <c r="T103" i="38"/>
  <c r="S103" i="38"/>
  <c r="R103" i="38"/>
  <c r="Q103" i="38"/>
  <c r="P103" i="38"/>
  <c r="O103" i="38"/>
  <c r="V102" i="38"/>
  <c r="U102" i="38"/>
  <c r="T102" i="38"/>
  <c r="S102" i="38"/>
  <c r="R102" i="38"/>
  <c r="Q102" i="38"/>
  <c r="P102" i="38"/>
  <c r="O102" i="38"/>
  <c r="V101" i="38"/>
  <c r="U101" i="38"/>
  <c r="T101" i="38"/>
  <c r="S101" i="38"/>
  <c r="R101" i="38"/>
  <c r="Q101" i="38"/>
  <c r="P101" i="38"/>
  <c r="O101" i="38"/>
  <c r="V100" i="38"/>
  <c r="U100" i="38"/>
  <c r="T100" i="38"/>
  <c r="S100" i="38"/>
  <c r="R100" i="38"/>
  <c r="Q100" i="38"/>
  <c r="P100" i="38"/>
  <c r="O100" i="38"/>
  <c r="K99" i="38"/>
  <c r="J99" i="38"/>
  <c r="J111" i="38" s="1"/>
  <c r="I99" i="38"/>
  <c r="H99" i="38"/>
  <c r="G99" i="38"/>
  <c r="F99" i="38"/>
  <c r="E99" i="38"/>
  <c r="D99" i="38"/>
  <c r="C99" i="38"/>
  <c r="V92" i="38"/>
  <c r="U92" i="38"/>
  <c r="T92" i="38"/>
  <c r="S92" i="38"/>
  <c r="R92" i="38"/>
  <c r="Q92" i="38"/>
  <c r="P92" i="38"/>
  <c r="O92" i="38"/>
  <c r="V91" i="38"/>
  <c r="U91" i="38"/>
  <c r="T91" i="38"/>
  <c r="S91" i="38"/>
  <c r="R91" i="38"/>
  <c r="Q91" i="38"/>
  <c r="P91" i="38"/>
  <c r="O91" i="38"/>
  <c r="V90" i="38"/>
  <c r="U90" i="38"/>
  <c r="T90" i="38"/>
  <c r="S90" i="38"/>
  <c r="R90" i="38"/>
  <c r="Q90" i="38"/>
  <c r="P90" i="38"/>
  <c r="O90" i="38"/>
  <c r="V89" i="38"/>
  <c r="U89" i="38"/>
  <c r="T89" i="38"/>
  <c r="S89" i="38"/>
  <c r="R89" i="38"/>
  <c r="Q89" i="38"/>
  <c r="P89" i="38"/>
  <c r="O89" i="38"/>
  <c r="V88" i="38"/>
  <c r="U88" i="38"/>
  <c r="T88" i="38"/>
  <c r="S88" i="38"/>
  <c r="R88" i="38"/>
  <c r="Q88" i="38"/>
  <c r="P88" i="38"/>
  <c r="O88" i="38"/>
  <c r="V87" i="38"/>
  <c r="U87" i="38"/>
  <c r="T87" i="38"/>
  <c r="S87" i="38"/>
  <c r="R87" i="38"/>
  <c r="Q87" i="38"/>
  <c r="P87" i="38"/>
  <c r="O87" i="38"/>
  <c r="V86" i="38"/>
  <c r="U86" i="38"/>
  <c r="T86" i="38"/>
  <c r="S86" i="38"/>
  <c r="R86" i="38"/>
  <c r="Q86" i="38"/>
  <c r="P86" i="38"/>
  <c r="O86" i="38"/>
  <c r="K85" i="38"/>
  <c r="J85" i="38"/>
  <c r="I85" i="38"/>
  <c r="H85" i="38"/>
  <c r="G85" i="38"/>
  <c r="S85" i="38" s="1"/>
  <c r="F85" i="38"/>
  <c r="E85" i="38"/>
  <c r="D85" i="38"/>
  <c r="C85" i="38"/>
  <c r="V84" i="38"/>
  <c r="U84" i="38"/>
  <c r="T84" i="38"/>
  <c r="S84" i="38"/>
  <c r="R84" i="38"/>
  <c r="Q84" i="38"/>
  <c r="P84" i="38"/>
  <c r="O84" i="38"/>
  <c r="V83" i="38"/>
  <c r="U83" i="38"/>
  <c r="T83" i="38"/>
  <c r="S83" i="38"/>
  <c r="R83" i="38"/>
  <c r="Q83" i="38"/>
  <c r="P83" i="38"/>
  <c r="O83" i="38"/>
  <c r="V82" i="38"/>
  <c r="U82" i="38"/>
  <c r="T82" i="38"/>
  <c r="S82" i="38"/>
  <c r="R82" i="38"/>
  <c r="Q82" i="38"/>
  <c r="P82" i="38"/>
  <c r="O82" i="38"/>
  <c r="K80" i="38"/>
  <c r="V81" i="38"/>
  <c r="R81" i="38"/>
  <c r="C80" i="38"/>
  <c r="V78" i="38"/>
  <c r="U78" i="38"/>
  <c r="T78" i="38"/>
  <c r="S78" i="38"/>
  <c r="R78" i="38"/>
  <c r="Q78" i="38"/>
  <c r="P78" i="38"/>
  <c r="O78" i="38"/>
  <c r="K77" i="38"/>
  <c r="J77" i="38"/>
  <c r="I77" i="38"/>
  <c r="H77" i="38"/>
  <c r="T77" i="38" s="1"/>
  <c r="G77" i="38"/>
  <c r="F77" i="38"/>
  <c r="E77" i="38"/>
  <c r="D77" i="38"/>
  <c r="C77" i="38"/>
  <c r="V76" i="38"/>
  <c r="U76" i="38"/>
  <c r="T76" i="38"/>
  <c r="S76" i="38"/>
  <c r="R76" i="38"/>
  <c r="Q76" i="38"/>
  <c r="P76" i="38"/>
  <c r="O76" i="38"/>
  <c r="V75" i="38"/>
  <c r="U75" i="38"/>
  <c r="T75" i="38"/>
  <c r="S75" i="38"/>
  <c r="R75" i="38"/>
  <c r="Q75" i="38"/>
  <c r="P75" i="38"/>
  <c r="O75" i="38"/>
  <c r="V74" i="38"/>
  <c r="U74" i="38"/>
  <c r="T74" i="38"/>
  <c r="S74" i="38"/>
  <c r="R74" i="38"/>
  <c r="Q74" i="38"/>
  <c r="P74" i="38"/>
  <c r="O74" i="38"/>
  <c r="V73" i="38"/>
  <c r="U73" i="38"/>
  <c r="T73" i="38"/>
  <c r="S73" i="38"/>
  <c r="R73" i="38"/>
  <c r="Q73" i="38"/>
  <c r="P73" i="38"/>
  <c r="O73" i="38"/>
  <c r="V72" i="38"/>
  <c r="U72" i="38"/>
  <c r="T72" i="38"/>
  <c r="S72" i="38"/>
  <c r="R72" i="38"/>
  <c r="Q72" i="38"/>
  <c r="P72" i="38"/>
  <c r="O72" i="38"/>
  <c r="V71" i="38"/>
  <c r="U71" i="38"/>
  <c r="T71" i="38"/>
  <c r="S71" i="38"/>
  <c r="R71" i="38"/>
  <c r="Q71" i="38"/>
  <c r="P71" i="38"/>
  <c r="O71" i="38"/>
  <c r="K70" i="38"/>
  <c r="J70" i="38"/>
  <c r="I70" i="38"/>
  <c r="H70" i="38"/>
  <c r="G70" i="38"/>
  <c r="F70" i="38"/>
  <c r="E70" i="38"/>
  <c r="D70" i="38"/>
  <c r="C70" i="38"/>
  <c r="K69" i="38"/>
  <c r="J69" i="38"/>
  <c r="I69" i="38"/>
  <c r="H69" i="38"/>
  <c r="G69" i="38"/>
  <c r="F69" i="38"/>
  <c r="E69" i="38"/>
  <c r="D69" i="38"/>
  <c r="C69" i="38"/>
  <c r="V65" i="38"/>
  <c r="U65" i="38"/>
  <c r="T65" i="38"/>
  <c r="S65" i="38"/>
  <c r="R65" i="38"/>
  <c r="Q65" i="38"/>
  <c r="P65" i="38"/>
  <c r="O65" i="38"/>
  <c r="V64" i="38"/>
  <c r="U64" i="38"/>
  <c r="T64" i="38"/>
  <c r="S64" i="38"/>
  <c r="R64" i="38"/>
  <c r="Q64" i="38"/>
  <c r="P64" i="38"/>
  <c r="O64" i="38"/>
  <c r="V63" i="38"/>
  <c r="U63" i="38"/>
  <c r="T63" i="38"/>
  <c r="S63" i="38"/>
  <c r="R63" i="38"/>
  <c r="Q63" i="38"/>
  <c r="P63" i="38"/>
  <c r="O63" i="38"/>
  <c r="V62" i="38"/>
  <c r="U62" i="38"/>
  <c r="T62" i="38"/>
  <c r="S62" i="38"/>
  <c r="R62" i="38"/>
  <c r="Q62" i="38"/>
  <c r="P62" i="38"/>
  <c r="O62" i="38"/>
  <c r="V61" i="38"/>
  <c r="U61" i="38"/>
  <c r="T61" i="38"/>
  <c r="S61" i="38"/>
  <c r="R61" i="38"/>
  <c r="Q61" i="38"/>
  <c r="P61" i="38"/>
  <c r="O61" i="38"/>
  <c r="V60" i="38"/>
  <c r="U60" i="38"/>
  <c r="T60" i="38"/>
  <c r="S60" i="38"/>
  <c r="R60" i="38"/>
  <c r="Q60" i="38"/>
  <c r="P60" i="38"/>
  <c r="O60" i="38"/>
  <c r="K59" i="38"/>
  <c r="J59" i="38"/>
  <c r="I59" i="38"/>
  <c r="H59" i="38"/>
  <c r="G59" i="38"/>
  <c r="F59" i="38"/>
  <c r="E59" i="38"/>
  <c r="D59" i="38"/>
  <c r="C59" i="38"/>
  <c r="O59" i="38" s="1"/>
  <c r="V58" i="38"/>
  <c r="U58" i="38"/>
  <c r="T58" i="38"/>
  <c r="S58" i="38"/>
  <c r="R58" i="38"/>
  <c r="Q58" i="38"/>
  <c r="P58" i="38"/>
  <c r="O58" i="38"/>
  <c r="V57" i="38"/>
  <c r="U57" i="38"/>
  <c r="T57" i="38"/>
  <c r="S57" i="38"/>
  <c r="R57" i="38"/>
  <c r="Q57" i="38"/>
  <c r="P57" i="38"/>
  <c r="O57" i="38"/>
  <c r="V56" i="38"/>
  <c r="U56" i="38"/>
  <c r="T56" i="38"/>
  <c r="S56" i="38"/>
  <c r="R56" i="38"/>
  <c r="Q56" i="38"/>
  <c r="P56" i="38"/>
  <c r="O56" i="38"/>
  <c r="V55" i="38"/>
  <c r="U55" i="38"/>
  <c r="T55" i="38"/>
  <c r="S55" i="38"/>
  <c r="R55" i="38"/>
  <c r="Q55" i="38"/>
  <c r="P55" i="38"/>
  <c r="O55" i="38"/>
  <c r="K54" i="38"/>
  <c r="J54" i="38"/>
  <c r="I54" i="38"/>
  <c r="H54" i="38"/>
  <c r="G54" i="38"/>
  <c r="F54" i="38"/>
  <c r="E54" i="38"/>
  <c r="D54" i="38"/>
  <c r="C54" i="38"/>
  <c r="O10" i="38"/>
  <c r="P10" i="38"/>
  <c r="Q10" i="38"/>
  <c r="R10" i="38"/>
  <c r="O11" i="38"/>
  <c r="P11" i="38"/>
  <c r="Q11" i="38"/>
  <c r="R11" i="38"/>
  <c r="O12" i="38"/>
  <c r="P12" i="38"/>
  <c r="Q12" i="38"/>
  <c r="R12" i="38"/>
  <c r="O13" i="38"/>
  <c r="P13" i="38"/>
  <c r="Q13" i="38"/>
  <c r="R13" i="38"/>
  <c r="C14" i="38"/>
  <c r="D14" i="38"/>
  <c r="E14" i="38"/>
  <c r="F14" i="38"/>
  <c r="G14" i="38"/>
  <c r="O15" i="38"/>
  <c r="P15" i="38"/>
  <c r="Q15" i="38"/>
  <c r="R15" i="38"/>
  <c r="O16" i="38"/>
  <c r="P16" i="38"/>
  <c r="Q16" i="38"/>
  <c r="R16" i="38"/>
  <c r="O17" i="38"/>
  <c r="P17" i="38"/>
  <c r="Q17" i="38"/>
  <c r="R17" i="38"/>
  <c r="O18" i="38"/>
  <c r="P18" i="38"/>
  <c r="Q18" i="38"/>
  <c r="R18" i="38"/>
  <c r="O19" i="38"/>
  <c r="P19" i="38"/>
  <c r="Q19" i="38"/>
  <c r="R19" i="38"/>
  <c r="O20" i="38"/>
  <c r="P20" i="38"/>
  <c r="Q20" i="38"/>
  <c r="R20" i="38"/>
  <c r="C24" i="38"/>
  <c r="D24" i="38"/>
  <c r="E24" i="38"/>
  <c r="F24" i="38"/>
  <c r="G24" i="38"/>
  <c r="C25" i="38"/>
  <c r="D25" i="38"/>
  <c r="E25" i="38"/>
  <c r="F25" i="38"/>
  <c r="G25" i="38"/>
  <c r="O26" i="38"/>
  <c r="P26" i="38"/>
  <c r="Q26" i="38"/>
  <c r="R26" i="38"/>
  <c r="S6" i="56"/>
  <c r="R6" i="56"/>
  <c r="Q6" i="56"/>
  <c r="P6" i="56"/>
  <c r="O6" i="56"/>
  <c r="N6" i="56"/>
  <c r="M6" i="56"/>
  <c r="L6" i="56"/>
  <c r="K6" i="56"/>
  <c r="J6" i="56"/>
  <c r="I6" i="56"/>
  <c r="H6" i="56"/>
  <c r="G6" i="56"/>
  <c r="F6" i="56"/>
  <c r="E6" i="56"/>
  <c r="D6" i="56"/>
  <c r="C6" i="56"/>
  <c r="P38" i="56"/>
  <c r="O38" i="56"/>
  <c r="N38" i="56"/>
  <c r="M38" i="56"/>
  <c r="L38" i="56"/>
  <c r="K38" i="56"/>
  <c r="J38" i="56"/>
  <c r="I38" i="56"/>
  <c r="H38" i="56"/>
  <c r="G38" i="56"/>
  <c r="F38" i="56"/>
  <c r="P37" i="56"/>
  <c r="O37" i="56"/>
  <c r="N37" i="56"/>
  <c r="M37" i="56"/>
  <c r="L37" i="56"/>
  <c r="K37" i="56"/>
  <c r="J37" i="56"/>
  <c r="I37" i="56"/>
  <c r="H37" i="56"/>
  <c r="G37" i="56"/>
  <c r="F37" i="56"/>
  <c r="P36" i="56"/>
  <c r="O36" i="56"/>
  <c r="N36" i="56"/>
  <c r="M36" i="56"/>
  <c r="L36" i="56"/>
  <c r="K36" i="56"/>
  <c r="J36" i="56"/>
  <c r="I36" i="56"/>
  <c r="H36" i="56"/>
  <c r="G36" i="56"/>
  <c r="F36" i="56"/>
  <c r="P35" i="56"/>
  <c r="O35" i="56"/>
  <c r="N35" i="56"/>
  <c r="M35" i="56"/>
  <c r="L35" i="56"/>
  <c r="K35" i="56"/>
  <c r="J35" i="56"/>
  <c r="I35" i="56"/>
  <c r="H35" i="56"/>
  <c r="G35" i="56"/>
  <c r="F35" i="56"/>
  <c r="P34" i="56"/>
  <c r="O34" i="56"/>
  <c r="N34" i="56"/>
  <c r="M34" i="56"/>
  <c r="L34" i="56"/>
  <c r="K34" i="56"/>
  <c r="J34" i="56"/>
  <c r="I34" i="56"/>
  <c r="H34" i="56"/>
  <c r="G34" i="56"/>
  <c r="F34" i="56"/>
  <c r="P33" i="56"/>
  <c r="O33" i="56"/>
  <c r="N33" i="56"/>
  <c r="M33" i="56"/>
  <c r="L33" i="56"/>
  <c r="K33" i="56"/>
  <c r="J33" i="56"/>
  <c r="I33" i="56"/>
  <c r="H33" i="56"/>
  <c r="G33" i="56"/>
  <c r="F33" i="56"/>
  <c r="P32" i="56"/>
  <c r="O32" i="56"/>
  <c r="N32" i="56"/>
  <c r="M32" i="56"/>
  <c r="L32" i="56"/>
  <c r="K32" i="56"/>
  <c r="J32" i="56"/>
  <c r="I32" i="56"/>
  <c r="H32" i="56"/>
  <c r="G32" i="56"/>
  <c r="F32" i="56"/>
  <c r="P31" i="56"/>
  <c r="O31" i="56"/>
  <c r="N31" i="56"/>
  <c r="M31" i="56"/>
  <c r="L31" i="56"/>
  <c r="K31" i="56"/>
  <c r="J31" i="56"/>
  <c r="I31" i="56"/>
  <c r="H31" i="56"/>
  <c r="G31" i="56"/>
  <c r="F31" i="56"/>
  <c r="P30" i="56"/>
  <c r="O30" i="56"/>
  <c r="N30" i="56"/>
  <c r="M30" i="56"/>
  <c r="L30" i="56"/>
  <c r="K30" i="56"/>
  <c r="J30" i="56"/>
  <c r="I30" i="56"/>
  <c r="H30" i="56"/>
  <c r="G30" i="56"/>
  <c r="F30" i="56"/>
  <c r="P29" i="56"/>
  <c r="O29" i="56"/>
  <c r="N29" i="56"/>
  <c r="M29" i="56"/>
  <c r="L29" i="56"/>
  <c r="K29" i="56"/>
  <c r="J29" i="56"/>
  <c r="I29" i="56"/>
  <c r="H29" i="56"/>
  <c r="G29" i="56"/>
  <c r="F29" i="56"/>
  <c r="P28" i="56"/>
  <c r="O28" i="56"/>
  <c r="N28" i="56"/>
  <c r="M28" i="56"/>
  <c r="L28" i="56"/>
  <c r="K28" i="56"/>
  <c r="J28" i="56"/>
  <c r="I28" i="56"/>
  <c r="H28" i="56"/>
  <c r="G28" i="56"/>
  <c r="F28" i="56"/>
  <c r="P27" i="56"/>
  <c r="O27" i="56"/>
  <c r="N27" i="56"/>
  <c r="M27" i="56"/>
  <c r="L27" i="56"/>
  <c r="K27" i="56"/>
  <c r="J27" i="56"/>
  <c r="I27" i="56"/>
  <c r="H27" i="56"/>
  <c r="G27" i="56"/>
  <c r="F27" i="56"/>
  <c r="P24" i="56"/>
  <c r="O24" i="56"/>
  <c r="N24" i="56"/>
  <c r="M24" i="56"/>
  <c r="L24" i="56"/>
  <c r="K24" i="56"/>
  <c r="J24" i="56"/>
  <c r="I24" i="56"/>
  <c r="H24" i="56"/>
  <c r="G24" i="56"/>
  <c r="F24" i="56"/>
  <c r="P23" i="56"/>
  <c r="O23" i="56"/>
  <c r="N23" i="56"/>
  <c r="M23" i="56"/>
  <c r="L23" i="56"/>
  <c r="K23" i="56"/>
  <c r="J23" i="56"/>
  <c r="I23" i="56"/>
  <c r="H23" i="56"/>
  <c r="G23" i="56"/>
  <c r="F23" i="56"/>
  <c r="P22" i="56"/>
  <c r="O22" i="56"/>
  <c r="N22" i="56"/>
  <c r="M22" i="56"/>
  <c r="L22" i="56"/>
  <c r="K22" i="56"/>
  <c r="J22" i="56"/>
  <c r="I22" i="56"/>
  <c r="H22" i="56"/>
  <c r="G22" i="56"/>
  <c r="F22" i="56"/>
  <c r="P21" i="56"/>
  <c r="O21" i="56"/>
  <c r="N21" i="56"/>
  <c r="M21" i="56"/>
  <c r="L21" i="56"/>
  <c r="K21" i="56"/>
  <c r="J21" i="56"/>
  <c r="I21" i="56"/>
  <c r="H21" i="56"/>
  <c r="G21" i="56"/>
  <c r="F21" i="56"/>
  <c r="P20" i="56"/>
  <c r="O20" i="56"/>
  <c r="N20" i="56"/>
  <c r="M20" i="56"/>
  <c r="L20" i="56"/>
  <c r="K20" i="56"/>
  <c r="J20" i="56"/>
  <c r="I20" i="56"/>
  <c r="H20" i="56"/>
  <c r="G20" i="56"/>
  <c r="F20" i="56"/>
  <c r="P19" i="56"/>
  <c r="O19" i="56"/>
  <c r="N19" i="56"/>
  <c r="M19" i="56"/>
  <c r="L19" i="56"/>
  <c r="K19" i="56"/>
  <c r="J19" i="56"/>
  <c r="I19" i="56"/>
  <c r="H19" i="56"/>
  <c r="G19" i="56"/>
  <c r="F19" i="56"/>
  <c r="P18" i="56"/>
  <c r="O18" i="56"/>
  <c r="N18" i="56"/>
  <c r="M18" i="56"/>
  <c r="L18" i="56"/>
  <c r="K18" i="56"/>
  <c r="J18" i="56"/>
  <c r="I18" i="56"/>
  <c r="H18" i="56"/>
  <c r="G18" i="56"/>
  <c r="F18" i="56"/>
  <c r="P17" i="56"/>
  <c r="O17" i="56"/>
  <c r="N17" i="56"/>
  <c r="M17" i="56"/>
  <c r="L17" i="56"/>
  <c r="K17" i="56"/>
  <c r="J17" i="56"/>
  <c r="I17" i="56"/>
  <c r="H17" i="56"/>
  <c r="G17" i="56"/>
  <c r="F17" i="56"/>
  <c r="P16" i="56"/>
  <c r="O16" i="56"/>
  <c r="N16" i="56"/>
  <c r="M16" i="56"/>
  <c r="L16" i="56"/>
  <c r="K16" i="56"/>
  <c r="J16" i="56"/>
  <c r="I16" i="56"/>
  <c r="H16" i="56"/>
  <c r="G16" i="56"/>
  <c r="F16" i="56"/>
  <c r="P15" i="56"/>
  <c r="O15" i="56"/>
  <c r="N15" i="56"/>
  <c r="M15" i="56"/>
  <c r="L15" i="56"/>
  <c r="K15" i="56"/>
  <c r="J15" i="56"/>
  <c r="I15" i="56"/>
  <c r="H15" i="56"/>
  <c r="G15" i="56"/>
  <c r="F15" i="56"/>
  <c r="P14" i="56"/>
  <c r="O14" i="56"/>
  <c r="N14" i="56"/>
  <c r="M14" i="56"/>
  <c r="L14" i="56"/>
  <c r="K14" i="56"/>
  <c r="J14" i="56"/>
  <c r="I14" i="56"/>
  <c r="H14" i="56"/>
  <c r="G14" i="56"/>
  <c r="F14" i="56"/>
  <c r="P13" i="56"/>
  <c r="O13" i="56"/>
  <c r="N13" i="56"/>
  <c r="M13" i="56"/>
  <c r="L13" i="56"/>
  <c r="K13" i="56"/>
  <c r="J13" i="56"/>
  <c r="I13" i="56"/>
  <c r="H13" i="56"/>
  <c r="G13" i="56"/>
  <c r="F13" i="56"/>
  <c r="P12" i="56"/>
  <c r="O12" i="56"/>
  <c r="N12" i="56"/>
  <c r="M12" i="56"/>
  <c r="L12" i="56"/>
  <c r="K12" i="56"/>
  <c r="J12" i="56"/>
  <c r="I12" i="56"/>
  <c r="H12" i="56"/>
  <c r="G12" i="56"/>
  <c r="F12" i="56"/>
  <c r="P11" i="56"/>
  <c r="O11" i="56"/>
  <c r="N11" i="56"/>
  <c r="M11" i="56"/>
  <c r="L11" i="56"/>
  <c r="K11" i="56"/>
  <c r="J11" i="56"/>
  <c r="I11" i="56"/>
  <c r="H11" i="56"/>
  <c r="G11" i="56"/>
  <c r="F11" i="56"/>
  <c r="P10" i="56"/>
  <c r="O10" i="56"/>
  <c r="N10" i="56"/>
  <c r="M10" i="56"/>
  <c r="L10" i="56"/>
  <c r="K10" i="56"/>
  <c r="J10" i="56"/>
  <c r="I10" i="56"/>
  <c r="H10" i="56"/>
  <c r="G10" i="56"/>
  <c r="F10" i="56"/>
  <c r="P9" i="56"/>
  <c r="O9" i="56"/>
  <c r="N9" i="56"/>
  <c r="M9" i="56"/>
  <c r="L9" i="56"/>
  <c r="K9" i="56"/>
  <c r="J9" i="56"/>
  <c r="I9" i="56"/>
  <c r="H9" i="56"/>
  <c r="G9" i="56"/>
  <c r="F9" i="56"/>
  <c r="P8" i="56"/>
  <c r="O8" i="56"/>
  <c r="N8" i="56"/>
  <c r="M8" i="56"/>
  <c r="L8" i="56"/>
  <c r="K8" i="56"/>
  <c r="J8" i="56"/>
  <c r="I8" i="56"/>
  <c r="H8" i="56"/>
  <c r="G8" i="56"/>
  <c r="F8" i="56"/>
  <c r="A3" i="63"/>
  <c r="A4" i="33"/>
  <c r="A3" i="42"/>
  <c r="A3" i="40"/>
  <c r="A3" i="39"/>
  <c r="A3" i="38"/>
  <c r="A3" i="32"/>
  <c r="A4" i="58"/>
  <c r="A3" i="56"/>
  <c r="A3" i="30"/>
  <c r="A3" i="14"/>
  <c r="F12" i="70"/>
  <c r="F11" i="70"/>
  <c r="E12" i="70"/>
  <c r="E11" i="70"/>
  <c r="D12" i="70"/>
  <c r="D11" i="70"/>
  <c r="C12" i="70"/>
  <c r="C11" i="70"/>
  <c r="B11" i="70"/>
  <c r="A3" i="71"/>
  <c r="K9" i="71"/>
  <c r="J9" i="71"/>
  <c r="I9" i="71"/>
  <c r="H9" i="71"/>
  <c r="K8" i="71"/>
  <c r="J8" i="71"/>
  <c r="I8" i="71"/>
  <c r="H8" i="71"/>
  <c r="B12" i="70"/>
  <c r="K10" i="70"/>
  <c r="J10" i="70"/>
  <c r="I10" i="70"/>
  <c r="H10" i="70"/>
  <c r="A3" i="70"/>
  <c r="O54" i="38" l="1"/>
  <c r="P104" i="38"/>
  <c r="Q122" i="38"/>
  <c r="U122" i="38"/>
  <c r="O122" i="38"/>
  <c r="S122" i="38"/>
  <c r="D205" i="38"/>
  <c r="F194" i="38"/>
  <c r="I63" i="33"/>
  <c r="K63" i="33"/>
  <c r="B13" i="70"/>
  <c r="B21" i="26" s="1"/>
  <c r="B43" i="33" s="1"/>
  <c r="C13" i="70"/>
  <c r="C21" i="26" s="1"/>
  <c r="C43" i="33" s="1"/>
  <c r="E13" i="70"/>
  <c r="U37" i="1"/>
  <c r="D13" i="70"/>
  <c r="F13" i="70"/>
  <c r="F21" i="26" s="1"/>
  <c r="F43" i="33" s="1"/>
  <c r="T36" i="1"/>
  <c r="W37" i="1"/>
  <c r="E205" i="38"/>
  <c r="G194" i="38"/>
  <c r="C194" i="38"/>
  <c r="R54" i="38"/>
  <c r="V54" i="38"/>
  <c r="Q59" i="38"/>
  <c r="U59" i="38"/>
  <c r="R77" i="38"/>
  <c r="V77" i="38"/>
  <c r="U85" i="38"/>
  <c r="H111" i="38"/>
  <c r="Q115" i="38"/>
  <c r="U115" i="38"/>
  <c r="C124" i="38"/>
  <c r="K124" i="38"/>
  <c r="R130" i="38"/>
  <c r="F205" i="38"/>
  <c r="D194" i="38"/>
  <c r="Q85" i="38"/>
  <c r="T104" i="38"/>
  <c r="F49" i="33"/>
  <c r="K111" i="38"/>
  <c r="V111" i="38" s="1"/>
  <c r="R104" i="38"/>
  <c r="J63" i="33"/>
  <c r="C49" i="33"/>
  <c r="I44" i="33"/>
  <c r="E49" i="33"/>
  <c r="G205" i="38"/>
  <c r="C205" i="38"/>
  <c r="O205" i="38" s="1"/>
  <c r="E194" i="38"/>
  <c r="T54" i="38"/>
  <c r="S59" i="38"/>
  <c r="S99" i="38"/>
  <c r="U104" i="38"/>
  <c r="R115" i="38"/>
  <c r="V115" i="38"/>
  <c r="P59" i="38"/>
  <c r="T59" i="38"/>
  <c r="R70" i="38"/>
  <c r="V70" i="38"/>
  <c r="P77" i="38"/>
  <c r="U77" i="38"/>
  <c r="P81" i="38"/>
  <c r="T81" i="38"/>
  <c r="O85" i="38"/>
  <c r="V85" i="38"/>
  <c r="Q99" i="38"/>
  <c r="U99" i="38"/>
  <c r="D111" i="38"/>
  <c r="V104" i="38"/>
  <c r="O115" i="38"/>
  <c r="R59" i="38"/>
  <c r="V59" i="38"/>
  <c r="P70" i="38"/>
  <c r="T70" i="38"/>
  <c r="O77" i="38"/>
  <c r="S77" i="38"/>
  <c r="V130" i="38"/>
  <c r="T196" i="38"/>
  <c r="V191" i="38"/>
  <c r="S211" i="38"/>
  <c r="S218" i="38"/>
  <c r="U208" i="38"/>
  <c r="V211" i="38"/>
  <c r="U198" i="38"/>
  <c r="V200" i="38"/>
  <c r="U209" i="38"/>
  <c r="V213" i="38"/>
  <c r="S219" i="38"/>
  <c r="O191" i="38"/>
  <c r="O193" i="38"/>
  <c r="Q192" i="38"/>
  <c r="Q197" i="38"/>
  <c r="S197" i="38"/>
  <c r="U192" i="38"/>
  <c r="U197" i="38"/>
  <c r="Q213" i="38"/>
  <c r="P221" i="38"/>
  <c r="P225" i="38"/>
  <c r="R223" i="38"/>
  <c r="S222" i="38"/>
  <c r="S226" i="38"/>
  <c r="U213" i="38"/>
  <c r="V227" i="38"/>
  <c r="P198" i="38"/>
  <c r="P193" i="38"/>
  <c r="R191" i="38"/>
  <c r="R200" i="38"/>
  <c r="T191" i="38"/>
  <c r="T200" i="38"/>
  <c r="Q209" i="38"/>
  <c r="S207" i="38"/>
  <c r="V219" i="38"/>
  <c r="R196" i="38"/>
  <c r="P195" i="38"/>
  <c r="Q199" i="38"/>
  <c r="R192" i="38"/>
  <c r="S190" i="38"/>
  <c r="S199" i="38"/>
  <c r="T192" i="38"/>
  <c r="U195" i="38"/>
  <c r="U199" i="38"/>
  <c r="V192" i="38"/>
  <c r="R222" i="38"/>
  <c r="R221" i="38"/>
  <c r="R225" i="38"/>
  <c r="T224" i="38"/>
  <c r="V222" i="38"/>
  <c r="V226" i="38"/>
  <c r="V225" i="38"/>
  <c r="P200" i="38"/>
  <c r="S198" i="38"/>
  <c r="U193" i="38"/>
  <c r="V196" i="38"/>
  <c r="T198" i="38"/>
  <c r="Q208" i="38"/>
  <c r="R213" i="38"/>
  <c r="P190" i="38"/>
  <c r="P192" i="38"/>
  <c r="P191" i="38"/>
  <c r="Q196" i="38"/>
  <c r="Q200" i="38"/>
  <c r="R193" i="38"/>
  <c r="S196" i="38"/>
  <c r="S200" i="38"/>
  <c r="T193" i="38"/>
  <c r="U196" i="38"/>
  <c r="U200" i="38"/>
  <c r="V193" i="38"/>
  <c r="Q211" i="38"/>
  <c r="R210" i="38"/>
  <c r="R218" i="38"/>
  <c r="R209" i="38"/>
  <c r="R217" i="38"/>
  <c r="V206" i="38"/>
  <c r="V209" i="38"/>
  <c r="V217" i="38"/>
  <c r="C79" i="38"/>
  <c r="T85" i="38"/>
  <c r="S104" i="38"/>
  <c r="O130" i="38"/>
  <c r="P130" i="38"/>
  <c r="P25" i="38"/>
  <c r="R14" i="38"/>
  <c r="C66" i="38"/>
  <c r="S54" i="38"/>
  <c r="K66" i="38"/>
  <c r="Q70" i="38"/>
  <c r="U70" i="38"/>
  <c r="Q77" i="38"/>
  <c r="R85" i="38"/>
  <c r="Q104" i="38"/>
  <c r="T115" i="38"/>
  <c r="C138" i="38"/>
  <c r="P122" i="38"/>
  <c r="R122" i="38"/>
  <c r="T122" i="38"/>
  <c r="V122" i="38"/>
  <c r="Q130" i="38"/>
  <c r="U130" i="38"/>
  <c r="U191" i="38"/>
  <c r="Q195" i="38"/>
  <c r="P199" i="38"/>
  <c r="S223" i="38"/>
  <c r="R195" i="38"/>
  <c r="T197" i="38"/>
  <c r="V195" i="38"/>
  <c r="R25" i="38"/>
  <c r="Q54" i="38"/>
  <c r="U54" i="38"/>
  <c r="C93" i="38"/>
  <c r="S70" i="38"/>
  <c r="K93" i="38"/>
  <c r="Q81" i="38"/>
  <c r="U81" i="38"/>
  <c r="P85" i="38"/>
  <c r="O99" i="38"/>
  <c r="T99" i="38"/>
  <c r="C111" i="38"/>
  <c r="O104" i="38"/>
  <c r="S130" i="38"/>
  <c r="Q191" i="38"/>
  <c r="Q193" i="38"/>
  <c r="T199" i="38"/>
  <c r="R207" i="38"/>
  <c r="R197" i="38"/>
  <c r="S193" i="38"/>
  <c r="T195" i="38"/>
  <c r="V197" i="38"/>
  <c r="O81" i="38"/>
  <c r="S81" i="38"/>
  <c r="K79" i="38"/>
  <c r="R99" i="38"/>
  <c r="V99" i="38"/>
  <c r="F111" i="38"/>
  <c r="S115" i="38"/>
  <c r="O126" i="38"/>
  <c r="T126" i="38"/>
  <c r="P207" i="38"/>
  <c r="P209" i="38"/>
  <c r="P211" i="38"/>
  <c r="P213" i="38"/>
  <c r="Q224" i="38"/>
  <c r="Q217" i="38"/>
  <c r="Q221" i="38"/>
  <c r="Q225" i="38"/>
  <c r="T207" i="38"/>
  <c r="T211" i="38"/>
  <c r="T208" i="38"/>
  <c r="U224" i="38"/>
  <c r="U217" i="38"/>
  <c r="U221" i="38"/>
  <c r="U225" i="38"/>
  <c r="R126" i="38"/>
  <c r="V126" i="38"/>
  <c r="O196" i="38"/>
  <c r="Q206" i="38"/>
  <c r="Q218" i="38"/>
  <c r="Q222" i="38"/>
  <c r="Q226" i="38"/>
  <c r="Q207" i="38"/>
  <c r="R211" i="38"/>
  <c r="R219" i="38"/>
  <c r="R227" i="38"/>
  <c r="S208" i="38"/>
  <c r="S224" i="38"/>
  <c r="T209" i="38"/>
  <c r="T213" i="38"/>
  <c r="T217" i="38"/>
  <c r="U206" i="38"/>
  <c r="U210" i="38"/>
  <c r="U218" i="38"/>
  <c r="U222" i="38"/>
  <c r="U226" i="38"/>
  <c r="V207" i="38"/>
  <c r="U211" i="38"/>
  <c r="V223" i="38"/>
  <c r="V208" i="38"/>
  <c r="V224" i="38"/>
  <c r="C25" i="65"/>
  <c r="H51" i="33"/>
  <c r="B63" i="33"/>
  <c r="H63" i="33" s="1"/>
  <c r="K47" i="33"/>
  <c r="H44" i="33"/>
  <c r="J8" i="70"/>
  <c r="K12" i="70"/>
  <c r="K8" i="70"/>
  <c r="E21" i="26"/>
  <c r="E43" i="33" s="1"/>
  <c r="D21" i="26"/>
  <c r="D43" i="33" s="1"/>
  <c r="U36" i="1"/>
  <c r="V36" i="1"/>
  <c r="W36" i="1"/>
  <c r="T37" i="1"/>
  <c r="V37" i="1"/>
  <c r="I11" i="70"/>
  <c r="J11" i="70"/>
  <c r="J12" i="70"/>
  <c r="K10" i="71"/>
  <c r="R19" i="51"/>
  <c r="H10" i="71"/>
  <c r="J10" i="71"/>
  <c r="H12" i="70"/>
  <c r="I12" i="70"/>
  <c r="I47" i="33"/>
  <c r="J47" i="33"/>
  <c r="I51" i="33"/>
  <c r="K51" i="33"/>
  <c r="V73" i="56"/>
  <c r="V74" i="56" s="1"/>
  <c r="V75" i="56" s="1"/>
  <c r="V76" i="56" s="1"/>
  <c r="V77" i="56" s="1"/>
  <c r="V78" i="56" s="1"/>
  <c r="V79" i="56" s="1"/>
  <c r="V80" i="56" s="1"/>
  <c r="V81" i="56" s="1"/>
  <c r="V82" i="56" s="1"/>
  <c r="V83" i="56" s="1"/>
  <c r="V84" i="56" s="1"/>
  <c r="V85" i="56" s="1"/>
  <c r="V86" i="56" s="1"/>
  <c r="V87" i="56" s="1"/>
  <c r="V88" i="56" s="1"/>
  <c r="V89" i="56" s="1"/>
  <c r="V90" i="56" s="1"/>
  <c r="V91" i="56" s="1"/>
  <c r="H50" i="33"/>
  <c r="J51" i="33"/>
  <c r="I50" i="33"/>
  <c r="K44" i="33"/>
  <c r="K50" i="33"/>
  <c r="J50" i="33"/>
  <c r="D49" i="33"/>
  <c r="B49" i="33"/>
  <c r="H47" i="33"/>
  <c r="J44" i="33"/>
  <c r="R208" i="38"/>
  <c r="Q219" i="38"/>
  <c r="Q223" i="38"/>
  <c r="S209" i="38"/>
  <c r="T206" i="38"/>
  <c r="T218" i="38"/>
  <c r="T226" i="38"/>
  <c r="U227" i="38"/>
  <c r="U207" i="38"/>
  <c r="P206" i="38"/>
  <c r="O206" i="38"/>
  <c r="P208" i="38"/>
  <c r="O208" i="38"/>
  <c r="P210" i="38"/>
  <c r="O210" i="38"/>
  <c r="P218" i="38"/>
  <c r="O218" i="38"/>
  <c r="P222" i="38"/>
  <c r="O222" i="38"/>
  <c r="P224" i="38"/>
  <c r="O224" i="38"/>
  <c r="P226" i="38"/>
  <c r="O226" i="38"/>
  <c r="T221" i="38"/>
  <c r="S221" i="38"/>
  <c r="T225" i="38"/>
  <c r="S225" i="38"/>
  <c r="Q227" i="38"/>
  <c r="S213" i="38"/>
  <c r="T210" i="38"/>
  <c r="T222" i="38"/>
  <c r="U219" i="38"/>
  <c r="U223" i="38"/>
  <c r="R224" i="38"/>
  <c r="S206" i="38"/>
  <c r="S210" i="38"/>
  <c r="P219" i="38"/>
  <c r="T219" i="38"/>
  <c r="P223" i="38"/>
  <c r="T223" i="38"/>
  <c r="P227" i="38"/>
  <c r="T227" i="38"/>
  <c r="P197" i="38"/>
  <c r="O198" i="38"/>
  <c r="O200" i="38"/>
  <c r="O190" i="38"/>
  <c r="O192" i="38"/>
  <c r="P196" i="38"/>
  <c r="K138" i="38"/>
  <c r="P99" i="38"/>
  <c r="P115" i="38"/>
  <c r="D125" i="38"/>
  <c r="F125" i="38"/>
  <c r="H125" i="38"/>
  <c r="J125" i="38"/>
  <c r="P126" i="38"/>
  <c r="E111" i="38"/>
  <c r="G111" i="38"/>
  <c r="I111" i="38"/>
  <c r="U111" i="38" s="1"/>
  <c r="O125" i="38"/>
  <c r="E125" i="38"/>
  <c r="G125" i="38"/>
  <c r="G138" i="38" s="1"/>
  <c r="I125" i="38"/>
  <c r="I138" i="38" s="1"/>
  <c r="D66" i="38"/>
  <c r="F66" i="38"/>
  <c r="H66" i="38"/>
  <c r="J66" i="38"/>
  <c r="P54" i="38"/>
  <c r="D80" i="38"/>
  <c r="D93" i="38" s="1"/>
  <c r="F80" i="38"/>
  <c r="H80" i="38"/>
  <c r="J80" i="38"/>
  <c r="J93" i="38" s="1"/>
  <c r="E66" i="38"/>
  <c r="Q66" i="38" s="1"/>
  <c r="G66" i="38"/>
  <c r="I66" i="38"/>
  <c r="U66" i="38" s="1"/>
  <c r="O70" i="38"/>
  <c r="E80" i="38"/>
  <c r="E93" i="38" s="1"/>
  <c r="G80" i="38"/>
  <c r="I80" i="38"/>
  <c r="O25" i="38"/>
  <c r="Q25" i="38"/>
  <c r="Q14" i="38"/>
  <c r="P14" i="38"/>
  <c r="O14" i="38"/>
  <c r="H11" i="70"/>
  <c r="K11" i="70"/>
  <c r="I10" i="71"/>
  <c r="H49" i="33" l="1"/>
  <c r="P205" i="38"/>
  <c r="V66" i="38"/>
  <c r="O194" i="38"/>
  <c r="K49" i="33"/>
  <c r="J49" i="33"/>
  <c r="S111" i="38"/>
  <c r="O93" i="38"/>
  <c r="O111" i="38"/>
  <c r="R111" i="38"/>
  <c r="R194" i="38"/>
  <c r="P194" i="38"/>
  <c r="P66" i="38"/>
  <c r="Q205" i="38"/>
  <c r="R205" i="38"/>
  <c r="Q194" i="38"/>
  <c r="S66" i="38"/>
  <c r="Q111" i="38"/>
  <c r="V93" i="38"/>
  <c r="I13" i="70"/>
  <c r="J43" i="33"/>
  <c r="I43" i="33"/>
  <c r="K43" i="33"/>
  <c r="J13" i="70"/>
  <c r="H43" i="33"/>
  <c r="K13" i="70"/>
  <c r="V92" i="56"/>
  <c r="V93" i="56" s="1"/>
  <c r="V94" i="56" s="1"/>
  <c r="V95" i="56" s="1"/>
  <c r="V96" i="56" s="1"/>
  <c r="V97" i="56" s="1"/>
  <c r="V98" i="56" s="1"/>
  <c r="V99" i="56" s="1"/>
  <c r="V100" i="56" s="1"/>
  <c r="V101" i="56" s="1"/>
  <c r="V102" i="56" s="1"/>
  <c r="V103" i="56" s="1"/>
  <c r="V104" i="56" s="1"/>
  <c r="V105" i="56" s="1"/>
  <c r="I49" i="33"/>
  <c r="Q125" i="38"/>
  <c r="E124" i="38"/>
  <c r="U125" i="38"/>
  <c r="I124" i="38"/>
  <c r="H138" i="38"/>
  <c r="T138" i="38" s="1"/>
  <c r="T125" i="38"/>
  <c r="H124" i="38"/>
  <c r="T111" i="38"/>
  <c r="S125" i="38"/>
  <c r="G124" i="38"/>
  <c r="E138" i="38"/>
  <c r="F138" i="38"/>
  <c r="R138" i="38" s="1"/>
  <c r="R125" i="38"/>
  <c r="F124" i="38"/>
  <c r="D138" i="38"/>
  <c r="P125" i="38"/>
  <c r="D124" i="38"/>
  <c r="J138" i="38"/>
  <c r="V138" i="38" s="1"/>
  <c r="V125" i="38"/>
  <c r="J124" i="38"/>
  <c r="V124" i="38" s="1"/>
  <c r="P111" i="38"/>
  <c r="T80" i="38"/>
  <c r="H79" i="38"/>
  <c r="O66" i="38"/>
  <c r="U80" i="38"/>
  <c r="I79" i="38"/>
  <c r="I93" i="38"/>
  <c r="U93" i="38" s="1"/>
  <c r="R80" i="38"/>
  <c r="F79" i="38"/>
  <c r="H93" i="38"/>
  <c r="T66" i="38"/>
  <c r="Q80" i="38"/>
  <c r="E79" i="38"/>
  <c r="Q79" i="38" s="1"/>
  <c r="V80" i="38"/>
  <c r="J79" i="38"/>
  <c r="V79" i="38" s="1"/>
  <c r="P93" i="38"/>
  <c r="S80" i="38"/>
  <c r="G79" i="38"/>
  <c r="G93" i="38"/>
  <c r="O80" i="38"/>
  <c r="P80" i="38"/>
  <c r="D79" i="38"/>
  <c r="F93" i="38"/>
  <c r="R93" i="38" s="1"/>
  <c r="R66" i="38"/>
  <c r="H13" i="70"/>
  <c r="F19" i="26"/>
  <c r="E19" i="26"/>
  <c r="E42" i="33" s="1"/>
  <c r="D19" i="26"/>
  <c r="C19" i="26"/>
  <c r="B19" i="26"/>
  <c r="A27" i="69"/>
  <c r="C26" i="65" s="1"/>
  <c r="Q22" i="69"/>
  <c r="P22" i="69"/>
  <c r="O22" i="69"/>
  <c r="N22" i="69"/>
  <c r="M22" i="69"/>
  <c r="L22" i="69"/>
  <c r="K22" i="69"/>
  <c r="Q18" i="69"/>
  <c r="P18" i="69"/>
  <c r="O18" i="69"/>
  <c r="N18" i="69"/>
  <c r="M18" i="69"/>
  <c r="L18" i="69"/>
  <c r="K18" i="69"/>
  <c r="I17" i="69"/>
  <c r="H17" i="69"/>
  <c r="G17" i="69"/>
  <c r="F17" i="69"/>
  <c r="E17" i="69"/>
  <c r="D17" i="69"/>
  <c r="C17" i="69"/>
  <c r="B17" i="69"/>
  <c r="Q16" i="69"/>
  <c r="P16" i="69"/>
  <c r="O16" i="69"/>
  <c r="N16" i="69"/>
  <c r="M16" i="69"/>
  <c r="L16" i="69"/>
  <c r="K16" i="69"/>
  <c r="Q15" i="69"/>
  <c r="P15" i="69"/>
  <c r="O15" i="69"/>
  <c r="N15" i="69"/>
  <c r="M15" i="69"/>
  <c r="L15" i="69"/>
  <c r="K15" i="69"/>
  <c r="Q11" i="69"/>
  <c r="P11" i="69"/>
  <c r="O11" i="69"/>
  <c r="N11" i="69"/>
  <c r="M11" i="69"/>
  <c r="L11" i="69"/>
  <c r="K11" i="69"/>
  <c r="I10" i="69"/>
  <c r="H10" i="69"/>
  <c r="G10" i="69"/>
  <c r="F10" i="69"/>
  <c r="E10" i="69"/>
  <c r="D10" i="69"/>
  <c r="C10" i="69"/>
  <c r="B10" i="69"/>
  <c r="Q9" i="69"/>
  <c r="P9" i="69"/>
  <c r="O9" i="69"/>
  <c r="N9" i="69"/>
  <c r="M9" i="69"/>
  <c r="L9" i="69"/>
  <c r="K9" i="69"/>
  <c r="Q8" i="69"/>
  <c r="P8" i="69"/>
  <c r="O8" i="69"/>
  <c r="N8" i="69"/>
  <c r="M8" i="69"/>
  <c r="L8" i="69"/>
  <c r="K8" i="69"/>
  <c r="A3" i="69"/>
  <c r="F40" i="33"/>
  <c r="E40" i="33"/>
  <c r="D40" i="33"/>
  <c r="C40" i="33"/>
  <c r="B40" i="33"/>
  <c r="F41" i="33"/>
  <c r="E41" i="33"/>
  <c r="C41" i="33"/>
  <c r="Y18" i="26"/>
  <c r="V18" i="26"/>
  <c r="A18" i="26"/>
  <c r="B26" i="63" s="1"/>
  <c r="B71" i="63" s="1"/>
  <c r="B116" i="63" s="1"/>
  <c r="B161" i="63" s="1"/>
  <c r="B206" i="63" s="1"/>
  <c r="Q7" i="51"/>
  <c r="P7" i="51"/>
  <c r="O7" i="51"/>
  <c r="N7" i="51"/>
  <c r="M7" i="51"/>
  <c r="L7" i="51"/>
  <c r="K7" i="51"/>
  <c r="Q9" i="51"/>
  <c r="P9" i="51"/>
  <c r="O9" i="51"/>
  <c r="N9" i="51"/>
  <c r="M9" i="51"/>
  <c r="L9" i="51"/>
  <c r="H19" i="6"/>
  <c r="E12" i="26"/>
  <c r="E37" i="33" s="1"/>
  <c r="K37" i="33" s="1"/>
  <c r="D12" i="26"/>
  <c r="D37" i="33" s="1"/>
  <c r="C12" i="26"/>
  <c r="C37" i="33" s="1"/>
  <c r="B12" i="26"/>
  <c r="B37" i="33" s="1"/>
  <c r="Q17" i="69" l="1"/>
  <c r="M10" i="69"/>
  <c r="Q10" i="69"/>
  <c r="K17" i="69"/>
  <c r="Q138" i="38"/>
  <c r="T124" i="38"/>
  <c r="R124" i="38"/>
  <c r="S93" i="38"/>
  <c r="T79" i="38"/>
  <c r="O17" i="69"/>
  <c r="L17" i="69"/>
  <c r="O10" i="69"/>
  <c r="A41" i="33"/>
  <c r="Q124" i="38"/>
  <c r="C42" i="33"/>
  <c r="C24" i="26"/>
  <c r="D42" i="33"/>
  <c r="J42" i="33" s="1"/>
  <c r="D24" i="26"/>
  <c r="C39" i="33"/>
  <c r="C62" i="33" s="1"/>
  <c r="B42" i="33"/>
  <c r="B24" i="26"/>
  <c r="F42" i="33"/>
  <c r="F39" i="33" s="1"/>
  <c r="F62" i="33" s="1"/>
  <c r="F24" i="26"/>
  <c r="E24" i="26"/>
  <c r="E39" i="33"/>
  <c r="E62" i="33" s="1"/>
  <c r="H37" i="33"/>
  <c r="K40" i="33"/>
  <c r="I40" i="33"/>
  <c r="J37" i="33"/>
  <c r="K41" i="33"/>
  <c r="I37" i="33"/>
  <c r="O8" i="51"/>
  <c r="M8" i="51"/>
  <c r="Q8" i="51"/>
  <c r="H40" i="33"/>
  <c r="J40" i="33"/>
  <c r="N18" i="26"/>
  <c r="O18" i="26"/>
  <c r="U18" i="26"/>
  <c r="B41" i="33"/>
  <c r="H41" i="33" s="1"/>
  <c r="X18" i="26"/>
  <c r="W18" i="26"/>
  <c r="D41" i="33"/>
  <c r="J41" i="33" s="1"/>
  <c r="K10" i="69"/>
  <c r="P10" i="69"/>
  <c r="M17" i="69"/>
  <c r="P17" i="69"/>
  <c r="N10" i="69"/>
  <c r="N17" i="69"/>
  <c r="V106" i="56"/>
  <c r="V107" i="56" s="1"/>
  <c r="V108" i="56" s="1"/>
  <c r="V109" i="56" s="1"/>
  <c r="V110" i="56" s="1"/>
  <c r="V111" i="56" s="1"/>
  <c r="V112" i="56" s="1"/>
  <c r="V113" i="56" s="1"/>
  <c r="V114" i="56" s="1"/>
  <c r="V115" i="56" s="1"/>
  <c r="V116" i="56" s="1"/>
  <c r="V117" i="56" s="1"/>
  <c r="V118" i="56" s="1"/>
  <c r="V119" i="56" s="1"/>
  <c r="V120" i="56" s="1"/>
  <c r="V121" i="56" s="1"/>
  <c r="V122" i="56" s="1"/>
  <c r="V123" i="56" s="1"/>
  <c r="V124" i="56" s="1"/>
  <c r="M18" i="26"/>
  <c r="P124" i="38"/>
  <c r="O124" i="38"/>
  <c r="P138" i="38"/>
  <c r="O138" i="38"/>
  <c r="U124" i="38"/>
  <c r="U138" i="38"/>
  <c r="S124" i="38"/>
  <c r="S138" i="38"/>
  <c r="P79" i="38"/>
  <c r="O79" i="38"/>
  <c r="S79" i="38"/>
  <c r="T93" i="38"/>
  <c r="U79" i="38"/>
  <c r="R79" i="38"/>
  <c r="Q93" i="38"/>
  <c r="L10" i="69"/>
  <c r="L18" i="26"/>
  <c r="L8" i="51"/>
  <c r="N8" i="51"/>
  <c r="P8" i="51"/>
  <c r="B20" i="45"/>
  <c r="Q10" i="45"/>
  <c r="P10" i="45"/>
  <c r="O10" i="45"/>
  <c r="N10" i="45"/>
  <c r="M10" i="45"/>
  <c r="L10" i="45"/>
  <c r="K10" i="45"/>
  <c r="Q9" i="45"/>
  <c r="P9" i="45"/>
  <c r="O9" i="45"/>
  <c r="M9" i="45"/>
  <c r="L9" i="45"/>
  <c r="K9" i="45"/>
  <c r="Q8" i="45"/>
  <c r="P8" i="45"/>
  <c r="O8" i="45"/>
  <c r="N8" i="45"/>
  <c r="M8" i="45"/>
  <c r="L8" i="45"/>
  <c r="K8" i="45"/>
  <c r="Q15" i="45"/>
  <c r="P15" i="45"/>
  <c r="O15" i="45"/>
  <c r="N15" i="45"/>
  <c r="M15" i="45"/>
  <c r="L15" i="45"/>
  <c r="K15" i="45"/>
  <c r="Q14" i="45"/>
  <c r="P14" i="45"/>
  <c r="O14" i="45"/>
  <c r="N14" i="45"/>
  <c r="M14" i="45"/>
  <c r="L14" i="45"/>
  <c r="K14" i="45"/>
  <c r="Q16" i="45"/>
  <c r="P16" i="45"/>
  <c r="O16" i="45"/>
  <c r="N16" i="45"/>
  <c r="M16" i="45"/>
  <c r="L16" i="45"/>
  <c r="K16" i="45"/>
  <c r="F9" i="26"/>
  <c r="F34" i="33" s="1"/>
  <c r="E9" i="26"/>
  <c r="E34" i="33" s="1"/>
  <c r="D9" i="26"/>
  <c r="D34" i="33" s="1"/>
  <c r="C9" i="26"/>
  <c r="C34" i="33" s="1"/>
  <c r="B9" i="26"/>
  <c r="B34" i="33" s="1"/>
  <c r="G32" i="44"/>
  <c r="G38" i="44" s="1"/>
  <c r="F32" i="44"/>
  <c r="F38" i="44" s="1"/>
  <c r="E32" i="44"/>
  <c r="E38" i="44" s="1"/>
  <c r="D32" i="44"/>
  <c r="D38" i="44" s="1"/>
  <c r="C32" i="44"/>
  <c r="C38" i="44" s="1"/>
  <c r="G30" i="44"/>
  <c r="G26" i="44" s="1"/>
  <c r="F30" i="44"/>
  <c r="F26" i="44" s="1"/>
  <c r="F33" i="44" s="1"/>
  <c r="F34" i="44" s="1"/>
  <c r="E30" i="44"/>
  <c r="D30" i="44"/>
  <c r="D26" i="44" s="1"/>
  <c r="C26" i="44"/>
  <c r="G13" i="44"/>
  <c r="G23" i="44" s="1"/>
  <c r="G24" i="44" s="1"/>
  <c r="F13" i="44"/>
  <c r="F23" i="44" s="1"/>
  <c r="F24" i="44" s="1"/>
  <c r="E13" i="44"/>
  <c r="E23" i="44" s="1"/>
  <c r="E24" i="44" s="1"/>
  <c r="D13" i="44"/>
  <c r="D23" i="44" s="1"/>
  <c r="D24" i="44" s="1"/>
  <c r="C13" i="44"/>
  <c r="C23" i="44" s="1"/>
  <c r="C24" i="44" s="1"/>
  <c r="F11" i="44"/>
  <c r="E11" i="44"/>
  <c r="A3" i="60"/>
  <c r="A3" i="45"/>
  <c r="A3" i="51"/>
  <c r="A3" i="52"/>
  <c r="A3" i="59"/>
  <c r="A3" i="44"/>
  <c r="A3" i="48"/>
  <c r="F8" i="26"/>
  <c r="F33" i="33" s="1"/>
  <c r="E8" i="26"/>
  <c r="E33" i="33" s="1"/>
  <c r="D8" i="26"/>
  <c r="D33" i="33" s="1"/>
  <c r="C8" i="26"/>
  <c r="C33" i="33" s="1"/>
  <c r="B8" i="26"/>
  <c r="B33" i="33" s="1"/>
  <c r="I9" i="37"/>
  <c r="H9" i="37"/>
  <c r="G9" i="37"/>
  <c r="F9" i="37"/>
  <c r="E9" i="37"/>
  <c r="D9" i="37"/>
  <c r="C9" i="37"/>
  <c r="B9" i="37"/>
  <c r="A3" i="37"/>
  <c r="I34" i="33" l="1"/>
  <c r="K42" i="33"/>
  <c r="H42" i="33"/>
  <c r="K33" i="33"/>
  <c r="C33" i="44"/>
  <c r="C34" i="44" s="1"/>
  <c r="G33" i="44"/>
  <c r="G34" i="44" s="1"/>
  <c r="I42" i="33"/>
  <c r="K34" i="33"/>
  <c r="D39" i="33"/>
  <c r="D62" i="33" s="1"/>
  <c r="J62" i="33" s="1"/>
  <c r="K62" i="33"/>
  <c r="B39" i="33"/>
  <c r="B62" i="33" s="1"/>
  <c r="H62" i="33" s="1"/>
  <c r="J34" i="33"/>
  <c r="H34" i="33"/>
  <c r="I33" i="33"/>
  <c r="J33" i="33"/>
  <c r="H33" i="33"/>
  <c r="K39" i="33"/>
  <c r="I41" i="33"/>
  <c r="V125" i="56"/>
  <c r="V126" i="56" s="1"/>
  <c r="V127" i="56" s="1"/>
  <c r="V128" i="56" s="1"/>
  <c r="V129" i="56" s="1"/>
  <c r="V130" i="56" s="1"/>
  <c r="V131" i="56" s="1"/>
  <c r="V132" i="56" s="1"/>
  <c r="V133" i="56" s="1"/>
  <c r="V134" i="56" s="1"/>
  <c r="V135" i="56" s="1"/>
  <c r="V136" i="56" s="1"/>
  <c r="V137" i="56" s="1"/>
  <c r="V138" i="56" s="1"/>
  <c r="E26" i="44"/>
  <c r="E33" i="44" s="1"/>
  <c r="E34" i="44" s="1"/>
  <c r="E36" i="44" s="1"/>
  <c r="E37" i="44" s="1"/>
  <c r="E39" i="44" s="1"/>
  <c r="C36" i="44"/>
  <c r="C37" i="44" s="1"/>
  <c r="C39" i="44" s="1"/>
  <c r="C41" i="44" s="1"/>
  <c r="G36" i="44"/>
  <c r="G37" i="44" s="1"/>
  <c r="G39" i="44" s="1"/>
  <c r="F36" i="44"/>
  <c r="F37" i="44" s="1"/>
  <c r="F39" i="44" s="1"/>
  <c r="C11" i="44"/>
  <c r="G11" i="44"/>
  <c r="D33" i="44"/>
  <c r="D11" i="44"/>
  <c r="F10" i="26" l="1"/>
  <c r="F35" i="33" s="1"/>
  <c r="G41" i="44"/>
  <c r="E10" i="26"/>
  <c r="E35" i="33" s="1"/>
  <c r="F41" i="44"/>
  <c r="D10" i="26"/>
  <c r="D35" i="33" s="1"/>
  <c r="E41" i="44"/>
  <c r="J39" i="33"/>
  <c r="I62" i="33"/>
  <c r="H39" i="33"/>
  <c r="B10" i="26"/>
  <c r="B35" i="33" s="1"/>
  <c r="I39" i="33"/>
  <c r="V139" i="56"/>
  <c r="V140" i="56" s="1"/>
  <c r="V141" i="56" s="1"/>
  <c r="V142" i="56" s="1"/>
  <c r="V143" i="56" s="1"/>
  <c r="V144" i="56" s="1"/>
  <c r="V145" i="56" s="1"/>
  <c r="V146" i="56" s="1"/>
  <c r="V147" i="56" s="1"/>
  <c r="V148" i="56" s="1"/>
  <c r="V149" i="56" s="1"/>
  <c r="V150" i="56" s="1"/>
  <c r="V151" i="56" s="1"/>
  <c r="V152" i="56" s="1"/>
  <c r="V153" i="56" s="1"/>
  <c r="V154" i="56" s="1"/>
  <c r="V155" i="56" s="1"/>
  <c r="V156" i="56" s="1"/>
  <c r="V157" i="56" s="1"/>
  <c r="D34" i="44"/>
  <c r="D36" i="44" s="1"/>
  <c r="D37" i="44" s="1"/>
  <c r="D39" i="44" s="1"/>
  <c r="E40" i="44"/>
  <c r="G40" i="44"/>
  <c r="F40" i="44"/>
  <c r="C40" i="44"/>
  <c r="K35" i="33" l="1"/>
  <c r="J35" i="33"/>
  <c r="C10" i="26"/>
  <c r="C35" i="33" s="1"/>
  <c r="H35" i="33" s="1"/>
  <c r="D41" i="44"/>
  <c r="V158" i="56"/>
  <c r="V159" i="56" s="1"/>
  <c r="V160" i="56" s="1"/>
  <c r="V161" i="56" s="1"/>
  <c r="V162" i="56" s="1"/>
  <c r="V163" i="56" s="1"/>
  <c r="V164" i="56" s="1"/>
  <c r="V165" i="56" s="1"/>
  <c r="V166" i="56" s="1"/>
  <c r="V167" i="56" s="1"/>
  <c r="V168" i="56" s="1"/>
  <c r="V169" i="56" s="1"/>
  <c r="V170" i="56" s="1"/>
  <c r="V171" i="56" s="1"/>
  <c r="D40" i="44"/>
  <c r="I35" i="33" l="1"/>
  <c r="A13" i="26"/>
  <c r="A12" i="26"/>
  <c r="A11" i="26"/>
  <c r="A36" i="33" l="1"/>
  <c r="B21" i="63"/>
  <c r="B66" i="63" s="1"/>
  <c r="B111" i="63" s="1"/>
  <c r="B156" i="63" s="1"/>
  <c r="B201" i="63" s="1"/>
  <c r="A37" i="33"/>
  <c r="B22" i="63"/>
  <c r="B67" i="63" s="1"/>
  <c r="B112" i="63" s="1"/>
  <c r="B157" i="63" s="1"/>
  <c r="B202" i="63" s="1"/>
  <c r="A38" i="33"/>
  <c r="B23" i="63"/>
  <c r="B68" i="63" s="1"/>
  <c r="B113" i="63" s="1"/>
  <c r="B158" i="63" s="1"/>
  <c r="B203" i="63" s="1"/>
  <c r="A3" i="26"/>
  <c r="A3" i="55"/>
  <c r="A3" i="9"/>
  <c r="A3" i="3"/>
  <c r="A3" i="8"/>
  <c r="A3" i="2"/>
  <c r="A3" i="66"/>
  <c r="A3" i="6"/>
  <c r="A3" i="62"/>
  <c r="A3" i="61"/>
  <c r="A3" i="1"/>
  <c r="A3" i="5"/>
  <c r="A10" i="26" l="1"/>
  <c r="M9" i="26"/>
  <c r="O12" i="26"/>
  <c r="N12" i="26"/>
  <c r="M12" i="26"/>
  <c r="L12" i="26"/>
  <c r="O10" i="26"/>
  <c r="N10" i="26"/>
  <c r="M10" i="26"/>
  <c r="L10" i="26"/>
  <c r="A9" i="26"/>
  <c r="A8" i="26"/>
  <c r="A7" i="37" l="1"/>
  <c r="A5" i="37" s="1"/>
  <c r="B18" i="63"/>
  <c r="B63" i="63" s="1"/>
  <c r="B108" i="63" s="1"/>
  <c r="B153" i="63" s="1"/>
  <c r="B198" i="63" s="1"/>
  <c r="A34" i="33"/>
  <c r="B19" i="63"/>
  <c r="B64" i="63" s="1"/>
  <c r="B109" i="63" s="1"/>
  <c r="B154" i="63" s="1"/>
  <c r="B199" i="63" s="1"/>
  <c r="A35" i="33"/>
  <c r="B20" i="63"/>
  <c r="B65" i="63" s="1"/>
  <c r="B110" i="63" s="1"/>
  <c r="B155" i="63" s="1"/>
  <c r="B200" i="63" s="1"/>
  <c r="A33" i="33"/>
  <c r="A20" i="26"/>
  <c r="L9" i="26"/>
  <c r="O9" i="26"/>
  <c r="N9" i="26"/>
  <c r="K9" i="37"/>
  <c r="L9" i="37"/>
  <c r="O9" i="37"/>
  <c r="M9" i="37"/>
  <c r="Q9" i="37"/>
  <c r="P9" i="37"/>
  <c r="N9" i="37"/>
  <c r="A13" i="37" l="1"/>
  <c r="A11" i="37" s="1"/>
  <c r="D21" i="6"/>
  <c r="B30" i="63"/>
  <c r="B75" i="63" s="1"/>
  <c r="B120" i="63" s="1"/>
  <c r="B165" i="63" s="1"/>
  <c r="B210" i="63" s="1"/>
  <c r="A45" i="33"/>
  <c r="P43" i="1"/>
  <c r="M43" i="1"/>
  <c r="J43" i="1"/>
  <c r="G43" i="1"/>
  <c r="D43" i="1"/>
  <c r="T43" i="1" l="1"/>
  <c r="V43" i="1"/>
  <c r="W43" i="1"/>
  <c r="U43" i="1"/>
  <c r="Q8" i="37" l="1"/>
  <c r="P8" i="37"/>
  <c r="O8" i="37"/>
  <c r="N8" i="37"/>
  <c r="M8" i="37"/>
  <c r="L8" i="37"/>
  <c r="K8" i="37"/>
  <c r="A21" i="26"/>
  <c r="B28" i="63" s="1"/>
  <c r="B73" i="63" s="1"/>
  <c r="B118" i="63" s="1"/>
  <c r="B163" i="63" s="1"/>
  <c r="B208" i="63" s="1"/>
  <c r="Y21" i="26"/>
  <c r="X21" i="26"/>
  <c r="W21" i="26"/>
  <c r="V21" i="26"/>
  <c r="U21" i="26"/>
  <c r="O21" i="26"/>
  <c r="N21" i="26"/>
  <c r="M21" i="26"/>
  <c r="L21" i="26"/>
  <c r="A22" i="26"/>
  <c r="B29" i="63" s="1"/>
  <c r="B74" i="63" s="1"/>
  <c r="B119" i="63" s="1"/>
  <c r="B164" i="63" s="1"/>
  <c r="B209" i="63" s="1"/>
  <c r="A19" i="26"/>
  <c r="B27" i="63" s="1"/>
  <c r="B72" i="63" s="1"/>
  <c r="B117" i="63" s="1"/>
  <c r="B162" i="63" s="1"/>
  <c r="B207" i="63" s="1"/>
  <c r="F30" i="66"/>
  <c r="AE30" i="66" s="1"/>
  <c r="E30" i="66"/>
  <c r="AD30" i="66" s="1"/>
  <c r="D30" i="66"/>
  <c r="AC30" i="66" s="1"/>
  <c r="C30" i="66"/>
  <c r="AB30" i="66" s="1"/>
  <c r="B30" i="66"/>
  <c r="AA30" i="66" s="1"/>
  <c r="J28" i="66"/>
  <c r="AI28" i="66" s="1"/>
  <c r="I28" i="66"/>
  <c r="AH28" i="66" s="1"/>
  <c r="H28" i="66"/>
  <c r="AG28" i="66" s="1"/>
  <c r="G28" i="66"/>
  <c r="AF28" i="66" s="1"/>
  <c r="F28" i="66"/>
  <c r="AE28" i="66" s="1"/>
  <c r="E28" i="66"/>
  <c r="AD28" i="66" s="1"/>
  <c r="D28" i="66"/>
  <c r="AC28" i="66" s="1"/>
  <c r="C28" i="66"/>
  <c r="AB28" i="66" s="1"/>
  <c r="B28" i="66"/>
  <c r="AA28" i="66" s="1"/>
  <c r="F24" i="66"/>
  <c r="AE24" i="66" s="1"/>
  <c r="E24" i="66"/>
  <c r="AD24" i="66" s="1"/>
  <c r="D24" i="66"/>
  <c r="AC24" i="66" s="1"/>
  <c r="C24" i="66"/>
  <c r="AB24" i="66" s="1"/>
  <c r="B24" i="66"/>
  <c r="AA24" i="66" s="1"/>
  <c r="J22" i="66"/>
  <c r="AI22" i="66" s="1"/>
  <c r="I22" i="66"/>
  <c r="AH22" i="66" s="1"/>
  <c r="H22" i="66"/>
  <c r="AG22" i="66" s="1"/>
  <c r="G22" i="66"/>
  <c r="AF22" i="66" s="1"/>
  <c r="F22" i="66"/>
  <c r="AE22" i="66" s="1"/>
  <c r="E22" i="66"/>
  <c r="AD22" i="66" s="1"/>
  <c r="D22" i="66"/>
  <c r="AC22" i="66" s="1"/>
  <c r="C22" i="66"/>
  <c r="AB22" i="66" s="1"/>
  <c r="B22" i="66"/>
  <c r="AA22" i="66" s="1"/>
  <c r="F18" i="66"/>
  <c r="AE18" i="66" s="1"/>
  <c r="E18" i="66"/>
  <c r="AD18" i="66" s="1"/>
  <c r="D18" i="66"/>
  <c r="AC18" i="66" s="1"/>
  <c r="C18" i="66"/>
  <c r="AB18" i="66" s="1"/>
  <c r="B18" i="66"/>
  <c r="AA18" i="66" s="1"/>
  <c r="J16" i="66"/>
  <c r="AI16" i="66" s="1"/>
  <c r="I16" i="66"/>
  <c r="AH16" i="66" s="1"/>
  <c r="H16" i="66"/>
  <c r="AG16" i="66" s="1"/>
  <c r="G16" i="66"/>
  <c r="AF16" i="66" s="1"/>
  <c r="F16" i="66"/>
  <c r="AE16" i="66" s="1"/>
  <c r="E16" i="66"/>
  <c r="AD16" i="66" s="1"/>
  <c r="D16" i="66"/>
  <c r="AC16" i="66" s="1"/>
  <c r="C16" i="66"/>
  <c r="AB16" i="66" s="1"/>
  <c r="B16" i="66"/>
  <c r="AA16" i="66" s="1"/>
  <c r="F12" i="66"/>
  <c r="AE12" i="66" s="1"/>
  <c r="E12" i="66"/>
  <c r="AD12" i="66" s="1"/>
  <c r="D12" i="66"/>
  <c r="AC12" i="66" s="1"/>
  <c r="C12" i="66"/>
  <c r="AB12" i="66" s="1"/>
  <c r="B12" i="66"/>
  <c r="AA12" i="66" s="1"/>
  <c r="J10" i="66"/>
  <c r="AI10" i="66" s="1"/>
  <c r="I10" i="66"/>
  <c r="AH10" i="66" s="1"/>
  <c r="H10" i="66"/>
  <c r="AG10" i="66" s="1"/>
  <c r="G10" i="66"/>
  <c r="AF10" i="66" s="1"/>
  <c r="F10" i="66"/>
  <c r="AE10" i="66" s="1"/>
  <c r="E10" i="66"/>
  <c r="AD10" i="66" s="1"/>
  <c r="D10" i="66"/>
  <c r="AC10" i="66" s="1"/>
  <c r="C10" i="66"/>
  <c r="AB10" i="66" s="1"/>
  <c r="B10" i="66"/>
  <c r="AA10" i="66" s="1"/>
  <c r="A8" i="65"/>
  <c r="A9" i="65" s="1"/>
  <c r="D14" i="6"/>
  <c r="A31" i="66" s="1"/>
  <c r="D13" i="6"/>
  <c r="A25" i="66" s="1"/>
  <c r="D12" i="6"/>
  <c r="A19" i="66" s="1"/>
  <c r="D11" i="6"/>
  <c r="A13" i="66" s="1"/>
  <c r="D10" i="6"/>
  <c r="A7" i="66" s="1"/>
  <c r="F12" i="55"/>
  <c r="E12" i="55"/>
  <c r="D12" i="55"/>
  <c r="C12" i="55"/>
  <c r="B12" i="55"/>
  <c r="A16" i="55"/>
  <c r="C22" i="65" s="1"/>
  <c r="A17" i="55"/>
  <c r="F10" i="55"/>
  <c r="F32" i="66" s="1"/>
  <c r="E10" i="55"/>
  <c r="D10" i="55"/>
  <c r="C10" i="55"/>
  <c r="B10" i="55"/>
  <c r="B32" i="66" s="1"/>
  <c r="AA32" i="66" s="1"/>
  <c r="G8" i="55"/>
  <c r="H8" i="55" s="1"/>
  <c r="H10" i="55" s="1"/>
  <c r="H32" i="66" s="1"/>
  <c r="O8" i="55"/>
  <c r="N8" i="55"/>
  <c r="M8" i="55"/>
  <c r="L8" i="55"/>
  <c r="G37" i="9"/>
  <c r="H37" i="9" s="1"/>
  <c r="H30" i="66" s="1"/>
  <c r="AG30" i="66" s="1"/>
  <c r="O37" i="9"/>
  <c r="N37" i="9"/>
  <c r="M37" i="9"/>
  <c r="L37" i="9"/>
  <c r="O35" i="9"/>
  <c r="N35" i="9"/>
  <c r="M35" i="9"/>
  <c r="L35" i="9"/>
  <c r="O34" i="9"/>
  <c r="N34" i="9"/>
  <c r="M34" i="9"/>
  <c r="L34" i="9"/>
  <c r="O33" i="9"/>
  <c r="N33" i="9"/>
  <c r="M33" i="9"/>
  <c r="L33" i="9"/>
  <c r="O32" i="9"/>
  <c r="N32" i="9"/>
  <c r="M32" i="9"/>
  <c r="L32" i="9"/>
  <c r="O31" i="9"/>
  <c r="N31" i="9"/>
  <c r="M31" i="9"/>
  <c r="L31" i="9"/>
  <c r="O30" i="9"/>
  <c r="N30" i="9"/>
  <c r="M30" i="9"/>
  <c r="L30" i="9"/>
  <c r="O29" i="9"/>
  <c r="N29" i="9"/>
  <c r="M29" i="9"/>
  <c r="L29" i="9"/>
  <c r="O28" i="9"/>
  <c r="N28" i="9"/>
  <c r="M28" i="9"/>
  <c r="L28" i="9"/>
  <c r="O27" i="9"/>
  <c r="N27" i="9"/>
  <c r="M27" i="9"/>
  <c r="L27" i="9"/>
  <c r="O26" i="9"/>
  <c r="N26" i="9"/>
  <c r="M26" i="9"/>
  <c r="L26" i="9"/>
  <c r="F25" i="9"/>
  <c r="G25" i="9" s="1"/>
  <c r="H25" i="9" s="1"/>
  <c r="H26" i="66" s="1"/>
  <c r="AG26" i="66" s="1"/>
  <c r="E25" i="9"/>
  <c r="D25" i="9"/>
  <c r="D26" i="66" s="1"/>
  <c r="AC26" i="66" s="1"/>
  <c r="C25" i="9"/>
  <c r="C26" i="66" s="1"/>
  <c r="AB26" i="66" s="1"/>
  <c r="B25" i="9"/>
  <c r="S21" i="9"/>
  <c r="R21" i="9"/>
  <c r="Q21" i="9"/>
  <c r="P21" i="9"/>
  <c r="O21" i="9"/>
  <c r="N21" i="9"/>
  <c r="M21" i="9"/>
  <c r="L21" i="9"/>
  <c r="O19" i="9"/>
  <c r="N19" i="9"/>
  <c r="M19" i="9"/>
  <c r="L19" i="9"/>
  <c r="O18" i="9"/>
  <c r="N18" i="9"/>
  <c r="M18" i="9"/>
  <c r="L18" i="9"/>
  <c r="O17" i="9"/>
  <c r="N17" i="9"/>
  <c r="M17" i="9"/>
  <c r="L17" i="9"/>
  <c r="O16" i="9"/>
  <c r="N16" i="9"/>
  <c r="M16" i="9"/>
  <c r="L16" i="9"/>
  <c r="O15" i="9"/>
  <c r="N15" i="9"/>
  <c r="M15" i="9"/>
  <c r="L15" i="9"/>
  <c r="O14" i="9"/>
  <c r="N14" i="9"/>
  <c r="M14" i="9"/>
  <c r="L14" i="9"/>
  <c r="O13" i="9"/>
  <c r="N13" i="9"/>
  <c r="M13" i="9"/>
  <c r="L13" i="9"/>
  <c r="O12" i="9"/>
  <c r="N12" i="9"/>
  <c r="M12" i="9"/>
  <c r="L12" i="9"/>
  <c r="O11" i="9"/>
  <c r="N11" i="9"/>
  <c r="M11" i="9"/>
  <c r="L11" i="9"/>
  <c r="O10" i="9"/>
  <c r="N10" i="9"/>
  <c r="M10" i="9"/>
  <c r="L10" i="9"/>
  <c r="F9" i="9"/>
  <c r="F23" i="9" s="1"/>
  <c r="F29" i="66" s="1"/>
  <c r="AE29" i="66" s="1"/>
  <c r="E9" i="9"/>
  <c r="E27" i="66" s="1"/>
  <c r="AD27" i="66" s="1"/>
  <c r="D9" i="9"/>
  <c r="D23" i="9" s="1"/>
  <c r="D29" i="66" s="1"/>
  <c r="AC29" i="66" s="1"/>
  <c r="C9" i="9"/>
  <c r="C27" i="66" s="1"/>
  <c r="AB27" i="66" s="1"/>
  <c r="B9" i="9"/>
  <c r="B23" i="9" s="1"/>
  <c r="B29" i="66" s="1"/>
  <c r="AA29" i="66" s="1"/>
  <c r="G36" i="3"/>
  <c r="P36" i="3" s="1"/>
  <c r="O36" i="3"/>
  <c r="N36" i="3"/>
  <c r="M36" i="3"/>
  <c r="L36" i="3"/>
  <c r="O34" i="3"/>
  <c r="N34" i="3"/>
  <c r="M34" i="3"/>
  <c r="L34" i="3"/>
  <c r="O33" i="3"/>
  <c r="N33" i="3"/>
  <c r="M33" i="3"/>
  <c r="L33" i="3"/>
  <c r="O32" i="3"/>
  <c r="N32" i="3"/>
  <c r="M32" i="3"/>
  <c r="L32" i="3"/>
  <c r="O31" i="3"/>
  <c r="N31" i="3"/>
  <c r="M31" i="3"/>
  <c r="L31" i="3"/>
  <c r="O30" i="3"/>
  <c r="N30" i="3"/>
  <c r="M30" i="3"/>
  <c r="L30" i="3"/>
  <c r="O29" i="3"/>
  <c r="N29" i="3"/>
  <c r="M29" i="3"/>
  <c r="L29" i="3"/>
  <c r="O28" i="3"/>
  <c r="N28" i="3"/>
  <c r="M28" i="3"/>
  <c r="L28" i="3"/>
  <c r="O27" i="3"/>
  <c r="N27" i="3"/>
  <c r="M27" i="3"/>
  <c r="L27" i="3"/>
  <c r="O26" i="3"/>
  <c r="N26" i="3"/>
  <c r="M26" i="3"/>
  <c r="L26" i="3"/>
  <c r="O25" i="3"/>
  <c r="N25" i="3"/>
  <c r="M25" i="3"/>
  <c r="L25" i="3"/>
  <c r="F24" i="3"/>
  <c r="G24" i="3" s="1"/>
  <c r="G20" i="66" s="1"/>
  <c r="AF20" i="66" s="1"/>
  <c r="E24" i="3"/>
  <c r="E20" i="66" s="1"/>
  <c r="AD20" i="66" s="1"/>
  <c r="D24" i="3"/>
  <c r="D20" i="66" s="1"/>
  <c r="AC20" i="66" s="1"/>
  <c r="C24" i="3"/>
  <c r="C20" i="66" s="1"/>
  <c r="AB20" i="66" s="1"/>
  <c r="B24" i="3"/>
  <c r="B20" i="66" s="1"/>
  <c r="AA20" i="66" s="1"/>
  <c r="S20" i="3"/>
  <c r="R20" i="3"/>
  <c r="Q20" i="3"/>
  <c r="P20" i="3"/>
  <c r="O20" i="3"/>
  <c r="N20" i="3"/>
  <c r="M20" i="3"/>
  <c r="L20" i="3"/>
  <c r="O18" i="3"/>
  <c r="N18" i="3"/>
  <c r="M18" i="3"/>
  <c r="L18" i="3"/>
  <c r="O17" i="3"/>
  <c r="N17" i="3"/>
  <c r="M17" i="3"/>
  <c r="L17" i="3"/>
  <c r="O16" i="3"/>
  <c r="N16" i="3"/>
  <c r="M16" i="3"/>
  <c r="L16" i="3"/>
  <c r="O15" i="3"/>
  <c r="N15" i="3"/>
  <c r="M15" i="3"/>
  <c r="L15" i="3"/>
  <c r="O14" i="3"/>
  <c r="N14" i="3"/>
  <c r="M14" i="3"/>
  <c r="L14" i="3"/>
  <c r="O13" i="3"/>
  <c r="N13" i="3"/>
  <c r="M13" i="3"/>
  <c r="L13" i="3"/>
  <c r="O12" i="3"/>
  <c r="N12" i="3"/>
  <c r="M12" i="3"/>
  <c r="L12" i="3"/>
  <c r="O11" i="3"/>
  <c r="N11" i="3"/>
  <c r="M11" i="3"/>
  <c r="L11" i="3"/>
  <c r="O10" i="3"/>
  <c r="N10" i="3"/>
  <c r="M10" i="3"/>
  <c r="L10" i="3"/>
  <c r="O9" i="3"/>
  <c r="N9" i="3"/>
  <c r="M9" i="3"/>
  <c r="L9" i="3"/>
  <c r="F8" i="3"/>
  <c r="F21" i="66" s="1"/>
  <c r="AE21" i="66" s="1"/>
  <c r="E8" i="3"/>
  <c r="E22" i="3" s="1"/>
  <c r="E23" i="66" s="1"/>
  <c r="AD23" i="66" s="1"/>
  <c r="D8" i="3"/>
  <c r="D21" i="66" s="1"/>
  <c r="AC21" i="66" s="1"/>
  <c r="C8" i="3"/>
  <c r="C22" i="3" s="1"/>
  <c r="C23" i="66" s="1"/>
  <c r="AB23" i="66" s="1"/>
  <c r="B8" i="3"/>
  <c r="G35" i="8"/>
  <c r="H35" i="8" s="1"/>
  <c r="H18" i="66" s="1"/>
  <c r="AG18" i="66" s="1"/>
  <c r="O35" i="8"/>
  <c r="N35" i="8"/>
  <c r="M35" i="8"/>
  <c r="L35" i="8"/>
  <c r="O33" i="8"/>
  <c r="N33" i="8"/>
  <c r="M33" i="8"/>
  <c r="L33" i="8"/>
  <c r="O32" i="8"/>
  <c r="N32" i="8"/>
  <c r="M32" i="8"/>
  <c r="L32" i="8"/>
  <c r="O31" i="8"/>
  <c r="N31" i="8"/>
  <c r="M31" i="8"/>
  <c r="L31" i="8"/>
  <c r="O30" i="8"/>
  <c r="N30" i="8"/>
  <c r="M30" i="8"/>
  <c r="L30" i="8"/>
  <c r="O29" i="8"/>
  <c r="N29" i="8"/>
  <c r="M29" i="8"/>
  <c r="L29" i="8"/>
  <c r="O28" i="8"/>
  <c r="N28" i="8"/>
  <c r="M28" i="8"/>
  <c r="L28" i="8"/>
  <c r="O27" i="8"/>
  <c r="N27" i="8"/>
  <c r="M27" i="8"/>
  <c r="L27" i="8"/>
  <c r="O26" i="8"/>
  <c r="N26" i="8"/>
  <c r="M26" i="8"/>
  <c r="L26" i="8"/>
  <c r="O25" i="8"/>
  <c r="N25" i="8"/>
  <c r="M25" i="8"/>
  <c r="L25" i="8"/>
  <c r="O24" i="8"/>
  <c r="N24" i="8"/>
  <c r="M24" i="8"/>
  <c r="L24" i="8"/>
  <c r="F23" i="8"/>
  <c r="G23" i="8" s="1"/>
  <c r="H23" i="8" s="1"/>
  <c r="H14" i="66" s="1"/>
  <c r="AG14" i="66" s="1"/>
  <c r="E23" i="8"/>
  <c r="E14" i="66" s="1"/>
  <c r="AD14" i="66" s="1"/>
  <c r="D23" i="8"/>
  <c r="C23" i="8"/>
  <c r="C14" i="66" s="1"/>
  <c r="AB14" i="66" s="1"/>
  <c r="B23" i="8"/>
  <c r="S19" i="8"/>
  <c r="R19" i="8"/>
  <c r="Q19" i="8"/>
  <c r="P19" i="8"/>
  <c r="O19" i="8"/>
  <c r="N19" i="8"/>
  <c r="M19" i="8"/>
  <c r="L19" i="8"/>
  <c r="O17" i="8"/>
  <c r="N17" i="8"/>
  <c r="M17" i="8"/>
  <c r="L17" i="8"/>
  <c r="O16" i="8"/>
  <c r="N16" i="8"/>
  <c r="M16" i="8"/>
  <c r="L16" i="8"/>
  <c r="O15" i="8"/>
  <c r="N15" i="8"/>
  <c r="M15" i="8"/>
  <c r="L15" i="8"/>
  <c r="O14" i="8"/>
  <c r="N14" i="8"/>
  <c r="M14" i="8"/>
  <c r="L14" i="8"/>
  <c r="O13" i="8"/>
  <c r="N13" i="8"/>
  <c r="M13" i="8"/>
  <c r="L13" i="8"/>
  <c r="O12" i="8"/>
  <c r="N12" i="8"/>
  <c r="M12" i="8"/>
  <c r="L12" i="8"/>
  <c r="O11" i="8"/>
  <c r="N11" i="8"/>
  <c r="M11" i="8"/>
  <c r="L11" i="8"/>
  <c r="O10" i="8"/>
  <c r="N10" i="8"/>
  <c r="M10" i="8"/>
  <c r="L10" i="8"/>
  <c r="O9" i="8"/>
  <c r="N9" i="8"/>
  <c r="M9" i="8"/>
  <c r="L9" i="8"/>
  <c r="O8" i="8"/>
  <c r="N8" i="8"/>
  <c r="M8" i="8"/>
  <c r="L8" i="8"/>
  <c r="F7" i="8"/>
  <c r="F21" i="8" s="1"/>
  <c r="F17" i="66" s="1"/>
  <c r="AE17" i="66" s="1"/>
  <c r="E7" i="8"/>
  <c r="D7" i="8"/>
  <c r="D21" i="8" s="1"/>
  <c r="C7" i="8"/>
  <c r="C21" i="8" s="1"/>
  <c r="C17" i="66" s="1"/>
  <c r="AB17" i="66" s="1"/>
  <c r="B7" i="8"/>
  <c r="B21" i="8" s="1"/>
  <c r="B17" i="66" s="1"/>
  <c r="AA17" i="66" s="1"/>
  <c r="S21" i="2"/>
  <c r="R21" i="2"/>
  <c r="Q21" i="2"/>
  <c r="G37" i="2"/>
  <c r="P37" i="2" s="1"/>
  <c r="P21" i="2"/>
  <c r="O37" i="2"/>
  <c r="O35" i="2"/>
  <c r="O34" i="2"/>
  <c r="O33" i="2"/>
  <c r="O32" i="2"/>
  <c r="O31" i="2"/>
  <c r="O30" i="2"/>
  <c r="O29" i="2"/>
  <c r="O28" i="2"/>
  <c r="O27" i="2"/>
  <c r="O26" i="2"/>
  <c r="O21" i="2"/>
  <c r="O19" i="2"/>
  <c r="O18" i="2"/>
  <c r="O17" i="2"/>
  <c r="O16" i="2"/>
  <c r="O15" i="2"/>
  <c r="O14" i="2"/>
  <c r="O13" i="2"/>
  <c r="O12" i="2"/>
  <c r="O11" i="2"/>
  <c r="O10" i="2"/>
  <c r="N37" i="2"/>
  <c r="N35" i="2"/>
  <c r="N34" i="2"/>
  <c r="N33" i="2"/>
  <c r="N32" i="2"/>
  <c r="N31" i="2"/>
  <c r="N30" i="2"/>
  <c r="N29" i="2"/>
  <c r="N28" i="2"/>
  <c r="N27" i="2"/>
  <c r="N26" i="2"/>
  <c r="N21" i="2"/>
  <c r="N19" i="2"/>
  <c r="N18" i="2"/>
  <c r="N17" i="2"/>
  <c r="N16" i="2"/>
  <c r="N15" i="2"/>
  <c r="N14" i="2"/>
  <c r="N13" i="2"/>
  <c r="N12" i="2"/>
  <c r="N11" i="2"/>
  <c r="N10" i="2"/>
  <c r="M10" i="2"/>
  <c r="M11" i="2"/>
  <c r="M12" i="2"/>
  <c r="M13" i="2"/>
  <c r="M14" i="2"/>
  <c r="M15" i="2"/>
  <c r="M16" i="2"/>
  <c r="M17" i="2"/>
  <c r="M18" i="2"/>
  <c r="M19" i="2"/>
  <c r="M26" i="2"/>
  <c r="M27" i="2"/>
  <c r="M28" i="2"/>
  <c r="M29" i="2"/>
  <c r="M30" i="2"/>
  <c r="M31" i="2"/>
  <c r="M32" i="2"/>
  <c r="M33" i="2"/>
  <c r="M34" i="2"/>
  <c r="M35" i="2"/>
  <c r="M37" i="2"/>
  <c r="L37" i="2"/>
  <c r="L35" i="2"/>
  <c r="L34" i="2"/>
  <c r="L33" i="2"/>
  <c r="L32" i="2"/>
  <c r="L31" i="2"/>
  <c r="L30" i="2"/>
  <c r="L29" i="2"/>
  <c r="L28" i="2"/>
  <c r="L27" i="2"/>
  <c r="L26" i="2"/>
  <c r="F25" i="2"/>
  <c r="G25" i="2" s="1"/>
  <c r="G8" i="66" s="1"/>
  <c r="AF8" i="66" s="1"/>
  <c r="F9" i="2"/>
  <c r="F23" i="2" s="1"/>
  <c r="G23" i="2" s="1"/>
  <c r="G11" i="66" s="1"/>
  <c r="AF11" i="66" s="1"/>
  <c r="E25" i="2"/>
  <c r="E9" i="2"/>
  <c r="E23" i="2" s="1"/>
  <c r="D25" i="2"/>
  <c r="D8" i="66" s="1"/>
  <c r="AC8" i="66" s="1"/>
  <c r="D9" i="2"/>
  <c r="D23" i="2" s="1"/>
  <c r="C25" i="2"/>
  <c r="C9" i="2"/>
  <c r="C9" i="66" s="1"/>
  <c r="AB9" i="66" s="1"/>
  <c r="B25" i="2"/>
  <c r="B9" i="2"/>
  <c r="B23" i="2" s="1"/>
  <c r="B11" i="66" s="1"/>
  <c r="AA11" i="66" s="1"/>
  <c r="L19" i="2"/>
  <c r="L18" i="2"/>
  <c r="L17" i="2"/>
  <c r="L16" i="2"/>
  <c r="L15" i="2"/>
  <c r="L14" i="2"/>
  <c r="L13" i="2"/>
  <c r="L12" i="2"/>
  <c r="L11" i="2"/>
  <c r="L10" i="2"/>
  <c r="E9" i="6"/>
  <c r="F9" i="6"/>
  <c r="G9" i="6"/>
  <c r="E17" i="6"/>
  <c r="F17" i="6"/>
  <c r="G17" i="6"/>
  <c r="B24" i="6"/>
  <c r="B21" i="6"/>
  <c r="B39" i="9" l="1"/>
  <c r="E37" i="8"/>
  <c r="N23" i="8"/>
  <c r="O25" i="2"/>
  <c r="A10" i="65"/>
  <c r="A42" i="2"/>
  <c r="C15" i="65" s="1"/>
  <c r="O10" i="55"/>
  <c r="E15" i="66"/>
  <c r="AD15" i="66" s="1"/>
  <c r="B14" i="66"/>
  <c r="AA14" i="66" s="1"/>
  <c r="A40" i="8"/>
  <c r="C17" i="65" s="1"/>
  <c r="A43" i="33"/>
  <c r="A42" i="33"/>
  <c r="A44" i="33"/>
  <c r="C23" i="65"/>
  <c r="B20" i="6"/>
  <c r="B18" i="6" s="1"/>
  <c r="L25" i="2"/>
  <c r="B30" i="33"/>
  <c r="N25" i="9"/>
  <c r="A42" i="9"/>
  <c r="C21" i="65" s="1"/>
  <c r="F26" i="66"/>
  <c r="AE26" i="66" s="1"/>
  <c r="B26" i="66"/>
  <c r="AA26" i="66" s="1"/>
  <c r="B27" i="66"/>
  <c r="AA27" i="66" s="1"/>
  <c r="L9" i="9"/>
  <c r="F27" i="66"/>
  <c r="AE27" i="66" s="1"/>
  <c r="L25" i="9"/>
  <c r="E39" i="9"/>
  <c r="E26" i="66"/>
  <c r="AD26" i="66" s="1"/>
  <c r="D27" i="66"/>
  <c r="AC27" i="66" s="1"/>
  <c r="C21" i="66"/>
  <c r="AB21" i="66" s="1"/>
  <c r="N24" i="3"/>
  <c r="M8" i="3"/>
  <c r="D22" i="3"/>
  <c r="L24" i="3"/>
  <c r="A41" i="3"/>
  <c r="C19" i="65" s="1"/>
  <c r="F20" i="66"/>
  <c r="AE20" i="66" s="1"/>
  <c r="E21" i="66"/>
  <c r="AD21" i="66" s="1"/>
  <c r="C38" i="3"/>
  <c r="O8" i="3"/>
  <c r="E38" i="3"/>
  <c r="B38" i="3"/>
  <c r="F22" i="3"/>
  <c r="F23" i="66" s="1"/>
  <c r="AE23" i="66" s="1"/>
  <c r="D38" i="3"/>
  <c r="B21" i="66"/>
  <c r="AA21" i="66" s="1"/>
  <c r="D37" i="8"/>
  <c r="L7" i="8"/>
  <c r="D15" i="66"/>
  <c r="AC15" i="66" s="1"/>
  <c r="O23" i="8"/>
  <c r="F37" i="8"/>
  <c r="F14" i="66"/>
  <c r="AE14" i="66" s="1"/>
  <c r="E21" i="8"/>
  <c r="M23" i="8"/>
  <c r="B15" i="66"/>
  <c r="AA15" i="66" s="1"/>
  <c r="F15" i="66"/>
  <c r="AE15" i="66" s="1"/>
  <c r="D17" i="66"/>
  <c r="AC17" i="66" s="1"/>
  <c r="C37" i="8"/>
  <c r="N7" i="8"/>
  <c r="D14" i="66"/>
  <c r="AC14" i="66" s="1"/>
  <c r="C15" i="66"/>
  <c r="AB15" i="66" s="1"/>
  <c r="O9" i="2"/>
  <c r="O23" i="2"/>
  <c r="E11" i="66"/>
  <c r="AD11" i="66" s="1"/>
  <c r="N23" i="2"/>
  <c r="N25" i="2"/>
  <c r="F39" i="2"/>
  <c r="E8" i="66"/>
  <c r="AD8" i="66" s="1"/>
  <c r="D9" i="66"/>
  <c r="AC9" i="66" s="1"/>
  <c r="F11" i="66"/>
  <c r="AE11" i="66" s="1"/>
  <c r="M9" i="2"/>
  <c r="C39" i="2"/>
  <c r="B8" i="66"/>
  <c r="AA8" i="66" s="1"/>
  <c r="F8" i="66"/>
  <c r="AE8" i="66" s="1"/>
  <c r="E9" i="66"/>
  <c r="AD9" i="66" s="1"/>
  <c r="M25" i="2"/>
  <c r="N9" i="2"/>
  <c r="D39" i="2"/>
  <c r="C8" i="66"/>
  <c r="AB8" i="66" s="1"/>
  <c r="B9" i="66"/>
  <c r="AA9" i="66" s="1"/>
  <c r="F9" i="66"/>
  <c r="AE9" i="66" s="1"/>
  <c r="D11" i="66"/>
  <c r="AC11" i="66" s="1"/>
  <c r="E39" i="2"/>
  <c r="O39" i="2" s="1"/>
  <c r="H36" i="3"/>
  <c r="I36" i="3" s="1"/>
  <c r="I24" i="66" s="1"/>
  <c r="AH24" i="66" s="1"/>
  <c r="G24" i="66"/>
  <c r="AF24" i="66" s="1"/>
  <c r="D13" i="55"/>
  <c r="M10" i="55"/>
  <c r="N12" i="55"/>
  <c r="L12" i="55"/>
  <c r="F13" i="55"/>
  <c r="D32" i="66"/>
  <c r="AC32" i="66" s="1"/>
  <c r="B31" i="66"/>
  <c r="AA31" i="66" s="1"/>
  <c r="F31" i="66"/>
  <c r="AE31" i="66" s="1"/>
  <c r="AE32" i="66"/>
  <c r="E13" i="55"/>
  <c r="B13" i="55"/>
  <c r="E32" i="66"/>
  <c r="O32" i="66" s="1"/>
  <c r="O12" i="55"/>
  <c r="C13" i="55"/>
  <c r="H31" i="66"/>
  <c r="AG31" i="66" s="1"/>
  <c r="AG32" i="66"/>
  <c r="C32" i="66"/>
  <c r="L32" i="66" s="1"/>
  <c r="R10" i="66"/>
  <c r="M18" i="66"/>
  <c r="L10" i="66"/>
  <c r="N12" i="66"/>
  <c r="M16" i="66"/>
  <c r="G26" i="66"/>
  <c r="G30" i="66"/>
  <c r="P30" i="66" s="1"/>
  <c r="G12" i="66"/>
  <c r="G14" i="66"/>
  <c r="G18" i="66"/>
  <c r="N16" i="66"/>
  <c r="R16" i="66"/>
  <c r="O16" i="66"/>
  <c r="S22" i="66"/>
  <c r="S10" i="66"/>
  <c r="L12" i="66"/>
  <c r="L17" i="66"/>
  <c r="O18" i="66"/>
  <c r="D19" i="66"/>
  <c r="AC19" i="66" s="1"/>
  <c r="C25" i="66"/>
  <c r="AB25" i="66" s="1"/>
  <c r="M10" i="66"/>
  <c r="Q10" i="66"/>
  <c r="L16" i="66"/>
  <c r="P16" i="66"/>
  <c r="L22" i="66"/>
  <c r="L30" i="66"/>
  <c r="O10" i="66"/>
  <c r="M12" i="66"/>
  <c r="L18" i="66"/>
  <c r="O12" i="66"/>
  <c r="N18" i="66"/>
  <c r="M20" i="66"/>
  <c r="L20" i="66"/>
  <c r="N22" i="66"/>
  <c r="M22" i="66"/>
  <c r="R22" i="66"/>
  <c r="Q22" i="66"/>
  <c r="O24" i="66"/>
  <c r="N24" i="66"/>
  <c r="M26" i="66"/>
  <c r="O28" i="66"/>
  <c r="N28" i="66"/>
  <c r="S28" i="66"/>
  <c r="R28" i="66"/>
  <c r="O30" i="66"/>
  <c r="P10" i="66"/>
  <c r="S16" i="66"/>
  <c r="N20" i="66"/>
  <c r="P22" i="66"/>
  <c r="O22" i="66"/>
  <c r="M24" i="66"/>
  <c r="L24" i="66"/>
  <c r="N10" i="66"/>
  <c r="Q16" i="66"/>
  <c r="M28" i="66"/>
  <c r="L28" i="66"/>
  <c r="Q28" i="66"/>
  <c r="P28" i="66"/>
  <c r="N30" i="66"/>
  <c r="M30" i="66"/>
  <c r="M27" i="66"/>
  <c r="M12" i="55"/>
  <c r="G10" i="55"/>
  <c r="G32" i="66" s="1"/>
  <c r="P8" i="55"/>
  <c r="Q8" i="55"/>
  <c r="I8" i="55"/>
  <c r="N10" i="55"/>
  <c r="L10" i="55"/>
  <c r="C39" i="9"/>
  <c r="I25" i="9"/>
  <c r="I26" i="66" s="1"/>
  <c r="I37" i="9"/>
  <c r="G23" i="9"/>
  <c r="G29" i="66" s="1"/>
  <c r="L39" i="9"/>
  <c r="N9" i="9"/>
  <c r="C23" i="9"/>
  <c r="E23" i="9"/>
  <c r="M25" i="9"/>
  <c r="O25" i="9"/>
  <c r="Q25" i="9"/>
  <c r="Q37" i="9"/>
  <c r="D39" i="9"/>
  <c r="F39" i="9"/>
  <c r="M9" i="9"/>
  <c r="O9" i="9"/>
  <c r="P25" i="9"/>
  <c r="P37" i="9"/>
  <c r="H24" i="3"/>
  <c r="H20" i="66" s="1"/>
  <c r="P24" i="3"/>
  <c r="B22" i="3"/>
  <c r="B23" i="66" s="1"/>
  <c r="AA23" i="66" s="1"/>
  <c r="L8" i="3"/>
  <c r="N8" i="3"/>
  <c r="M24" i="3"/>
  <c r="O24" i="3"/>
  <c r="F38" i="3"/>
  <c r="B39" i="2"/>
  <c r="P23" i="8"/>
  <c r="L21" i="8"/>
  <c r="I23" i="8"/>
  <c r="Q23" i="8"/>
  <c r="I35" i="8"/>
  <c r="I18" i="66" s="1"/>
  <c r="Q35" i="8"/>
  <c r="G21" i="8"/>
  <c r="M21" i="8"/>
  <c r="B37" i="8"/>
  <c r="M7" i="8"/>
  <c r="O7" i="8"/>
  <c r="L23" i="8"/>
  <c r="P35" i="8"/>
  <c r="H23" i="2"/>
  <c r="G9" i="2"/>
  <c r="G9" i="66" s="1"/>
  <c r="AF9" i="66" s="1"/>
  <c r="H25" i="2"/>
  <c r="H8" i="66" s="1"/>
  <c r="P25" i="2"/>
  <c r="C23" i="2"/>
  <c r="H37" i="2"/>
  <c r="P23" i="2"/>
  <c r="B61" i="33" l="1"/>
  <c r="O16" i="63"/>
  <c r="P16" i="63" s="1"/>
  <c r="O19" i="63"/>
  <c r="P19" i="63" s="1"/>
  <c r="O22" i="63"/>
  <c r="P22" i="63" s="1"/>
  <c r="O25" i="63"/>
  <c r="P25" i="63" s="1"/>
  <c r="O28" i="63"/>
  <c r="P28" i="63" s="1"/>
  <c r="O31" i="63"/>
  <c r="P31" i="63" s="1"/>
  <c r="O34" i="63"/>
  <c r="P34" i="63" s="1"/>
  <c r="O37" i="63"/>
  <c r="P37" i="63" s="1"/>
  <c r="O17" i="63"/>
  <c r="P17" i="63" s="1"/>
  <c r="O23" i="63"/>
  <c r="P23" i="63" s="1"/>
  <c r="O29" i="63"/>
  <c r="P29" i="63" s="1"/>
  <c r="O38" i="63"/>
  <c r="P38" i="63" s="1"/>
  <c r="O20" i="63"/>
  <c r="P20" i="63" s="1"/>
  <c r="O32" i="63"/>
  <c r="P32" i="63" s="1"/>
  <c r="O18" i="63"/>
  <c r="P18" i="63" s="1"/>
  <c r="O21" i="63"/>
  <c r="P21" i="63" s="1"/>
  <c r="O24" i="63"/>
  <c r="P24" i="63" s="1"/>
  <c r="O27" i="63"/>
  <c r="P27" i="63" s="1"/>
  <c r="O30" i="63"/>
  <c r="P30" i="63" s="1"/>
  <c r="O33" i="63"/>
  <c r="P33" i="63" s="1"/>
  <c r="O36" i="63"/>
  <c r="P36" i="63" s="1"/>
  <c r="O26" i="63"/>
  <c r="P26" i="63" s="1"/>
  <c r="O35" i="63"/>
  <c r="P35" i="63" s="1"/>
  <c r="O15" i="63"/>
  <c r="P15" i="63" s="1"/>
  <c r="A13" i="65"/>
  <c r="A14" i="65" s="1"/>
  <c r="A15" i="65" s="1"/>
  <c r="A16" i="65" s="1"/>
  <c r="A17" i="65" s="1"/>
  <c r="A18" i="65" s="1"/>
  <c r="A19" i="65" s="1"/>
  <c r="A20" i="65" s="1"/>
  <c r="A21" i="65" s="1"/>
  <c r="A22" i="65" s="1"/>
  <c r="A23" i="65" s="1"/>
  <c r="A24" i="65" s="1"/>
  <c r="A25" i="65" s="1"/>
  <c r="A26" i="65" s="1"/>
  <c r="A27" i="65" s="1"/>
  <c r="A28" i="65" s="1"/>
  <c r="A29" i="65" s="1"/>
  <c r="A30" i="65" s="1"/>
  <c r="A31" i="65" s="1"/>
  <c r="A32" i="65" s="1"/>
  <c r="A33" i="65" s="1"/>
  <c r="A34" i="65" s="1"/>
  <c r="A35" i="65" s="1"/>
  <c r="A11" i="65"/>
  <c r="A12" i="65" s="1"/>
  <c r="O37" i="8"/>
  <c r="N37" i="8"/>
  <c r="M37" i="8"/>
  <c r="O14" i="66"/>
  <c r="N8" i="66"/>
  <c r="L14" i="66"/>
  <c r="L39" i="2"/>
  <c r="C19" i="66"/>
  <c r="AB19" i="66" s="1"/>
  <c r="N26" i="66"/>
  <c r="L21" i="66"/>
  <c r="M17" i="66"/>
  <c r="E7" i="66"/>
  <c r="D13" i="66"/>
  <c r="AC13" i="66" s="1"/>
  <c r="E13" i="66"/>
  <c r="AD13" i="66" s="1"/>
  <c r="B13" i="66"/>
  <c r="AA13" i="66" s="1"/>
  <c r="E25" i="66"/>
  <c r="AD25" i="66" s="1"/>
  <c r="G17" i="66"/>
  <c r="P17" i="66" s="1"/>
  <c r="D28" i="33"/>
  <c r="C7" i="66"/>
  <c r="AB7" i="66" s="1"/>
  <c r="M8" i="66"/>
  <c r="N39" i="2"/>
  <c r="N14" i="66"/>
  <c r="B28" i="33"/>
  <c r="C28" i="33"/>
  <c r="C30" i="33"/>
  <c r="G22" i="3"/>
  <c r="G23" i="66" s="1"/>
  <c r="AF23" i="66" s="1"/>
  <c r="O23" i="66"/>
  <c r="M21" i="66"/>
  <c r="N39" i="9"/>
  <c r="L27" i="66"/>
  <c r="B29" i="33"/>
  <c r="M13" i="55"/>
  <c r="N13" i="55"/>
  <c r="O27" i="66"/>
  <c r="F25" i="66"/>
  <c r="AE25" i="66" s="1"/>
  <c r="L26" i="66"/>
  <c r="O26" i="66"/>
  <c r="D25" i="66"/>
  <c r="AC25" i="66" s="1"/>
  <c r="B25" i="66"/>
  <c r="AA25" i="66" s="1"/>
  <c r="N27" i="66"/>
  <c r="O23" i="9"/>
  <c r="E29" i="66"/>
  <c r="N23" i="9"/>
  <c r="M23" i="9"/>
  <c r="C29" i="66"/>
  <c r="L23" i="9"/>
  <c r="B19" i="66"/>
  <c r="AA19" i="66" s="1"/>
  <c r="P20" i="66"/>
  <c r="N38" i="3"/>
  <c r="N22" i="3"/>
  <c r="D23" i="66"/>
  <c r="E19" i="66"/>
  <c r="AD19" i="66" s="1"/>
  <c r="H24" i="66"/>
  <c r="O22" i="3"/>
  <c r="M38" i="3"/>
  <c r="L23" i="66"/>
  <c r="N21" i="66"/>
  <c r="O21" i="66"/>
  <c r="Q36" i="3"/>
  <c r="R36" i="3"/>
  <c r="O20" i="66"/>
  <c r="F19" i="66"/>
  <c r="AE19" i="66" s="1"/>
  <c r="L38" i="3"/>
  <c r="M22" i="3"/>
  <c r="O15" i="66"/>
  <c r="L15" i="66"/>
  <c r="N15" i="66"/>
  <c r="M14" i="66"/>
  <c r="C13" i="66"/>
  <c r="AB13" i="66" s="1"/>
  <c r="M15" i="66"/>
  <c r="O21" i="8"/>
  <c r="E17" i="66"/>
  <c r="L37" i="8"/>
  <c r="F13" i="66"/>
  <c r="AE13" i="66" s="1"/>
  <c r="N21" i="8"/>
  <c r="D7" i="66"/>
  <c r="AC7" i="66" s="1"/>
  <c r="F7" i="66"/>
  <c r="AE7" i="66" s="1"/>
  <c r="P8" i="66"/>
  <c r="N11" i="66"/>
  <c r="P11" i="66"/>
  <c r="M23" i="2"/>
  <c r="C11" i="66"/>
  <c r="O11" i="66"/>
  <c r="L8" i="66"/>
  <c r="O9" i="66"/>
  <c r="M39" i="2"/>
  <c r="N9" i="66"/>
  <c r="B7" i="66"/>
  <c r="AA7" i="66" s="1"/>
  <c r="L9" i="66"/>
  <c r="M9" i="66"/>
  <c r="O8" i="66"/>
  <c r="P24" i="66"/>
  <c r="J36" i="3"/>
  <c r="S36" i="3" s="1"/>
  <c r="P12" i="66"/>
  <c r="AF12" i="66"/>
  <c r="Q30" i="66"/>
  <c r="AF30" i="66"/>
  <c r="Q8" i="66"/>
  <c r="AG8" i="66"/>
  <c r="Q20" i="66"/>
  <c r="AG20" i="66"/>
  <c r="R26" i="66"/>
  <c r="AH26" i="66"/>
  <c r="Q18" i="66"/>
  <c r="AF18" i="66"/>
  <c r="P26" i="66"/>
  <c r="AF26" i="66"/>
  <c r="R18" i="66"/>
  <c r="AH18" i="66"/>
  <c r="P29" i="66"/>
  <c r="AF29" i="66"/>
  <c r="Q14" i="66"/>
  <c r="AF14" i="66"/>
  <c r="D31" i="66"/>
  <c r="AC31" i="66" s="1"/>
  <c r="N32" i="66"/>
  <c r="O13" i="55"/>
  <c r="L13" i="55"/>
  <c r="Q32" i="66"/>
  <c r="AF32" i="66"/>
  <c r="C31" i="66"/>
  <c r="L31" i="66" s="1"/>
  <c r="AB32" i="66"/>
  <c r="M32" i="66"/>
  <c r="E31" i="66"/>
  <c r="O31" i="66" s="1"/>
  <c r="AD32" i="66"/>
  <c r="Q26" i="66"/>
  <c r="P18" i="66"/>
  <c r="Q23" i="2"/>
  <c r="H11" i="66"/>
  <c r="AG11" i="66" s="1"/>
  <c r="R23" i="8"/>
  <c r="I14" i="66"/>
  <c r="AH14" i="66" s="1"/>
  <c r="R37" i="9"/>
  <c r="I30" i="66"/>
  <c r="P14" i="66"/>
  <c r="G7" i="66"/>
  <c r="AF7" i="66" s="1"/>
  <c r="Q37" i="2"/>
  <c r="H12" i="66"/>
  <c r="P23" i="9"/>
  <c r="G31" i="66"/>
  <c r="AF31" i="66" s="1"/>
  <c r="P32" i="66"/>
  <c r="P9" i="66"/>
  <c r="P21" i="8"/>
  <c r="R8" i="55"/>
  <c r="I10" i="55"/>
  <c r="I32" i="66" s="1"/>
  <c r="AH32" i="66" s="1"/>
  <c r="J8" i="55"/>
  <c r="J10" i="55" s="1"/>
  <c r="J32" i="66" s="1"/>
  <c r="M39" i="9"/>
  <c r="J37" i="9"/>
  <c r="J25" i="9"/>
  <c r="G9" i="9"/>
  <c r="G27" i="66" s="1"/>
  <c r="H23" i="9"/>
  <c r="H29" i="66" s="1"/>
  <c r="AG29" i="66" s="1"/>
  <c r="O39" i="9"/>
  <c r="R25" i="9"/>
  <c r="L22" i="3"/>
  <c r="I24" i="3"/>
  <c r="I20" i="66" s="1"/>
  <c r="AH20" i="66" s="1"/>
  <c r="O38" i="3"/>
  <c r="Q24" i="3"/>
  <c r="J35" i="8"/>
  <c r="J23" i="8"/>
  <c r="G7" i="8"/>
  <c r="G15" i="66" s="1"/>
  <c r="H21" i="8"/>
  <c r="H17" i="66" s="1"/>
  <c r="AG17" i="66" s="1"/>
  <c r="R35" i="8"/>
  <c r="P9" i="2"/>
  <c r="G39" i="2"/>
  <c r="I25" i="2"/>
  <c r="L23" i="2"/>
  <c r="I37" i="2"/>
  <c r="I12" i="66" s="1"/>
  <c r="AH12" i="66" s="1"/>
  <c r="Q25" i="2"/>
  <c r="H9" i="2"/>
  <c r="H9" i="66" s="1"/>
  <c r="AG9" i="66" s="1"/>
  <c r="I23" i="2"/>
  <c r="I11" i="66" s="1"/>
  <c r="AH11" i="66" s="1"/>
  <c r="B59" i="33" l="1"/>
  <c r="B58" i="33" s="1"/>
  <c r="O13" i="63"/>
  <c r="P13" i="63" s="1"/>
  <c r="O60" i="63"/>
  <c r="P60" i="63" s="1"/>
  <c r="O65" i="63"/>
  <c r="P65" i="63" s="1"/>
  <c r="O67" i="63"/>
  <c r="P67" i="63" s="1"/>
  <c r="O72" i="63"/>
  <c r="P72" i="63" s="1"/>
  <c r="O77" i="63"/>
  <c r="P77" i="63" s="1"/>
  <c r="O79" i="63"/>
  <c r="P79" i="63" s="1"/>
  <c r="O70" i="63"/>
  <c r="P70" i="63" s="1"/>
  <c r="O75" i="63"/>
  <c r="P75" i="63" s="1"/>
  <c r="O80" i="63"/>
  <c r="P80" i="63" s="1"/>
  <c r="O61" i="63"/>
  <c r="P61" i="63" s="1"/>
  <c r="O66" i="63"/>
  <c r="P66" i="63" s="1"/>
  <c r="O71" i="63"/>
  <c r="P71" i="63" s="1"/>
  <c r="O73" i="63"/>
  <c r="P73" i="63" s="1"/>
  <c r="O78" i="63"/>
  <c r="P78" i="63" s="1"/>
  <c r="O83" i="63"/>
  <c r="P83" i="63" s="1"/>
  <c r="O62" i="63"/>
  <c r="P62" i="63" s="1"/>
  <c r="O64" i="63"/>
  <c r="P64" i="63" s="1"/>
  <c r="O69" i="63"/>
  <c r="P69" i="63" s="1"/>
  <c r="O74" i="63"/>
  <c r="P74" i="63" s="1"/>
  <c r="O76" i="63"/>
  <c r="P76" i="63" s="1"/>
  <c r="O81" i="63"/>
  <c r="P81" i="63" s="1"/>
  <c r="O63" i="63"/>
  <c r="P63" i="63" s="1"/>
  <c r="O68" i="63"/>
  <c r="P68" i="63" s="1"/>
  <c r="O82" i="63"/>
  <c r="P82" i="63" s="1"/>
  <c r="B60" i="33"/>
  <c r="O14" i="63"/>
  <c r="P14" i="63" s="1"/>
  <c r="D59" i="33"/>
  <c r="O103" i="63"/>
  <c r="P103" i="63" s="1"/>
  <c r="C59" i="33"/>
  <c r="O58" i="63"/>
  <c r="P58" i="63" s="1"/>
  <c r="L19" i="66"/>
  <c r="L25" i="66"/>
  <c r="L13" i="66"/>
  <c r="M19" i="66"/>
  <c r="M25" i="66"/>
  <c r="AF17" i="66"/>
  <c r="O7" i="66"/>
  <c r="N13" i="66"/>
  <c r="AD7" i="66"/>
  <c r="N7" i="66"/>
  <c r="N25" i="66"/>
  <c r="H59" i="33"/>
  <c r="H30" i="33"/>
  <c r="C61" i="33"/>
  <c r="I28" i="33"/>
  <c r="G8" i="3"/>
  <c r="G21" i="66" s="1"/>
  <c r="AF21" i="66" s="1"/>
  <c r="H28" i="33"/>
  <c r="H22" i="3"/>
  <c r="H8" i="3" s="1"/>
  <c r="H21" i="66" s="1"/>
  <c r="AG21" i="66" s="1"/>
  <c r="P22" i="3"/>
  <c r="P23" i="66"/>
  <c r="L7" i="66"/>
  <c r="M7" i="66"/>
  <c r="O13" i="66"/>
  <c r="M13" i="66"/>
  <c r="AG24" i="66"/>
  <c r="D30" i="33"/>
  <c r="B27" i="33"/>
  <c r="O12" i="63" s="1"/>
  <c r="P12" i="63" s="1"/>
  <c r="AF27" i="66"/>
  <c r="AH30" i="66"/>
  <c r="E30" i="33"/>
  <c r="R24" i="66"/>
  <c r="O25" i="66"/>
  <c r="AD29" i="66"/>
  <c r="N29" i="66"/>
  <c r="O29" i="66"/>
  <c r="AB29" i="66"/>
  <c r="L29" i="66"/>
  <c r="M29" i="66"/>
  <c r="Q24" i="66"/>
  <c r="N19" i="66"/>
  <c r="AC23" i="66"/>
  <c r="N23" i="66"/>
  <c r="M23" i="66"/>
  <c r="O19" i="66"/>
  <c r="E34" i="66"/>
  <c r="AD34" i="66" s="1"/>
  <c r="AD17" i="66"/>
  <c r="O17" i="66"/>
  <c r="F34" i="66"/>
  <c r="AE34" i="66" s="1"/>
  <c r="N17" i="66"/>
  <c r="B34" i="66"/>
  <c r="AA34" i="66" s="1"/>
  <c r="AB11" i="66"/>
  <c r="M11" i="66"/>
  <c r="L11" i="66"/>
  <c r="J24" i="66"/>
  <c r="S24" i="66" s="1"/>
  <c r="Q12" i="66"/>
  <c r="AG12" i="66"/>
  <c r="G13" i="66"/>
  <c r="AF13" i="66" s="1"/>
  <c r="AF15" i="66"/>
  <c r="D34" i="66"/>
  <c r="AC34" i="66" s="1"/>
  <c r="AB31" i="66"/>
  <c r="M31" i="66"/>
  <c r="J31" i="66"/>
  <c r="AI31" i="66" s="1"/>
  <c r="AI32" i="66"/>
  <c r="AD31" i="66"/>
  <c r="N31" i="66"/>
  <c r="C34" i="66"/>
  <c r="AB34" i="66" s="1"/>
  <c r="P7" i="66"/>
  <c r="H7" i="66"/>
  <c r="AG7" i="66" s="1"/>
  <c r="R25" i="2"/>
  <c r="I8" i="66"/>
  <c r="Q17" i="66"/>
  <c r="R30" i="66"/>
  <c r="P15" i="66"/>
  <c r="P27" i="66"/>
  <c r="G25" i="66"/>
  <c r="AF25" i="66" s="1"/>
  <c r="Q9" i="66"/>
  <c r="S23" i="8"/>
  <c r="J14" i="66"/>
  <c r="AI14" i="66" s="1"/>
  <c r="R20" i="66"/>
  <c r="S25" i="9"/>
  <c r="J26" i="66"/>
  <c r="I31" i="66"/>
  <c r="AH31" i="66" s="1"/>
  <c r="S32" i="66"/>
  <c r="R32" i="66"/>
  <c r="R12" i="66"/>
  <c r="S35" i="8"/>
  <c r="J18" i="66"/>
  <c r="S37" i="9"/>
  <c r="J30" i="66"/>
  <c r="P31" i="66"/>
  <c r="Q31" i="66"/>
  <c r="Q29" i="66"/>
  <c r="R14" i="66"/>
  <c r="R11" i="66"/>
  <c r="Q11" i="66"/>
  <c r="S8" i="55"/>
  <c r="Q21" i="8"/>
  <c r="I23" i="9"/>
  <c r="I29" i="66" s="1"/>
  <c r="AH29" i="66" s="1"/>
  <c r="H9" i="9"/>
  <c r="Q23" i="9"/>
  <c r="G39" i="9"/>
  <c r="P9" i="9"/>
  <c r="J24" i="3"/>
  <c r="G38" i="3"/>
  <c r="R24" i="3"/>
  <c r="R23" i="2"/>
  <c r="H15" i="66"/>
  <c r="I21" i="8"/>
  <c r="G37" i="8"/>
  <c r="P7" i="8"/>
  <c r="Q9" i="2"/>
  <c r="H39" i="2"/>
  <c r="Q39" i="2" s="1"/>
  <c r="P39" i="2"/>
  <c r="J37" i="2"/>
  <c r="J23" i="2"/>
  <c r="I9" i="2"/>
  <c r="R37" i="2"/>
  <c r="J25" i="2"/>
  <c r="I59" i="33" l="1"/>
  <c r="O153" i="63"/>
  <c r="P153" i="63" s="1"/>
  <c r="O156" i="63"/>
  <c r="P156" i="63" s="1"/>
  <c r="O159" i="63"/>
  <c r="P159" i="63" s="1"/>
  <c r="O162" i="63"/>
  <c r="P162" i="63" s="1"/>
  <c r="O165" i="63"/>
  <c r="P165" i="63" s="1"/>
  <c r="O168" i="63"/>
  <c r="P168" i="63" s="1"/>
  <c r="O171" i="63"/>
  <c r="P171" i="63" s="1"/>
  <c r="O151" i="63"/>
  <c r="P151" i="63" s="1"/>
  <c r="O154" i="63"/>
  <c r="P154" i="63" s="1"/>
  <c r="O157" i="63"/>
  <c r="P157" i="63" s="1"/>
  <c r="O160" i="63"/>
  <c r="P160" i="63" s="1"/>
  <c r="O163" i="63"/>
  <c r="P163" i="63" s="1"/>
  <c r="O166" i="63"/>
  <c r="P166" i="63" s="1"/>
  <c r="O169" i="63"/>
  <c r="P169" i="63" s="1"/>
  <c r="O172" i="63"/>
  <c r="P172" i="63" s="1"/>
  <c r="O152" i="63"/>
  <c r="P152" i="63" s="1"/>
  <c r="O155" i="63"/>
  <c r="P155" i="63" s="1"/>
  <c r="O158" i="63"/>
  <c r="P158" i="63" s="1"/>
  <c r="O161" i="63"/>
  <c r="P161" i="63" s="1"/>
  <c r="O164" i="63"/>
  <c r="P164" i="63" s="1"/>
  <c r="O167" i="63"/>
  <c r="P167" i="63" s="1"/>
  <c r="O170" i="63"/>
  <c r="P170" i="63" s="1"/>
  <c r="O173" i="63"/>
  <c r="P173" i="63" s="1"/>
  <c r="O105" i="63"/>
  <c r="P105" i="63" s="1"/>
  <c r="O106" i="63"/>
  <c r="P106" i="63" s="1"/>
  <c r="O111" i="63"/>
  <c r="P111" i="63" s="1"/>
  <c r="O116" i="63"/>
  <c r="P116" i="63" s="1"/>
  <c r="O118" i="63"/>
  <c r="P118" i="63" s="1"/>
  <c r="O123" i="63"/>
  <c r="P123" i="63" s="1"/>
  <c r="O128" i="63"/>
  <c r="P128" i="63" s="1"/>
  <c r="O107" i="63"/>
  <c r="P107" i="63" s="1"/>
  <c r="O119" i="63"/>
  <c r="P119" i="63" s="1"/>
  <c r="O110" i="63"/>
  <c r="P110" i="63" s="1"/>
  <c r="O112" i="63"/>
  <c r="P112" i="63" s="1"/>
  <c r="O117" i="63"/>
  <c r="P117" i="63" s="1"/>
  <c r="O122" i="63"/>
  <c r="P122" i="63" s="1"/>
  <c r="O124" i="63"/>
  <c r="P124" i="63" s="1"/>
  <c r="O108" i="63"/>
  <c r="P108" i="63" s="1"/>
  <c r="O113" i="63"/>
  <c r="P113" i="63" s="1"/>
  <c r="O115" i="63"/>
  <c r="P115" i="63" s="1"/>
  <c r="O120" i="63"/>
  <c r="P120" i="63" s="1"/>
  <c r="O125" i="63"/>
  <c r="P125" i="63" s="1"/>
  <c r="O127" i="63"/>
  <c r="P127" i="63" s="1"/>
  <c r="O109" i="63"/>
  <c r="P109" i="63" s="1"/>
  <c r="O114" i="63"/>
  <c r="P114" i="63" s="1"/>
  <c r="O121" i="63"/>
  <c r="P121" i="63" s="1"/>
  <c r="O126" i="63"/>
  <c r="P126" i="63" s="1"/>
  <c r="E61" i="33"/>
  <c r="O150" i="63"/>
  <c r="P150" i="63" s="1"/>
  <c r="I30" i="33"/>
  <c r="D61" i="33"/>
  <c r="B64" i="33"/>
  <c r="H61" i="33"/>
  <c r="H23" i="66"/>
  <c r="AG23" i="66" s="1"/>
  <c r="I22" i="3"/>
  <c r="I23" i="66" s="1"/>
  <c r="AH23" i="66" s="1"/>
  <c r="G19" i="66"/>
  <c r="AF19" i="66" s="1"/>
  <c r="P8" i="3"/>
  <c r="P21" i="66"/>
  <c r="Q22" i="3"/>
  <c r="C29" i="33"/>
  <c r="O59" i="63" s="1"/>
  <c r="P59" i="63" s="1"/>
  <c r="AH8" i="66"/>
  <c r="E28" i="33"/>
  <c r="O148" i="63" s="1"/>
  <c r="P148" i="63" s="1"/>
  <c r="AI26" i="66"/>
  <c r="J30" i="33"/>
  <c r="O34" i="66"/>
  <c r="AI24" i="66"/>
  <c r="N34" i="66"/>
  <c r="P13" i="66"/>
  <c r="S30" i="66"/>
  <c r="AI30" i="66"/>
  <c r="S18" i="66"/>
  <c r="AI18" i="66"/>
  <c r="L34" i="66"/>
  <c r="M34" i="66"/>
  <c r="S14" i="66"/>
  <c r="P19" i="66"/>
  <c r="R8" i="66"/>
  <c r="I39" i="2"/>
  <c r="R39" i="2" s="1"/>
  <c r="I9" i="66"/>
  <c r="R21" i="8"/>
  <c r="I17" i="66"/>
  <c r="AH17" i="66" s="1"/>
  <c r="H19" i="66"/>
  <c r="P25" i="66"/>
  <c r="J9" i="2"/>
  <c r="J9" i="66" s="1"/>
  <c r="AI9" i="66" s="1"/>
  <c r="J11" i="66"/>
  <c r="Q7" i="8"/>
  <c r="AG15" i="66"/>
  <c r="S24" i="3"/>
  <c r="J20" i="66"/>
  <c r="AI20" i="66" s="1"/>
  <c r="Q9" i="9"/>
  <c r="H27" i="66"/>
  <c r="S31" i="66"/>
  <c r="R31" i="66"/>
  <c r="Q21" i="66"/>
  <c r="Q7" i="66"/>
  <c r="S25" i="2"/>
  <c r="J8" i="66"/>
  <c r="S37" i="2"/>
  <c r="J12" i="66"/>
  <c r="F30" i="33" s="1"/>
  <c r="Q8" i="3"/>
  <c r="S26" i="66"/>
  <c r="R29" i="66"/>
  <c r="S23" i="2"/>
  <c r="Q10" i="55"/>
  <c r="P10" i="55"/>
  <c r="H39" i="9"/>
  <c r="Q39" i="9" s="1"/>
  <c r="I9" i="9"/>
  <c r="I27" i="66" s="1"/>
  <c r="J23" i="9"/>
  <c r="J29" i="66" s="1"/>
  <c r="P39" i="9"/>
  <c r="R23" i="9"/>
  <c r="H38" i="3"/>
  <c r="Q38" i="3" s="1"/>
  <c r="P38" i="3"/>
  <c r="A41" i="2"/>
  <c r="C14" i="65" s="1"/>
  <c r="P37" i="8"/>
  <c r="I7" i="8"/>
  <c r="J21" i="8"/>
  <c r="J17" i="66" s="1"/>
  <c r="AI17" i="66" s="1"/>
  <c r="H37" i="8"/>
  <c r="R9" i="2"/>
  <c r="J61" i="33" l="1"/>
  <c r="O195" i="63"/>
  <c r="P195" i="63" s="1"/>
  <c r="O196" i="63"/>
  <c r="P196" i="63" s="1"/>
  <c r="O201" i="63"/>
  <c r="P201" i="63" s="1"/>
  <c r="O203" i="63"/>
  <c r="P203" i="63" s="1"/>
  <c r="O208" i="63"/>
  <c r="P208" i="63" s="1"/>
  <c r="O213" i="63"/>
  <c r="P213" i="63" s="1"/>
  <c r="O215" i="63"/>
  <c r="P215" i="63" s="1"/>
  <c r="O197" i="63"/>
  <c r="P197" i="63" s="1"/>
  <c r="O202" i="63"/>
  <c r="P202" i="63" s="1"/>
  <c r="O207" i="63"/>
  <c r="P207" i="63" s="1"/>
  <c r="O209" i="63"/>
  <c r="P209" i="63" s="1"/>
  <c r="O214" i="63"/>
  <c r="P214" i="63" s="1"/>
  <c r="O199" i="63"/>
  <c r="P199" i="63" s="1"/>
  <c r="O204" i="63"/>
  <c r="P204" i="63" s="1"/>
  <c r="O206" i="63"/>
  <c r="P206" i="63" s="1"/>
  <c r="O211" i="63"/>
  <c r="P211" i="63" s="1"/>
  <c r="O216" i="63"/>
  <c r="P216" i="63" s="1"/>
  <c r="O218" i="63"/>
  <c r="P218" i="63" s="1"/>
  <c r="O198" i="63"/>
  <c r="P198" i="63" s="1"/>
  <c r="O200" i="63"/>
  <c r="P200" i="63" s="1"/>
  <c r="O205" i="63"/>
  <c r="P205" i="63" s="1"/>
  <c r="O210" i="63"/>
  <c r="P210" i="63" s="1"/>
  <c r="O212" i="63"/>
  <c r="P212" i="63" s="1"/>
  <c r="O217" i="63"/>
  <c r="P217" i="63" s="1"/>
  <c r="Q23" i="66"/>
  <c r="J22" i="3"/>
  <c r="J23" i="66" s="1"/>
  <c r="I61" i="33"/>
  <c r="A39" i="8"/>
  <c r="C16" i="65" s="1"/>
  <c r="K30" i="33"/>
  <c r="F61" i="33"/>
  <c r="K61" i="33" s="1"/>
  <c r="J28" i="33"/>
  <c r="E59" i="33"/>
  <c r="H29" i="33"/>
  <c r="C60" i="33"/>
  <c r="R23" i="66"/>
  <c r="I8" i="3"/>
  <c r="I38" i="3" s="1"/>
  <c r="R22" i="3"/>
  <c r="G34" i="66"/>
  <c r="AF34" i="66" s="1"/>
  <c r="C27" i="33"/>
  <c r="F28" i="33"/>
  <c r="O193" i="63" s="1"/>
  <c r="P193" i="63" s="1"/>
  <c r="I15" i="66"/>
  <c r="AH15" i="66" s="1"/>
  <c r="AG27" i="66"/>
  <c r="D29" i="33"/>
  <c r="AH27" i="66"/>
  <c r="S11" i="66"/>
  <c r="AI11" i="66"/>
  <c r="S29" i="66"/>
  <c r="AI29" i="66"/>
  <c r="S8" i="66"/>
  <c r="AI8" i="66"/>
  <c r="Q19" i="66"/>
  <c r="AG19" i="66"/>
  <c r="S12" i="66"/>
  <c r="AI12" i="66"/>
  <c r="S9" i="2"/>
  <c r="I7" i="66"/>
  <c r="AH7" i="66" s="1"/>
  <c r="AH9" i="66"/>
  <c r="I25" i="66"/>
  <c r="AH25" i="66" s="1"/>
  <c r="S20" i="66"/>
  <c r="S9" i="66"/>
  <c r="R9" i="66"/>
  <c r="J7" i="66"/>
  <c r="AI7" i="66" s="1"/>
  <c r="J39" i="2"/>
  <c r="S39" i="2" s="1"/>
  <c r="J8" i="3"/>
  <c r="H25" i="66"/>
  <c r="AG25" i="66" s="1"/>
  <c r="R27" i="66"/>
  <c r="Q27" i="66"/>
  <c r="H13" i="66"/>
  <c r="AG13" i="66" s="1"/>
  <c r="Q15" i="66"/>
  <c r="S17" i="66"/>
  <c r="R17" i="66"/>
  <c r="J9" i="9"/>
  <c r="S9" i="9" s="1"/>
  <c r="A41" i="9"/>
  <c r="C20" i="65" s="1"/>
  <c r="S23" i="9"/>
  <c r="S21" i="8"/>
  <c r="S10" i="55"/>
  <c r="R10" i="55"/>
  <c r="I39" i="9"/>
  <c r="R9" i="9"/>
  <c r="S22" i="3"/>
  <c r="I37" i="8"/>
  <c r="R7" i="8"/>
  <c r="J7" i="8"/>
  <c r="J15" i="66" s="1"/>
  <c r="Q37" i="8"/>
  <c r="H27" i="33" l="1"/>
  <c r="O57" i="63"/>
  <c r="P57" i="63" s="1"/>
  <c r="D60" i="33"/>
  <c r="D58" i="33" s="1"/>
  <c r="O104" i="63"/>
  <c r="P104" i="63" s="1"/>
  <c r="A40" i="3"/>
  <c r="C18" i="65" s="1"/>
  <c r="I21" i="66"/>
  <c r="AH21" i="66" s="1"/>
  <c r="S8" i="3"/>
  <c r="R8" i="3"/>
  <c r="J59" i="33"/>
  <c r="I60" i="33"/>
  <c r="C58" i="33"/>
  <c r="H60" i="33"/>
  <c r="K28" i="33"/>
  <c r="F59" i="33"/>
  <c r="K59" i="33" s="1"/>
  <c r="P34" i="66"/>
  <c r="R15" i="66"/>
  <c r="I13" i="66"/>
  <c r="AH13" i="66" s="1"/>
  <c r="D27" i="33"/>
  <c r="O102" i="63" s="1"/>
  <c r="P102" i="63" s="1"/>
  <c r="I29" i="33"/>
  <c r="S23" i="66"/>
  <c r="AI23" i="66"/>
  <c r="R7" i="66"/>
  <c r="S7" i="66"/>
  <c r="R25" i="66"/>
  <c r="Q25" i="66"/>
  <c r="Q13" i="66"/>
  <c r="H34" i="66"/>
  <c r="AG34" i="66" s="1"/>
  <c r="J37" i="8"/>
  <c r="S37" i="8" s="1"/>
  <c r="AI15" i="66"/>
  <c r="J39" i="9"/>
  <c r="S39" i="9" s="1"/>
  <c r="J27" i="66"/>
  <c r="J38" i="3"/>
  <c r="S38" i="3" s="1"/>
  <c r="J21" i="66"/>
  <c r="S7" i="8"/>
  <c r="R39" i="9"/>
  <c r="R38" i="3"/>
  <c r="R37" i="8"/>
  <c r="R21" i="66" l="1"/>
  <c r="I19" i="66"/>
  <c r="AH19" i="66" s="1"/>
  <c r="R13" i="66"/>
  <c r="E29" i="33"/>
  <c r="C64" i="33"/>
  <c r="I58" i="33"/>
  <c r="H58" i="33"/>
  <c r="D64" i="33"/>
  <c r="I27" i="33"/>
  <c r="AI27" i="66"/>
  <c r="F29" i="33"/>
  <c r="J19" i="66"/>
  <c r="AI19" i="66" s="1"/>
  <c r="AI21" i="66"/>
  <c r="S21" i="66"/>
  <c r="Q34" i="66"/>
  <c r="J13" i="66"/>
  <c r="AI13" i="66" s="1"/>
  <c r="S15" i="66"/>
  <c r="I34" i="66"/>
  <c r="J25" i="66"/>
  <c r="S27" i="66"/>
  <c r="F60" i="33" l="1"/>
  <c r="F58" i="33" s="1"/>
  <c r="F64" i="33" s="1"/>
  <c r="O194" i="63"/>
  <c r="P194" i="63" s="1"/>
  <c r="J29" i="33"/>
  <c r="O149" i="63"/>
  <c r="P149" i="63" s="1"/>
  <c r="E60" i="33"/>
  <c r="E58" i="33" s="1"/>
  <c r="R19" i="66"/>
  <c r="E27" i="33"/>
  <c r="I64" i="33"/>
  <c r="H64" i="33"/>
  <c r="F27" i="33"/>
  <c r="O192" i="63" s="1"/>
  <c r="P192" i="63" s="1"/>
  <c r="K29" i="33"/>
  <c r="S19" i="66"/>
  <c r="S25" i="66"/>
  <c r="AI25" i="66"/>
  <c r="R34" i="66"/>
  <c r="AH34" i="66"/>
  <c r="S13" i="66"/>
  <c r="J34" i="66"/>
  <c r="J27" i="33" l="1"/>
  <c r="O147" i="63"/>
  <c r="P147" i="63" s="1"/>
  <c r="J60" i="33"/>
  <c r="K60" i="33"/>
  <c r="K27" i="33"/>
  <c r="E64" i="33"/>
  <c r="K58" i="33"/>
  <c r="J58" i="33"/>
  <c r="S34" i="66"/>
  <c r="AI34" i="66"/>
  <c r="B9" i="6"/>
  <c r="K64" i="33" l="1"/>
  <c r="J64" i="33"/>
  <c r="H23" i="6"/>
  <c r="H25" i="6" l="1"/>
  <c r="H22" i="6"/>
  <c r="A29" i="1"/>
  <c r="A26" i="1"/>
  <c r="A25" i="1"/>
  <c r="A24" i="1"/>
  <c r="H29" i="5"/>
  <c r="P26" i="1"/>
  <c r="G11" i="62" s="1"/>
  <c r="M26" i="1"/>
  <c r="F11" i="62" s="1"/>
  <c r="J26" i="1"/>
  <c r="E11" i="62" s="1"/>
  <c r="G26" i="1"/>
  <c r="C26" i="1"/>
  <c r="B26" i="1"/>
  <c r="P25" i="1"/>
  <c r="G10" i="62" s="1"/>
  <c r="M25" i="1"/>
  <c r="J25" i="1"/>
  <c r="E10" i="62" s="1"/>
  <c r="G25" i="1"/>
  <c r="D10" i="62" s="1"/>
  <c r="C25" i="1"/>
  <c r="B25" i="1"/>
  <c r="P24" i="1"/>
  <c r="G9" i="62" s="1"/>
  <c r="M24" i="1"/>
  <c r="F9" i="62" s="1"/>
  <c r="J24" i="1"/>
  <c r="E9" i="62" s="1"/>
  <c r="G24" i="1"/>
  <c r="D9" i="62" s="1"/>
  <c r="C24" i="1"/>
  <c r="B24" i="1"/>
  <c r="H28" i="5"/>
  <c r="H27" i="5"/>
  <c r="L37" i="61"/>
  <c r="J37" i="61"/>
  <c r="H37" i="61"/>
  <c r="F37" i="61"/>
  <c r="D37" i="61"/>
  <c r="H10" i="5"/>
  <c r="G31" i="16"/>
  <c r="H31" i="16" s="1"/>
  <c r="I31" i="16" s="1"/>
  <c r="J31" i="16" s="1"/>
  <c r="D35" i="1"/>
  <c r="C32" i="42" s="1"/>
  <c r="P35" i="1"/>
  <c r="M35" i="1"/>
  <c r="L32" i="42" s="1"/>
  <c r="J35" i="1"/>
  <c r="I32" i="42" s="1"/>
  <c r="G35" i="1"/>
  <c r="D25" i="1" l="1"/>
  <c r="W25" i="1"/>
  <c r="U35" i="1"/>
  <c r="F32" i="42"/>
  <c r="T25" i="1"/>
  <c r="C10" i="62"/>
  <c r="V25" i="1"/>
  <c r="F10" i="62"/>
  <c r="D24" i="1"/>
  <c r="U26" i="1"/>
  <c r="U25" i="1"/>
  <c r="D26" i="1"/>
  <c r="W26" i="1"/>
  <c r="D11" i="62"/>
  <c r="V24" i="1"/>
  <c r="W24" i="1"/>
  <c r="V26" i="1"/>
  <c r="U24" i="1"/>
  <c r="V35" i="1"/>
  <c r="T35" i="1"/>
  <c r="W35" i="1"/>
  <c r="T24" i="1" l="1"/>
  <c r="C9" i="62"/>
  <c r="T26" i="1"/>
  <c r="C11" i="62"/>
  <c r="E27" i="32" l="1"/>
  <c r="D27" i="32"/>
  <c r="C27" i="32"/>
  <c r="C41" i="30"/>
  <c r="Q41" i="30" s="1"/>
  <c r="B29" i="6" l="1"/>
  <c r="G32" i="5" l="1"/>
  <c r="F32" i="5"/>
  <c r="E32" i="5"/>
  <c r="G24" i="5"/>
  <c r="F24" i="5"/>
  <c r="E24" i="5"/>
  <c r="H13" i="5"/>
  <c r="H12" i="5"/>
  <c r="G11" i="5"/>
  <c r="F11" i="5"/>
  <c r="F36" i="5" s="1"/>
  <c r="E11" i="5"/>
  <c r="B60" i="5"/>
  <c r="H37" i="5" s="1"/>
  <c r="E36" i="5" l="1"/>
  <c r="H11" i="5"/>
  <c r="C31" i="61"/>
  <c r="G36" i="5"/>
  <c r="G24" i="6"/>
  <c r="G26" i="6" s="1"/>
  <c r="H14" i="6"/>
  <c r="F24" i="6"/>
  <c r="F26" i="6" s="1"/>
  <c r="E24" i="6"/>
  <c r="E26" i="6" s="1"/>
  <c r="H36" i="5" l="1"/>
  <c r="H38" i="5" s="1"/>
  <c r="C7" i="65" s="1"/>
  <c r="H24" i="6"/>
  <c r="H26" i="6" s="1"/>
  <c r="Q59" i="42"/>
  <c r="N59" i="42"/>
  <c r="K59" i="42"/>
  <c r="H59" i="42"/>
  <c r="P58" i="42"/>
  <c r="O58" i="42"/>
  <c r="M58" i="42"/>
  <c r="L58" i="42"/>
  <c r="J58" i="42"/>
  <c r="I58" i="42"/>
  <c r="G58" i="42"/>
  <c r="F58" i="42"/>
  <c r="Q29" i="42"/>
  <c r="E59" i="42" s="1"/>
  <c r="N29" i="42"/>
  <c r="K29" i="42"/>
  <c r="H29" i="42"/>
  <c r="E29" i="42"/>
  <c r="J48" i="40"/>
  <c r="I48" i="40"/>
  <c r="H48" i="40"/>
  <c r="G48" i="40"/>
  <c r="F48" i="40"/>
  <c r="E48" i="40"/>
  <c r="D48" i="40"/>
  <c r="C48" i="40"/>
  <c r="B48" i="40"/>
  <c r="J43" i="40"/>
  <c r="I43" i="40"/>
  <c r="H43" i="40"/>
  <c r="G43" i="40"/>
  <c r="F43" i="40"/>
  <c r="E43" i="40"/>
  <c r="D43" i="40"/>
  <c r="C43" i="40"/>
  <c r="B43" i="40"/>
  <c r="J22" i="39"/>
  <c r="I22" i="39"/>
  <c r="H22" i="39"/>
  <c r="G22" i="39"/>
  <c r="F22" i="39"/>
  <c r="E22" i="39"/>
  <c r="D22" i="39"/>
  <c r="C22" i="39"/>
  <c r="B22" i="39"/>
  <c r="M18" i="45" l="1"/>
  <c r="M17" i="45"/>
  <c r="M13" i="45"/>
  <c r="M12" i="45"/>
  <c r="M11" i="45"/>
  <c r="M7" i="45"/>
  <c r="N7" i="48"/>
  <c r="J7" i="37" l="1"/>
  <c r="Q7" i="37"/>
  <c r="P7" i="37"/>
  <c r="O7" i="37"/>
  <c r="N7" i="37"/>
  <c r="M7" i="37"/>
  <c r="J37" i="59"/>
  <c r="F13" i="26" s="1"/>
  <c r="I37" i="59"/>
  <c r="E13" i="26" s="1"/>
  <c r="H37" i="59"/>
  <c r="D13" i="26" s="1"/>
  <c r="G37" i="59"/>
  <c r="C13" i="26" s="1"/>
  <c r="F37" i="59"/>
  <c r="B13" i="26" s="1"/>
  <c r="E37" i="59"/>
  <c r="D37" i="59"/>
  <c r="C37" i="59"/>
  <c r="B37" i="59"/>
  <c r="H15" i="60"/>
  <c r="H14" i="60" s="1"/>
  <c r="I15" i="60"/>
  <c r="I14" i="60" s="1"/>
  <c r="J15" i="60"/>
  <c r="J14" i="60" s="1"/>
  <c r="J35" i="60" s="1"/>
  <c r="B34" i="60"/>
  <c r="C34" i="60"/>
  <c r="D34" i="60"/>
  <c r="E34" i="60"/>
  <c r="F34" i="60"/>
  <c r="J34" i="60"/>
  <c r="I35" i="60"/>
  <c r="I34" i="60"/>
  <c r="H35" i="60"/>
  <c r="H34" i="60"/>
  <c r="C37" i="60"/>
  <c r="D37" i="60"/>
  <c r="E37" i="60"/>
  <c r="F37" i="60"/>
  <c r="G37" i="60"/>
  <c r="H37" i="60"/>
  <c r="I37" i="60"/>
  <c r="J37" i="60"/>
  <c r="D6" i="6"/>
  <c r="A6" i="6"/>
  <c r="B39" i="6"/>
  <c r="I36" i="60" l="1"/>
  <c r="B38" i="33"/>
  <c r="L13" i="26"/>
  <c r="U13" i="26"/>
  <c r="F38" i="33"/>
  <c r="Y13" i="26"/>
  <c r="C38" i="33"/>
  <c r="V13" i="26"/>
  <c r="M13" i="26"/>
  <c r="D38" i="33"/>
  <c r="W13" i="26"/>
  <c r="N13" i="26"/>
  <c r="E38" i="33"/>
  <c r="K38" i="33" s="1"/>
  <c r="X13" i="26"/>
  <c r="O13" i="26"/>
  <c r="H36" i="60"/>
  <c r="J36" i="60"/>
  <c r="I38" i="33" l="1"/>
  <c r="J38" i="33"/>
  <c r="H38" i="33"/>
  <c r="D31" i="61"/>
  <c r="O9" i="1"/>
  <c r="O22" i="1"/>
  <c r="O31" i="1"/>
  <c r="N9" i="1"/>
  <c r="N22" i="1"/>
  <c r="N31" i="1"/>
  <c r="L9" i="1"/>
  <c r="L22" i="1"/>
  <c r="L31" i="1"/>
  <c r="K9" i="1"/>
  <c r="K22" i="1"/>
  <c r="K31" i="1"/>
  <c r="I9" i="1"/>
  <c r="I22" i="1"/>
  <c r="I31" i="1"/>
  <c r="H9" i="1"/>
  <c r="H22" i="1"/>
  <c r="H31" i="1"/>
  <c r="F9" i="1"/>
  <c r="F22" i="1"/>
  <c r="F31" i="1"/>
  <c r="E9" i="1"/>
  <c r="E22" i="1"/>
  <c r="E31" i="1"/>
  <c r="C8" i="1"/>
  <c r="C9" i="1"/>
  <c r="C30" i="1"/>
  <c r="C31" i="1"/>
  <c r="C34" i="1"/>
  <c r="B8" i="1"/>
  <c r="B9" i="1"/>
  <c r="B30" i="1"/>
  <c r="B31" i="1"/>
  <c r="B34" i="1"/>
  <c r="C33" i="1"/>
  <c r="B33" i="1"/>
  <c r="C32" i="1"/>
  <c r="B32" i="1"/>
  <c r="C29" i="1"/>
  <c r="B29" i="1"/>
  <c r="C23" i="1"/>
  <c r="B23" i="1"/>
  <c r="B22" i="1" s="1"/>
  <c r="C21" i="1"/>
  <c r="B21" i="1"/>
  <c r="C20" i="1"/>
  <c r="B20" i="1"/>
  <c r="C19" i="1"/>
  <c r="B19" i="1"/>
  <c r="C18" i="1"/>
  <c r="B18" i="1"/>
  <c r="C17" i="1"/>
  <c r="B17" i="1"/>
  <c r="C16" i="1"/>
  <c r="B16" i="1"/>
  <c r="C15" i="1"/>
  <c r="B15" i="1"/>
  <c r="C14" i="1"/>
  <c r="B14" i="1"/>
  <c r="C13" i="1"/>
  <c r="B13" i="1"/>
  <c r="C12" i="1"/>
  <c r="B12" i="1"/>
  <c r="C11" i="1"/>
  <c r="B11" i="1"/>
  <c r="C10" i="1"/>
  <c r="B10" i="1"/>
  <c r="P42" i="1"/>
  <c r="P44" i="1"/>
  <c r="B11" i="58"/>
  <c r="B19" i="58"/>
  <c r="B21" i="58" s="1"/>
  <c r="C11" i="58"/>
  <c r="C19" i="58"/>
  <c r="C21" i="58" s="1"/>
  <c r="D11" i="58"/>
  <c r="D19" i="58"/>
  <c r="D21" i="58" s="1"/>
  <c r="E11" i="58"/>
  <c r="E19" i="58"/>
  <c r="E21" i="58" s="1"/>
  <c r="F11" i="58"/>
  <c r="F19" i="58"/>
  <c r="F21" i="58" s="1"/>
  <c r="C25" i="30"/>
  <c r="C18" i="14" s="1"/>
  <c r="F25" i="30"/>
  <c r="C22" i="14" s="1"/>
  <c r="G25" i="30"/>
  <c r="C23" i="14" s="1"/>
  <c r="H25" i="30"/>
  <c r="I25" i="30"/>
  <c r="C25" i="14" s="1"/>
  <c r="K25" i="30"/>
  <c r="C28" i="14" s="1"/>
  <c r="O25" i="30"/>
  <c r="C33" i="14" s="1"/>
  <c r="P25" i="30"/>
  <c r="C34" i="14" s="1"/>
  <c r="F58" i="30"/>
  <c r="D22" i="14" s="1"/>
  <c r="G58" i="30"/>
  <c r="D23" i="14" s="1"/>
  <c r="H58" i="30"/>
  <c r="I58" i="30"/>
  <c r="D25" i="14" s="1"/>
  <c r="K58" i="30"/>
  <c r="D28" i="14" s="1"/>
  <c r="O58" i="30"/>
  <c r="D33" i="14" s="1"/>
  <c r="P58" i="30"/>
  <c r="D34" i="14" s="1"/>
  <c r="F91" i="30"/>
  <c r="E22" i="14" s="1"/>
  <c r="G91" i="30"/>
  <c r="E23" i="14" s="1"/>
  <c r="H91" i="30"/>
  <c r="I91" i="30"/>
  <c r="E25" i="14" s="1"/>
  <c r="K91" i="30"/>
  <c r="E28" i="14" s="1"/>
  <c r="O91" i="30"/>
  <c r="E33" i="14" s="1"/>
  <c r="P91" i="30"/>
  <c r="E34" i="14" s="1"/>
  <c r="F124" i="30"/>
  <c r="F22" i="14" s="1"/>
  <c r="G124" i="30"/>
  <c r="F23" i="14" s="1"/>
  <c r="H124" i="30"/>
  <c r="I124" i="30"/>
  <c r="F25" i="14" s="1"/>
  <c r="K124" i="30"/>
  <c r="F28" i="14" s="1"/>
  <c r="O124" i="30"/>
  <c r="F33" i="14" s="1"/>
  <c r="P124" i="30"/>
  <c r="F34" i="14" s="1"/>
  <c r="D25" i="30"/>
  <c r="C19" i="14" s="1"/>
  <c r="L25" i="30"/>
  <c r="C29" i="14" s="1"/>
  <c r="C42" i="30"/>
  <c r="C46" i="30"/>
  <c r="C47" i="30"/>
  <c r="C48" i="30"/>
  <c r="C49" i="30"/>
  <c r="C50" i="30"/>
  <c r="C51" i="30"/>
  <c r="C52" i="30"/>
  <c r="C53" i="30"/>
  <c r="C54" i="30"/>
  <c r="C55" i="30"/>
  <c r="C56" i="30"/>
  <c r="C57" i="30"/>
  <c r="L58" i="30"/>
  <c r="D29" i="14" s="1"/>
  <c r="C43" i="30"/>
  <c r="C44" i="30"/>
  <c r="C45" i="30"/>
  <c r="L91" i="30"/>
  <c r="E29" i="14" s="1"/>
  <c r="L124" i="30"/>
  <c r="F29" i="14" s="1"/>
  <c r="E25" i="30"/>
  <c r="C20" i="14" s="1"/>
  <c r="M25" i="30"/>
  <c r="C31" i="14" s="1"/>
  <c r="D41" i="30"/>
  <c r="R41" i="30" s="1"/>
  <c r="D42" i="30"/>
  <c r="D43" i="30"/>
  <c r="D44" i="30"/>
  <c r="D45" i="30"/>
  <c r="D46" i="30"/>
  <c r="D48" i="30"/>
  <c r="D49" i="30"/>
  <c r="D50" i="30"/>
  <c r="D51" i="30"/>
  <c r="D52" i="30"/>
  <c r="D53" i="30"/>
  <c r="D54" i="30"/>
  <c r="D55" i="30"/>
  <c r="D56" i="30"/>
  <c r="D57" i="30"/>
  <c r="M58" i="30"/>
  <c r="D31" i="14" s="1"/>
  <c r="D47" i="30"/>
  <c r="M91" i="30"/>
  <c r="E31" i="14" s="1"/>
  <c r="M124" i="30"/>
  <c r="F31" i="14" s="1"/>
  <c r="F157" i="30"/>
  <c r="G22" i="14" s="1"/>
  <c r="G157" i="30"/>
  <c r="G23" i="14" s="1"/>
  <c r="H157" i="30"/>
  <c r="I157" i="30"/>
  <c r="G25" i="14" s="1"/>
  <c r="K157" i="30"/>
  <c r="G28" i="14" s="1"/>
  <c r="O157" i="30"/>
  <c r="G33" i="14" s="1"/>
  <c r="P157" i="30"/>
  <c r="G34" i="14" s="1"/>
  <c r="L157" i="30"/>
  <c r="G29" i="14" s="1"/>
  <c r="M157" i="30"/>
  <c r="G31" i="14" s="1"/>
  <c r="C39" i="30"/>
  <c r="C46" i="14" s="1"/>
  <c r="F39" i="30"/>
  <c r="C50" i="14" s="1"/>
  <c r="G39" i="30"/>
  <c r="C51" i="14" s="1"/>
  <c r="H39" i="30"/>
  <c r="C52" i="14" s="1"/>
  <c r="I39" i="30"/>
  <c r="C53" i="14" s="1"/>
  <c r="K39" i="30"/>
  <c r="C56" i="14" s="1"/>
  <c r="O39" i="30"/>
  <c r="C61" i="14" s="1"/>
  <c r="P39" i="30"/>
  <c r="C62" i="14" s="1"/>
  <c r="F72" i="30"/>
  <c r="D50" i="14" s="1"/>
  <c r="G72" i="30"/>
  <c r="D51" i="14" s="1"/>
  <c r="H72" i="30"/>
  <c r="D52" i="14" s="1"/>
  <c r="I72" i="30"/>
  <c r="D53" i="14" s="1"/>
  <c r="K72" i="30"/>
  <c r="D56" i="14" s="1"/>
  <c r="O72" i="30"/>
  <c r="D61" i="14" s="1"/>
  <c r="P72" i="30"/>
  <c r="D62" i="14" s="1"/>
  <c r="F105" i="30"/>
  <c r="E50" i="14" s="1"/>
  <c r="G105" i="30"/>
  <c r="E51" i="14" s="1"/>
  <c r="H105" i="30"/>
  <c r="E52" i="14" s="1"/>
  <c r="I105" i="30"/>
  <c r="E53" i="14" s="1"/>
  <c r="K105" i="30"/>
  <c r="E56" i="14" s="1"/>
  <c r="O105" i="30"/>
  <c r="E61" i="14" s="1"/>
  <c r="P105" i="30"/>
  <c r="E62" i="14" s="1"/>
  <c r="F138" i="30"/>
  <c r="F50" i="14" s="1"/>
  <c r="G138" i="30"/>
  <c r="F51" i="14" s="1"/>
  <c r="H138" i="30"/>
  <c r="F52" i="14" s="1"/>
  <c r="I138" i="30"/>
  <c r="F53" i="14" s="1"/>
  <c r="K138" i="30"/>
  <c r="F56" i="14" s="1"/>
  <c r="O138" i="30"/>
  <c r="F61" i="14" s="1"/>
  <c r="P138" i="30"/>
  <c r="F62" i="14" s="1"/>
  <c r="D39" i="30"/>
  <c r="C47" i="14" s="1"/>
  <c r="L39" i="30"/>
  <c r="C57" i="14" s="1"/>
  <c r="C60" i="30"/>
  <c r="C61" i="30"/>
  <c r="C62" i="30"/>
  <c r="C64" i="30"/>
  <c r="C65" i="30"/>
  <c r="C66" i="30"/>
  <c r="C67" i="30"/>
  <c r="C68" i="30"/>
  <c r="C70" i="30"/>
  <c r="C71" i="30"/>
  <c r="L72" i="30"/>
  <c r="D57" i="14" s="1"/>
  <c r="C69" i="30"/>
  <c r="L105" i="30"/>
  <c r="E57" i="14" s="1"/>
  <c r="L138" i="30"/>
  <c r="F57" i="14" s="1"/>
  <c r="E39" i="30"/>
  <c r="C48" i="14" s="1"/>
  <c r="M39" i="30"/>
  <c r="D60" i="30"/>
  <c r="R60" i="30" s="1"/>
  <c r="D61" i="30"/>
  <c r="D62" i="30"/>
  <c r="D63" i="30"/>
  <c r="D64" i="30"/>
  <c r="D65" i="30"/>
  <c r="D66" i="30"/>
  <c r="D67" i="30"/>
  <c r="D68" i="30"/>
  <c r="D69" i="30"/>
  <c r="D70" i="30"/>
  <c r="D71" i="30"/>
  <c r="M72" i="30"/>
  <c r="D59" i="14" s="1"/>
  <c r="M105" i="30"/>
  <c r="E59" i="14" s="1"/>
  <c r="M138" i="30"/>
  <c r="F59" i="14" s="1"/>
  <c r="F171" i="30"/>
  <c r="G50" i="14" s="1"/>
  <c r="G171" i="30"/>
  <c r="G51" i="14" s="1"/>
  <c r="H171" i="30"/>
  <c r="G52" i="14" s="1"/>
  <c r="I171" i="30"/>
  <c r="G53" i="14" s="1"/>
  <c r="K171" i="30"/>
  <c r="G56" i="14" s="1"/>
  <c r="O171" i="30"/>
  <c r="G61" i="14" s="1"/>
  <c r="P171" i="30"/>
  <c r="G62" i="14" s="1"/>
  <c r="L171" i="30"/>
  <c r="G57" i="14" s="1"/>
  <c r="M171" i="30"/>
  <c r="G59" i="14" s="1"/>
  <c r="F58" i="56"/>
  <c r="H22" i="14" s="1"/>
  <c r="G58" i="56"/>
  <c r="H23" i="14" s="1"/>
  <c r="H58" i="56"/>
  <c r="H24" i="14" s="1"/>
  <c r="I58" i="56"/>
  <c r="H25" i="14" s="1"/>
  <c r="K58" i="56"/>
  <c r="H28" i="14" s="1"/>
  <c r="O58" i="56"/>
  <c r="H33" i="14" s="1"/>
  <c r="P58" i="56"/>
  <c r="H34" i="14" s="1"/>
  <c r="L58" i="56"/>
  <c r="H29" i="14" s="1"/>
  <c r="M58" i="56"/>
  <c r="H31" i="14" s="1"/>
  <c r="F72" i="56"/>
  <c r="H50" i="14" s="1"/>
  <c r="G72" i="56"/>
  <c r="H51" i="14" s="1"/>
  <c r="H72" i="56"/>
  <c r="H52" i="14" s="1"/>
  <c r="I72" i="56"/>
  <c r="H53" i="14" s="1"/>
  <c r="K72" i="56"/>
  <c r="H56" i="14" s="1"/>
  <c r="O72" i="56"/>
  <c r="H61" i="14" s="1"/>
  <c r="P72" i="56"/>
  <c r="H62" i="14" s="1"/>
  <c r="L72" i="56"/>
  <c r="H57" i="14" s="1"/>
  <c r="M72" i="56"/>
  <c r="H59" i="14" s="1"/>
  <c r="F91" i="56"/>
  <c r="I22" i="14" s="1"/>
  <c r="G91" i="56"/>
  <c r="I23" i="14" s="1"/>
  <c r="H91" i="56"/>
  <c r="I24" i="14" s="1"/>
  <c r="I91" i="56"/>
  <c r="I25" i="14" s="1"/>
  <c r="K91" i="56"/>
  <c r="I28" i="14" s="1"/>
  <c r="O91" i="56"/>
  <c r="I33" i="14" s="1"/>
  <c r="P91" i="56"/>
  <c r="I34" i="14" s="1"/>
  <c r="L91" i="56"/>
  <c r="I29" i="14" s="1"/>
  <c r="M91" i="56"/>
  <c r="I31" i="14" s="1"/>
  <c r="F105" i="56"/>
  <c r="I50" i="14" s="1"/>
  <c r="G105" i="56"/>
  <c r="I51" i="14" s="1"/>
  <c r="H105" i="56"/>
  <c r="I52" i="14" s="1"/>
  <c r="I105" i="56"/>
  <c r="I53" i="14" s="1"/>
  <c r="K105" i="56"/>
  <c r="I56" i="14" s="1"/>
  <c r="O105" i="56"/>
  <c r="I61" i="14" s="1"/>
  <c r="P105" i="56"/>
  <c r="I62" i="14" s="1"/>
  <c r="L105" i="56"/>
  <c r="I57" i="14" s="1"/>
  <c r="M105" i="56"/>
  <c r="I59" i="14" s="1"/>
  <c r="F124" i="56"/>
  <c r="J22" i="14" s="1"/>
  <c r="G124" i="56"/>
  <c r="J23" i="14" s="1"/>
  <c r="H124" i="56"/>
  <c r="J24" i="14" s="1"/>
  <c r="I124" i="56"/>
  <c r="J25" i="14" s="1"/>
  <c r="K124" i="56"/>
  <c r="J28" i="14" s="1"/>
  <c r="O124" i="56"/>
  <c r="J33" i="14" s="1"/>
  <c r="P124" i="56"/>
  <c r="J34" i="14" s="1"/>
  <c r="L124" i="56"/>
  <c r="J29" i="14" s="1"/>
  <c r="M124" i="56"/>
  <c r="J31" i="14" s="1"/>
  <c r="F138" i="56"/>
  <c r="J50" i="14" s="1"/>
  <c r="G138" i="56"/>
  <c r="J51" i="14" s="1"/>
  <c r="H138" i="56"/>
  <c r="J52" i="14" s="1"/>
  <c r="I138" i="56"/>
  <c r="J53" i="14" s="1"/>
  <c r="K138" i="56"/>
  <c r="J56" i="14" s="1"/>
  <c r="O138" i="56"/>
  <c r="J61" i="14" s="1"/>
  <c r="P138" i="56"/>
  <c r="J62" i="14" s="1"/>
  <c r="L138" i="56"/>
  <c r="J57" i="14" s="1"/>
  <c r="M138" i="56"/>
  <c r="J59" i="14" s="1"/>
  <c r="F157" i="56"/>
  <c r="K22" i="14" s="1"/>
  <c r="G157" i="56"/>
  <c r="K23" i="14" s="1"/>
  <c r="H157" i="56"/>
  <c r="K24" i="14" s="1"/>
  <c r="I157" i="56"/>
  <c r="K25" i="14" s="1"/>
  <c r="K157" i="56"/>
  <c r="K28" i="14" s="1"/>
  <c r="O157" i="56"/>
  <c r="K33" i="14" s="1"/>
  <c r="P157" i="56"/>
  <c r="K34" i="14" s="1"/>
  <c r="L157" i="56"/>
  <c r="K29" i="14" s="1"/>
  <c r="M157" i="56"/>
  <c r="K31" i="14" s="1"/>
  <c r="F171" i="56"/>
  <c r="K50" i="14" s="1"/>
  <c r="G171" i="56"/>
  <c r="K51" i="14" s="1"/>
  <c r="H171" i="56"/>
  <c r="K52" i="14" s="1"/>
  <c r="I171" i="56"/>
  <c r="K53" i="14" s="1"/>
  <c r="K171" i="56"/>
  <c r="K56" i="14" s="1"/>
  <c r="O171" i="56"/>
  <c r="K61" i="14" s="1"/>
  <c r="P171" i="56"/>
  <c r="K62" i="14" s="1"/>
  <c r="L171" i="56"/>
  <c r="K57" i="14" s="1"/>
  <c r="M171" i="56"/>
  <c r="K59" i="14" s="1"/>
  <c r="J12" i="32"/>
  <c r="B29" i="32" s="1"/>
  <c r="L29" i="32" s="1"/>
  <c r="I12" i="32"/>
  <c r="B28" i="32" s="1"/>
  <c r="L28" i="32" s="1"/>
  <c r="H12" i="32"/>
  <c r="G12" i="32"/>
  <c r="F12" i="32"/>
  <c r="E12" i="32"/>
  <c r="D12" i="32"/>
  <c r="C12" i="32"/>
  <c r="B12" i="32"/>
  <c r="P10" i="14"/>
  <c r="O10" i="14"/>
  <c r="N10" i="14"/>
  <c r="M10" i="14"/>
  <c r="P9" i="14"/>
  <c r="O9" i="14"/>
  <c r="N9" i="14"/>
  <c r="M9" i="14"/>
  <c r="B30" i="59"/>
  <c r="C30" i="59"/>
  <c r="D30" i="59"/>
  <c r="E30" i="59"/>
  <c r="F30" i="59"/>
  <c r="G41" i="62"/>
  <c r="F41" i="62"/>
  <c r="E41" i="62"/>
  <c r="D41" i="62"/>
  <c r="C41" i="62"/>
  <c r="G18" i="62"/>
  <c r="G30" i="62" s="1"/>
  <c r="F18" i="62"/>
  <c r="F30" i="62" s="1"/>
  <c r="E18" i="62"/>
  <c r="E30" i="62" s="1"/>
  <c r="D18" i="62"/>
  <c r="D30" i="62" s="1"/>
  <c r="C18" i="62"/>
  <c r="C30" i="62" s="1"/>
  <c r="K31" i="61"/>
  <c r="J46" i="60"/>
  <c r="I46" i="60"/>
  <c r="H46" i="60"/>
  <c r="G46" i="60"/>
  <c r="F46" i="60"/>
  <c r="E46" i="60"/>
  <c r="D46" i="60"/>
  <c r="C46" i="60"/>
  <c r="B46" i="60"/>
  <c r="J38" i="60"/>
  <c r="I38" i="60"/>
  <c r="B37" i="60"/>
  <c r="H38" i="60"/>
  <c r="G34" i="60"/>
  <c r="I22" i="60"/>
  <c r="I23" i="60" s="1"/>
  <c r="E22" i="60"/>
  <c r="E23" i="60" s="1"/>
  <c r="J22" i="60"/>
  <c r="J23" i="60" s="1"/>
  <c r="H22" i="60"/>
  <c r="H23" i="60" s="1"/>
  <c r="G22" i="60"/>
  <c r="G23" i="60" s="1"/>
  <c r="F22" i="60"/>
  <c r="F23" i="60" s="1"/>
  <c r="D22" i="60"/>
  <c r="D23" i="60" s="1"/>
  <c r="C22" i="60"/>
  <c r="C23" i="60" s="1"/>
  <c r="B22" i="60"/>
  <c r="B23" i="60" s="1"/>
  <c r="G15" i="60"/>
  <c r="G14" i="60" s="1"/>
  <c r="G35" i="60" s="1"/>
  <c r="F15" i="60"/>
  <c r="F14" i="60" s="1"/>
  <c r="F35" i="60" s="1"/>
  <c r="F36" i="60" s="1"/>
  <c r="F38" i="60" s="1"/>
  <c r="E15" i="60"/>
  <c r="E14" i="60" s="1"/>
  <c r="E35" i="60" s="1"/>
  <c r="E36" i="60" s="1"/>
  <c r="E38" i="60" s="1"/>
  <c r="D15" i="60"/>
  <c r="D14" i="60" s="1"/>
  <c r="D35" i="60" s="1"/>
  <c r="D36" i="60" s="1"/>
  <c r="D38" i="60" s="1"/>
  <c r="C15" i="60"/>
  <c r="C14" i="60" s="1"/>
  <c r="C35" i="60" s="1"/>
  <c r="C36" i="60" s="1"/>
  <c r="C38" i="60" s="1"/>
  <c r="B15" i="60"/>
  <c r="B14" i="60" s="1"/>
  <c r="B35" i="60" s="1"/>
  <c r="B36" i="60" s="1"/>
  <c r="B38" i="60" s="1"/>
  <c r="G10" i="60"/>
  <c r="G11" i="60" s="1"/>
  <c r="C10" i="60"/>
  <c r="C11" i="60" s="1"/>
  <c r="J10" i="60"/>
  <c r="J11" i="60" s="1"/>
  <c r="I10" i="60"/>
  <c r="I11" i="60" s="1"/>
  <c r="H10" i="60"/>
  <c r="H11" i="60" s="1"/>
  <c r="F10" i="60"/>
  <c r="F11" i="60" s="1"/>
  <c r="E10" i="60"/>
  <c r="E11" i="60" s="1"/>
  <c r="D10" i="60"/>
  <c r="D11" i="60" s="1"/>
  <c r="B10" i="60"/>
  <c r="B11" i="60" s="1"/>
  <c r="P34" i="1"/>
  <c r="A34" i="1"/>
  <c r="A33" i="1"/>
  <c r="A32" i="1"/>
  <c r="A31" i="1"/>
  <c r="A30" i="1"/>
  <c r="A23" i="1"/>
  <c r="A22" i="1"/>
  <c r="A21" i="1"/>
  <c r="A20" i="1"/>
  <c r="A19" i="1"/>
  <c r="A18" i="1"/>
  <c r="A17" i="1"/>
  <c r="A16" i="1"/>
  <c r="A15" i="1"/>
  <c r="A14" i="1"/>
  <c r="A13" i="1"/>
  <c r="A12" i="1"/>
  <c r="A11" i="1"/>
  <c r="A10" i="1"/>
  <c r="A9" i="1"/>
  <c r="A8" i="1"/>
  <c r="P8" i="1"/>
  <c r="P30" i="1"/>
  <c r="B16" i="33"/>
  <c r="J15" i="26"/>
  <c r="R37" i="59"/>
  <c r="B35" i="6"/>
  <c r="B43" i="6" s="1"/>
  <c r="N171" i="56"/>
  <c r="K60" i="14" s="1"/>
  <c r="J171" i="56"/>
  <c r="K55" i="14" s="1"/>
  <c r="N157" i="56"/>
  <c r="K32" i="14" s="1"/>
  <c r="J157" i="56"/>
  <c r="K27" i="14" s="1"/>
  <c r="N138" i="56"/>
  <c r="J60" i="14" s="1"/>
  <c r="J138" i="56"/>
  <c r="J55" i="14" s="1"/>
  <c r="N124" i="56"/>
  <c r="J32" i="14" s="1"/>
  <c r="J124" i="56"/>
  <c r="J27" i="14" s="1"/>
  <c r="N105" i="56"/>
  <c r="I60" i="14" s="1"/>
  <c r="J105" i="56"/>
  <c r="I55" i="14" s="1"/>
  <c r="N91" i="56"/>
  <c r="I32" i="14" s="1"/>
  <c r="J91" i="56"/>
  <c r="I27" i="14" s="1"/>
  <c r="N72" i="56"/>
  <c r="H60" i="14" s="1"/>
  <c r="J72" i="56"/>
  <c r="H55" i="14" s="1"/>
  <c r="N58" i="56"/>
  <c r="H32" i="14" s="1"/>
  <c r="J58" i="56"/>
  <c r="H27" i="14" s="1"/>
  <c r="B38" i="56"/>
  <c r="B37" i="56"/>
  <c r="B36" i="56"/>
  <c r="B35" i="56"/>
  <c r="B34" i="56"/>
  <c r="B24" i="56"/>
  <c r="B23" i="56"/>
  <c r="B22" i="56"/>
  <c r="B21" i="56"/>
  <c r="B20" i="56"/>
  <c r="B104" i="30"/>
  <c r="B137" i="30" s="1"/>
  <c r="B170" i="30" s="1"/>
  <c r="B103" i="30"/>
  <c r="B136" i="30" s="1"/>
  <c r="B169" i="30" s="1"/>
  <c r="B102" i="30"/>
  <c r="B135" i="30" s="1"/>
  <c r="B168" i="30" s="1"/>
  <c r="B101" i="30"/>
  <c r="B134" i="30" s="1"/>
  <c r="B167" i="30" s="1"/>
  <c r="B100" i="30"/>
  <c r="B133" i="30" s="1"/>
  <c r="B166" i="30" s="1"/>
  <c r="B90" i="30"/>
  <c r="B123" i="30" s="1"/>
  <c r="B156" i="30" s="1"/>
  <c r="B89" i="30"/>
  <c r="B122" i="30" s="1"/>
  <c r="B155" i="30" s="1"/>
  <c r="B88" i="30"/>
  <c r="B121" i="30" s="1"/>
  <c r="B154" i="30" s="1"/>
  <c r="B87" i="30"/>
  <c r="B120" i="30" s="1"/>
  <c r="B153" i="30" s="1"/>
  <c r="B86" i="30"/>
  <c r="B119" i="30" s="1"/>
  <c r="B152" i="30" s="1"/>
  <c r="N171" i="30"/>
  <c r="J171" i="30"/>
  <c r="G55" i="14" s="1"/>
  <c r="N157" i="30"/>
  <c r="J157" i="30"/>
  <c r="G27" i="14" s="1"/>
  <c r="N138" i="30"/>
  <c r="J138" i="30"/>
  <c r="F55" i="14" s="1"/>
  <c r="N124" i="30"/>
  <c r="J124" i="30"/>
  <c r="F27" i="14" s="1"/>
  <c r="E42" i="30"/>
  <c r="S42" i="30" s="1"/>
  <c r="E43" i="30"/>
  <c r="E44" i="30"/>
  <c r="E45" i="30"/>
  <c r="E46" i="30"/>
  <c r="E47" i="30"/>
  <c r="E48" i="30"/>
  <c r="E49" i="30"/>
  <c r="E50" i="30"/>
  <c r="E51" i="30"/>
  <c r="E53" i="30"/>
  <c r="E54" i="30"/>
  <c r="E55" i="30"/>
  <c r="E56" i="30"/>
  <c r="N39" i="30"/>
  <c r="J39" i="30"/>
  <c r="C55" i="14" s="1"/>
  <c r="N25" i="30"/>
  <c r="C32" i="14" s="1"/>
  <c r="J25" i="30"/>
  <c r="C27" i="14" s="1"/>
  <c r="E71" i="30"/>
  <c r="E70" i="30"/>
  <c r="E69" i="30"/>
  <c r="E57" i="30"/>
  <c r="M8" i="26"/>
  <c r="L8" i="26"/>
  <c r="S36" i="59"/>
  <c r="S35" i="59"/>
  <c r="S34" i="59"/>
  <c r="R36" i="59"/>
  <c r="R35" i="59"/>
  <c r="R34" i="59"/>
  <c r="Q36" i="59"/>
  <c r="Q35" i="59"/>
  <c r="Q34" i="59"/>
  <c r="P36" i="59"/>
  <c r="P35" i="59"/>
  <c r="P34" i="59"/>
  <c r="O36" i="59"/>
  <c r="O35" i="59"/>
  <c r="O34" i="59"/>
  <c r="N36" i="59"/>
  <c r="N35" i="59"/>
  <c r="N34" i="59"/>
  <c r="M36" i="59"/>
  <c r="M35" i="59"/>
  <c r="M34" i="59"/>
  <c r="L36" i="59"/>
  <c r="L35" i="59"/>
  <c r="L34" i="59"/>
  <c r="O37" i="59"/>
  <c r="M37" i="59"/>
  <c r="J76" i="32"/>
  <c r="I76" i="32"/>
  <c r="H76" i="32"/>
  <c r="G76" i="32"/>
  <c r="F76" i="32"/>
  <c r="E76" i="32"/>
  <c r="D76" i="32"/>
  <c r="C76" i="32"/>
  <c r="B76" i="32"/>
  <c r="K75" i="32"/>
  <c r="K74" i="32"/>
  <c r="K73" i="32"/>
  <c r="K72" i="32"/>
  <c r="K71" i="32"/>
  <c r="K70" i="32"/>
  <c r="K69" i="32"/>
  <c r="K68" i="32"/>
  <c r="K67" i="32"/>
  <c r="K66" i="32"/>
  <c r="K65" i="32"/>
  <c r="K64" i="32"/>
  <c r="K63" i="32"/>
  <c r="K62" i="32"/>
  <c r="K61" i="32"/>
  <c r="K60" i="32"/>
  <c r="H53" i="32"/>
  <c r="G53" i="32"/>
  <c r="D53" i="32"/>
  <c r="C53" i="32"/>
  <c r="C54" i="32" s="1"/>
  <c r="J53" i="32"/>
  <c r="J54" i="32" s="1"/>
  <c r="I53" i="32"/>
  <c r="F53" i="32"/>
  <c r="E53" i="32"/>
  <c r="E54" i="32" s="1"/>
  <c r="B53" i="32"/>
  <c r="K52" i="32"/>
  <c r="K51" i="32"/>
  <c r="K50" i="32"/>
  <c r="K49" i="32"/>
  <c r="K48" i="32"/>
  <c r="K47" i="32"/>
  <c r="K46" i="32"/>
  <c r="K45" i="32"/>
  <c r="K44" i="32"/>
  <c r="K43" i="32"/>
  <c r="K42" i="32"/>
  <c r="K41" i="32"/>
  <c r="K40" i="32"/>
  <c r="K39" i="32"/>
  <c r="K38" i="32"/>
  <c r="K37" i="32"/>
  <c r="K30" i="32"/>
  <c r="F52" i="33" s="1"/>
  <c r="E30" i="32"/>
  <c r="D30" i="32"/>
  <c r="F27" i="32"/>
  <c r="F30" i="32" s="1"/>
  <c r="C30" i="32"/>
  <c r="S37" i="59"/>
  <c r="N37" i="59"/>
  <c r="P37" i="59"/>
  <c r="L37" i="59"/>
  <c r="Y24" i="26"/>
  <c r="X24" i="26"/>
  <c r="W24" i="26"/>
  <c r="M24" i="26"/>
  <c r="U24" i="26"/>
  <c r="Y22" i="26"/>
  <c r="X22" i="26"/>
  <c r="W22" i="26"/>
  <c r="V22" i="26"/>
  <c r="U22" i="26"/>
  <c r="O22" i="26"/>
  <c r="N22" i="26"/>
  <c r="M22" i="26"/>
  <c r="L22" i="26"/>
  <c r="Y19" i="26"/>
  <c r="X19" i="26"/>
  <c r="W19" i="26"/>
  <c r="V19" i="26"/>
  <c r="U19" i="26"/>
  <c r="O19" i="26"/>
  <c r="N19" i="26"/>
  <c r="M19" i="26"/>
  <c r="L19" i="26"/>
  <c r="Y17" i="26"/>
  <c r="X17" i="26"/>
  <c r="W17" i="26"/>
  <c r="V17" i="26"/>
  <c r="U17" i="26"/>
  <c r="O17" i="26"/>
  <c r="N17" i="26"/>
  <c r="M17" i="26"/>
  <c r="L17" i="26"/>
  <c r="Y12" i="26"/>
  <c r="X12" i="26"/>
  <c r="W12" i="26"/>
  <c r="V12" i="26"/>
  <c r="U12" i="26"/>
  <c r="Y10" i="26"/>
  <c r="X10" i="26"/>
  <c r="W10" i="26"/>
  <c r="V10" i="26"/>
  <c r="U10" i="26"/>
  <c r="Y9" i="26"/>
  <c r="X9" i="26"/>
  <c r="W9" i="26"/>
  <c r="V9" i="26"/>
  <c r="U9" i="26"/>
  <c r="Y8" i="26"/>
  <c r="X8" i="26"/>
  <c r="W8" i="26"/>
  <c r="V8" i="26"/>
  <c r="U8" i="26"/>
  <c r="O8" i="26"/>
  <c r="N8" i="26"/>
  <c r="M44" i="1"/>
  <c r="J44" i="1"/>
  <c r="G44" i="1"/>
  <c r="D44" i="1"/>
  <c r="M42" i="1"/>
  <c r="J42" i="1"/>
  <c r="G42" i="1"/>
  <c r="D42" i="1"/>
  <c r="M34" i="1"/>
  <c r="J34" i="1"/>
  <c r="G34" i="1"/>
  <c r="P33" i="1"/>
  <c r="M33" i="1"/>
  <c r="J33" i="1"/>
  <c r="G33" i="1"/>
  <c r="P32" i="1"/>
  <c r="F26" i="73" s="1"/>
  <c r="F27" i="73" s="1"/>
  <c r="M32" i="1"/>
  <c r="E26" i="73" s="1"/>
  <c r="E27" i="73" s="1"/>
  <c r="J32" i="1"/>
  <c r="D26" i="73" s="1"/>
  <c r="D27" i="73" s="1"/>
  <c r="G32" i="1"/>
  <c r="C26" i="73" s="1"/>
  <c r="C27" i="73" s="1"/>
  <c r="M30" i="1"/>
  <c r="J30" i="1"/>
  <c r="G30" i="1"/>
  <c r="P29" i="1"/>
  <c r="G13" i="62" s="1"/>
  <c r="M29" i="1"/>
  <c r="F13" i="62" s="1"/>
  <c r="J29" i="1"/>
  <c r="E13" i="62" s="1"/>
  <c r="G29" i="1"/>
  <c r="D13" i="62" s="1"/>
  <c r="P27" i="1"/>
  <c r="G12" i="62" s="1"/>
  <c r="M27" i="1"/>
  <c r="F12" i="62" s="1"/>
  <c r="J27" i="1"/>
  <c r="E12" i="62" s="1"/>
  <c r="G27" i="1"/>
  <c r="D12" i="62" s="1"/>
  <c r="P23" i="1"/>
  <c r="G8" i="62" s="1"/>
  <c r="G14" i="62" s="1"/>
  <c r="M23" i="1"/>
  <c r="F8" i="62" s="1"/>
  <c r="F14" i="62" s="1"/>
  <c r="J23" i="1"/>
  <c r="E8" i="62" s="1"/>
  <c r="E14" i="62" s="1"/>
  <c r="G23" i="1"/>
  <c r="D8" i="62" s="1"/>
  <c r="D14" i="62" s="1"/>
  <c r="M21" i="1"/>
  <c r="P21" i="1"/>
  <c r="J21" i="1"/>
  <c r="G21" i="1"/>
  <c r="P20" i="1"/>
  <c r="M20" i="1"/>
  <c r="J20" i="1"/>
  <c r="G20" i="1"/>
  <c r="P19" i="1"/>
  <c r="M19" i="1"/>
  <c r="J19" i="1"/>
  <c r="G19" i="1"/>
  <c r="P18" i="1"/>
  <c r="M18" i="1"/>
  <c r="J18" i="1"/>
  <c r="G18" i="1"/>
  <c r="M17" i="1"/>
  <c r="P17" i="1"/>
  <c r="J17" i="1"/>
  <c r="G17" i="1"/>
  <c r="P16" i="1"/>
  <c r="M16" i="1"/>
  <c r="J16" i="1"/>
  <c r="G16" i="1"/>
  <c r="P15" i="1"/>
  <c r="M15" i="1"/>
  <c r="J15" i="1"/>
  <c r="G15" i="1"/>
  <c r="P14" i="1"/>
  <c r="M14" i="1"/>
  <c r="J14" i="1"/>
  <c r="G14" i="1"/>
  <c r="P13" i="1"/>
  <c r="M13" i="1"/>
  <c r="J13" i="1"/>
  <c r="G13" i="1"/>
  <c r="P12" i="1"/>
  <c r="M12" i="1"/>
  <c r="J12" i="1"/>
  <c r="G12" i="1"/>
  <c r="P11" i="1"/>
  <c r="M11" i="1"/>
  <c r="G11" i="1"/>
  <c r="J11" i="1"/>
  <c r="P10" i="1"/>
  <c r="K34" i="61" s="1"/>
  <c r="M10" i="1"/>
  <c r="I34" i="61" s="1"/>
  <c r="J10" i="1"/>
  <c r="G34" i="61" s="1"/>
  <c r="G10" i="1"/>
  <c r="E34" i="61" s="1"/>
  <c r="M8" i="1"/>
  <c r="J8" i="1"/>
  <c r="G8" i="1"/>
  <c r="H35" i="5"/>
  <c r="H34" i="5"/>
  <c r="H33" i="5"/>
  <c r="H31" i="5"/>
  <c r="H30" i="5"/>
  <c r="H26" i="5"/>
  <c r="H25" i="5"/>
  <c r="H23" i="5"/>
  <c r="H22" i="5"/>
  <c r="H21" i="5"/>
  <c r="H20" i="5"/>
  <c r="H19" i="5"/>
  <c r="H18" i="5"/>
  <c r="H17" i="5"/>
  <c r="H16" i="5"/>
  <c r="H15" i="5"/>
  <c r="H14" i="5"/>
  <c r="H24" i="5"/>
  <c r="N24" i="26"/>
  <c r="K24" i="38"/>
  <c r="I24" i="38"/>
  <c r="V47" i="38"/>
  <c r="V46" i="38"/>
  <c r="V45" i="38"/>
  <c r="V44" i="38"/>
  <c r="V43" i="38"/>
  <c r="V42" i="38"/>
  <c r="V41" i="38"/>
  <c r="V39" i="38"/>
  <c r="V38" i="38"/>
  <c r="V37" i="38"/>
  <c r="V33" i="38"/>
  <c r="V31" i="38"/>
  <c r="V30" i="38"/>
  <c r="V29" i="38"/>
  <c r="V28" i="38"/>
  <c r="V27" i="38"/>
  <c r="V26" i="38"/>
  <c r="U47" i="38"/>
  <c r="U46" i="38"/>
  <c r="U45" i="38"/>
  <c r="U44" i="38"/>
  <c r="U43" i="38"/>
  <c r="U42" i="38"/>
  <c r="U41" i="38"/>
  <c r="U39" i="38"/>
  <c r="U38" i="38"/>
  <c r="U37" i="38"/>
  <c r="U33" i="38"/>
  <c r="U31" i="38"/>
  <c r="U30" i="38"/>
  <c r="U29" i="38"/>
  <c r="U28" i="38"/>
  <c r="U27" i="38"/>
  <c r="U26" i="38"/>
  <c r="T47" i="38"/>
  <c r="T46" i="38"/>
  <c r="T45" i="38"/>
  <c r="T44" i="38"/>
  <c r="T43" i="38"/>
  <c r="T42" i="38"/>
  <c r="T41" i="38"/>
  <c r="T39" i="38"/>
  <c r="T38" i="38"/>
  <c r="T37" i="38"/>
  <c r="T33" i="38"/>
  <c r="T31" i="38"/>
  <c r="T30" i="38"/>
  <c r="T29" i="38"/>
  <c r="T28" i="38"/>
  <c r="T27" i="38"/>
  <c r="T26" i="38"/>
  <c r="S47" i="38"/>
  <c r="S46" i="38"/>
  <c r="S45" i="38"/>
  <c r="S44" i="38"/>
  <c r="S43" i="38"/>
  <c r="S42" i="38"/>
  <c r="S41" i="38"/>
  <c r="S39" i="38"/>
  <c r="S38" i="38"/>
  <c r="S37" i="38"/>
  <c r="S33" i="38"/>
  <c r="S31" i="38"/>
  <c r="S30" i="38"/>
  <c r="S29" i="38"/>
  <c r="S28" i="38"/>
  <c r="S27" i="38"/>
  <c r="S26" i="38"/>
  <c r="R47" i="38"/>
  <c r="R46" i="38"/>
  <c r="R45" i="38"/>
  <c r="R44" i="38"/>
  <c r="R43" i="38"/>
  <c r="R42" i="38"/>
  <c r="R41" i="38"/>
  <c r="R39" i="38"/>
  <c r="R38" i="38"/>
  <c r="R37" i="38"/>
  <c r="R33" i="38"/>
  <c r="R31" i="38"/>
  <c r="R30" i="38"/>
  <c r="R29" i="38"/>
  <c r="R28" i="38"/>
  <c r="R27" i="38"/>
  <c r="V20" i="38"/>
  <c r="V19" i="38"/>
  <c r="V18" i="38"/>
  <c r="V17" i="38"/>
  <c r="V16" i="38"/>
  <c r="V15" i="38"/>
  <c r="V13" i="38"/>
  <c r="V12" i="38"/>
  <c r="V11" i="38"/>
  <c r="V10" i="38"/>
  <c r="U20" i="38"/>
  <c r="U19" i="38"/>
  <c r="U18" i="38"/>
  <c r="U17" i="38"/>
  <c r="U16" i="38"/>
  <c r="U15" i="38"/>
  <c r="U13" i="38"/>
  <c r="U12" i="38"/>
  <c r="U11" i="38"/>
  <c r="U10" i="38"/>
  <c r="T20" i="38"/>
  <c r="T19" i="38"/>
  <c r="T18" i="38"/>
  <c r="T17" i="38"/>
  <c r="T16" i="38"/>
  <c r="T15" i="38"/>
  <c r="T13" i="38"/>
  <c r="T12" i="38"/>
  <c r="T11" i="38"/>
  <c r="T10" i="38"/>
  <c r="S20" i="38"/>
  <c r="S19" i="38"/>
  <c r="S18" i="38"/>
  <c r="S17" i="38"/>
  <c r="S16" i="38"/>
  <c r="S15" i="38"/>
  <c r="S13" i="38"/>
  <c r="S12" i="38"/>
  <c r="S11" i="38"/>
  <c r="S10" i="38"/>
  <c r="Q47" i="38"/>
  <c r="Q46" i="38"/>
  <c r="Q45" i="38"/>
  <c r="Q44" i="38"/>
  <c r="Q43" i="38"/>
  <c r="Q42" i="38"/>
  <c r="Q41" i="38"/>
  <c r="Q39" i="38"/>
  <c r="Q38" i="38"/>
  <c r="Q37" i="38"/>
  <c r="Q33" i="38"/>
  <c r="Q31" i="38"/>
  <c r="Q30" i="38"/>
  <c r="Q29" i="38"/>
  <c r="Q28" i="38"/>
  <c r="Q27" i="38"/>
  <c r="P47" i="38"/>
  <c r="P46" i="38"/>
  <c r="P45" i="38"/>
  <c r="P44" i="38"/>
  <c r="P43" i="38"/>
  <c r="P42" i="38"/>
  <c r="P41" i="38"/>
  <c r="P39" i="38"/>
  <c r="P38" i="38"/>
  <c r="P37" i="38"/>
  <c r="P33" i="38"/>
  <c r="P31" i="38"/>
  <c r="P30" i="38"/>
  <c r="P29" i="38"/>
  <c r="P28" i="38"/>
  <c r="P27" i="38"/>
  <c r="O47" i="38"/>
  <c r="O46" i="38"/>
  <c r="O45" i="38"/>
  <c r="O44" i="38"/>
  <c r="O43" i="38"/>
  <c r="O42" i="38"/>
  <c r="O41" i="38"/>
  <c r="O39" i="38"/>
  <c r="O38" i="38"/>
  <c r="O37" i="38"/>
  <c r="O33" i="38"/>
  <c r="O31" i="38"/>
  <c r="O30" i="38"/>
  <c r="O29" i="38"/>
  <c r="O28" i="38"/>
  <c r="O27" i="38"/>
  <c r="C9" i="38"/>
  <c r="C189" i="38" s="1"/>
  <c r="D9" i="38"/>
  <c r="D189" i="38" s="1"/>
  <c r="E9" i="38"/>
  <c r="E189" i="38" s="1"/>
  <c r="F9" i="38"/>
  <c r="F189" i="38" s="1"/>
  <c r="G9" i="38"/>
  <c r="G189" i="38" s="1"/>
  <c r="H9" i="38"/>
  <c r="H189" i="38" s="1"/>
  <c r="I9" i="38"/>
  <c r="I189" i="38" s="1"/>
  <c r="J9" i="38"/>
  <c r="J189" i="38" s="1"/>
  <c r="R8" i="52"/>
  <c r="R7" i="52"/>
  <c r="A57" i="42"/>
  <c r="A56" i="42"/>
  <c r="A55" i="42"/>
  <c r="A54" i="42"/>
  <c r="A53" i="42"/>
  <c r="A52" i="42"/>
  <c r="A51" i="42"/>
  <c r="A50" i="42"/>
  <c r="A49" i="42"/>
  <c r="A48" i="42"/>
  <c r="A47" i="42"/>
  <c r="A46" i="42"/>
  <c r="A45" i="42"/>
  <c r="A44" i="42"/>
  <c r="A43" i="42"/>
  <c r="A42" i="42"/>
  <c r="A41" i="42"/>
  <c r="A40" i="42"/>
  <c r="A39" i="42"/>
  <c r="A38" i="42"/>
  <c r="D57" i="42"/>
  <c r="C57" i="42"/>
  <c r="D56" i="42"/>
  <c r="C56" i="42"/>
  <c r="D55" i="42"/>
  <c r="C55" i="42"/>
  <c r="D54" i="42"/>
  <c r="C54" i="42"/>
  <c r="D53" i="42"/>
  <c r="C53" i="42"/>
  <c r="D52" i="42"/>
  <c r="C52" i="42"/>
  <c r="D51" i="42"/>
  <c r="C51" i="42"/>
  <c r="D50" i="42"/>
  <c r="C50" i="42"/>
  <c r="D49" i="42"/>
  <c r="C49" i="42"/>
  <c r="D48" i="42"/>
  <c r="C48" i="42"/>
  <c r="D47" i="42"/>
  <c r="C47" i="42"/>
  <c r="D46" i="42"/>
  <c r="C46" i="42"/>
  <c r="D45" i="42"/>
  <c r="C45" i="42"/>
  <c r="D44" i="42"/>
  <c r="C44" i="42"/>
  <c r="D43" i="42"/>
  <c r="C43" i="42"/>
  <c r="D42" i="42"/>
  <c r="C42" i="42"/>
  <c r="D41" i="42"/>
  <c r="C41" i="42"/>
  <c r="D40" i="42"/>
  <c r="C40" i="42"/>
  <c r="D39" i="42"/>
  <c r="C39" i="42"/>
  <c r="C38" i="42"/>
  <c r="D38" i="42"/>
  <c r="M28" i="42"/>
  <c r="L28" i="42"/>
  <c r="P28" i="42"/>
  <c r="O28" i="42"/>
  <c r="O33" i="42" s="1"/>
  <c r="J28" i="42"/>
  <c r="I28" i="42"/>
  <c r="E27" i="42"/>
  <c r="H27" i="42" s="1"/>
  <c r="K27" i="42" s="1"/>
  <c r="N27" i="42" s="1"/>
  <c r="Q27" i="42" s="1"/>
  <c r="E26" i="42"/>
  <c r="H26" i="42" s="1"/>
  <c r="K26" i="42" s="1"/>
  <c r="N26" i="42" s="1"/>
  <c r="Q26" i="42" s="1"/>
  <c r="E25" i="42"/>
  <c r="H25" i="42" s="1"/>
  <c r="K25" i="42" s="1"/>
  <c r="N25" i="42" s="1"/>
  <c r="Q25" i="42" s="1"/>
  <c r="E24" i="42"/>
  <c r="H24" i="42" s="1"/>
  <c r="K24" i="42" s="1"/>
  <c r="N24" i="42" s="1"/>
  <c r="Q24" i="42" s="1"/>
  <c r="E23" i="42"/>
  <c r="H23" i="42" s="1"/>
  <c r="K23" i="42" s="1"/>
  <c r="N23" i="42" s="1"/>
  <c r="Q23" i="42" s="1"/>
  <c r="E22" i="42"/>
  <c r="H22" i="42" s="1"/>
  <c r="K22" i="42" s="1"/>
  <c r="N22" i="42" s="1"/>
  <c r="Q22" i="42" s="1"/>
  <c r="E21" i="42"/>
  <c r="H21" i="42" s="1"/>
  <c r="K21" i="42" s="1"/>
  <c r="N21" i="42" s="1"/>
  <c r="Q21" i="42" s="1"/>
  <c r="E20" i="42"/>
  <c r="H20" i="42" s="1"/>
  <c r="K20" i="42" s="1"/>
  <c r="N20" i="42" s="1"/>
  <c r="E19" i="42"/>
  <c r="H19" i="42" s="1"/>
  <c r="K19" i="42" s="1"/>
  <c r="N19" i="42" s="1"/>
  <c r="Q19" i="42" s="1"/>
  <c r="E18" i="42"/>
  <c r="H18" i="42" s="1"/>
  <c r="E17" i="42"/>
  <c r="H17" i="42" s="1"/>
  <c r="K17" i="42" s="1"/>
  <c r="N17" i="42" s="1"/>
  <c r="Q17" i="42" s="1"/>
  <c r="E16" i="42"/>
  <c r="H16" i="42" s="1"/>
  <c r="K16" i="42" s="1"/>
  <c r="N16" i="42" s="1"/>
  <c r="Q16" i="42" s="1"/>
  <c r="E15" i="42"/>
  <c r="H15" i="42" s="1"/>
  <c r="K15" i="42" s="1"/>
  <c r="N15" i="42" s="1"/>
  <c r="Q15" i="42" s="1"/>
  <c r="E14" i="42"/>
  <c r="H14" i="42" s="1"/>
  <c r="K14" i="42" s="1"/>
  <c r="N14" i="42" s="1"/>
  <c r="Q14" i="42" s="1"/>
  <c r="E13" i="42"/>
  <c r="H13" i="42" s="1"/>
  <c r="K13" i="42" s="1"/>
  <c r="N13" i="42" s="1"/>
  <c r="Q13" i="42" s="1"/>
  <c r="E12" i="42"/>
  <c r="H12" i="42" s="1"/>
  <c r="K12" i="42" s="1"/>
  <c r="N12" i="42" s="1"/>
  <c r="Q12" i="42" s="1"/>
  <c r="E11" i="42"/>
  <c r="H11" i="42" s="1"/>
  <c r="K11" i="42" s="1"/>
  <c r="N11" i="42" s="1"/>
  <c r="Q11" i="42" s="1"/>
  <c r="E10" i="42"/>
  <c r="H10" i="42" s="1"/>
  <c r="K10" i="42" s="1"/>
  <c r="N10" i="42" s="1"/>
  <c r="Q10" i="42" s="1"/>
  <c r="E9" i="42"/>
  <c r="H9" i="42" s="1"/>
  <c r="K9" i="42" s="1"/>
  <c r="N9" i="42" s="1"/>
  <c r="Q9" i="42" s="1"/>
  <c r="E8" i="42"/>
  <c r="H8" i="42" s="1"/>
  <c r="K8" i="42" s="1"/>
  <c r="N8" i="42" s="1"/>
  <c r="Q8" i="42" s="1"/>
  <c r="G28" i="42"/>
  <c r="F28" i="42"/>
  <c r="D28" i="42"/>
  <c r="C28" i="42"/>
  <c r="B28" i="42"/>
  <c r="J49" i="40"/>
  <c r="P40" i="40"/>
  <c r="I49" i="40"/>
  <c r="G49" i="40"/>
  <c r="E49" i="40"/>
  <c r="D49" i="40"/>
  <c r="C40" i="40"/>
  <c r="M40" i="40" s="1"/>
  <c r="B40" i="40"/>
  <c r="B49" i="40" s="1"/>
  <c r="H44" i="40"/>
  <c r="E44" i="40"/>
  <c r="D44" i="40"/>
  <c r="C23" i="40"/>
  <c r="C44" i="40" s="1"/>
  <c r="B23" i="40"/>
  <c r="B44" i="40" s="1"/>
  <c r="L10" i="40"/>
  <c r="M10" i="40"/>
  <c r="N10" i="40"/>
  <c r="O10" i="40"/>
  <c r="P10" i="40"/>
  <c r="Q10" i="40"/>
  <c r="R10" i="40"/>
  <c r="S10" i="40"/>
  <c r="L11" i="40"/>
  <c r="M11" i="40"/>
  <c r="N11" i="40"/>
  <c r="O11" i="40"/>
  <c r="P11" i="40"/>
  <c r="Q11" i="40"/>
  <c r="R11" i="40"/>
  <c r="S11" i="40"/>
  <c r="L12" i="40"/>
  <c r="M12" i="40"/>
  <c r="N12" i="40"/>
  <c r="O12" i="40"/>
  <c r="P12" i="40"/>
  <c r="Q12" i="40"/>
  <c r="R12" i="40"/>
  <c r="S12" i="40"/>
  <c r="L13" i="40"/>
  <c r="M13" i="40"/>
  <c r="N13" i="40"/>
  <c r="O13" i="40"/>
  <c r="P13" i="40"/>
  <c r="Q13" i="40"/>
  <c r="R13" i="40"/>
  <c r="S13" i="40"/>
  <c r="L14" i="40"/>
  <c r="M14" i="40"/>
  <c r="N14" i="40"/>
  <c r="O14" i="40"/>
  <c r="P14" i="40"/>
  <c r="Q14" i="40"/>
  <c r="R14" i="40"/>
  <c r="S14" i="40"/>
  <c r="L15" i="40"/>
  <c r="M15" i="40"/>
  <c r="N15" i="40"/>
  <c r="O15" i="40"/>
  <c r="P15" i="40"/>
  <c r="Q15" i="40"/>
  <c r="R15" i="40"/>
  <c r="S15" i="40"/>
  <c r="L16" i="40"/>
  <c r="M16" i="40"/>
  <c r="N16" i="40"/>
  <c r="O16" i="40"/>
  <c r="P16" i="40"/>
  <c r="Q16" i="40"/>
  <c r="R16" i="40"/>
  <c r="S16" i="40"/>
  <c r="L17" i="40"/>
  <c r="M17" i="40"/>
  <c r="N17" i="40"/>
  <c r="O17" i="40"/>
  <c r="P17" i="40"/>
  <c r="Q17" i="40"/>
  <c r="R17" i="40"/>
  <c r="S17" i="40"/>
  <c r="L18" i="40"/>
  <c r="M18" i="40"/>
  <c r="N18" i="40"/>
  <c r="O18" i="40"/>
  <c r="P18" i="40"/>
  <c r="Q18" i="40"/>
  <c r="R18" i="40"/>
  <c r="S18" i="40"/>
  <c r="L19" i="40"/>
  <c r="M19" i="40"/>
  <c r="N19" i="40"/>
  <c r="O19" i="40"/>
  <c r="P19" i="40"/>
  <c r="Q19" i="40"/>
  <c r="R19" i="40"/>
  <c r="S19" i="40"/>
  <c r="L20" i="40"/>
  <c r="M20" i="40"/>
  <c r="N20" i="40"/>
  <c r="O20" i="40"/>
  <c r="P20" i="40"/>
  <c r="Q20" i="40"/>
  <c r="R20" i="40"/>
  <c r="S20" i="40"/>
  <c r="L21" i="40"/>
  <c r="M21" i="40"/>
  <c r="N21" i="40"/>
  <c r="O21" i="40"/>
  <c r="P21" i="40"/>
  <c r="Q21" i="40"/>
  <c r="R21" i="40"/>
  <c r="S21" i="40"/>
  <c r="L22" i="40"/>
  <c r="M22" i="40"/>
  <c r="N22" i="40"/>
  <c r="O22" i="40"/>
  <c r="P22" i="40"/>
  <c r="Q22" i="40"/>
  <c r="R22" i="40"/>
  <c r="S22" i="40"/>
  <c r="L24" i="40"/>
  <c r="M24" i="40"/>
  <c r="N24" i="40"/>
  <c r="O24" i="40"/>
  <c r="P24" i="40"/>
  <c r="Q24" i="40"/>
  <c r="R24" i="40"/>
  <c r="S24" i="40"/>
  <c r="L25" i="40"/>
  <c r="M25" i="40"/>
  <c r="N25" i="40"/>
  <c r="O25" i="40"/>
  <c r="P25" i="40"/>
  <c r="Q25" i="40"/>
  <c r="R25" i="40"/>
  <c r="S25" i="40"/>
  <c r="L26" i="40"/>
  <c r="M26" i="40"/>
  <c r="N26" i="40"/>
  <c r="O26" i="40"/>
  <c r="P26" i="40"/>
  <c r="Q26" i="40"/>
  <c r="R26" i="40"/>
  <c r="S26" i="40"/>
  <c r="L27" i="40"/>
  <c r="M27" i="40"/>
  <c r="N27" i="40"/>
  <c r="O27" i="40"/>
  <c r="P27" i="40"/>
  <c r="Q27" i="40"/>
  <c r="R27" i="40"/>
  <c r="S27" i="40"/>
  <c r="L28" i="40"/>
  <c r="M28" i="40"/>
  <c r="N28" i="40"/>
  <c r="O28" i="40"/>
  <c r="P28" i="40"/>
  <c r="Q28" i="40"/>
  <c r="R28" i="40"/>
  <c r="S28" i="40"/>
  <c r="L29" i="40"/>
  <c r="M29" i="40"/>
  <c r="N29" i="40"/>
  <c r="O29" i="40"/>
  <c r="P29" i="40"/>
  <c r="Q29" i="40"/>
  <c r="R29" i="40"/>
  <c r="S29" i="40"/>
  <c r="L30" i="40"/>
  <c r="M30" i="40"/>
  <c r="N30" i="40"/>
  <c r="O30" i="40"/>
  <c r="P30" i="40"/>
  <c r="Q30" i="40"/>
  <c r="R30" i="40"/>
  <c r="S30" i="40"/>
  <c r="L31" i="40"/>
  <c r="M31" i="40"/>
  <c r="N31" i="40"/>
  <c r="O31" i="40"/>
  <c r="P31" i="40"/>
  <c r="Q31" i="40"/>
  <c r="R31" i="40"/>
  <c r="S31" i="40"/>
  <c r="L32" i="40"/>
  <c r="M32" i="40"/>
  <c r="N32" i="40"/>
  <c r="O32" i="40"/>
  <c r="P32" i="40"/>
  <c r="Q32" i="40"/>
  <c r="R32" i="40"/>
  <c r="S32" i="40"/>
  <c r="L33" i="40"/>
  <c r="M33" i="40"/>
  <c r="N33" i="40"/>
  <c r="O33" i="40"/>
  <c r="P33" i="40"/>
  <c r="Q33" i="40"/>
  <c r="R33" i="40"/>
  <c r="S33" i="40"/>
  <c r="L34" i="40"/>
  <c r="M34" i="40"/>
  <c r="N34" i="40"/>
  <c r="O34" i="40"/>
  <c r="P34" i="40"/>
  <c r="Q34" i="40"/>
  <c r="R34" i="40"/>
  <c r="S34" i="40"/>
  <c r="L35" i="40"/>
  <c r="M35" i="40"/>
  <c r="N35" i="40"/>
  <c r="O35" i="40"/>
  <c r="P35" i="40"/>
  <c r="Q35" i="40"/>
  <c r="R35" i="40"/>
  <c r="S35" i="40"/>
  <c r="L36" i="40"/>
  <c r="M36" i="40"/>
  <c r="N36" i="40"/>
  <c r="O36" i="40"/>
  <c r="P36" i="40"/>
  <c r="Q36" i="40"/>
  <c r="R36" i="40"/>
  <c r="S36" i="40"/>
  <c r="L37" i="40"/>
  <c r="M37" i="40"/>
  <c r="N37" i="40"/>
  <c r="O37" i="40"/>
  <c r="P37" i="40"/>
  <c r="Q37" i="40"/>
  <c r="R37" i="40"/>
  <c r="S37" i="40"/>
  <c r="L38" i="40"/>
  <c r="M38" i="40"/>
  <c r="N38" i="40"/>
  <c r="O38" i="40"/>
  <c r="P38" i="40"/>
  <c r="Q38" i="40"/>
  <c r="R38" i="40"/>
  <c r="S38" i="40"/>
  <c r="L39" i="40"/>
  <c r="M39" i="40"/>
  <c r="N39" i="40"/>
  <c r="O39" i="40"/>
  <c r="P39" i="40"/>
  <c r="Q39" i="40"/>
  <c r="R39" i="40"/>
  <c r="S39" i="40"/>
  <c r="S9" i="40"/>
  <c r="R9" i="40"/>
  <c r="Q9" i="40"/>
  <c r="P9" i="40"/>
  <c r="O9" i="40"/>
  <c r="N9" i="40"/>
  <c r="M9" i="40"/>
  <c r="L9" i="40"/>
  <c r="S8" i="40"/>
  <c r="R8" i="40"/>
  <c r="Q8" i="40"/>
  <c r="P8" i="40"/>
  <c r="O8" i="40"/>
  <c r="N8" i="40"/>
  <c r="M8" i="40"/>
  <c r="L8" i="40"/>
  <c r="J20" i="39"/>
  <c r="F20" i="39"/>
  <c r="F16" i="39"/>
  <c r="L19" i="39"/>
  <c r="L18" i="39"/>
  <c r="L17" i="39"/>
  <c r="L15" i="39"/>
  <c r="L14" i="39"/>
  <c r="L13" i="39"/>
  <c r="L12" i="39"/>
  <c r="L11" i="39"/>
  <c r="L10" i="39"/>
  <c r="L9" i="39"/>
  <c r="L8" i="39"/>
  <c r="M19" i="39"/>
  <c r="M18" i="39"/>
  <c r="M17" i="39"/>
  <c r="M15" i="39"/>
  <c r="M14" i="39"/>
  <c r="M13" i="39"/>
  <c r="M12" i="39"/>
  <c r="M11" i="39"/>
  <c r="M10" i="39"/>
  <c r="M9" i="39"/>
  <c r="M8" i="39"/>
  <c r="M7" i="39"/>
  <c r="N19" i="39"/>
  <c r="N18" i="39"/>
  <c r="N17" i="39"/>
  <c r="N15" i="39"/>
  <c r="N14" i="39"/>
  <c r="N13" i="39"/>
  <c r="N12" i="39"/>
  <c r="N11" i="39"/>
  <c r="N10" i="39"/>
  <c r="N9" i="39"/>
  <c r="N8" i="39"/>
  <c r="N7" i="39"/>
  <c r="O19" i="39"/>
  <c r="O18" i="39"/>
  <c r="O17" i="39"/>
  <c r="O15" i="39"/>
  <c r="O14" i="39"/>
  <c r="O13" i="39"/>
  <c r="O12" i="39"/>
  <c r="O11" i="39"/>
  <c r="O10" i="39"/>
  <c r="O9" i="39"/>
  <c r="O8" i="39"/>
  <c r="O7" i="39"/>
  <c r="P19" i="39"/>
  <c r="P18" i="39"/>
  <c r="P17" i="39"/>
  <c r="P15" i="39"/>
  <c r="P14" i="39"/>
  <c r="P13" i="39"/>
  <c r="P12" i="39"/>
  <c r="P11" i="39"/>
  <c r="P10" i="39"/>
  <c r="P9" i="39"/>
  <c r="P8" i="39"/>
  <c r="P7" i="39"/>
  <c r="Q19" i="39"/>
  <c r="Q18" i="39"/>
  <c r="Q17" i="39"/>
  <c r="Q15" i="39"/>
  <c r="Q14" i="39"/>
  <c r="Q13" i="39"/>
  <c r="Q12" i="39"/>
  <c r="Q11" i="39"/>
  <c r="Q10" i="39"/>
  <c r="Q9" i="39"/>
  <c r="Q8" i="39"/>
  <c r="Q7" i="39"/>
  <c r="J16" i="39"/>
  <c r="S19" i="39"/>
  <c r="S18" i="39"/>
  <c r="S17" i="39"/>
  <c r="S15" i="39"/>
  <c r="S14" i="39"/>
  <c r="S13" i="39"/>
  <c r="S12" i="39"/>
  <c r="S11" i="39"/>
  <c r="S10" i="39"/>
  <c r="S9" i="39"/>
  <c r="S8" i="39"/>
  <c r="S7" i="39"/>
  <c r="R19" i="39"/>
  <c r="R18" i="39"/>
  <c r="R17" i="39"/>
  <c r="R15" i="39"/>
  <c r="R14" i="39"/>
  <c r="R13" i="39"/>
  <c r="R12" i="39"/>
  <c r="R11" i="39"/>
  <c r="R10" i="39"/>
  <c r="R9" i="39"/>
  <c r="R8" i="39"/>
  <c r="R7" i="39"/>
  <c r="L7" i="39"/>
  <c r="G16" i="39"/>
  <c r="H16" i="39"/>
  <c r="I16" i="39"/>
  <c r="G20" i="39"/>
  <c r="H20" i="39"/>
  <c r="I20" i="39"/>
  <c r="K9" i="38"/>
  <c r="K189" i="38" s="1"/>
  <c r="H14" i="38"/>
  <c r="H194" i="38" s="1"/>
  <c r="I14" i="38"/>
  <c r="I194" i="38" s="1"/>
  <c r="J14" i="38"/>
  <c r="J194" i="38" s="1"/>
  <c r="K14" i="38"/>
  <c r="K194" i="38" s="1"/>
  <c r="H24" i="38"/>
  <c r="J24" i="38"/>
  <c r="H25" i="38"/>
  <c r="H205" i="38" s="1"/>
  <c r="I25" i="38"/>
  <c r="I205" i="38" s="1"/>
  <c r="J25" i="38"/>
  <c r="J205" i="38" s="1"/>
  <c r="K25" i="38"/>
  <c r="K205" i="38" s="1"/>
  <c r="H32" i="38"/>
  <c r="H212" i="38" s="1"/>
  <c r="I32" i="38"/>
  <c r="I212" i="38" s="1"/>
  <c r="J32" i="38"/>
  <c r="J212" i="38" s="1"/>
  <c r="K32" i="38"/>
  <c r="K212" i="38" s="1"/>
  <c r="H40" i="38"/>
  <c r="H220" i="38" s="1"/>
  <c r="I40" i="38"/>
  <c r="I220" i="38" s="1"/>
  <c r="J40" i="38"/>
  <c r="J220" i="38" s="1"/>
  <c r="K40" i="38"/>
  <c r="K220" i="38" s="1"/>
  <c r="G32" i="38"/>
  <c r="G212" i="38" s="1"/>
  <c r="G40" i="38"/>
  <c r="G220" i="38" s="1"/>
  <c r="Q17" i="45"/>
  <c r="P17" i="45"/>
  <c r="O17" i="45"/>
  <c r="N17" i="45"/>
  <c r="L17" i="45"/>
  <c r="K17" i="45"/>
  <c r="L9" i="2"/>
  <c r="H10" i="6"/>
  <c r="I20" i="45"/>
  <c r="F11" i="26" s="1"/>
  <c r="Y11" i="26" s="1"/>
  <c r="H20" i="45"/>
  <c r="E11" i="26" s="1"/>
  <c r="G20" i="45"/>
  <c r="D11" i="26" s="1"/>
  <c r="W11" i="26" s="1"/>
  <c r="F20" i="45"/>
  <c r="C11" i="26" s="1"/>
  <c r="V11" i="26" s="1"/>
  <c r="E20" i="45"/>
  <c r="B11" i="26" s="1"/>
  <c r="U11" i="26" s="1"/>
  <c r="D20" i="45"/>
  <c r="C20" i="45"/>
  <c r="K20" i="45" s="1"/>
  <c r="O18" i="45"/>
  <c r="N18" i="45"/>
  <c r="L18" i="45"/>
  <c r="K18" i="45"/>
  <c r="O13" i="45"/>
  <c r="N13" i="45"/>
  <c r="L13" i="45"/>
  <c r="K13" i="45"/>
  <c r="O12" i="45"/>
  <c r="N12" i="45"/>
  <c r="L12" i="45"/>
  <c r="K12" i="45"/>
  <c r="O11" i="45"/>
  <c r="N11" i="45"/>
  <c r="L11" i="45"/>
  <c r="K11" i="45"/>
  <c r="P18" i="45"/>
  <c r="P13" i="45"/>
  <c r="P12" i="45"/>
  <c r="P11" i="45"/>
  <c r="Q18" i="45"/>
  <c r="Q13" i="45"/>
  <c r="Q12" i="45"/>
  <c r="Q11" i="45"/>
  <c r="Q23" i="40"/>
  <c r="H41" i="40"/>
  <c r="S40" i="40"/>
  <c r="O23" i="40"/>
  <c r="O40" i="40"/>
  <c r="L7" i="37"/>
  <c r="K7" i="37"/>
  <c r="O7" i="45"/>
  <c r="R7" i="51"/>
  <c r="R9" i="51"/>
  <c r="L7" i="48"/>
  <c r="K7" i="48"/>
  <c r="L7" i="45"/>
  <c r="K7" i="45"/>
  <c r="Q7" i="48"/>
  <c r="O7" i="48"/>
  <c r="Q7" i="45"/>
  <c r="M7" i="48"/>
  <c r="P7" i="48"/>
  <c r="N7" i="45"/>
  <c r="P7" i="45"/>
  <c r="R8" i="51"/>
  <c r="E20" i="39"/>
  <c r="D20" i="39"/>
  <c r="C20" i="39"/>
  <c r="B20" i="39"/>
  <c r="E16" i="39"/>
  <c r="D16" i="39"/>
  <c r="D21" i="39" s="1"/>
  <c r="C16" i="39"/>
  <c r="B16" i="39"/>
  <c r="B21" i="39" s="1"/>
  <c r="B23" i="39" s="1"/>
  <c r="F40" i="38"/>
  <c r="F220" i="38" s="1"/>
  <c r="E40" i="38"/>
  <c r="E220" i="38" s="1"/>
  <c r="D40" i="38"/>
  <c r="D220" i="38" s="1"/>
  <c r="C40" i="38"/>
  <c r="F32" i="38"/>
  <c r="F212" i="38" s="1"/>
  <c r="E32" i="38"/>
  <c r="E212" i="38" s="1"/>
  <c r="D32" i="38"/>
  <c r="D212" i="38" s="1"/>
  <c r="C32" i="38"/>
  <c r="C212" i="38" s="1"/>
  <c r="N105" i="30"/>
  <c r="J105" i="30"/>
  <c r="E55" i="14" s="1"/>
  <c r="N91" i="30"/>
  <c r="J91" i="30"/>
  <c r="E27" i="14" s="1"/>
  <c r="N72" i="30"/>
  <c r="J72" i="30"/>
  <c r="D55" i="14" s="1"/>
  <c r="N58" i="30"/>
  <c r="J58" i="30"/>
  <c r="D27" i="14" s="1"/>
  <c r="E68" i="30"/>
  <c r="E67" i="30"/>
  <c r="E66" i="30"/>
  <c r="E65" i="30"/>
  <c r="E64" i="30"/>
  <c r="E63" i="30"/>
  <c r="E62" i="30"/>
  <c r="S62" i="30" s="1"/>
  <c r="E61" i="30"/>
  <c r="E60" i="30"/>
  <c r="S60" i="30" s="1"/>
  <c r="E41" i="30"/>
  <c r="M21" i="2"/>
  <c r="L21" i="2"/>
  <c r="H20" i="6"/>
  <c r="H18" i="6"/>
  <c r="H13" i="6"/>
  <c r="H12" i="6"/>
  <c r="H11" i="6"/>
  <c r="C48" i="33" l="1"/>
  <c r="H30" i="59"/>
  <c r="C22" i="1"/>
  <c r="O16" i="39"/>
  <c r="O20" i="39"/>
  <c r="J84" i="14"/>
  <c r="S41" i="30"/>
  <c r="E74" i="30" s="1"/>
  <c r="S74" i="30" s="1"/>
  <c r="E96" i="30"/>
  <c r="S63" i="30"/>
  <c r="S67" i="30"/>
  <c r="E100" i="30" s="1"/>
  <c r="Q67" i="30"/>
  <c r="C100" i="30" s="1"/>
  <c r="Q62" i="30"/>
  <c r="C95" i="30" s="1"/>
  <c r="E99" i="30"/>
  <c r="S66" i="30"/>
  <c r="P16" i="39"/>
  <c r="I54" i="32"/>
  <c r="E102" i="30"/>
  <c r="S69" i="30"/>
  <c r="S55" i="30"/>
  <c r="E88" i="30" s="1"/>
  <c r="S88" i="30" s="1"/>
  <c r="E121" i="30" s="1"/>
  <c r="S121" i="30" s="1"/>
  <c r="E83" i="30"/>
  <c r="S83" i="30" s="1"/>
  <c r="E116" i="30" s="1"/>
  <c r="S116" i="30" s="1"/>
  <c r="S50" i="30"/>
  <c r="S46" i="30"/>
  <c r="E79" i="30" s="1"/>
  <c r="S79" i="30" s="1"/>
  <c r="E112" i="30" s="1"/>
  <c r="S112" i="30" s="1"/>
  <c r="D104" i="30"/>
  <c r="R71" i="30"/>
  <c r="R67" i="30"/>
  <c r="D100" i="30" s="1"/>
  <c r="R63" i="30"/>
  <c r="D96" i="30" s="1"/>
  <c r="Q69" i="30"/>
  <c r="C102" i="30" s="1"/>
  <c r="Q68" i="30"/>
  <c r="C101" i="30" s="1"/>
  <c r="Q64" i="30"/>
  <c r="C97" i="30" s="1"/>
  <c r="D90" i="30"/>
  <c r="R90" i="30" s="1"/>
  <c r="D123" i="30" s="1"/>
  <c r="R123" i="30" s="1"/>
  <c r="R57" i="30"/>
  <c r="R53" i="30"/>
  <c r="D86" i="30" s="1"/>
  <c r="R86" i="30" s="1"/>
  <c r="D119" i="30" s="1"/>
  <c r="R119" i="30" s="1"/>
  <c r="D82" i="30"/>
  <c r="R82" i="30" s="1"/>
  <c r="D115" i="30" s="1"/>
  <c r="R115" i="30" s="1"/>
  <c r="R49" i="30"/>
  <c r="R44" i="30"/>
  <c r="D77" i="30" s="1"/>
  <c r="R77" i="30" s="1"/>
  <c r="D110" i="30" s="1"/>
  <c r="R110" i="30" s="1"/>
  <c r="Q45" i="30"/>
  <c r="C78" i="30" s="1"/>
  <c r="Q78" i="30" s="1"/>
  <c r="C111" i="30" s="1"/>
  <c r="Q57" i="30"/>
  <c r="C90" i="30" s="1"/>
  <c r="Q90" i="30" s="1"/>
  <c r="C123" i="30" s="1"/>
  <c r="Q123" i="30" s="1"/>
  <c r="Q53" i="30"/>
  <c r="C86" i="30" s="1"/>
  <c r="Q86" i="30" s="1"/>
  <c r="C119" i="30" s="1"/>
  <c r="Q119" i="30" s="1"/>
  <c r="Q49" i="30"/>
  <c r="C82" i="30" s="1"/>
  <c r="Q82" i="30" s="1"/>
  <c r="C115" i="30" s="1"/>
  <c r="Q115" i="30" s="1"/>
  <c r="C75" i="30"/>
  <c r="Q75" i="30" s="1"/>
  <c r="C108" i="30" s="1"/>
  <c r="Q108" i="30" s="1"/>
  <c r="Q42" i="30"/>
  <c r="E13" i="58"/>
  <c r="E48" i="33"/>
  <c r="C13" i="58"/>
  <c r="R56" i="30"/>
  <c r="D89" i="30" s="1"/>
  <c r="R89" i="30" s="1"/>
  <c r="D122" i="30" s="1"/>
  <c r="R122" i="30" s="1"/>
  <c r="R52" i="30"/>
  <c r="D85" i="30" s="1"/>
  <c r="R85" i="30" s="1"/>
  <c r="D118" i="30" s="1"/>
  <c r="R118" i="30" s="1"/>
  <c r="R48" i="30"/>
  <c r="D81" i="30" s="1"/>
  <c r="R81" i="30" s="1"/>
  <c r="D114" i="30" s="1"/>
  <c r="R114" i="30" s="1"/>
  <c r="R43" i="30"/>
  <c r="D76" i="30" s="1"/>
  <c r="R76" i="30" s="1"/>
  <c r="D109" i="30" s="1"/>
  <c r="R109" i="30" s="1"/>
  <c r="C46" i="33"/>
  <c r="E97" i="30"/>
  <c r="S64" i="30"/>
  <c r="S71" i="30"/>
  <c r="E104" i="30" s="1"/>
  <c r="E81" i="30"/>
  <c r="S81" i="30" s="1"/>
  <c r="E114" i="30" s="1"/>
  <c r="S114" i="30" s="1"/>
  <c r="S48" i="30"/>
  <c r="S44" i="30"/>
  <c r="E77" i="30" s="1"/>
  <c r="S77" i="30" s="1"/>
  <c r="E110" i="30" s="1"/>
  <c r="S110" i="30" s="1"/>
  <c r="R69" i="30"/>
  <c r="D102" i="30" s="1"/>
  <c r="R65" i="30"/>
  <c r="D98" i="30" s="1"/>
  <c r="D94" i="30"/>
  <c r="R61" i="30"/>
  <c r="Q71" i="30"/>
  <c r="C104" i="30" s="1"/>
  <c r="C99" i="30"/>
  <c r="Q66" i="30"/>
  <c r="Q61" i="30"/>
  <c r="C94" i="30" s="1"/>
  <c r="D80" i="30"/>
  <c r="R80" i="30" s="1"/>
  <c r="R47" i="30"/>
  <c r="R55" i="30"/>
  <c r="D88" i="30" s="1"/>
  <c r="R88" i="30" s="1"/>
  <c r="D121" i="30" s="1"/>
  <c r="R121" i="30" s="1"/>
  <c r="R51" i="30"/>
  <c r="D84" i="30" s="1"/>
  <c r="R84" i="30" s="1"/>
  <c r="D117" i="30" s="1"/>
  <c r="R117" i="30" s="1"/>
  <c r="R46" i="30"/>
  <c r="D79" i="30" s="1"/>
  <c r="R79" i="30" s="1"/>
  <c r="D112" i="30" s="1"/>
  <c r="R112" i="30" s="1"/>
  <c r="D75" i="30"/>
  <c r="R75" i="30" s="1"/>
  <c r="R42" i="30"/>
  <c r="Q43" i="30"/>
  <c r="C76" i="30" s="1"/>
  <c r="Q76" i="30" s="1"/>
  <c r="C109" i="30" s="1"/>
  <c r="Q109" i="30" s="1"/>
  <c r="C88" i="30"/>
  <c r="Q88" i="30" s="1"/>
  <c r="C121" i="30" s="1"/>
  <c r="Q121" i="30" s="1"/>
  <c r="Q55" i="30"/>
  <c r="Q51" i="30"/>
  <c r="C84" i="30" s="1"/>
  <c r="Q84" i="30" s="1"/>
  <c r="C117" i="30" s="1"/>
  <c r="Q117" i="30" s="1"/>
  <c r="C80" i="30"/>
  <c r="Q80" i="30" s="1"/>
  <c r="C113" i="30" s="1"/>
  <c r="Q113" i="30" s="1"/>
  <c r="Q47" i="30"/>
  <c r="D13" i="58"/>
  <c r="D48" i="33"/>
  <c r="E38" i="1"/>
  <c r="K38" i="1"/>
  <c r="S70" i="30"/>
  <c r="E103" i="30" s="1"/>
  <c r="S54" i="30"/>
  <c r="E87" i="30" s="1"/>
  <c r="S87" i="30" s="1"/>
  <c r="E120" i="30" s="1"/>
  <c r="S120" i="30" s="1"/>
  <c r="S49" i="30"/>
  <c r="E82" i="30" s="1"/>
  <c r="S82" i="30" s="1"/>
  <c r="E115" i="30" s="1"/>
  <c r="S115" i="30" s="1"/>
  <c r="E78" i="30"/>
  <c r="S78" i="30" s="1"/>
  <c r="E111" i="30" s="1"/>
  <c r="S45" i="30"/>
  <c r="R70" i="30"/>
  <c r="D103" i="30" s="1"/>
  <c r="D99" i="30"/>
  <c r="R66" i="30"/>
  <c r="R62" i="30"/>
  <c r="D95" i="30" s="1"/>
  <c r="C77" i="30"/>
  <c r="Q77" i="30" s="1"/>
  <c r="C110" i="30" s="1"/>
  <c r="Q110" i="30" s="1"/>
  <c r="Q44" i="30"/>
  <c r="Q56" i="30"/>
  <c r="C89" i="30" s="1"/>
  <c r="Q89" i="30" s="1"/>
  <c r="C122" i="30" s="1"/>
  <c r="Q122" i="30" s="1"/>
  <c r="Q52" i="30"/>
  <c r="C85" i="30" s="1"/>
  <c r="Q85" i="30" s="1"/>
  <c r="C118" i="30" s="1"/>
  <c r="Q118" i="30" s="1"/>
  <c r="Q48" i="30"/>
  <c r="C81" i="30" s="1"/>
  <c r="Q81" i="30" s="1"/>
  <c r="C114" i="30" s="1"/>
  <c r="Q114" i="30" s="1"/>
  <c r="F13" i="58"/>
  <c r="F48" i="33"/>
  <c r="F46" i="33" s="1"/>
  <c r="S68" i="30"/>
  <c r="E101" i="30" s="1"/>
  <c r="E86" i="30"/>
  <c r="S86" i="30" s="1"/>
  <c r="S53" i="30"/>
  <c r="S61" i="30"/>
  <c r="E94" i="30" s="1"/>
  <c r="E98" i="30"/>
  <c r="S65" i="30"/>
  <c r="C33" i="42"/>
  <c r="L33" i="42"/>
  <c r="D54" i="32"/>
  <c r="E90" i="30"/>
  <c r="S90" i="30" s="1"/>
  <c r="S57" i="30"/>
  <c r="S56" i="30"/>
  <c r="E89" i="30" s="1"/>
  <c r="S89" i="30" s="1"/>
  <c r="E122" i="30" s="1"/>
  <c r="S122" i="30" s="1"/>
  <c r="E84" i="30"/>
  <c r="S84" i="30" s="1"/>
  <c r="E117" i="30" s="1"/>
  <c r="S117" i="30" s="1"/>
  <c r="S51" i="30"/>
  <c r="S47" i="30"/>
  <c r="E80" i="30" s="1"/>
  <c r="S80" i="30" s="1"/>
  <c r="E113" i="30" s="1"/>
  <c r="S113" i="30" s="1"/>
  <c r="S43" i="30"/>
  <c r="E76" i="30" s="1"/>
  <c r="S76" i="30" s="1"/>
  <c r="E109" i="30" s="1"/>
  <c r="S109" i="30" s="1"/>
  <c r="B17" i="32"/>
  <c r="D101" i="30"/>
  <c r="R68" i="30"/>
  <c r="R64" i="30"/>
  <c r="D97" i="30" s="1"/>
  <c r="C103" i="30"/>
  <c r="Q70" i="30"/>
  <c r="Q65" i="30"/>
  <c r="C98" i="30" s="1"/>
  <c r="C93" i="30"/>
  <c r="Q60" i="30"/>
  <c r="R54" i="30"/>
  <c r="D87" i="30" s="1"/>
  <c r="R87" i="30" s="1"/>
  <c r="D120" i="30" s="1"/>
  <c r="R120" i="30" s="1"/>
  <c r="R50" i="30"/>
  <c r="D83" i="30" s="1"/>
  <c r="R83" i="30" s="1"/>
  <c r="D116" i="30" s="1"/>
  <c r="R116" i="30" s="1"/>
  <c r="R45" i="30"/>
  <c r="D78" i="30" s="1"/>
  <c r="R78" i="30" s="1"/>
  <c r="D111" i="30" s="1"/>
  <c r="C87" i="30"/>
  <c r="Q87" i="30" s="1"/>
  <c r="Q54" i="30"/>
  <c r="Q50" i="30"/>
  <c r="C83" i="30" s="1"/>
  <c r="Q83" i="30" s="1"/>
  <c r="C116" i="30" s="1"/>
  <c r="Q116" i="30" s="1"/>
  <c r="C79" i="30"/>
  <c r="Q79" i="30" s="1"/>
  <c r="C112" i="30" s="1"/>
  <c r="Q112" i="30" s="1"/>
  <c r="Q46" i="30"/>
  <c r="B13" i="58"/>
  <c r="B48" i="33"/>
  <c r="E119" i="30"/>
  <c r="S119" i="30" s="1"/>
  <c r="E123" i="30"/>
  <c r="S123" i="30" s="1"/>
  <c r="D113" i="30"/>
  <c r="R113" i="30" s="1"/>
  <c r="D108" i="30"/>
  <c r="R108" i="30" s="1"/>
  <c r="E85" i="14"/>
  <c r="C120" i="30"/>
  <c r="Q120" i="30" s="1"/>
  <c r="J88" i="14"/>
  <c r="K88" i="14"/>
  <c r="J26" i="14"/>
  <c r="T57" i="14"/>
  <c r="T53" i="14"/>
  <c r="S53" i="14"/>
  <c r="R61" i="14"/>
  <c r="R51" i="14"/>
  <c r="Q57" i="14"/>
  <c r="Q53" i="14"/>
  <c r="N57" i="14"/>
  <c r="F35" i="38"/>
  <c r="F215" i="38" s="1"/>
  <c r="H21" i="39"/>
  <c r="H23" i="39" s="1"/>
  <c r="N20" i="45"/>
  <c r="G54" i="32"/>
  <c r="T52" i="14"/>
  <c r="S62" i="14"/>
  <c r="R56" i="14"/>
  <c r="Q62" i="14"/>
  <c r="H38" i="1"/>
  <c r="N38" i="1"/>
  <c r="D38" i="61"/>
  <c r="D49" i="61" s="1"/>
  <c r="E21" i="39"/>
  <c r="E23" i="39" s="1"/>
  <c r="Q20" i="45"/>
  <c r="B38" i="1"/>
  <c r="F38" i="1"/>
  <c r="L38" i="1"/>
  <c r="K84" i="14"/>
  <c r="T84" i="14" s="1"/>
  <c r="J79" i="14"/>
  <c r="J80" i="14"/>
  <c r="O56" i="14"/>
  <c r="N53" i="14"/>
  <c r="M62" i="14"/>
  <c r="M52" i="14"/>
  <c r="E89" i="14"/>
  <c r="D84" i="14"/>
  <c r="C81" i="14"/>
  <c r="C38" i="1"/>
  <c r="I38" i="1"/>
  <c r="O38" i="1"/>
  <c r="C220" i="38"/>
  <c r="O220" i="38" s="1"/>
  <c r="U9" i="38"/>
  <c r="Q220" i="38"/>
  <c r="V212" i="38"/>
  <c r="T220" i="38"/>
  <c r="V194" i="38"/>
  <c r="N20" i="39"/>
  <c r="P212" i="38"/>
  <c r="C35" i="38"/>
  <c r="C215" i="38" s="1"/>
  <c r="C228" i="38" s="1"/>
  <c r="S212" i="38"/>
  <c r="H35" i="38"/>
  <c r="H215" i="38" s="1"/>
  <c r="H228" i="38" s="1"/>
  <c r="R32" i="38"/>
  <c r="P36" i="38"/>
  <c r="S40" i="38"/>
  <c r="R220" i="38"/>
  <c r="J35" i="38"/>
  <c r="J215" i="38" s="1"/>
  <c r="V25" i="38"/>
  <c r="T14" i="38"/>
  <c r="T189" i="38"/>
  <c r="H201" i="38"/>
  <c r="D21" i="38"/>
  <c r="O212" i="38"/>
  <c r="T36" i="38"/>
  <c r="G35" i="38"/>
  <c r="G215" i="38" s="1"/>
  <c r="U220" i="38"/>
  <c r="I35" i="38"/>
  <c r="I215" i="38" s="1"/>
  <c r="I228" i="38" s="1"/>
  <c r="T212" i="38"/>
  <c r="U212" i="38"/>
  <c r="K201" i="38"/>
  <c r="G21" i="38"/>
  <c r="C21" i="38"/>
  <c r="T205" i="38"/>
  <c r="S205" i="38"/>
  <c r="V189" i="38"/>
  <c r="J201" i="38"/>
  <c r="F21" i="38"/>
  <c r="D35" i="38"/>
  <c r="D215" i="38" s="1"/>
  <c r="P220" i="38"/>
  <c r="V220" i="38"/>
  <c r="K35" i="38"/>
  <c r="K215" i="38" s="1"/>
  <c r="U194" i="38"/>
  <c r="I201" i="38"/>
  <c r="U189" i="38"/>
  <c r="E21" i="38"/>
  <c r="K53" i="32"/>
  <c r="H54" i="32"/>
  <c r="F54" i="32"/>
  <c r="K30" i="14"/>
  <c r="K87" i="14"/>
  <c r="K21" i="14"/>
  <c r="K78" i="14"/>
  <c r="I21" i="14"/>
  <c r="I78" i="14"/>
  <c r="H54" i="14"/>
  <c r="R55" i="14"/>
  <c r="K54" i="14"/>
  <c r="K81" i="14"/>
  <c r="J89" i="14"/>
  <c r="I85" i="14"/>
  <c r="H58" i="14"/>
  <c r="R59" i="14"/>
  <c r="H78" i="14"/>
  <c r="H49" i="14"/>
  <c r="R50" i="14"/>
  <c r="H79" i="14"/>
  <c r="H88" i="14"/>
  <c r="R60" i="14"/>
  <c r="I88" i="14"/>
  <c r="S60" i="14"/>
  <c r="T60" i="14"/>
  <c r="T61" i="14"/>
  <c r="T51" i="14"/>
  <c r="K90" i="14"/>
  <c r="K80" i="14"/>
  <c r="S57" i="14"/>
  <c r="J30" i="14"/>
  <c r="J87" i="14"/>
  <c r="J21" i="14"/>
  <c r="T22" i="14"/>
  <c r="I89" i="14"/>
  <c r="S61" i="14"/>
  <c r="I79" i="14"/>
  <c r="S51" i="14"/>
  <c r="I90" i="14"/>
  <c r="R57" i="14"/>
  <c r="R53" i="14"/>
  <c r="H30" i="14"/>
  <c r="H87" i="14"/>
  <c r="H26" i="14"/>
  <c r="H84" i="14"/>
  <c r="H21" i="14"/>
  <c r="Q61" i="14"/>
  <c r="I30" i="14"/>
  <c r="I54" i="14"/>
  <c r="S55" i="14"/>
  <c r="J83" i="14"/>
  <c r="J54" i="14"/>
  <c r="T55" i="14"/>
  <c r="K85" i="14"/>
  <c r="J58" i="14"/>
  <c r="T59" i="14"/>
  <c r="J78" i="14"/>
  <c r="J49" i="14"/>
  <c r="T50" i="14"/>
  <c r="I80" i="14"/>
  <c r="S52" i="14"/>
  <c r="I81" i="14"/>
  <c r="H89" i="14"/>
  <c r="R89" i="14" s="1"/>
  <c r="H83" i="14"/>
  <c r="I26" i="14"/>
  <c r="I83" i="14"/>
  <c r="K26" i="14"/>
  <c r="K83" i="14"/>
  <c r="K58" i="14"/>
  <c r="T56" i="14"/>
  <c r="K49" i="14"/>
  <c r="K89" i="14"/>
  <c r="K79" i="14"/>
  <c r="J90" i="14"/>
  <c r="T62" i="14"/>
  <c r="J85" i="14"/>
  <c r="J81" i="14"/>
  <c r="I87" i="14"/>
  <c r="I58" i="14"/>
  <c r="S59" i="14"/>
  <c r="I84" i="14"/>
  <c r="S56" i="14"/>
  <c r="I49" i="14"/>
  <c r="S50" i="14"/>
  <c r="H90" i="14"/>
  <c r="R62" i="14"/>
  <c r="H80" i="14"/>
  <c r="R52" i="14"/>
  <c r="H85" i="14"/>
  <c r="H81" i="14"/>
  <c r="R81" i="14" s="1"/>
  <c r="Q56" i="14"/>
  <c r="Q50" i="14"/>
  <c r="F24" i="14"/>
  <c r="E26" i="74"/>
  <c r="E27" i="74" s="1"/>
  <c r="G24" i="14"/>
  <c r="G80" i="14" s="1"/>
  <c r="F26" i="74"/>
  <c r="F27" i="74" s="1"/>
  <c r="D24" i="14"/>
  <c r="D21" i="14" s="1"/>
  <c r="C26" i="74"/>
  <c r="C27" i="74" s="1"/>
  <c r="P55" i="14"/>
  <c r="C24" i="14"/>
  <c r="C36" i="14" s="1"/>
  <c r="B26" i="74"/>
  <c r="B27" i="74" s="1"/>
  <c r="E24" i="14"/>
  <c r="E80" i="14" s="1"/>
  <c r="D26" i="74"/>
  <c r="D27" i="74" s="1"/>
  <c r="F89" i="14"/>
  <c r="E84" i="14"/>
  <c r="D81" i="14"/>
  <c r="F83" i="14"/>
  <c r="P53" i="14"/>
  <c r="O52" i="14"/>
  <c r="N61" i="14"/>
  <c r="N51" i="14"/>
  <c r="G90" i="14"/>
  <c r="D85" i="14"/>
  <c r="F79" i="14"/>
  <c r="C90" i="14"/>
  <c r="P62" i="14"/>
  <c r="O61" i="14"/>
  <c r="O51" i="14"/>
  <c r="N56" i="14"/>
  <c r="M53" i="14"/>
  <c r="C59" i="14"/>
  <c r="C65" i="14"/>
  <c r="E90" i="14"/>
  <c r="O62" i="14"/>
  <c r="C84" i="14"/>
  <c r="M56" i="14"/>
  <c r="M50" i="14"/>
  <c r="C49" i="14"/>
  <c r="F90" i="14"/>
  <c r="E79" i="14"/>
  <c r="O79" i="14" s="1"/>
  <c r="D78" i="14"/>
  <c r="C74" i="14"/>
  <c r="D60" i="14"/>
  <c r="E60" i="14"/>
  <c r="Q55" i="14"/>
  <c r="G54" i="14"/>
  <c r="P59" i="14"/>
  <c r="C66" i="14"/>
  <c r="F49" i="14"/>
  <c r="N50" i="14"/>
  <c r="D49" i="14"/>
  <c r="C45" i="14"/>
  <c r="G89" i="14"/>
  <c r="G79" i="14"/>
  <c r="C87" i="14"/>
  <c r="D26" i="14"/>
  <c r="D83" i="14"/>
  <c r="E83" i="14"/>
  <c r="E26" i="14"/>
  <c r="C54" i="14"/>
  <c r="M55" i="14"/>
  <c r="F60" i="14"/>
  <c r="G60" i="14"/>
  <c r="Q60" i="14" s="1"/>
  <c r="E87" i="14"/>
  <c r="O59" i="14"/>
  <c r="F54" i="14"/>
  <c r="P54" i="14" s="1"/>
  <c r="P57" i="14"/>
  <c r="P61" i="14"/>
  <c r="E78" i="14"/>
  <c r="O50" i="14"/>
  <c r="E49" i="14"/>
  <c r="G87" i="14"/>
  <c r="G84" i="14"/>
  <c r="G78" i="14"/>
  <c r="C38" i="14"/>
  <c r="C76" i="14"/>
  <c r="C85" i="14"/>
  <c r="F78" i="14"/>
  <c r="D90" i="14"/>
  <c r="C89" i="14"/>
  <c r="N55" i="14"/>
  <c r="D54" i="14"/>
  <c r="O55" i="14"/>
  <c r="E54" i="14"/>
  <c r="C83" i="14"/>
  <c r="C26" i="14"/>
  <c r="F32" i="14"/>
  <c r="G32" i="14"/>
  <c r="Q59" i="14"/>
  <c r="D32" i="14"/>
  <c r="E32" i="14"/>
  <c r="E30" i="14" s="1"/>
  <c r="C60" i="14"/>
  <c r="G26" i="14"/>
  <c r="G83" i="14"/>
  <c r="P51" i="14"/>
  <c r="Q51" i="14"/>
  <c r="D87" i="14"/>
  <c r="N59" i="14"/>
  <c r="O57" i="14"/>
  <c r="M57" i="14"/>
  <c r="F84" i="14"/>
  <c r="P56" i="14"/>
  <c r="P50" i="14"/>
  <c r="E81" i="14"/>
  <c r="O53" i="14"/>
  <c r="N62" i="14"/>
  <c r="N52" i="14"/>
  <c r="M61" i="14"/>
  <c r="C79" i="14"/>
  <c r="M51" i="14"/>
  <c r="G85" i="14"/>
  <c r="G81" i="14"/>
  <c r="F87" i="14"/>
  <c r="F26" i="14"/>
  <c r="F85" i="14"/>
  <c r="P85" i="14" s="1"/>
  <c r="C37" i="14"/>
  <c r="C75" i="14"/>
  <c r="F81" i="14"/>
  <c r="D89" i="14"/>
  <c r="D79" i="14"/>
  <c r="C78" i="14"/>
  <c r="W34" i="1"/>
  <c r="G36" i="60"/>
  <c r="G38" i="60" s="1"/>
  <c r="E36" i="33"/>
  <c r="O11" i="26"/>
  <c r="E15" i="26"/>
  <c r="E26" i="26" s="1"/>
  <c r="C36" i="33"/>
  <c r="M11" i="26"/>
  <c r="C15" i="26"/>
  <c r="C26" i="26" s="1"/>
  <c r="V26" i="26" s="1"/>
  <c r="D36" i="33"/>
  <c r="N11" i="26"/>
  <c r="D15" i="26"/>
  <c r="D26" i="26" s="1"/>
  <c r="B36" i="33"/>
  <c r="L11" i="26"/>
  <c r="B15" i="26"/>
  <c r="B26" i="26" s="1"/>
  <c r="U26" i="26" s="1"/>
  <c r="F36" i="33"/>
  <c r="F32" i="33" s="1"/>
  <c r="F31" i="33" s="1"/>
  <c r="F15" i="26"/>
  <c r="X11" i="26"/>
  <c r="G49" i="14"/>
  <c r="Q52" i="14"/>
  <c r="P52" i="14"/>
  <c r="I33" i="42"/>
  <c r="F33" i="42"/>
  <c r="B42" i="42"/>
  <c r="E42" i="42" s="1"/>
  <c r="H42" i="42" s="1"/>
  <c r="K42" i="42" s="1"/>
  <c r="N42" i="42" s="1"/>
  <c r="Q42" i="42" s="1"/>
  <c r="N16" i="39"/>
  <c r="M20" i="39"/>
  <c r="Q20" i="39"/>
  <c r="J21" i="39"/>
  <c r="J23" i="39" s="1"/>
  <c r="R16" i="39"/>
  <c r="U36" i="38"/>
  <c r="K76" i="32"/>
  <c r="R9" i="52"/>
  <c r="H17" i="6"/>
  <c r="H9" i="6"/>
  <c r="F24" i="62"/>
  <c r="F21" i="62"/>
  <c r="E21" i="62"/>
  <c r="E24" i="62"/>
  <c r="G21" i="62"/>
  <c r="G24" i="62"/>
  <c r="W8" i="1"/>
  <c r="C21" i="62"/>
  <c r="C24" i="62"/>
  <c r="D21" i="62"/>
  <c r="D24" i="62"/>
  <c r="U10" i="1"/>
  <c r="U12" i="1"/>
  <c r="U13" i="1"/>
  <c r="U14" i="1"/>
  <c r="U15" i="1"/>
  <c r="U16" i="1"/>
  <c r="U17" i="1"/>
  <c r="U18" i="1"/>
  <c r="U19" i="1"/>
  <c r="U20" i="1"/>
  <c r="U21" i="1"/>
  <c r="U23" i="1"/>
  <c r="U27" i="1"/>
  <c r="U29" i="1"/>
  <c r="U30" i="1"/>
  <c r="V32" i="1"/>
  <c r="V33" i="1"/>
  <c r="V34" i="1"/>
  <c r="V42" i="1"/>
  <c r="V44" i="1"/>
  <c r="V8" i="1"/>
  <c r="W10" i="1"/>
  <c r="W12" i="1"/>
  <c r="W13" i="1"/>
  <c r="W14" i="1"/>
  <c r="W15" i="1"/>
  <c r="W16" i="1"/>
  <c r="W18" i="1"/>
  <c r="W19" i="1"/>
  <c r="W20" i="1"/>
  <c r="W23" i="1"/>
  <c r="W27" i="1"/>
  <c r="W29" i="1"/>
  <c r="W30" i="1"/>
  <c r="T42" i="1"/>
  <c r="T44" i="1"/>
  <c r="G22" i="1"/>
  <c r="D25" i="62" s="1"/>
  <c r="V10" i="1"/>
  <c r="V12" i="1"/>
  <c r="V13" i="1"/>
  <c r="V14" i="1"/>
  <c r="V15" i="1"/>
  <c r="V16" i="1"/>
  <c r="V17" i="1"/>
  <c r="V18" i="1"/>
  <c r="V19" i="1"/>
  <c r="V20" i="1"/>
  <c r="V21" i="1"/>
  <c r="V23" i="1"/>
  <c r="V27" i="1"/>
  <c r="V29" i="1"/>
  <c r="V30" i="1"/>
  <c r="W32" i="1"/>
  <c r="W33" i="1"/>
  <c r="W42" i="1"/>
  <c r="W44" i="1"/>
  <c r="D14" i="1"/>
  <c r="T14" i="1" s="1"/>
  <c r="G35" i="61"/>
  <c r="V11" i="1"/>
  <c r="U11" i="1"/>
  <c r="E35" i="61"/>
  <c r="I35" i="61"/>
  <c r="W11" i="1"/>
  <c r="W17" i="1"/>
  <c r="W21" i="1"/>
  <c r="U32" i="1"/>
  <c r="U33" i="1"/>
  <c r="U34" i="1"/>
  <c r="U42" i="1"/>
  <c r="U44" i="1"/>
  <c r="I31" i="61"/>
  <c r="K35" i="61"/>
  <c r="E31" i="61"/>
  <c r="F31" i="61"/>
  <c r="F38" i="61" s="1"/>
  <c r="F49" i="61" s="1"/>
  <c r="H31" i="61"/>
  <c r="H38" i="61" s="1"/>
  <c r="H49" i="61" s="1"/>
  <c r="J31" i="61"/>
  <c r="J38" i="61" s="1"/>
  <c r="J49" i="61" s="1"/>
  <c r="G31" i="61"/>
  <c r="L31" i="61"/>
  <c r="L38" i="61" s="1"/>
  <c r="L49" i="61" s="1"/>
  <c r="L23" i="40"/>
  <c r="G31" i="1"/>
  <c r="M22" i="1"/>
  <c r="F25" i="62" s="1"/>
  <c r="J31" i="1"/>
  <c r="P31" i="1"/>
  <c r="J22" i="1"/>
  <c r="E25" i="62" s="1"/>
  <c r="P22" i="1"/>
  <c r="G25" i="62" s="1"/>
  <c r="D11" i="1"/>
  <c r="T11" i="1" s="1"/>
  <c r="D13" i="1"/>
  <c r="T13" i="1" s="1"/>
  <c r="D15" i="1"/>
  <c r="T15" i="1" s="1"/>
  <c r="D17" i="1"/>
  <c r="T17" i="1" s="1"/>
  <c r="D19" i="1"/>
  <c r="T19" i="1" s="1"/>
  <c r="D21" i="1"/>
  <c r="T21" i="1" s="1"/>
  <c r="D29" i="1"/>
  <c r="D8" i="1"/>
  <c r="T8" i="1" s="1"/>
  <c r="J9" i="1"/>
  <c r="M31" i="1"/>
  <c r="M9" i="1"/>
  <c r="P9" i="1"/>
  <c r="U8" i="1"/>
  <c r="D34" i="1"/>
  <c r="T34" i="1" s="1"/>
  <c r="D9" i="1"/>
  <c r="D30" i="1"/>
  <c r="T30" i="1" s="1"/>
  <c r="D22" i="1"/>
  <c r="C25" i="62" s="1"/>
  <c r="C11" i="65" s="1"/>
  <c r="D10" i="1"/>
  <c r="D12" i="1"/>
  <c r="T12" i="1" s="1"/>
  <c r="D16" i="1"/>
  <c r="T16" i="1" s="1"/>
  <c r="D18" i="1"/>
  <c r="T18" i="1" s="1"/>
  <c r="D20" i="1"/>
  <c r="T20" i="1" s="1"/>
  <c r="D23" i="1"/>
  <c r="D27" i="1"/>
  <c r="D32" i="1"/>
  <c r="D33" i="1"/>
  <c r="T33" i="1" s="1"/>
  <c r="G9" i="1"/>
  <c r="D23" i="39"/>
  <c r="J44" i="40"/>
  <c r="J41" i="40"/>
  <c r="S9" i="38"/>
  <c r="P20" i="45"/>
  <c r="K18" i="42"/>
  <c r="N18" i="42" s="1"/>
  <c r="Q18" i="42" s="1"/>
  <c r="P32" i="38"/>
  <c r="S16" i="39"/>
  <c r="Q40" i="40"/>
  <c r="U32" i="38"/>
  <c r="O20" i="45"/>
  <c r="F49" i="40"/>
  <c r="F41" i="40"/>
  <c r="M16" i="39"/>
  <c r="M20" i="45"/>
  <c r="S20" i="39"/>
  <c r="I21" i="39"/>
  <c r="G41" i="40"/>
  <c r="Q41" i="40" s="1"/>
  <c r="G44" i="40"/>
  <c r="R9" i="38"/>
  <c r="P40" i="38"/>
  <c r="E41" i="40"/>
  <c r="N40" i="40"/>
  <c r="V9" i="38"/>
  <c r="P20" i="39"/>
  <c r="G21" i="39"/>
  <c r="B41" i="40"/>
  <c r="Q20" i="42"/>
  <c r="B50" i="42"/>
  <c r="E50" i="42" s="1"/>
  <c r="H50" i="42" s="1"/>
  <c r="K50" i="42" s="1"/>
  <c r="N50" i="42" s="1"/>
  <c r="Q50" i="42" s="1"/>
  <c r="K39" i="56"/>
  <c r="T32" i="38"/>
  <c r="S25" i="38"/>
  <c r="R20" i="39"/>
  <c r="I41" i="40"/>
  <c r="I44" i="40"/>
  <c r="R40" i="40"/>
  <c r="H49" i="40"/>
  <c r="D58" i="42"/>
  <c r="I21" i="38"/>
  <c r="Q9" i="38"/>
  <c r="B54" i="32"/>
  <c r="L25" i="56"/>
  <c r="V32" i="38"/>
  <c r="P23" i="40"/>
  <c r="F44" i="40"/>
  <c r="C58" i="42"/>
  <c r="D31" i="1"/>
  <c r="B33" i="6"/>
  <c r="B45" i="6" s="1"/>
  <c r="H27" i="6" s="1"/>
  <c r="C17" i="14"/>
  <c r="B38" i="42"/>
  <c r="B52" i="42"/>
  <c r="E52" i="42" s="1"/>
  <c r="H52" i="42" s="1"/>
  <c r="K52" i="42" s="1"/>
  <c r="N52" i="42" s="1"/>
  <c r="Q52" i="42" s="1"/>
  <c r="B40" i="42"/>
  <c r="E40" i="42" s="1"/>
  <c r="H40" i="42" s="1"/>
  <c r="K40" i="42" s="1"/>
  <c r="N40" i="42" s="1"/>
  <c r="Q40" i="42" s="1"/>
  <c r="B44" i="42"/>
  <c r="E44" i="42" s="1"/>
  <c r="H44" i="42" s="1"/>
  <c r="K44" i="42" s="1"/>
  <c r="N44" i="42" s="1"/>
  <c r="Q44" i="42" s="1"/>
  <c r="E28" i="42"/>
  <c r="E30" i="42" s="1"/>
  <c r="B54" i="42"/>
  <c r="E54" i="42" s="1"/>
  <c r="B41" i="42"/>
  <c r="E41" i="42" s="1"/>
  <c r="H41" i="42" s="1"/>
  <c r="K41" i="42" s="1"/>
  <c r="N41" i="42" s="1"/>
  <c r="Q41" i="42" s="1"/>
  <c r="B49" i="42"/>
  <c r="E49" i="42" s="1"/>
  <c r="H49" i="42" s="1"/>
  <c r="K49" i="42" s="1"/>
  <c r="N49" i="42" s="1"/>
  <c r="Q49" i="42" s="1"/>
  <c r="B57" i="42"/>
  <c r="E57" i="42" s="1"/>
  <c r="H57" i="42" s="1"/>
  <c r="K57" i="42" s="1"/>
  <c r="N57" i="42" s="1"/>
  <c r="Q57" i="42" s="1"/>
  <c r="B39" i="42"/>
  <c r="E39" i="42" s="1"/>
  <c r="H39" i="42" s="1"/>
  <c r="K39" i="42" s="1"/>
  <c r="N39" i="42" s="1"/>
  <c r="Q39" i="42" s="1"/>
  <c r="B47" i="42"/>
  <c r="E47" i="42" s="1"/>
  <c r="H47" i="42" s="1"/>
  <c r="K47" i="42" s="1"/>
  <c r="N47" i="42" s="1"/>
  <c r="Q47" i="42" s="1"/>
  <c r="B55" i="42"/>
  <c r="E55" i="42" s="1"/>
  <c r="H55" i="42" s="1"/>
  <c r="K55" i="42" s="1"/>
  <c r="N55" i="42" s="1"/>
  <c r="Q55" i="42" s="1"/>
  <c r="B45" i="42"/>
  <c r="E45" i="42" s="1"/>
  <c r="H45" i="42" s="1"/>
  <c r="K45" i="42" s="1"/>
  <c r="N45" i="42" s="1"/>
  <c r="Q45" i="42" s="1"/>
  <c r="B53" i="42"/>
  <c r="E53" i="42" s="1"/>
  <c r="H53" i="42" s="1"/>
  <c r="K53" i="42" s="1"/>
  <c r="N53" i="42" s="1"/>
  <c r="Q53" i="42" s="1"/>
  <c r="B43" i="42"/>
  <c r="E43" i="42" s="1"/>
  <c r="H43" i="42" s="1"/>
  <c r="K43" i="42" s="1"/>
  <c r="N43" i="42" s="1"/>
  <c r="Q43" i="42" s="1"/>
  <c r="B51" i="42"/>
  <c r="E51" i="42" s="1"/>
  <c r="H51" i="42" s="1"/>
  <c r="K51" i="42" s="1"/>
  <c r="N51" i="42" s="1"/>
  <c r="Q51" i="42" s="1"/>
  <c r="H28" i="42"/>
  <c r="H30" i="42" s="1"/>
  <c r="B56" i="42"/>
  <c r="E56" i="42" s="1"/>
  <c r="H56" i="42" s="1"/>
  <c r="K56" i="42" s="1"/>
  <c r="N56" i="42" s="1"/>
  <c r="Q56" i="42" s="1"/>
  <c r="B46" i="42"/>
  <c r="E46" i="42" s="1"/>
  <c r="H46" i="42" s="1"/>
  <c r="K46" i="42" s="1"/>
  <c r="N46" i="42" s="1"/>
  <c r="Q46" i="42" s="1"/>
  <c r="L40" i="40"/>
  <c r="C49" i="40"/>
  <c r="C41" i="40"/>
  <c r="N23" i="40"/>
  <c r="D41" i="40"/>
  <c r="R23" i="40"/>
  <c r="M23" i="40"/>
  <c r="S23" i="40"/>
  <c r="L20" i="39"/>
  <c r="R40" i="38"/>
  <c r="T9" i="38"/>
  <c r="V14" i="38"/>
  <c r="O9" i="38"/>
  <c r="T40" i="38"/>
  <c r="V36" i="38"/>
  <c r="K21" i="38"/>
  <c r="Q36" i="38"/>
  <c r="V40" i="38"/>
  <c r="J21" i="38"/>
  <c r="H21" i="38"/>
  <c r="P9" i="38"/>
  <c r="C34" i="38"/>
  <c r="C214" i="38" s="1"/>
  <c r="Q32" i="38"/>
  <c r="R36" i="38"/>
  <c r="Q40" i="38"/>
  <c r="O40" i="38"/>
  <c r="O32" i="38"/>
  <c r="E35" i="38"/>
  <c r="E215" i="38" s="1"/>
  <c r="S36" i="38"/>
  <c r="U25" i="38"/>
  <c r="S32" i="38"/>
  <c r="U14" i="38"/>
  <c r="U40" i="38"/>
  <c r="T25" i="38"/>
  <c r="S14" i="38"/>
  <c r="O36" i="38"/>
  <c r="C21" i="39"/>
  <c r="C23" i="39" s="1"/>
  <c r="L16" i="39"/>
  <c r="F21" i="39"/>
  <c r="F23" i="39" s="1"/>
  <c r="Q16" i="39"/>
  <c r="B17" i="33"/>
  <c r="D58" i="30"/>
  <c r="R58" i="30"/>
  <c r="L39" i="56"/>
  <c r="D72" i="30"/>
  <c r="E52" i="30"/>
  <c r="S25" i="30"/>
  <c r="E93" i="30"/>
  <c r="S93" i="30" s="1"/>
  <c r="E72" i="30"/>
  <c r="S39" i="30"/>
  <c r="E75" i="30"/>
  <c r="S75" i="30" s="1"/>
  <c r="I25" i="56"/>
  <c r="M25" i="56"/>
  <c r="H25" i="56"/>
  <c r="G39" i="56"/>
  <c r="F39" i="56"/>
  <c r="K25" i="56"/>
  <c r="J25" i="56"/>
  <c r="R25" i="30"/>
  <c r="Q25" i="30"/>
  <c r="M27" i="14"/>
  <c r="M29" i="14"/>
  <c r="G25" i="56"/>
  <c r="R39" i="30"/>
  <c r="H39" i="56"/>
  <c r="M39" i="56"/>
  <c r="J39" i="56"/>
  <c r="I39" i="56"/>
  <c r="Q39" i="30"/>
  <c r="T28" i="14"/>
  <c r="T31" i="14"/>
  <c r="T25" i="14"/>
  <c r="T23" i="14"/>
  <c r="T32" i="14"/>
  <c r="T27" i="14"/>
  <c r="T24" i="14"/>
  <c r="S27" i="14"/>
  <c r="S32" i="14"/>
  <c r="S22" i="14"/>
  <c r="S24" i="14"/>
  <c r="S31" i="14"/>
  <c r="S23" i="14"/>
  <c r="S25" i="14"/>
  <c r="S28" i="14"/>
  <c r="R32" i="14"/>
  <c r="R24" i="14"/>
  <c r="R29" i="14"/>
  <c r="R27" i="14"/>
  <c r="R22" i="14"/>
  <c r="R28" i="14"/>
  <c r="R31" i="14"/>
  <c r="R25" i="14"/>
  <c r="R23" i="14"/>
  <c r="Q25" i="14"/>
  <c r="Q31" i="14"/>
  <c r="Q23" i="14"/>
  <c r="Q28" i="14"/>
  <c r="F25" i="56"/>
  <c r="Q27" i="14"/>
  <c r="Q29" i="14"/>
  <c r="Q22" i="14"/>
  <c r="P27" i="14"/>
  <c r="P23" i="14"/>
  <c r="P22" i="14"/>
  <c r="P25" i="14"/>
  <c r="P28" i="14"/>
  <c r="P29" i="14"/>
  <c r="O28" i="14"/>
  <c r="O22" i="14"/>
  <c r="O23" i="14"/>
  <c r="O25" i="14"/>
  <c r="O31" i="14"/>
  <c r="O29" i="14"/>
  <c r="E95" i="30"/>
  <c r="N31" i="14"/>
  <c r="N22" i="14"/>
  <c r="M22" i="14"/>
  <c r="N27" i="14"/>
  <c r="R72" i="30"/>
  <c r="D93" i="30"/>
  <c r="R93" i="30" s="1"/>
  <c r="N28" i="14"/>
  <c r="N29" i="14"/>
  <c r="C63" i="30"/>
  <c r="Q63" i="30" s="1"/>
  <c r="L20" i="45"/>
  <c r="Q37" i="59"/>
  <c r="L24" i="26"/>
  <c r="O24" i="26"/>
  <c r="V24" i="26"/>
  <c r="H32" i="5"/>
  <c r="N41" i="40" l="1"/>
  <c r="N21" i="39"/>
  <c r="H34" i="38"/>
  <c r="H214" i="38" s="1"/>
  <c r="F48" i="38"/>
  <c r="N84" i="14"/>
  <c r="S84" i="14"/>
  <c r="T26" i="14"/>
  <c r="M81" i="14"/>
  <c r="M26" i="26"/>
  <c r="S103" i="30"/>
  <c r="E136" i="30" s="1"/>
  <c r="R100" i="30"/>
  <c r="D133" i="30" s="1"/>
  <c r="S100" i="30"/>
  <c r="E133" i="30" s="1"/>
  <c r="R98" i="30"/>
  <c r="D131" i="30" s="1"/>
  <c r="Q102" i="30"/>
  <c r="C135" i="30" s="1"/>
  <c r="Q95" i="30"/>
  <c r="C128" i="30" s="1"/>
  <c r="R97" i="30"/>
  <c r="D130" i="30" s="1"/>
  <c r="E134" i="30"/>
  <c r="S101" i="30"/>
  <c r="R103" i="30"/>
  <c r="D136" i="30" s="1"/>
  <c r="Q104" i="30"/>
  <c r="C137" i="30" s="1"/>
  <c r="Q97" i="30"/>
  <c r="C130" i="30" s="1"/>
  <c r="C131" i="30"/>
  <c r="Q98" i="30"/>
  <c r="S94" i="30"/>
  <c r="E127" i="30" s="1"/>
  <c r="R95" i="30"/>
  <c r="D128" i="30" s="1"/>
  <c r="Q94" i="30"/>
  <c r="C127" i="30" s="1"/>
  <c r="E137" i="30"/>
  <c r="S104" i="30"/>
  <c r="Q103" i="30"/>
  <c r="C136" i="30" s="1"/>
  <c r="S98" i="30"/>
  <c r="E131" i="30" s="1"/>
  <c r="R96" i="30"/>
  <c r="D129" i="30" s="1"/>
  <c r="E135" i="30"/>
  <c r="S102" i="30"/>
  <c r="S96" i="30"/>
  <c r="E129" i="30" s="1"/>
  <c r="N26" i="26"/>
  <c r="W26" i="26"/>
  <c r="S95" i="30"/>
  <c r="E128" i="30" s="1"/>
  <c r="E85" i="30"/>
  <c r="S85" i="30" s="1"/>
  <c r="E118" i="30" s="1"/>
  <c r="S118" i="30" s="1"/>
  <c r="S52" i="30"/>
  <c r="S35" i="38"/>
  <c r="Y15" i="26"/>
  <c r="F26" i="26"/>
  <c r="Y26" i="26" s="1"/>
  <c r="P21" i="38"/>
  <c r="Q100" i="30"/>
  <c r="C133" i="30" s="1"/>
  <c r="C48" i="38"/>
  <c r="T32" i="1"/>
  <c r="B26" i="73"/>
  <c r="B27" i="73" s="1"/>
  <c r="O21" i="38"/>
  <c r="H48" i="33"/>
  <c r="B46" i="33"/>
  <c r="H46" i="33" s="1"/>
  <c r="J48" i="33"/>
  <c r="D46" i="33"/>
  <c r="I46" i="33" s="1"/>
  <c r="I48" i="33"/>
  <c r="K48" i="33"/>
  <c r="E46" i="33"/>
  <c r="K46" i="33" s="1"/>
  <c r="Q93" i="30"/>
  <c r="C126" i="30" s="1"/>
  <c r="R101" i="30"/>
  <c r="D134" i="30" s="1"/>
  <c r="R99" i="30"/>
  <c r="D132" i="30" s="1"/>
  <c r="Q99" i="30"/>
  <c r="C132" i="30" s="1"/>
  <c r="R94" i="30"/>
  <c r="D127" i="30" s="1"/>
  <c r="R102" i="30"/>
  <c r="D135" i="30" s="1"/>
  <c r="S97" i="30"/>
  <c r="E130" i="30" s="1"/>
  <c r="Q101" i="30"/>
  <c r="C134" i="30" s="1"/>
  <c r="R104" i="30"/>
  <c r="D137" i="30" s="1"/>
  <c r="S99" i="30"/>
  <c r="E132" i="30" s="1"/>
  <c r="G48" i="38"/>
  <c r="H28" i="6"/>
  <c r="C13" i="65" s="1"/>
  <c r="I48" i="38"/>
  <c r="D48" i="38"/>
  <c r="O48" i="38" s="1"/>
  <c r="I34" i="38"/>
  <c r="I214" i="38" s="1"/>
  <c r="H48" i="38"/>
  <c r="T35" i="38"/>
  <c r="F34" i="38"/>
  <c r="F214" i="38" s="1"/>
  <c r="N89" i="14"/>
  <c r="N85" i="14"/>
  <c r="C143" i="30"/>
  <c r="Q143" i="30" s="1"/>
  <c r="S111" i="30"/>
  <c r="E144" i="30" s="1"/>
  <c r="S144" i="30" s="1"/>
  <c r="C150" i="30"/>
  <c r="Q150" i="30" s="1"/>
  <c r="D145" i="30"/>
  <c r="R145" i="30" s="1"/>
  <c r="E145" i="30"/>
  <c r="S145" i="30" s="1"/>
  <c r="C151" i="30"/>
  <c r="Q151" i="30" s="1"/>
  <c r="D147" i="30"/>
  <c r="R147" i="30" s="1"/>
  <c r="E146" i="30"/>
  <c r="S146" i="30" s="1"/>
  <c r="C141" i="30"/>
  <c r="Q141" i="30" s="1"/>
  <c r="Q111" i="30"/>
  <c r="C144" i="30" s="1"/>
  <c r="Q144" i="30" s="1"/>
  <c r="D156" i="30"/>
  <c r="R156" i="30" s="1"/>
  <c r="R111" i="30"/>
  <c r="D144" i="30" s="1"/>
  <c r="R144" i="30" s="1"/>
  <c r="E148" i="30"/>
  <c r="S148" i="30" s="1"/>
  <c r="C154" i="30"/>
  <c r="Q154" i="30" s="1"/>
  <c r="D150" i="30"/>
  <c r="R150" i="30" s="1"/>
  <c r="E149" i="30"/>
  <c r="S149" i="30" s="1"/>
  <c r="C155" i="30"/>
  <c r="Q155" i="30" s="1"/>
  <c r="D151" i="30"/>
  <c r="R151" i="30" s="1"/>
  <c r="E150" i="30"/>
  <c r="S150" i="30" s="1"/>
  <c r="C148" i="30"/>
  <c r="Q148" i="30" s="1"/>
  <c r="D143" i="30"/>
  <c r="R143" i="30" s="1"/>
  <c r="E143" i="30"/>
  <c r="S143" i="30" s="1"/>
  <c r="D149" i="30"/>
  <c r="R149" i="30" s="1"/>
  <c r="E153" i="30"/>
  <c r="S153" i="30" s="1"/>
  <c r="C142" i="30"/>
  <c r="Q142" i="30" s="1"/>
  <c r="D154" i="30"/>
  <c r="R154" i="30" s="1"/>
  <c r="E154" i="30"/>
  <c r="S154" i="30" s="1"/>
  <c r="D155" i="30"/>
  <c r="R155" i="30" s="1"/>
  <c r="E155" i="30"/>
  <c r="S155" i="30" s="1"/>
  <c r="C152" i="30"/>
  <c r="Q152" i="30" s="1"/>
  <c r="D148" i="30"/>
  <c r="R148" i="30" s="1"/>
  <c r="E147" i="30"/>
  <c r="S147" i="30" s="1"/>
  <c r="D153" i="30"/>
  <c r="R153" i="30" s="1"/>
  <c r="C146" i="30"/>
  <c r="Q146" i="30" s="1"/>
  <c r="D141" i="30"/>
  <c r="R141" i="30" s="1"/>
  <c r="D146" i="30"/>
  <c r="R146" i="30" s="1"/>
  <c r="C147" i="30"/>
  <c r="Q147" i="30" s="1"/>
  <c r="D142" i="30"/>
  <c r="R142" i="30" s="1"/>
  <c r="E142" i="30"/>
  <c r="S142" i="30" s="1"/>
  <c r="E156" i="30"/>
  <c r="S156" i="30" s="1"/>
  <c r="C156" i="30"/>
  <c r="Q156" i="30" s="1"/>
  <c r="D152" i="30"/>
  <c r="R152" i="30" s="1"/>
  <c r="E152" i="30"/>
  <c r="S152" i="30" s="1"/>
  <c r="C145" i="30"/>
  <c r="Q145" i="30" s="1"/>
  <c r="C153" i="30"/>
  <c r="Q153" i="30" s="1"/>
  <c r="E108" i="30"/>
  <c r="S108" i="30" s="1"/>
  <c r="T88" i="14"/>
  <c r="P24" i="14"/>
  <c r="R90" i="14"/>
  <c r="T58" i="14"/>
  <c r="S26" i="14"/>
  <c r="T80" i="14"/>
  <c r="C149" i="30"/>
  <c r="Q149" i="30" s="1"/>
  <c r="Q24" i="14"/>
  <c r="G21" i="14"/>
  <c r="Q21" i="14" s="1"/>
  <c r="Q78" i="14"/>
  <c r="O83" i="14"/>
  <c r="O89" i="14"/>
  <c r="Q79" i="14"/>
  <c r="T79" i="14"/>
  <c r="S79" i="14"/>
  <c r="M85" i="14"/>
  <c r="S88" i="14"/>
  <c r="P79" i="14"/>
  <c r="M24" i="14"/>
  <c r="Q85" i="14"/>
  <c r="O24" i="14"/>
  <c r="P87" i="14"/>
  <c r="O84" i="14"/>
  <c r="Q89" i="14"/>
  <c r="N79" i="14"/>
  <c r="Q54" i="14"/>
  <c r="F80" i="14"/>
  <c r="O80" i="14" s="1"/>
  <c r="Q90" i="14"/>
  <c r="J82" i="14"/>
  <c r="T89" i="14"/>
  <c r="S80" i="14"/>
  <c r="R26" i="14"/>
  <c r="R79" i="14"/>
  <c r="D80" i="14"/>
  <c r="N80" i="14" s="1"/>
  <c r="F21" i="14"/>
  <c r="S89" i="14"/>
  <c r="M26" i="14"/>
  <c r="M84" i="14"/>
  <c r="R21" i="14"/>
  <c r="L26" i="26"/>
  <c r="S41" i="40"/>
  <c r="O41" i="40"/>
  <c r="T81" i="14"/>
  <c r="T85" i="14"/>
  <c r="R49" i="14"/>
  <c r="S85" i="14"/>
  <c r="K77" i="14"/>
  <c r="U35" i="38"/>
  <c r="J34" i="38"/>
  <c r="J214" i="38" s="1"/>
  <c r="R21" i="38"/>
  <c r="V35" i="38"/>
  <c r="S21" i="38"/>
  <c r="J48" i="38"/>
  <c r="K228" i="38"/>
  <c r="Q215" i="38"/>
  <c r="S220" i="38"/>
  <c r="U201" i="38"/>
  <c r="Q212" i="38"/>
  <c r="U216" i="38"/>
  <c r="S215" i="38"/>
  <c r="U215" i="38"/>
  <c r="V216" i="38"/>
  <c r="Q216" i="38"/>
  <c r="P41" i="40"/>
  <c r="C30" i="65"/>
  <c r="K34" i="38"/>
  <c r="K214" i="38" s="1"/>
  <c r="D34" i="38"/>
  <c r="D214" i="38" s="1"/>
  <c r="Q21" i="38"/>
  <c r="C201" i="38"/>
  <c r="O189" i="38"/>
  <c r="C31" i="65"/>
  <c r="D201" i="38"/>
  <c r="P189" i="38"/>
  <c r="U205" i="38"/>
  <c r="V205" i="38"/>
  <c r="J228" i="38"/>
  <c r="U228" i="38" s="1"/>
  <c r="F228" i="38"/>
  <c r="R212" i="38"/>
  <c r="T216" i="38"/>
  <c r="O35" i="38"/>
  <c r="R35" i="38"/>
  <c r="O216" i="38"/>
  <c r="P216" i="38"/>
  <c r="R189" i="38"/>
  <c r="F201" i="38"/>
  <c r="T228" i="38"/>
  <c r="R216" i="38"/>
  <c r="S216" i="38"/>
  <c r="R215" i="38"/>
  <c r="T215" i="38"/>
  <c r="O215" i="38"/>
  <c r="P215" i="38"/>
  <c r="G201" i="38"/>
  <c r="S189" i="38"/>
  <c r="T201" i="38"/>
  <c r="T194" i="38"/>
  <c r="S194" i="38"/>
  <c r="G228" i="38"/>
  <c r="D228" i="38"/>
  <c r="G34" i="38"/>
  <c r="G214" i="38" s="1"/>
  <c r="K48" i="38"/>
  <c r="Q189" i="38"/>
  <c r="E201" i="38"/>
  <c r="E228" i="38"/>
  <c r="V201" i="38"/>
  <c r="V215" i="38"/>
  <c r="R87" i="14"/>
  <c r="S87" i="14"/>
  <c r="I82" i="14"/>
  <c r="S83" i="14"/>
  <c r="Q26" i="14"/>
  <c r="R85" i="14"/>
  <c r="S81" i="14"/>
  <c r="J77" i="14"/>
  <c r="T78" i="14"/>
  <c r="S54" i="14"/>
  <c r="H82" i="14"/>
  <c r="R82" i="14" s="1"/>
  <c r="R84" i="14"/>
  <c r="R88" i="14"/>
  <c r="H77" i="14"/>
  <c r="R78" i="14"/>
  <c r="R54" i="14"/>
  <c r="T21" i="14"/>
  <c r="Q81" i="14"/>
  <c r="K82" i="14"/>
  <c r="J86" i="14"/>
  <c r="T87" i="14"/>
  <c r="T90" i="14"/>
  <c r="I77" i="14"/>
  <c r="S78" i="14"/>
  <c r="K86" i="14"/>
  <c r="R83" i="14"/>
  <c r="R80" i="14"/>
  <c r="S49" i="14"/>
  <c r="T49" i="14"/>
  <c r="S58" i="14"/>
  <c r="T83" i="14"/>
  <c r="H86" i="14"/>
  <c r="I86" i="14"/>
  <c r="S90" i="14"/>
  <c r="R58" i="14"/>
  <c r="T54" i="14"/>
  <c r="S21" i="14"/>
  <c r="G58" i="14"/>
  <c r="Q58" i="14" s="1"/>
  <c r="G88" i="14"/>
  <c r="Q88" i="14" s="1"/>
  <c r="P60" i="14"/>
  <c r="E21" i="14"/>
  <c r="N21" i="14" s="1"/>
  <c r="C73" i="14"/>
  <c r="D58" i="14"/>
  <c r="O32" i="14"/>
  <c r="C80" i="14"/>
  <c r="N49" i="14"/>
  <c r="N24" i="14"/>
  <c r="C10" i="65"/>
  <c r="C21" i="14"/>
  <c r="M21" i="14" s="1"/>
  <c r="C82" i="14"/>
  <c r="O45" i="1"/>
  <c r="O47" i="1" s="1"/>
  <c r="C28" i="65"/>
  <c r="O81" i="14"/>
  <c r="N87" i="14"/>
  <c r="N54" i="14"/>
  <c r="N90" i="14"/>
  <c r="O49" i="14"/>
  <c r="E82" i="14"/>
  <c r="O54" i="14"/>
  <c r="C88" i="14"/>
  <c r="C86" i="14" s="1"/>
  <c r="M60" i="14"/>
  <c r="F82" i="14"/>
  <c r="E88" i="14"/>
  <c r="E86" i="14" s="1"/>
  <c r="F88" i="14"/>
  <c r="M89" i="14"/>
  <c r="P84" i="14"/>
  <c r="Q84" i="14"/>
  <c r="M83" i="14"/>
  <c r="N83" i="14"/>
  <c r="D82" i="14"/>
  <c r="M90" i="14"/>
  <c r="P89" i="14"/>
  <c r="M87" i="14"/>
  <c r="C64" i="14"/>
  <c r="C63" i="14" s="1"/>
  <c r="F30" i="14"/>
  <c r="M49" i="14"/>
  <c r="C58" i="14"/>
  <c r="M59" i="14"/>
  <c r="M79" i="14"/>
  <c r="Q83" i="14"/>
  <c r="G82" i="14"/>
  <c r="D30" i="14"/>
  <c r="D88" i="14"/>
  <c r="D20" i="14"/>
  <c r="C94" i="14"/>
  <c r="Q87" i="14"/>
  <c r="N26" i="14"/>
  <c r="O26" i="14"/>
  <c r="D48" i="14"/>
  <c r="P32" i="14"/>
  <c r="Q32" i="14"/>
  <c r="D19" i="14"/>
  <c r="M19" i="14" s="1"/>
  <c r="C93" i="14"/>
  <c r="P78" i="14"/>
  <c r="O87" i="14"/>
  <c r="L45" i="1"/>
  <c r="L47" i="1" s="1"/>
  <c r="F58" i="14"/>
  <c r="O60" i="14"/>
  <c r="D18" i="14"/>
  <c r="O90" i="14"/>
  <c r="P90" i="14"/>
  <c r="D47" i="14"/>
  <c r="N32" i="14"/>
  <c r="M78" i="14"/>
  <c r="P81" i="14"/>
  <c r="P26" i="14"/>
  <c r="P83" i="14"/>
  <c r="K45" i="1"/>
  <c r="G30" i="14"/>
  <c r="E77" i="14"/>
  <c r="O78" i="14"/>
  <c r="E58" i="14"/>
  <c r="M54" i="14"/>
  <c r="N81" i="14"/>
  <c r="N60" i="14"/>
  <c r="N78" i="14"/>
  <c r="O85" i="14"/>
  <c r="L15" i="26"/>
  <c r="I36" i="33"/>
  <c r="C32" i="33"/>
  <c r="J36" i="33"/>
  <c r="D32" i="33"/>
  <c r="O15" i="26"/>
  <c r="X15" i="26"/>
  <c r="H36" i="33"/>
  <c r="B32" i="33"/>
  <c r="M15" i="26"/>
  <c r="V15" i="26"/>
  <c r="W15" i="26"/>
  <c r="N15" i="26"/>
  <c r="K36" i="33"/>
  <c r="E32" i="33"/>
  <c r="Q49" i="14"/>
  <c r="P49" i="14"/>
  <c r="Q80" i="14"/>
  <c r="G77" i="14"/>
  <c r="L41" i="40"/>
  <c r="N28" i="42"/>
  <c r="N30" i="42" s="1"/>
  <c r="K28" i="42"/>
  <c r="K30" i="42" s="1"/>
  <c r="B48" i="42"/>
  <c r="E48" i="42" s="1"/>
  <c r="H48" i="42" s="1"/>
  <c r="K48" i="42" s="1"/>
  <c r="N48" i="42" s="1"/>
  <c r="Q48" i="42" s="1"/>
  <c r="V21" i="38"/>
  <c r="U21" i="38"/>
  <c r="D74" i="30"/>
  <c r="R74" i="30" s="1"/>
  <c r="E105" i="30"/>
  <c r="I45" i="1"/>
  <c r="I47" i="1" s="1"/>
  <c r="F45" i="1"/>
  <c r="F47" i="1" s="1"/>
  <c r="M31" i="14"/>
  <c r="S58" i="30"/>
  <c r="E58" i="30"/>
  <c r="T31" i="1"/>
  <c r="T23" i="1"/>
  <c r="C8" i="62"/>
  <c r="T29" i="1"/>
  <c r="C13" i="62"/>
  <c r="T27" i="1"/>
  <c r="C12" i="62"/>
  <c r="V22" i="1"/>
  <c r="M38" i="1"/>
  <c r="T22" i="1"/>
  <c r="W9" i="1"/>
  <c r="W22" i="1"/>
  <c r="U31" i="1"/>
  <c r="V9" i="1"/>
  <c r="U9" i="1"/>
  <c r="T9" i="1"/>
  <c r="W31" i="1"/>
  <c r="V31" i="1"/>
  <c r="U22" i="1"/>
  <c r="C34" i="61"/>
  <c r="C35" i="61" s="1"/>
  <c r="C9" i="65" s="1"/>
  <c r="T10" i="1"/>
  <c r="G38" i="1"/>
  <c r="M23" i="14"/>
  <c r="M25" i="14"/>
  <c r="T29" i="14"/>
  <c r="P38" i="1"/>
  <c r="B25" i="33" s="1"/>
  <c r="O10" i="63" s="1"/>
  <c r="P10" i="63" s="1"/>
  <c r="D38" i="1"/>
  <c r="J38" i="1"/>
  <c r="E38" i="42"/>
  <c r="H38" i="42" s="1"/>
  <c r="K38" i="42" s="1"/>
  <c r="N38" i="42" s="1"/>
  <c r="Q38" i="42" s="1"/>
  <c r="T21" i="38"/>
  <c r="Q21" i="39"/>
  <c r="G23" i="39"/>
  <c r="I23" i="39"/>
  <c r="R21" i="39"/>
  <c r="B27" i="32"/>
  <c r="B22" i="32"/>
  <c r="B23" i="32" s="1"/>
  <c r="S72" i="30"/>
  <c r="S29" i="14"/>
  <c r="P35" i="38"/>
  <c r="M41" i="40"/>
  <c r="R41" i="40"/>
  <c r="S21" i="39"/>
  <c r="N25" i="14"/>
  <c r="H54" i="42"/>
  <c r="Q28" i="42"/>
  <c r="Q30" i="42" s="1"/>
  <c r="R48" i="38"/>
  <c r="Q35" i="38"/>
  <c r="E34" i="38"/>
  <c r="E214" i="38" s="1"/>
  <c r="E48" i="38"/>
  <c r="P21" i="39"/>
  <c r="M21" i="39"/>
  <c r="L21" i="39"/>
  <c r="O21" i="39"/>
  <c r="N23" i="14"/>
  <c r="P31" i="14"/>
  <c r="C30" i="14"/>
  <c r="C58" i="30"/>
  <c r="M32" i="14"/>
  <c r="M28" i="14"/>
  <c r="O27" i="14"/>
  <c r="M33" i="14"/>
  <c r="D105" i="30"/>
  <c r="M34" i="14"/>
  <c r="E107" i="30"/>
  <c r="S107" i="30" s="1"/>
  <c r="E126" i="30"/>
  <c r="S126" i="30" s="1"/>
  <c r="C72" i="30"/>
  <c r="X26" i="26"/>
  <c r="G27" i="32" l="1"/>
  <c r="J27" i="32"/>
  <c r="I27" i="32"/>
  <c r="H27" i="32"/>
  <c r="H30" i="32" s="1"/>
  <c r="T34" i="38"/>
  <c r="T48" i="38"/>
  <c r="U48" i="38"/>
  <c r="O26" i="26"/>
  <c r="Q134" i="30"/>
  <c r="C167" i="30" s="1"/>
  <c r="C165" i="30"/>
  <c r="Q132" i="30"/>
  <c r="R129" i="30"/>
  <c r="D162" i="30" s="1"/>
  <c r="Q130" i="30"/>
  <c r="C163" i="30" s="1"/>
  <c r="S133" i="30"/>
  <c r="E166" i="30" s="1"/>
  <c r="E163" i="30"/>
  <c r="S130" i="30"/>
  <c r="R132" i="30"/>
  <c r="D165" i="30" s="1"/>
  <c r="S129" i="30"/>
  <c r="E162" i="30" s="1"/>
  <c r="S127" i="30"/>
  <c r="E160" i="30" s="1"/>
  <c r="C168" i="30"/>
  <c r="Q135" i="30"/>
  <c r="S132" i="30"/>
  <c r="E165" i="30" s="1"/>
  <c r="R135" i="30"/>
  <c r="D168" i="30" s="1"/>
  <c r="R134" i="30"/>
  <c r="D167" i="30" s="1"/>
  <c r="E161" i="30"/>
  <c r="S128" i="30"/>
  <c r="Q127" i="30"/>
  <c r="C160" i="30" s="1"/>
  <c r="R130" i="30"/>
  <c r="D163" i="30" s="1"/>
  <c r="R137" i="30"/>
  <c r="D170" i="30" s="1"/>
  <c r="D160" i="30"/>
  <c r="R127" i="30"/>
  <c r="Q126" i="30"/>
  <c r="C159" i="30" s="1"/>
  <c r="Q133" i="30"/>
  <c r="C166" i="30" s="1"/>
  <c r="Q136" i="30"/>
  <c r="C169" i="30" s="1"/>
  <c r="D169" i="30"/>
  <c r="R136" i="30"/>
  <c r="S136" i="30"/>
  <c r="E169" i="30" s="1"/>
  <c r="S131" i="30"/>
  <c r="E164" i="30" s="1"/>
  <c r="R128" i="30"/>
  <c r="D161" i="30" s="1"/>
  <c r="C170" i="30"/>
  <c r="Q137" i="30"/>
  <c r="Q128" i="30"/>
  <c r="C161" i="30" s="1"/>
  <c r="R131" i="30"/>
  <c r="D164" i="30" s="1"/>
  <c r="S105" i="30"/>
  <c r="E91" i="30"/>
  <c r="J46" i="33"/>
  <c r="E168" i="30"/>
  <c r="S135" i="30"/>
  <c r="S137" i="30"/>
  <c r="E170" i="30" s="1"/>
  <c r="Q131" i="30"/>
  <c r="C164" i="30" s="1"/>
  <c r="S134" i="30"/>
  <c r="E167" i="30" s="1"/>
  <c r="D166" i="30"/>
  <c r="R133" i="30"/>
  <c r="S48" i="38"/>
  <c r="V48" i="38"/>
  <c r="S34" i="38"/>
  <c r="E151" i="30"/>
  <c r="S151" i="30" s="1"/>
  <c r="Q13" i="56"/>
  <c r="C46" i="56" s="1"/>
  <c r="Q46" i="56" s="1"/>
  <c r="C79" i="56" s="1"/>
  <c r="Q79" i="56" s="1"/>
  <c r="C112" i="56" s="1"/>
  <c r="Q112" i="56" s="1"/>
  <c r="C145" i="56" s="1"/>
  <c r="Q145" i="56" s="1"/>
  <c r="C13" i="56"/>
  <c r="S24" i="56"/>
  <c r="E57" i="56" s="1"/>
  <c r="S57" i="56" s="1"/>
  <c r="E90" i="56" s="1"/>
  <c r="S90" i="56" s="1"/>
  <c r="E24" i="56"/>
  <c r="R14" i="56"/>
  <c r="D47" i="56" s="1"/>
  <c r="R47" i="56" s="1"/>
  <c r="D80" i="56" s="1"/>
  <c r="R80" i="56" s="1"/>
  <c r="D113" i="56" s="1"/>
  <c r="R113" i="56" s="1"/>
  <c r="D146" i="56" s="1"/>
  <c r="R146" i="56" s="1"/>
  <c r="D14" i="56"/>
  <c r="S15" i="56"/>
  <c r="E48" i="56" s="1"/>
  <c r="S48" i="56" s="1"/>
  <c r="E81" i="56" s="1"/>
  <c r="S81" i="56" s="1"/>
  <c r="E114" i="56" s="1"/>
  <c r="S114" i="56" s="1"/>
  <c r="E147" i="56" s="1"/>
  <c r="S147" i="56" s="1"/>
  <c r="E15" i="56"/>
  <c r="D23" i="56"/>
  <c r="R23" i="56"/>
  <c r="D56" i="56" s="1"/>
  <c r="R56" i="56" s="1"/>
  <c r="D89" i="56" s="1"/>
  <c r="R89" i="56" s="1"/>
  <c r="D122" i="56" s="1"/>
  <c r="R122" i="56" s="1"/>
  <c r="D155" i="56" s="1"/>
  <c r="R155" i="56" s="1"/>
  <c r="S21" i="56"/>
  <c r="E54" i="56" s="1"/>
  <c r="S54" i="56" s="1"/>
  <c r="E87" i="56" s="1"/>
  <c r="S87" i="56" s="1"/>
  <c r="E120" i="56" s="1"/>
  <c r="S120" i="56" s="1"/>
  <c r="E153" i="56" s="1"/>
  <c r="S153" i="56" s="1"/>
  <c r="E21" i="56"/>
  <c r="Q16" i="56"/>
  <c r="C49" i="56" s="1"/>
  <c r="Q49" i="56" s="1"/>
  <c r="C82" i="56" s="1"/>
  <c r="Q82" i="56" s="1"/>
  <c r="C115" i="56" s="1"/>
  <c r="Q115" i="56" s="1"/>
  <c r="C148" i="56" s="1"/>
  <c r="Q148" i="56" s="1"/>
  <c r="C16" i="56"/>
  <c r="S17" i="56"/>
  <c r="E50" i="56" s="1"/>
  <c r="S50" i="56" s="1"/>
  <c r="E83" i="56" s="1"/>
  <c r="S83" i="56" s="1"/>
  <c r="E116" i="56" s="1"/>
  <c r="S116" i="56" s="1"/>
  <c r="E149" i="56" s="1"/>
  <c r="S149" i="56" s="1"/>
  <c r="E17" i="56"/>
  <c r="R12" i="56"/>
  <c r="D45" i="56" s="1"/>
  <c r="R45" i="56" s="1"/>
  <c r="D78" i="56" s="1"/>
  <c r="R78" i="56" s="1"/>
  <c r="D111" i="56" s="1"/>
  <c r="R111" i="56" s="1"/>
  <c r="D144" i="56" s="1"/>
  <c r="R144" i="56" s="1"/>
  <c r="D12" i="56"/>
  <c r="S14" i="56"/>
  <c r="E47" i="56" s="1"/>
  <c r="S47" i="56" s="1"/>
  <c r="E80" i="56" s="1"/>
  <c r="S80" i="56" s="1"/>
  <c r="E113" i="56" s="1"/>
  <c r="S113" i="56" s="1"/>
  <c r="E146" i="56" s="1"/>
  <c r="S146" i="56" s="1"/>
  <c r="E14" i="56"/>
  <c r="R13" i="56"/>
  <c r="D46" i="56" s="1"/>
  <c r="R46" i="56" s="1"/>
  <c r="D79" i="56" s="1"/>
  <c r="R79" i="56" s="1"/>
  <c r="D112" i="56" s="1"/>
  <c r="R112" i="56" s="1"/>
  <c r="D145" i="56" s="1"/>
  <c r="R145" i="56" s="1"/>
  <c r="D13" i="56"/>
  <c r="S20" i="56"/>
  <c r="E53" i="56" s="1"/>
  <c r="S53" i="56" s="1"/>
  <c r="E86" i="56" s="1"/>
  <c r="S86" i="56" s="1"/>
  <c r="E119" i="56" s="1"/>
  <c r="S119" i="56" s="1"/>
  <c r="E152" i="56" s="1"/>
  <c r="S152" i="56" s="1"/>
  <c r="E20" i="56"/>
  <c r="S10" i="56"/>
  <c r="E43" i="56" s="1"/>
  <c r="S43" i="56" s="1"/>
  <c r="E76" i="56" s="1"/>
  <c r="S76" i="56" s="1"/>
  <c r="E109" i="56" s="1"/>
  <c r="S109" i="56" s="1"/>
  <c r="E142" i="56" s="1"/>
  <c r="S142" i="56" s="1"/>
  <c r="E10" i="56"/>
  <c r="R9" i="56"/>
  <c r="D42" i="56" s="1"/>
  <c r="R42" i="56" s="1"/>
  <c r="D75" i="56" s="1"/>
  <c r="R75" i="56" s="1"/>
  <c r="D108" i="56" s="1"/>
  <c r="R108" i="56" s="1"/>
  <c r="D141" i="56" s="1"/>
  <c r="R141" i="56" s="1"/>
  <c r="D9" i="56"/>
  <c r="R16" i="56"/>
  <c r="D49" i="56" s="1"/>
  <c r="R49" i="56" s="1"/>
  <c r="D82" i="56" s="1"/>
  <c r="R82" i="56" s="1"/>
  <c r="D115" i="56" s="1"/>
  <c r="R115" i="56" s="1"/>
  <c r="D148" i="56" s="1"/>
  <c r="R148" i="56" s="1"/>
  <c r="D16" i="56"/>
  <c r="S22" i="56"/>
  <c r="E55" i="56" s="1"/>
  <c r="S55" i="56" s="1"/>
  <c r="E88" i="56" s="1"/>
  <c r="S88" i="56" s="1"/>
  <c r="E121" i="56" s="1"/>
  <c r="S121" i="56" s="1"/>
  <c r="E154" i="56" s="1"/>
  <c r="S154" i="56" s="1"/>
  <c r="E22" i="56"/>
  <c r="R17" i="56"/>
  <c r="D50" i="56" s="1"/>
  <c r="R50" i="56" s="1"/>
  <c r="D83" i="56" s="1"/>
  <c r="R83" i="56" s="1"/>
  <c r="D116" i="56" s="1"/>
  <c r="R116" i="56" s="1"/>
  <c r="D149" i="56" s="1"/>
  <c r="R149" i="56" s="1"/>
  <c r="D17" i="56"/>
  <c r="S18" i="56"/>
  <c r="E51" i="56" s="1"/>
  <c r="S51" i="56" s="1"/>
  <c r="E84" i="56" s="1"/>
  <c r="S84" i="56" s="1"/>
  <c r="E117" i="56" s="1"/>
  <c r="S117" i="56" s="1"/>
  <c r="E150" i="56" s="1"/>
  <c r="S150" i="56" s="1"/>
  <c r="E18" i="56"/>
  <c r="R18" i="56"/>
  <c r="D51" i="56" s="1"/>
  <c r="R51" i="56" s="1"/>
  <c r="D84" i="56" s="1"/>
  <c r="R84" i="56" s="1"/>
  <c r="D117" i="56" s="1"/>
  <c r="R117" i="56" s="1"/>
  <c r="D150" i="56" s="1"/>
  <c r="R150" i="56" s="1"/>
  <c r="D18" i="56"/>
  <c r="R24" i="56"/>
  <c r="D57" i="56" s="1"/>
  <c r="R57" i="56" s="1"/>
  <c r="D90" i="56" s="1"/>
  <c r="R90" i="56" s="1"/>
  <c r="D123" i="56" s="1"/>
  <c r="R123" i="56" s="1"/>
  <c r="D156" i="56" s="1"/>
  <c r="R156" i="56" s="1"/>
  <c r="D24" i="56"/>
  <c r="R15" i="56"/>
  <c r="D48" i="56" s="1"/>
  <c r="R48" i="56" s="1"/>
  <c r="D81" i="56" s="1"/>
  <c r="R81" i="56" s="1"/>
  <c r="D114" i="56" s="1"/>
  <c r="R114" i="56" s="1"/>
  <c r="D147" i="56" s="1"/>
  <c r="R147" i="56" s="1"/>
  <c r="D15" i="56"/>
  <c r="C18" i="56"/>
  <c r="Q18" i="56"/>
  <c r="C51" i="56" s="1"/>
  <c r="Q51" i="56" s="1"/>
  <c r="C84" i="56" s="1"/>
  <c r="Q84" i="56" s="1"/>
  <c r="Q17" i="56"/>
  <c r="C50" i="56" s="1"/>
  <c r="Q50" i="56" s="1"/>
  <c r="C83" i="56" s="1"/>
  <c r="Q83" i="56" s="1"/>
  <c r="C116" i="56" s="1"/>
  <c r="Q116" i="56" s="1"/>
  <c r="C149" i="56" s="1"/>
  <c r="Q149" i="56" s="1"/>
  <c r="C17" i="56"/>
  <c r="E141" i="30"/>
  <c r="S141" i="30" s="1"/>
  <c r="R20" i="56"/>
  <c r="D53" i="56" s="1"/>
  <c r="R53" i="56" s="1"/>
  <c r="D86" i="56" s="1"/>
  <c r="R86" i="56" s="1"/>
  <c r="D20" i="56"/>
  <c r="D10" i="56"/>
  <c r="R10" i="56"/>
  <c r="D43" i="56" s="1"/>
  <c r="R43" i="56" s="1"/>
  <c r="D76" i="56" s="1"/>
  <c r="R76" i="56" s="1"/>
  <c r="D109" i="56" s="1"/>
  <c r="R109" i="56" s="1"/>
  <c r="D142" i="56" s="1"/>
  <c r="R142" i="56" s="1"/>
  <c r="Q14" i="56"/>
  <c r="C47" i="56" s="1"/>
  <c r="Q47" i="56" s="1"/>
  <c r="C80" i="56" s="1"/>
  <c r="Q80" i="56" s="1"/>
  <c r="C113" i="56" s="1"/>
  <c r="Q113" i="56" s="1"/>
  <c r="C146" i="56" s="1"/>
  <c r="Q146" i="56" s="1"/>
  <c r="C14" i="56"/>
  <c r="Q20" i="56"/>
  <c r="C53" i="56" s="1"/>
  <c r="Q53" i="56" s="1"/>
  <c r="C86" i="56" s="1"/>
  <c r="Q86" i="56" s="1"/>
  <c r="C20" i="56"/>
  <c r="R22" i="56"/>
  <c r="D55" i="56" s="1"/>
  <c r="R55" i="56" s="1"/>
  <c r="D88" i="56" s="1"/>
  <c r="R88" i="56" s="1"/>
  <c r="D121" i="56" s="1"/>
  <c r="R121" i="56" s="1"/>
  <c r="D154" i="56" s="1"/>
  <c r="R154" i="56" s="1"/>
  <c r="D22" i="56"/>
  <c r="S11" i="56"/>
  <c r="E44" i="56" s="1"/>
  <c r="S44" i="56" s="1"/>
  <c r="E77" i="56" s="1"/>
  <c r="S77" i="56" s="1"/>
  <c r="E110" i="56" s="1"/>
  <c r="S110" i="56" s="1"/>
  <c r="E143" i="56" s="1"/>
  <c r="S143" i="56" s="1"/>
  <c r="E11" i="56"/>
  <c r="R19" i="56"/>
  <c r="D52" i="56" s="1"/>
  <c r="R52" i="56" s="1"/>
  <c r="D85" i="56" s="1"/>
  <c r="R85" i="56" s="1"/>
  <c r="D118" i="56" s="1"/>
  <c r="R118" i="56" s="1"/>
  <c r="D151" i="56" s="1"/>
  <c r="R151" i="56" s="1"/>
  <c r="D19" i="56"/>
  <c r="Q22" i="56"/>
  <c r="C55" i="56" s="1"/>
  <c r="Q55" i="56" s="1"/>
  <c r="C88" i="56" s="1"/>
  <c r="Q88" i="56" s="1"/>
  <c r="C121" i="56" s="1"/>
  <c r="Q121" i="56" s="1"/>
  <c r="C154" i="56" s="1"/>
  <c r="Q154" i="56" s="1"/>
  <c r="C22" i="56"/>
  <c r="Q12" i="56"/>
  <c r="C45" i="56" s="1"/>
  <c r="Q45" i="56" s="1"/>
  <c r="C78" i="56" s="1"/>
  <c r="Q78" i="56" s="1"/>
  <c r="C111" i="56" s="1"/>
  <c r="Q111" i="56" s="1"/>
  <c r="C144" i="56" s="1"/>
  <c r="Q144" i="56" s="1"/>
  <c r="C12" i="56"/>
  <c r="Q19" i="56"/>
  <c r="C52" i="56" s="1"/>
  <c r="Q52" i="56" s="1"/>
  <c r="C85" i="56" s="1"/>
  <c r="Q85" i="56" s="1"/>
  <c r="C118" i="56" s="1"/>
  <c r="Q118" i="56" s="1"/>
  <c r="C151" i="56" s="1"/>
  <c r="Q151" i="56" s="1"/>
  <c r="C19" i="56"/>
  <c r="E12" i="56"/>
  <c r="S12" i="56"/>
  <c r="E45" i="56" s="1"/>
  <c r="S45" i="56" s="1"/>
  <c r="E78" i="56" s="1"/>
  <c r="S78" i="56" s="1"/>
  <c r="E111" i="56" s="1"/>
  <c r="S111" i="56" s="1"/>
  <c r="E144" i="56" s="1"/>
  <c r="S144" i="56" s="1"/>
  <c r="Q21" i="56"/>
  <c r="C54" i="56" s="1"/>
  <c r="Q54" i="56" s="1"/>
  <c r="C87" i="56" s="1"/>
  <c r="Q87" i="56" s="1"/>
  <c r="C120" i="56" s="1"/>
  <c r="Q120" i="56" s="1"/>
  <c r="C153" i="56" s="1"/>
  <c r="Q153" i="56" s="1"/>
  <c r="C21" i="56"/>
  <c r="Q24" i="56"/>
  <c r="C57" i="56" s="1"/>
  <c r="Q57" i="56" s="1"/>
  <c r="C90" i="56" s="1"/>
  <c r="Q90" i="56" s="1"/>
  <c r="C24" i="56"/>
  <c r="Q15" i="56"/>
  <c r="C48" i="56" s="1"/>
  <c r="Q48" i="56" s="1"/>
  <c r="C81" i="56" s="1"/>
  <c r="Q81" i="56" s="1"/>
  <c r="C114" i="56" s="1"/>
  <c r="Q114" i="56" s="1"/>
  <c r="C147" i="56" s="1"/>
  <c r="Q147" i="56" s="1"/>
  <c r="C15" i="56"/>
  <c r="R21" i="56"/>
  <c r="D54" i="56" s="1"/>
  <c r="R54" i="56" s="1"/>
  <c r="D87" i="56" s="1"/>
  <c r="R87" i="56" s="1"/>
  <c r="D21" i="56"/>
  <c r="S23" i="56"/>
  <c r="E56" i="56" s="1"/>
  <c r="S56" i="56" s="1"/>
  <c r="E89" i="56" s="1"/>
  <c r="S89" i="56" s="1"/>
  <c r="E23" i="56"/>
  <c r="Q10" i="56"/>
  <c r="C43" i="56" s="1"/>
  <c r="Q43" i="56" s="1"/>
  <c r="C76" i="56" s="1"/>
  <c r="Q76" i="56" s="1"/>
  <c r="C10" i="56"/>
  <c r="R11" i="56"/>
  <c r="D44" i="56" s="1"/>
  <c r="R44" i="56" s="1"/>
  <c r="D77" i="56" s="1"/>
  <c r="R77" i="56" s="1"/>
  <c r="D11" i="56"/>
  <c r="Q23" i="56"/>
  <c r="C56" i="56" s="1"/>
  <c r="Q56" i="56" s="1"/>
  <c r="C89" i="56" s="1"/>
  <c r="Q89" i="56" s="1"/>
  <c r="C23" i="56"/>
  <c r="E16" i="56"/>
  <c r="S16" i="56"/>
  <c r="E49" i="56" s="1"/>
  <c r="S49" i="56" s="1"/>
  <c r="E82" i="56" s="1"/>
  <c r="S82" i="56" s="1"/>
  <c r="E115" i="56" s="1"/>
  <c r="S115" i="56" s="1"/>
  <c r="E148" i="56" s="1"/>
  <c r="S148" i="56" s="1"/>
  <c r="C9" i="56"/>
  <c r="Q9" i="56"/>
  <c r="C42" i="56" s="1"/>
  <c r="Q42" i="56" s="1"/>
  <c r="C75" i="56" s="1"/>
  <c r="Q75" i="56" s="1"/>
  <c r="C108" i="56" s="1"/>
  <c r="Q108" i="56" s="1"/>
  <c r="C141" i="56" s="1"/>
  <c r="Q141" i="56" s="1"/>
  <c r="S13" i="56"/>
  <c r="E46" i="56" s="1"/>
  <c r="S46" i="56" s="1"/>
  <c r="E79" i="56" s="1"/>
  <c r="S79" i="56" s="1"/>
  <c r="E112" i="56" s="1"/>
  <c r="S112" i="56" s="1"/>
  <c r="E145" i="56" s="1"/>
  <c r="S145" i="56" s="1"/>
  <c r="E13" i="56"/>
  <c r="Q11" i="56"/>
  <c r="C44" i="56" s="1"/>
  <c r="Q44" i="56" s="1"/>
  <c r="C77" i="56" s="1"/>
  <c r="Q77" i="56" s="1"/>
  <c r="C110" i="56" s="1"/>
  <c r="Q110" i="56" s="1"/>
  <c r="C143" i="56" s="1"/>
  <c r="Q143" i="56" s="1"/>
  <c r="C11" i="56"/>
  <c r="S91" i="30"/>
  <c r="P21" i="14"/>
  <c r="D77" i="14"/>
  <c r="N77" i="14" s="1"/>
  <c r="M80" i="14"/>
  <c r="P58" i="14"/>
  <c r="P80" i="14"/>
  <c r="F77" i="14"/>
  <c r="O77" i="14" s="1"/>
  <c r="S77" i="14"/>
  <c r="T82" i="14"/>
  <c r="S82" i="14"/>
  <c r="T86" i="14"/>
  <c r="C92" i="14"/>
  <c r="C91" i="14" s="1"/>
  <c r="C77" i="14"/>
  <c r="O21" i="14"/>
  <c r="T77" i="14"/>
  <c r="G86" i="14"/>
  <c r="Q86" i="14" s="1"/>
  <c r="E45" i="1"/>
  <c r="E47" i="1" s="1"/>
  <c r="M58" i="14"/>
  <c r="P88" i="14"/>
  <c r="U34" i="38"/>
  <c r="O34" i="38"/>
  <c r="O228" i="38"/>
  <c r="Q201" i="38"/>
  <c r="T214" i="38"/>
  <c r="Q214" i="38"/>
  <c r="S201" i="38"/>
  <c r="Q228" i="38"/>
  <c r="S214" i="38"/>
  <c r="S228" i="38"/>
  <c r="U214" i="38"/>
  <c r="V228" i="38"/>
  <c r="P201" i="38"/>
  <c r="C29" i="65"/>
  <c r="P228" i="38"/>
  <c r="R201" i="38"/>
  <c r="R228" i="38"/>
  <c r="O201" i="38"/>
  <c r="O214" i="38"/>
  <c r="V34" i="38"/>
  <c r="R34" i="38"/>
  <c r="R214" i="38"/>
  <c r="P214" i="38"/>
  <c r="J30" i="32"/>
  <c r="E52" i="33" s="1"/>
  <c r="I30" i="32"/>
  <c r="D52" i="33" s="1"/>
  <c r="G30" i="32"/>
  <c r="Q82" i="14"/>
  <c r="R86" i="14"/>
  <c r="S86" i="14"/>
  <c r="R77" i="14"/>
  <c r="C45" i="1"/>
  <c r="C47" i="1" s="1"/>
  <c r="F86" i="14"/>
  <c r="D45" i="14"/>
  <c r="D36" i="14"/>
  <c r="M82" i="14"/>
  <c r="N82" i="14"/>
  <c r="M45" i="1"/>
  <c r="M47" i="1" s="1"/>
  <c r="K47" i="1"/>
  <c r="D66" i="14"/>
  <c r="M48" i="14"/>
  <c r="O88" i="14"/>
  <c r="D65" i="14"/>
  <c r="M47" i="14"/>
  <c r="D38" i="14"/>
  <c r="D76" i="14"/>
  <c r="D46" i="14"/>
  <c r="D74" i="14" s="1"/>
  <c r="H45" i="1"/>
  <c r="H47" i="1" s="1"/>
  <c r="N58" i="14"/>
  <c r="O58" i="14"/>
  <c r="D37" i="14"/>
  <c r="D75" i="14"/>
  <c r="M75" i="14" s="1"/>
  <c r="D86" i="14"/>
  <c r="N86" i="14" s="1"/>
  <c r="N88" i="14"/>
  <c r="N45" i="1"/>
  <c r="N47" i="1" s="1"/>
  <c r="O82" i="14"/>
  <c r="P82" i="14"/>
  <c r="M88" i="14"/>
  <c r="C25" i="33"/>
  <c r="E31" i="33"/>
  <c r="K31" i="33" s="1"/>
  <c r="K32" i="33"/>
  <c r="C31" i="33"/>
  <c r="I32" i="33"/>
  <c r="B31" i="33"/>
  <c r="H32" i="33"/>
  <c r="D31" i="33"/>
  <c r="J32" i="33"/>
  <c r="Q77" i="14"/>
  <c r="E58" i="42"/>
  <c r="E60" i="42" s="1"/>
  <c r="B58" i="42"/>
  <c r="D91" i="30"/>
  <c r="E122" i="56"/>
  <c r="S122" i="56" s="1"/>
  <c r="E155" i="56" s="1"/>
  <c r="S155" i="56" s="1"/>
  <c r="C123" i="56"/>
  <c r="Q123" i="56" s="1"/>
  <c r="C156" i="56" s="1"/>
  <c r="Q156" i="56" s="1"/>
  <c r="E123" i="56"/>
  <c r="S123" i="56" s="1"/>
  <c r="E156" i="56" s="1"/>
  <c r="S156" i="56" s="1"/>
  <c r="C122" i="56"/>
  <c r="Q122" i="56" s="1"/>
  <c r="C155" i="56" s="1"/>
  <c r="Q155" i="56" s="1"/>
  <c r="C117" i="56"/>
  <c r="Q117" i="56" s="1"/>
  <c r="C150" i="56" s="1"/>
  <c r="Q150" i="56" s="1"/>
  <c r="D120" i="56"/>
  <c r="R120" i="56" s="1"/>
  <c r="D153" i="56" s="1"/>
  <c r="R153" i="56" s="1"/>
  <c r="C109" i="56"/>
  <c r="Q109" i="56" s="1"/>
  <c r="C142" i="56" s="1"/>
  <c r="Q142" i="56" s="1"/>
  <c r="D119" i="56"/>
  <c r="R119" i="56" s="1"/>
  <c r="D152" i="56" s="1"/>
  <c r="R152" i="56" s="1"/>
  <c r="D110" i="56"/>
  <c r="R110" i="56" s="1"/>
  <c r="D143" i="56" s="1"/>
  <c r="R143" i="56" s="1"/>
  <c r="C119" i="56"/>
  <c r="Q119" i="56" s="1"/>
  <c r="C152" i="56" s="1"/>
  <c r="Q152" i="56" s="1"/>
  <c r="M30" i="14"/>
  <c r="B45" i="1"/>
  <c r="C14" i="62"/>
  <c r="T38" i="1"/>
  <c r="V38" i="1"/>
  <c r="U38" i="1"/>
  <c r="W38" i="1"/>
  <c r="B30" i="32"/>
  <c r="K54" i="42"/>
  <c r="H58" i="42"/>
  <c r="H60" i="42" s="1"/>
  <c r="Q48" i="38"/>
  <c r="P48" i="38"/>
  <c r="Q34" i="38"/>
  <c r="P34" i="38"/>
  <c r="C35" i="14"/>
  <c r="D17" i="14" s="1"/>
  <c r="M17" i="14" s="1"/>
  <c r="C74" i="30"/>
  <c r="Q74" i="30" s="1"/>
  <c r="Q58" i="30"/>
  <c r="R105" i="30"/>
  <c r="D126" i="30"/>
  <c r="R126" i="30" s="1"/>
  <c r="E138" i="30"/>
  <c r="D107" i="30"/>
  <c r="R107" i="30" s="1"/>
  <c r="R91" i="30"/>
  <c r="E124" i="30"/>
  <c r="C96" i="30"/>
  <c r="Q96" i="30" s="1"/>
  <c r="Q72" i="30"/>
  <c r="H25" i="33" l="1"/>
  <c r="O55" i="63"/>
  <c r="P55" i="63" s="1"/>
  <c r="S170" i="30"/>
  <c r="S38" i="56" s="1"/>
  <c r="E71" i="56" s="1"/>
  <c r="S71" i="56" s="1"/>
  <c r="E104" i="56" s="1"/>
  <c r="S104" i="56" s="1"/>
  <c r="E137" i="56" s="1"/>
  <c r="S137" i="56" s="1"/>
  <c r="E170" i="56" s="1"/>
  <c r="S170" i="56" s="1"/>
  <c r="E38" i="56"/>
  <c r="Q161" i="30"/>
  <c r="Q29" i="56" s="1"/>
  <c r="C62" i="56" s="1"/>
  <c r="Q62" i="56" s="1"/>
  <c r="C95" i="56" s="1"/>
  <c r="Q95" i="56" s="1"/>
  <c r="C128" i="56" s="1"/>
  <c r="Q128" i="56" s="1"/>
  <c r="C161" i="56" s="1"/>
  <c r="Q161" i="56" s="1"/>
  <c r="C29" i="56"/>
  <c r="Q159" i="30"/>
  <c r="Q27" i="56" s="1"/>
  <c r="C60" i="56" s="1"/>
  <c r="Q60" i="56" s="1"/>
  <c r="C93" i="56" s="1"/>
  <c r="Q93" i="56" s="1"/>
  <c r="C126" i="56" s="1"/>
  <c r="Q126" i="56" s="1"/>
  <c r="C159" i="56" s="1"/>
  <c r="Q159" i="56" s="1"/>
  <c r="C27" i="56"/>
  <c r="S165" i="30"/>
  <c r="S33" i="56" s="1"/>
  <c r="E66" i="56" s="1"/>
  <c r="S66" i="56" s="1"/>
  <c r="E99" i="56" s="1"/>
  <c r="S99" i="56" s="1"/>
  <c r="E132" i="56" s="1"/>
  <c r="S132" i="56" s="1"/>
  <c r="E165" i="56" s="1"/>
  <c r="S165" i="56" s="1"/>
  <c r="E33" i="56"/>
  <c r="R162" i="30"/>
  <c r="R30" i="56" s="1"/>
  <c r="D63" i="56" s="1"/>
  <c r="R63" i="56" s="1"/>
  <c r="D96" i="56" s="1"/>
  <c r="R96" i="56" s="1"/>
  <c r="D129" i="56" s="1"/>
  <c r="R129" i="56" s="1"/>
  <c r="D162" i="56" s="1"/>
  <c r="R162" i="56" s="1"/>
  <c r="D30" i="56"/>
  <c r="S167" i="30"/>
  <c r="S35" i="56" s="1"/>
  <c r="E68" i="56" s="1"/>
  <c r="S68" i="56" s="1"/>
  <c r="E101" i="56" s="1"/>
  <c r="S101" i="56" s="1"/>
  <c r="E134" i="56" s="1"/>
  <c r="S134" i="56" s="1"/>
  <c r="E167" i="56" s="1"/>
  <c r="S167" i="56" s="1"/>
  <c r="E35" i="56"/>
  <c r="Q169" i="30"/>
  <c r="Q37" i="56" s="1"/>
  <c r="C70" i="56" s="1"/>
  <c r="Q70" i="56" s="1"/>
  <c r="C103" i="56" s="1"/>
  <c r="Q103" i="56" s="1"/>
  <c r="C136" i="56" s="1"/>
  <c r="Q136" i="56" s="1"/>
  <c r="C169" i="56" s="1"/>
  <c r="Q169" i="56" s="1"/>
  <c r="C37" i="56"/>
  <c r="R167" i="30"/>
  <c r="R35" i="56" s="1"/>
  <c r="D68" i="56" s="1"/>
  <c r="R68" i="56" s="1"/>
  <c r="D101" i="56" s="1"/>
  <c r="R101" i="56" s="1"/>
  <c r="D134" i="56" s="1"/>
  <c r="R134" i="56" s="1"/>
  <c r="D167" i="56" s="1"/>
  <c r="R167" i="56" s="1"/>
  <c r="D35" i="56"/>
  <c r="S166" i="30"/>
  <c r="S34" i="56" s="1"/>
  <c r="E67" i="56" s="1"/>
  <c r="S67" i="56" s="1"/>
  <c r="E100" i="56" s="1"/>
  <c r="S100" i="56" s="1"/>
  <c r="E133" i="56" s="1"/>
  <c r="S133" i="56" s="1"/>
  <c r="E166" i="56" s="1"/>
  <c r="S166" i="56" s="1"/>
  <c r="E34" i="56"/>
  <c r="S169" i="30"/>
  <c r="S37" i="56" s="1"/>
  <c r="E70" i="56" s="1"/>
  <c r="S70" i="56" s="1"/>
  <c r="E103" i="56" s="1"/>
  <c r="S103" i="56" s="1"/>
  <c r="E136" i="56" s="1"/>
  <c r="S136" i="56" s="1"/>
  <c r="E169" i="56" s="1"/>
  <c r="S169" i="56" s="1"/>
  <c r="E37" i="56"/>
  <c r="Q160" i="30"/>
  <c r="Q28" i="56" s="1"/>
  <c r="C61" i="56" s="1"/>
  <c r="Q61" i="56" s="1"/>
  <c r="C94" i="56" s="1"/>
  <c r="Q94" i="56" s="1"/>
  <c r="C127" i="56" s="1"/>
  <c r="Q127" i="56" s="1"/>
  <c r="C160" i="56" s="1"/>
  <c r="Q160" i="56" s="1"/>
  <c r="C28" i="56"/>
  <c r="R165" i="30"/>
  <c r="R33" i="56" s="1"/>
  <c r="D66" i="56" s="1"/>
  <c r="R66" i="56" s="1"/>
  <c r="D99" i="56" s="1"/>
  <c r="R99" i="56" s="1"/>
  <c r="D132" i="56" s="1"/>
  <c r="R132" i="56" s="1"/>
  <c r="D165" i="56" s="1"/>
  <c r="R165" i="56" s="1"/>
  <c r="D33" i="56"/>
  <c r="R161" i="30"/>
  <c r="R29" i="56" s="1"/>
  <c r="D62" i="56" s="1"/>
  <c r="R62" i="56" s="1"/>
  <c r="D95" i="56" s="1"/>
  <c r="R95" i="56" s="1"/>
  <c r="D128" i="56" s="1"/>
  <c r="R128" i="56" s="1"/>
  <c r="D161" i="56" s="1"/>
  <c r="R161" i="56" s="1"/>
  <c r="D29" i="56"/>
  <c r="R170" i="30"/>
  <c r="R38" i="56" s="1"/>
  <c r="D71" i="56" s="1"/>
  <c r="R71" i="56" s="1"/>
  <c r="D104" i="56" s="1"/>
  <c r="R104" i="56" s="1"/>
  <c r="D137" i="56" s="1"/>
  <c r="R137" i="56" s="1"/>
  <c r="D170" i="56" s="1"/>
  <c r="R170" i="56" s="1"/>
  <c r="D38" i="56"/>
  <c r="S160" i="30"/>
  <c r="S28" i="56" s="1"/>
  <c r="E61" i="56" s="1"/>
  <c r="S61" i="56" s="1"/>
  <c r="E94" i="56" s="1"/>
  <c r="S94" i="56" s="1"/>
  <c r="E127" i="56" s="1"/>
  <c r="S127" i="56" s="1"/>
  <c r="E160" i="56" s="1"/>
  <c r="S160" i="56" s="1"/>
  <c r="E28" i="56"/>
  <c r="Q167" i="30"/>
  <c r="Q35" i="56" s="1"/>
  <c r="C68" i="56" s="1"/>
  <c r="Q68" i="56" s="1"/>
  <c r="C101" i="56" s="1"/>
  <c r="Q101" i="56" s="1"/>
  <c r="C134" i="56" s="1"/>
  <c r="Q134" i="56" s="1"/>
  <c r="C167" i="56" s="1"/>
  <c r="Q167" i="56" s="1"/>
  <c r="C35" i="56"/>
  <c r="R169" i="30"/>
  <c r="R37" i="56" s="1"/>
  <c r="D70" i="56" s="1"/>
  <c r="R70" i="56" s="1"/>
  <c r="D103" i="56" s="1"/>
  <c r="R103" i="56" s="1"/>
  <c r="D136" i="56" s="1"/>
  <c r="R136" i="56" s="1"/>
  <c r="D169" i="56" s="1"/>
  <c r="R169" i="56" s="1"/>
  <c r="D37" i="56"/>
  <c r="B52" i="33"/>
  <c r="R166" i="30"/>
  <c r="R34" i="56" s="1"/>
  <c r="D67" i="56" s="1"/>
  <c r="R67" i="56" s="1"/>
  <c r="D100" i="56" s="1"/>
  <c r="R100" i="56" s="1"/>
  <c r="D133" i="56" s="1"/>
  <c r="R133" i="56" s="1"/>
  <c r="D166" i="56" s="1"/>
  <c r="R166" i="56" s="1"/>
  <c r="D34" i="56"/>
  <c r="Q164" i="30"/>
  <c r="Q32" i="56" s="1"/>
  <c r="C65" i="56" s="1"/>
  <c r="C32" i="56"/>
  <c r="S168" i="30"/>
  <c r="S36" i="56" s="1"/>
  <c r="E69" i="56" s="1"/>
  <c r="S69" i="56" s="1"/>
  <c r="E102" i="56" s="1"/>
  <c r="S102" i="56" s="1"/>
  <c r="E135" i="56" s="1"/>
  <c r="S135" i="56" s="1"/>
  <c r="E168" i="56" s="1"/>
  <c r="S168" i="56" s="1"/>
  <c r="E36" i="56"/>
  <c r="R164" i="30"/>
  <c r="R32" i="56" s="1"/>
  <c r="D65" i="56" s="1"/>
  <c r="R65" i="56" s="1"/>
  <c r="D98" i="56" s="1"/>
  <c r="R98" i="56" s="1"/>
  <c r="D131" i="56" s="1"/>
  <c r="R131" i="56" s="1"/>
  <c r="D164" i="56" s="1"/>
  <c r="R164" i="56" s="1"/>
  <c r="D32" i="56"/>
  <c r="Q170" i="30"/>
  <c r="Q38" i="56" s="1"/>
  <c r="C71" i="56" s="1"/>
  <c r="Q71" i="56" s="1"/>
  <c r="C104" i="56" s="1"/>
  <c r="Q104" i="56" s="1"/>
  <c r="C137" i="56" s="1"/>
  <c r="Q137" i="56" s="1"/>
  <c r="C170" i="56" s="1"/>
  <c r="Q170" i="56" s="1"/>
  <c r="C38" i="56"/>
  <c r="S164" i="30"/>
  <c r="S32" i="56" s="1"/>
  <c r="E65" i="56" s="1"/>
  <c r="S65" i="56" s="1"/>
  <c r="E98" i="56" s="1"/>
  <c r="S98" i="56" s="1"/>
  <c r="E131" i="56" s="1"/>
  <c r="S131" i="56" s="1"/>
  <c r="E164" i="56" s="1"/>
  <c r="S164" i="56" s="1"/>
  <c r="E32" i="56"/>
  <c r="Q166" i="30"/>
  <c r="Q34" i="56" s="1"/>
  <c r="C67" i="56" s="1"/>
  <c r="Q67" i="56" s="1"/>
  <c r="C100" i="56" s="1"/>
  <c r="Q100" i="56" s="1"/>
  <c r="C133" i="56" s="1"/>
  <c r="Q133" i="56" s="1"/>
  <c r="C166" i="56" s="1"/>
  <c r="Q166" i="56" s="1"/>
  <c r="C34" i="56"/>
  <c r="R160" i="30"/>
  <c r="R28" i="56" s="1"/>
  <c r="D61" i="56" s="1"/>
  <c r="R61" i="56" s="1"/>
  <c r="D94" i="56" s="1"/>
  <c r="R94" i="56" s="1"/>
  <c r="D127" i="56" s="1"/>
  <c r="R127" i="56" s="1"/>
  <c r="D160" i="56" s="1"/>
  <c r="R160" i="56" s="1"/>
  <c r="D28" i="56"/>
  <c r="R163" i="30"/>
  <c r="R31" i="56" s="1"/>
  <c r="D64" i="56" s="1"/>
  <c r="R64" i="56" s="1"/>
  <c r="D97" i="56" s="1"/>
  <c r="R97" i="56" s="1"/>
  <c r="D130" i="56" s="1"/>
  <c r="R130" i="56" s="1"/>
  <c r="D163" i="56" s="1"/>
  <c r="R163" i="56" s="1"/>
  <c r="D31" i="56"/>
  <c r="S161" i="30"/>
  <c r="S29" i="56" s="1"/>
  <c r="E62" i="56" s="1"/>
  <c r="S62" i="56" s="1"/>
  <c r="E95" i="56" s="1"/>
  <c r="S95" i="56" s="1"/>
  <c r="E29" i="56"/>
  <c r="R168" i="30"/>
  <c r="R36" i="56" s="1"/>
  <c r="D69" i="56" s="1"/>
  <c r="R69" i="56" s="1"/>
  <c r="D102" i="56" s="1"/>
  <c r="R102" i="56" s="1"/>
  <c r="D135" i="56" s="1"/>
  <c r="R135" i="56" s="1"/>
  <c r="D168" i="56" s="1"/>
  <c r="R168" i="56" s="1"/>
  <c r="D36" i="56"/>
  <c r="Q168" i="30"/>
  <c r="Q36" i="56" s="1"/>
  <c r="C69" i="56" s="1"/>
  <c r="Q69" i="56" s="1"/>
  <c r="C102" i="56" s="1"/>
  <c r="Q102" i="56" s="1"/>
  <c r="C135" i="56" s="1"/>
  <c r="Q135" i="56" s="1"/>
  <c r="C168" i="56" s="1"/>
  <c r="Q168" i="56" s="1"/>
  <c r="C36" i="56"/>
  <c r="S162" i="30"/>
  <c r="S30" i="56" s="1"/>
  <c r="E63" i="56" s="1"/>
  <c r="S63" i="56" s="1"/>
  <c r="E96" i="56" s="1"/>
  <c r="S96" i="56" s="1"/>
  <c r="E129" i="56" s="1"/>
  <c r="S129" i="56" s="1"/>
  <c r="E162" i="56" s="1"/>
  <c r="S162" i="56" s="1"/>
  <c r="E30" i="56"/>
  <c r="S163" i="30"/>
  <c r="S31" i="56" s="1"/>
  <c r="E64" i="56" s="1"/>
  <c r="S64" i="56" s="1"/>
  <c r="E31" i="56"/>
  <c r="Q163" i="30"/>
  <c r="Q31" i="56" s="1"/>
  <c r="C64" i="56" s="1"/>
  <c r="Q64" i="56" s="1"/>
  <c r="C97" i="56" s="1"/>
  <c r="Q97" i="56" s="1"/>
  <c r="C130" i="56" s="1"/>
  <c r="Q130" i="56" s="1"/>
  <c r="C163" i="56" s="1"/>
  <c r="Q163" i="56" s="1"/>
  <c r="C31" i="56"/>
  <c r="Q165" i="30"/>
  <c r="Q33" i="56" s="1"/>
  <c r="C66" i="56" s="1"/>
  <c r="Q66" i="56" s="1"/>
  <c r="C99" i="56" s="1"/>
  <c r="Q99" i="56" s="1"/>
  <c r="C132" i="56" s="1"/>
  <c r="Q132" i="56" s="1"/>
  <c r="C165" i="56" s="1"/>
  <c r="Q165" i="56" s="1"/>
  <c r="C33" i="56"/>
  <c r="C52" i="33"/>
  <c r="I52" i="33" s="1"/>
  <c r="S9" i="56"/>
  <c r="E42" i="56" s="1"/>
  <c r="S42" i="56" s="1"/>
  <c r="E75" i="56" s="1"/>
  <c r="S75" i="56" s="1"/>
  <c r="E108" i="56" s="1"/>
  <c r="S108" i="56" s="1"/>
  <c r="E141" i="56" s="1"/>
  <c r="S141" i="56" s="1"/>
  <c r="E9" i="56"/>
  <c r="S19" i="56"/>
  <c r="E52" i="56" s="1"/>
  <c r="S52" i="56" s="1"/>
  <c r="E85" i="56" s="1"/>
  <c r="S85" i="56" s="1"/>
  <c r="E19" i="56"/>
  <c r="P77" i="14"/>
  <c r="M77" i="14"/>
  <c r="P86" i="14"/>
  <c r="G45" i="1"/>
  <c r="G47" i="1" s="1"/>
  <c r="V214" i="38"/>
  <c r="L27" i="32"/>
  <c r="L30" i="32" s="1"/>
  <c r="K52" i="33" s="1"/>
  <c r="J52" i="33"/>
  <c r="P45" i="1"/>
  <c r="P47" i="1" s="1"/>
  <c r="W47" i="1" s="1"/>
  <c r="J45" i="1"/>
  <c r="V45" i="1" s="1"/>
  <c r="O86" i="14"/>
  <c r="M74" i="14"/>
  <c r="E20" i="14"/>
  <c r="D94" i="14"/>
  <c r="E19" i="14"/>
  <c r="N19" i="14" s="1"/>
  <c r="D93" i="14"/>
  <c r="M93" i="14" s="1"/>
  <c r="E47" i="14"/>
  <c r="M65" i="14"/>
  <c r="E48" i="14"/>
  <c r="M66" i="14"/>
  <c r="D35" i="14"/>
  <c r="E18" i="14"/>
  <c r="D64" i="14"/>
  <c r="M46" i="14"/>
  <c r="D73" i="14"/>
  <c r="D45" i="1"/>
  <c r="D47" i="1" s="1"/>
  <c r="B47" i="1"/>
  <c r="M76" i="14"/>
  <c r="M86" i="14"/>
  <c r="M45" i="14"/>
  <c r="D25" i="33"/>
  <c r="J31" i="33"/>
  <c r="H31" i="33"/>
  <c r="I31" i="33"/>
  <c r="E97" i="56"/>
  <c r="S97" i="56" s="1"/>
  <c r="E118" i="56"/>
  <c r="S118" i="56" s="1"/>
  <c r="E151" i="56" s="1"/>
  <c r="S151" i="56" s="1"/>
  <c r="M37" i="14"/>
  <c r="N54" i="42"/>
  <c r="K58" i="42"/>
  <c r="K60" i="42" s="1"/>
  <c r="M20" i="14"/>
  <c r="M18" i="14"/>
  <c r="C91" i="30"/>
  <c r="N34" i="14"/>
  <c r="D138" i="30"/>
  <c r="N33" i="14"/>
  <c r="D124" i="30"/>
  <c r="E140" i="30"/>
  <c r="S124" i="30"/>
  <c r="S138" i="30"/>
  <c r="E159" i="30"/>
  <c r="C105" i="30"/>
  <c r="E25" i="33" l="1"/>
  <c r="O145" i="63" s="1"/>
  <c r="P145" i="63" s="1"/>
  <c r="O100" i="63"/>
  <c r="P100" i="63" s="1"/>
  <c r="H52" i="33"/>
  <c r="B26" i="33"/>
  <c r="E8" i="56"/>
  <c r="S140" i="30"/>
  <c r="E27" i="56"/>
  <c r="E39" i="56" s="1"/>
  <c r="S159" i="30"/>
  <c r="S27" i="56" s="1"/>
  <c r="E60" i="56" s="1"/>
  <c r="E25" i="56"/>
  <c r="J47" i="1"/>
  <c r="V47" i="1" s="1"/>
  <c r="U45" i="1"/>
  <c r="T47" i="1"/>
  <c r="W45" i="1"/>
  <c r="T45" i="1"/>
  <c r="E46" i="14"/>
  <c r="E74" i="14" s="1"/>
  <c r="D63" i="14"/>
  <c r="M64" i="14"/>
  <c r="M94" i="14"/>
  <c r="M73" i="14"/>
  <c r="D92" i="14"/>
  <c r="E65" i="14"/>
  <c r="N47" i="14"/>
  <c r="E38" i="14"/>
  <c r="E76" i="14"/>
  <c r="E36" i="14"/>
  <c r="E66" i="14"/>
  <c r="N48" i="14"/>
  <c r="E37" i="14"/>
  <c r="N37" i="14" s="1"/>
  <c r="E75" i="14"/>
  <c r="N75" i="14" s="1"/>
  <c r="I25" i="33"/>
  <c r="J25" i="33"/>
  <c r="F25" i="33"/>
  <c r="E130" i="56"/>
  <c r="S130" i="56" s="1"/>
  <c r="E163" i="56" s="1"/>
  <c r="S163" i="56" s="1"/>
  <c r="E128" i="56"/>
  <c r="S128" i="56" s="1"/>
  <c r="E161" i="56" s="1"/>
  <c r="S161" i="56" s="1"/>
  <c r="Q54" i="42"/>
  <c r="Q58" i="42" s="1"/>
  <c r="Q60" i="42" s="1"/>
  <c r="N58" i="42"/>
  <c r="N60" i="42" s="1"/>
  <c r="M38" i="14"/>
  <c r="C107" i="30"/>
  <c r="Q107" i="30" s="1"/>
  <c r="Q91" i="30"/>
  <c r="M36" i="14"/>
  <c r="D159" i="30"/>
  <c r="R138" i="30"/>
  <c r="R124" i="30"/>
  <c r="D140" i="30"/>
  <c r="E171" i="30"/>
  <c r="N30" i="14"/>
  <c r="E157" i="30"/>
  <c r="S8" i="56"/>
  <c r="C129" i="30"/>
  <c r="Q129" i="30" s="1"/>
  <c r="Q105" i="30"/>
  <c r="C26" i="33" l="1"/>
  <c r="O11" i="63"/>
  <c r="P11" i="63" s="1"/>
  <c r="K25" i="33"/>
  <c r="O190" i="63"/>
  <c r="P190" i="63" s="1"/>
  <c r="C24" i="33"/>
  <c r="B24" i="33"/>
  <c r="H26" i="33"/>
  <c r="D8" i="56"/>
  <c r="D25" i="56" s="1"/>
  <c r="R140" i="30"/>
  <c r="R8" i="56" s="1"/>
  <c r="D27" i="56"/>
  <c r="D39" i="56" s="1"/>
  <c r="R159" i="30"/>
  <c r="C32" i="65"/>
  <c r="U47" i="1"/>
  <c r="C33" i="65"/>
  <c r="F18" i="14"/>
  <c r="E35" i="14"/>
  <c r="F17" i="14" s="1"/>
  <c r="N76" i="14"/>
  <c r="F47" i="14"/>
  <c r="N65" i="14"/>
  <c r="E45" i="14"/>
  <c r="M63" i="14"/>
  <c r="N74" i="14"/>
  <c r="F19" i="14"/>
  <c r="O19" i="14" s="1"/>
  <c r="E93" i="14"/>
  <c r="N93" i="14" s="1"/>
  <c r="F48" i="14"/>
  <c r="N66" i="14"/>
  <c r="F20" i="14"/>
  <c r="E94" i="14"/>
  <c r="D91" i="14"/>
  <c r="E73" i="14" s="1"/>
  <c r="M92" i="14"/>
  <c r="E64" i="14"/>
  <c r="E63" i="14" s="1"/>
  <c r="N46" i="14"/>
  <c r="E41" i="56"/>
  <c r="S25" i="56"/>
  <c r="E17" i="14"/>
  <c r="N17" i="14" s="1"/>
  <c r="M35" i="14"/>
  <c r="C124" i="30"/>
  <c r="S33" i="14"/>
  <c r="N18" i="14"/>
  <c r="N20" i="14"/>
  <c r="R33" i="14"/>
  <c r="D157" i="30"/>
  <c r="O33" i="14"/>
  <c r="S171" i="30"/>
  <c r="P25" i="56"/>
  <c r="S157" i="30"/>
  <c r="O34" i="14"/>
  <c r="R27" i="56"/>
  <c r="D60" i="56" s="1"/>
  <c r="D171" i="30"/>
  <c r="C138" i="30"/>
  <c r="B23" i="33" l="1"/>
  <c r="O9" i="63"/>
  <c r="P9" i="63" s="1"/>
  <c r="D26" i="33"/>
  <c r="O56" i="63"/>
  <c r="P56" i="63" s="1"/>
  <c r="C23" i="33"/>
  <c r="O53" i="63" s="1"/>
  <c r="P53" i="63" s="1"/>
  <c r="O54" i="63"/>
  <c r="P54" i="63" s="1"/>
  <c r="H24" i="33"/>
  <c r="M91" i="14"/>
  <c r="N45" i="14"/>
  <c r="F45" i="14"/>
  <c r="O45" i="14" s="1"/>
  <c r="F46" i="14"/>
  <c r="F74" i="14" s="1"/>
  <c r="O74" i="14" s="1"/>
  <c r="N64" i="14"/>
  <c r="N94" i="14"/>
  <c r="F66" i="14"/>
  <c r="O48" i="14"/>
  <c r="F36" i="14"/>
  <c r="F38" i="14"/>
  <c r="F76" i="14"/>
  <c r="F37" i="14"/>
  <c r="O37" i="14" s="1"/>
  <c r="F75" i="14"/>
  <c r="O75" i="14" s="1"/>
  <c r="N63" i="14"/>
  <c r="F65" i="14"/>
  <c r="O47" i="14"/>
  <c r="E92" i="14"/>
  <c r="C53" i="33"/>
  <c r="D41" i="56"/>
  <c r="R25" i="56"/>
  <c r="S41" i="56"/>
  <c r="E58" i="56"/>
  <c r="Q124" i="30"/>
  <c r="C140" i="30"/>
  <c r="N38" i="14"/>
  <c r="N36" i="14"/>
  <c r="O30" i="14"/>
  <c r="R171" i="30"/>
  <c r="P39" i="56"/>
  <c r="R157" i="30"/>
  <c r="O25" i="56"/>
  <c r="C162" i="30"/>
  <c r="Q138" i="30"/>
  <c r="H23" i="33" l="1"/>
  <c r="O101" i="63"/>
  <c r="P101" i="63" s="1"/>
  <c r="E26" i="33"/>
  <c r="D24" i="33"/>
  <c r="I26" i="33"/>
  <c r="B53" i="33"/>
  <c r="A19" i="33" s="1"/>
  <c r="C34" i="65" s="1"/>
  <c r="O8" i="63"/>
  <c r="P8" i="63" s="1"/>
  <c r="C30" i="56"/>
  <c r="C39" i="56" s="1"/>
  <c r="Q162" i="30"/>
  <c r="C8" i="56"/>
  <c r="C25" i="56" s="1"/>
  <c r="Q140" i="30"/>
  <c r="Q8" i="56" s="1"/>
  <c r="G48" i="14"/>
  <c r="O66" i="14"/>
  <c r="G19" i="14"/>
  <c r="P19" i="14" s="1"/>
  <c r="F93" i="14"/>
  <c r="O93" i="14" s="1"/>
  <c r="G18" i="14"/>
  <c r="F35" i="14"/>
  <c r="G17" i="14" s="1"/>
  <c r="F64" i="14"/>
  <c r="F92" i="14" s="1"/>
  <c r="O92" i="14" s="1"/>
  <c r="O46" i="14"/>
  <c r="G47" i="14"/>
  <c r="O65" i="14"/>
  <c r="O76" i="14"/>
  <c r="N73" i="14"/>
  <c r="E91" i="14"/>
  <c r="F73" i="14" s="1"/>
  <c r="N92" i="14"/>
  <c r="G20" i="14"/>
  <c r="F94" i="14"/>
  <c r="E74" i="56"/>
  <c r="S58" i="56"/>
  <c r="R41" i="56"/>
  <c r="D58" i="56"/>
  <c r="C157" i="30"/>
  <c r="O17" i="14"/>
  <c r="N35" i="14"/>
  <c r="O18" i="14"/>
  <c r="O20" i="14"/>
  <c r="Q34" i="14"/>
  <c r="P34" i="14"/>
  <c r="O39" i="56"/>
  <c r="S39" i="56"/>
  <c r="Q30" i="56"/>
  <c r="C63" i="56" s="1"/>
  <c r="Q63" i="56" s="1"/>
  <c r="C171" i="30"/>
  <c r="J26" i="33" l="1"/>
  <c r="O146" i="63"/>
  <c r="P146" i="63" s="1"/>
  <c r="E24" i="33"/>
  <c r="F26" i="33"/>
  <c r="O99" i="63"/>
  <c r="P99" i="63" s="1"/>
  <c r="D23" i="33"/>
  <c r="I24" i="33"/>
  <c r="H53" i="33"/>
  <c r="G65" i="14"/>
  <c r="P47" i="14"/>
  <c r="F91" i="14"/>
  <c r="G37" i="14"/>
  <c r="G75" i="14"/>
  <c r="P75" i="14" s="1"/>
  <c r="O94" i="14"/>
  <c r="N91" i="14"/>
  <c r="G38" i="14"/>
  <c r="G76" i="14"/>
  <c r="P76" i="14" s="1"/>
  <c r="G36" i="14"/>
  <c r="G46" i="14"/>
  <c r="G74" i="14" s="1"/>
  <c r="F63" i="14"/>
  <c r="O64" i="14"/>
  <c r="G66" i="14"/>
  <c r="P48" i="14"/>
  <c r="C96" i="56"/>
  <c r="Q96" i="56" s="1"/>
  <c r="D74" i="56"/>
  <c r="R58" i="56"/>
  <c r="R30" i="14" s="1"/>
  <c r="C41" i="56"/>
  <c r="Q41" i="56" s="1"/>
  <c r="Q25" i="56"/>
  <c r="S74" i="56"/>
  <c r="E91" i="56"/>
  <c r="O38" i="14"/>
  <c r="O36" i="14"/>
  <c r="Q157" i="30"/>
  <c r="N25" i="56"/>
  <c r="T30" i="14"/>
  <c r="T34" i="14"/>
  <c r="S30" i="14"/>
  <c r="S60" i="56"/>
  <c r="E93" i="56" s="1"/>
  <c r="E72" i="56"/>
  <c r="R39" i="56"/>
  <c r="Q171" i="30"/>
  <c r="O191" i="63" l="1"/>
  <c r="P191" i="63" s="1"/>
  <c r="F24" i="33"/>
  <c r="O144" i="63"/>
  <c r="P144" i="63" s="1"/>
  <c r="J24" i="33"/>
  <c r="E23" i="33"/>
  <c r="K24" i="33"/>
  <c r="O98" i="63"/>
  <c r="P98" i="63" s="1"/>
  <c r="I23" i="33"/>
  <c r="D53" i="33"/>
  <c r="I53" i="33" s="1"/>
  <c r="K26" i="33"/>
  <c r="O91" i="14"/>
  <c r="G73" i="14"/>
  <c r="P74" i="14"/>
  <c r="H48" i="14"/>
  <c r="P66" i="14"/>
  <c r="H20" i="14"/>
  <c r="G94" i="14"/>
  <c r="H18" i="14"/>
  <c r="G35" i="14"/>
  <c r="H17" i="14" s="1"/>
  <c r="P73" i="14"/>
  <c r="O73" i="14"/>
  <c r="H19" i="14"/>
  <c r="G93" i="14"/>
  <c r="P93" i="14" s="1"/>
  <c r="G64" i="14"/>
  <c r="P46" i="14"/>
  <c r="G45" i="14"/>
  <c r="O63" i="14"/>
  <c r="H47" i="14"/>
  <c r="P65" i="14"/>
  <c r="C129" i="56"/>
  <c r="Q129" i="56" s="1"/>
  <c r="C162" i="56" s="1"/>
  <c r="Q162" i="56" s="1"/>
  <c r="C58" i="56"/>
  <c r="E107" i="56"/>
  <c r="S91" i="56"/>
  <c r="R74" i="56"/>
  <c r="D91" i="56"/>
  <c r="Q33" i="14"/>
  <c r="P33" i="14"/>
  <c r="O35" i="14"/>
  <c r="P18" i="14"/>
  <c r="P20" i="14"/>
  <c r="S72" i="56"/>
  <c r="R60" i="56"/>
  <c r="D93" i="56" s="1"/>
  <c r="D72" i="56"/>
  <c r="N39" i="56"/>
  <c r="F23" i="33" l="1"/>
  <c r="O189" i="63"/>
  <c r="P189" i="63" s="1"/>
  <c r="O143" i="63"/>
  <c r="P143" i="63" s="1"/>
  <c r="J23" i="33"/>
  <c r="K23" i="33"/>
  <c r="E53" i="33"/>
  <c r="J53" i="33" s="1"/>
  <c r="P45" i="14"/>
  <c r="G63" i="14"/>
  <c r="C8" i="14" s="1"/>
  <c r="C11" i="14" s="1"/>
  <c r="H46" i="14"/>
  <c r="P64" i="14"/>
  <c r="P94" i="14"/>
  <c r="H66" i="14"/>
  <c r="Q48" i="14"/>
  <c r="H65" i="14"/>
  <c r="Q47" i="14"/>
  <c r="H38" i="14"/>
  <c r="H76" i="14"/>
  <c r="H37" i="14"/>
  <c r="H75" i="14"/>
  <c r="Q75" i="14" s="1"/>
  <c r="G92" i="14"/>
  <c r="H36" i="14"/>
  <c r="S107" i="56"/>
  <c r="E124" i="56"/>
  <c r="D107" i="56"/>
  <c r="R91" i="56"/>
  <c r="R34" i="14" s="1"/>
  <c r="C74" i="56"/>
  <c r="Q58" i="56"/>
  <c r="P17" i="14"/>
  <c r="P37" i="14"/>
  <c r="P38" i="14"/>
  <c r="P36" i="14"/>
  <c r="Q30" i="14"/>
  <c r="P30" i="14"/>
  <c r="R72" i="56"/>
  <c r="S93" i="56"/>
  <c r="E126" i="56" s="1"/>
  <c r="E105" i="56"/>
  <c r="Q39" i="56"/>
  <c r="F53" i="33" l="1"/>
  <c r="K53" i="33" s="1"/>
  <c r="O188" i="63"/>
  <c r="P188" i="63" s="1"/>
  <c r="I18" i="14"/>
  <c r="H35" i="14"/>
  <c r="I17" i="14" s="1"/>
  <c r="H64" i="14"/>
  <c r="Q46" i="14"/>
  <c r="G91" i="14"/>
  <c r="H73" i="14" s="1"/>
  <c r="P92" i="14"/>
  <c r="I20" i="14"/>
  <c r="H94" i="14"/>
  <c r="H45" i="14"/>
  <c r="P63" i="14"/>
  <c r="Q76" i="14"/>
  <c r="I47" i="14"/>
  <c r="Q65" i="14"/>
  <c r="H74" i="14"/>
  <c r="Q74" i="14" s="1"/>
  <c r="I19" i="14"/>
  <c r="H93" i="14"/>
  <c r="Q93" i="14" s="1"/>
  <c r="I48" i="14"/>
  <c r="Q66" i="14"/>
  <c r="R107" i="56"/>
  <c r="D124" i="56"/>
  <c r="C91" i="56"/>
  <c r="Q74" i="56"/>
  <c r="E140" i="56"/>
  <c r="S124" i="56"/>
  <c r="Q19" i="14"/>
  <c r="Q17" i="14"/>
  <c r="P35" i="14"/>
  <c r="Q20" i="14"/>
  <c r="Q18" i="14"/>
  <c r="S105" i="56"/>
  <c r="R93" i="56"/>
  <c r="D126" i="56" s="1"/>
  <c r="D105" i="56"/>
  <c r="Q65" i="56"/>
  <c r="C98" i="56" s="1"/>
  <c r="C72" i="56"/>
  <c r="I38" i="14" l="1"/>
  <c r="I76" i="14"/>
  <c r="R76" i="14" s="1"/>
  <c r="I37" i="14"/>
  <c r="I75" i="14"/>
  <c r="R75" i="14" s="1"/>
  <c r="I65" i="14"/>
  <c r="R47" i="14"/>
  <c r="I36" i="14"/>
  <c r="Q45" i="14"/>
  <c r="H63" i="14"/>
  <c r="I46" i="14"/>
  <c r="I74" i="14" s="1"/>
  <c r="R74" i="14" s="1"/>
  <c r="Q64" i="14"/>
  <c r="I66" i="14"/>
  <c r="R48" i="14"/>
  <c r="Q94" i="14"/>
  <c r="P91" i="14"/>
  <c r="Q73" i="14" s="1"/>
  <c r="H92" i="14"/>
  <c r="C107" i="56"/>
  <c r="Q91" i="56"/>
  <c r="S140" i="56"/>
  <c r="S157" i="56" s="1"/>
  <c r="E157" i="56"/>
  <c r="D140" i="56"/>
  <c r="R124" i="56"/>
  <c r="S34" i="14" s="1"/>
  <c r="Q36" i="14"/>
  <c r="Q37" i="14"/>
  <c r="Q38" i="14"/>
  <c r="E138" i="56"/>
  <c r="S126" i="56"/>
  <c r="E159" i="56" s="1"/>
  <c r="R105" i="56"/>
  <c r="Q72" i="56"/>
  <c r="J48" i="14" l="1"/>
  <c r="R66" i="14"/>
  <c r="I45" i="14"/>
  <c r="R45" i="14" s="1"/>
  <c r="Q63" i="14"/>
  <c r="H91" i="14"/>
  <c r="I73" i="14" s="1"/>
  <c r="Q92" i="14"/>
  <c r="J19" i="14"/>
  <c r="I93" i="14"/>
  <c r="R93" i="14" s="1"/>
  <c r="I64" i="14"/>
  <c r="R46" i="14"/>
  <c r="J18" i="14"/>
  <c r="I35" i="14"/>
  <c r="J17" i="14" s="1"/>
  <c r="J47" i="14"/>
  <c r="R65" i="14"/>
  <c r="J20" i="14"/>
  <c r="I94" i="14"/>
  <c r="R140" i="56"/>
  <c r="R157" i="56" s="1"/>
  <c r="D157" i="56"/>
  <c r="C124" i="56"/>
  <c r="Q107" i="56"/>
  <c r="R19" i="14"/>
  <c r="R18" i="14"/>
  <c r="R20" i="14"/>
  <c r="R17" i="14"/>
  <c r="Q35" i="14"/>
  <c r="R126" i="56"/>
  <c r="D159" i="56" s="1"/>
  <c r="D138" i="56"/>
  <c r="S138" i="56"/>
  <c r="C105" i="56"/>
  <c r="Q98" i="56"/>
  <c r="C131" i="56" s="1"/>
  <c r="J36" i="14" l="1"/>
  <c r="Q91" i="14"/>
  <c r="R73" i="14" s="1"/>
  <c r="R94" i="14"/>
  <c r="J65" i="14"/>
  <c r="S47" i="14"/>
  <c r="J37" i="14"/>
  <c r="J75" i="14"/>
  <c r="S75" i="14" s="1"/>
  <c r="J46" i="14"/>
  <c r="J74" i="14" s="1"/>
  <c r="S74" i="14" s="1"/>
  <c r="I63" i="14"/>
  <c r="E8" i="14" s="1"/>
  <c r="R64" i="14"/>
  <c r="J38" i="14"/>
  <c r="J76" i="14"/>
  <c r="S76" i="14" s="1"/>
  <c r="I92" i="14"/>
  <c r="J66" i="14"/>
  <c r="S48" i="14"/>
  <c r="C140" i="56"/>
  <c r="Q124" i="56"/>
  <c r="R36" i="14"/>
  <c r="R38" i="14"/>
  <c r="R37" i="14"/>
  <c r="S159" i="56"/>
  <c r="S171" i="56" s="1"/>
  <c r="E171" i="56"/>
  <c r="R138" i="56"/>
  <c r="Q105" i="56"/>
  <c r="K47" i="14" l="1"/>
  <c r="S65" i="14"/>
  <c r="I91" i="14"/>
  <c r="R92" i="14"/>
  <c r="K19" i="14"/>
  <c r="J93" i="14"/>
  <c r="S93" i="14" s="1"/>
  <c r="J35" i="14"/>
  <c r="K17" i="14" s="1"/>
  <c r="K18" i="14"/>
  <c r="J45" i="14"/>
  <c r="S45" i="14" s="1"/>
  <c r="R63" i="14"/>
  <c r="K48" i="14"/>
  <c r="S66" i="14"/>
  <c r="K20" i="14"/>
  <c r="J94" i="14"/>
  <c r="S94" i="14" s="1"/>
  <c r="J64" i="14"/>
  <c r="S46" i="14"/>
  <c r="C157" i="56"/>
  <c r="Q140" i="56"/>
  <c r="Q157" i="56" s="1"/>
  <c r="T33" i="14" s="1"/>
  <c r="S20" i="14"/>
  <c r="S19" i="14"/>
  <c r="S18" i="14"/>
  <c r="S17" i="14"/>
  <c r="R35" i="14"/>
  <c r="R159" i="56"/>
  <c r="R171" i="56" s="1"/>
  <c r="D171" i="56"/>
  <c r="Q131" i="56"/>
  <c r="C164" i="56" s="1"/>
  <c r="C138" i="56"/>
  <c r="D8" i="14"/>
  <c r="R91" i="14" l="1"/>
  <c r="J73" i="14"/>
  <c r="K46" i="14"/>
  <c r="K74" i="14" s="1"/>
  <c r="T74" i="14" s="1"/>
  <c r="J63" i="14"/>
  <c r="S64" i="14"/>
  <c r="K66" i="14"/>
  <c r="T66" i="14" s="1"/>
  <c r="T48" i="14"/>
  <c r="K36" i="14"/>
  <c r="K37" i="14"/>
  <c r="K75" i="14"/>
  <c r="T75" i="14" s="1"/>
  <c r="K38" i="14"/>
  <c r="K76" i="14"/>
  <c r="T76" i="14" s="1"/>
  <c r="J92" i="14"/>
  <c r="K65" i="14"/>
  <c r="T65" i="14" s="1"/>
  <c r="T47" i="14"/>
  <c r="S37" i="14"/>
  <c r="S36" i="14"/>
  <c r="S38" i="14"/>
  <c r="M8" i="14"/>
  <c r="D11" i="14"/>
  <c r="Q138" i="56"/>
  <c r="S73" i="14" l="1"/>
  <c r="K93" i="14"/>
  <c r="T93" i="14" s="1"/>
  <c r="K94" i="14"/>
  <c r="T94" i="14" s="1"/>
  <c r="K35" i="14"/>
  <c r="K45" i="14"/>
  <c r="T45" i="14" s="1"/>
  <c r="S63" i="14"/>
  <c r="J91" i="14"/>
  <c r="S92" i="14"/>
  <c r="K64" i="14"/>
  <c r="T46" i="14"/>
  <c r="T18" i="14"/>
  <c r="T37" i="14"/>
  <c r="T19" i="14"/>
  <c r="T38" i="14"/>
  <c r="T20" i="14"/>
  <c r="T17" i="14"/>
  <c r="S35" i="14"/>
  <c r="Q164" i="56"/>
  <c r="Q171" i="56" s="1"/>
  <c r="C171" i="56"/>
  <c r="E11" i="14"/>
  <c r="N8" i="14"/>
  <c r="S91" i="14" l="1"/>
  <c r="K73" i="14"/>
  <c r="K63" i="14"/>
  <c r="T63" i="14" s="1"/>
  <c r="T64" i="14"/>
  <c r="K92" i="14"/>
  <c r="T36" i="14"/>
  <c r="T35" i="14"/>
  <c r="T73" i="14" l="1"/>
  <c r="K91" i="14"/>
  <c r="T91" i="14" s="1"/>
  <c r="T92" i="14"/>
  <c r="F8" i="14"/>
  <c r="F11" i="14" l="1"/>
  <c r="O8" i="14"/>
  <c r="G8" i="14"/>
  <c r="P8" i="14" s="1"/>
  <c r="G11" i="14" l="1"/>
  <c r="C27" i="65" s="1"/>
  <c r="A17" i="26" l="1"/>
  <c r="B25" i="63" s="1"/>
  <c r="B70" i="63" s="1"/>
  <c r="B115" i="63" s="1"/>
  <c r="B160" i="63" s="1"/>
  <c r="B205" i="63" s="1"/>
  <c r="A40" i="33" l="1"/>
  <c r="K9" i="51" l="1"/>
  <c r="K8" i="51"/>
  <c r="C24" i="65" l="1"/>
  <c r="A4" i="65" s="1"/>
</calcChain>
</file>

<file path=xl/sharedStrings.xml><?xml version="1.0" encoding="utf-8"?>
<sst xmlns="http://schemas.openxmlformats.org/spreadsheetml/2006/main" count="2847" uniqueCount="883">
  <si>
    <t>Table des matières</t>
  </si>
  <si>
    <t>Légende des cellules</t>
  </si>
  <si>
    <t>Intitulé</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</si>
  <si>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</si>
  <si>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</si>
  <si>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</si>
  <si>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</si>
  <si>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</si>
  <si>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</si>
  <si>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</si>
  <si>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</si>
  <si>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</si>
  <si>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</si>
  <si>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</si>
  <si>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</si>
  <si>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</si>
  <si>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</si>
  <si>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</si>
  <si>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</si>
  <si>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</si>
  <si>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</si>
  <si>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</si>
  <si>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</si>
  <si>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Intitulé 21</t>
  </si>
  <si>
    <t>Intitulé 22</t>
  </si>
  <si>
    <t>Intitulé 23</t>
  </si>
  <si>
    <t>Intitulé 24</t>
  </si>
  <si>
    <t>Intitulé 25</t>
  </si>
  <si>
    <t>Intitulé 26</t>
  </si>
  <si>
    <t>Intitulé 27</t>
  </si>
  <si>
    <t>Intitulé 28</t>
  </si>
  <si>
    <t>Intitulé 29</t>
  </si>
  <si>
    <t>Intitulé 30</t>
  </si>
  <si>
    <t>Intitulé 31</t>
  </si>
  <si>
    <t>Intitulé 32</t>
  </si>
  <si>
    <t>Intitulé 33</t>
  </si>
  <si>
    <t>Intitulé 34</t>
  </si>
  <si>
    <t>Intitulé 35</t>
  </si>
  <si>
    <t>Intitulé 36</t>
  </si>
  <si>
    <t>Intitulé 37</t>
  </si>
  <si>
    <t>Intitulé 38</t>
  </si>
  <si>
    <t>Intitulé 39</t>
  </si>
  <si>
    <t>Intitulé 40</t>
  </si>
  <si>
    <t>Intitulé 41</t>
  </si>
  <si>
    <t>Intitulé 42</t>
  </si>
  <si>
    <t>Intitulé 43</t>
  </si>
  <si>
    <t>Intitulé 44</t>
  </si>
  <si>
    <t>Intitulé 45</t>
  </si>
  <si>
    <t>Intitulé 46</t>
  </si>
  <si>
    <t>Intitulé 47</t>
  </si>
  <si>
    <t>Intitulé 48</t>
  </si>
  <si>
    <t>Intitulé 49</t>
  </si>
  <si>
    <t>Intitulé 50</t>
  </si>
  <si>
    <t>TOTAL</t>
  </si>
  <si>
    <t>Récurrent</t>
  </si>
  <si>
    <t>Variable</t>
  </si>
  <si>
    <t xml:space="preserve"> REALITE 2015 </t>
  </si>
  <si>
    <t>Coûts des compteurs à budget</t>
  </si>
  <si>
    <t>Coûts administratifs</t>
  </si>
  <si>
    <t>Coûts des rechargements</t>
  </si>
  <si>
    <t>Coûts liés à l'activation/désactivation</t>
  </si>
  <si>
    <t>Coûts liés aux coupures</t>
  </si>
  <si>
    <t>Coûts d'entretien</t>
  </si>
  <si>
    <t>Facturation (recettes) liées aux CàB</t>
  </si>
  <si>
    <t>Dotation annuelle réduction de valeur sur créances douteuses CàB</t>
  </si>
  <si>
    <t>Coûts de la gestion clientèle</t>
  </si>
  <si>
    <t>Coûts du service clientèle (inclus recouvrement, gestion des plaintes, etc)</t>
  </si>
  <si>
    <t>Coûts de la fourniture d'énergie</t>
  </si>
  <si>
    <t>Achat d'énergie</t>
  </si>
  <si>
    <t xml:space="preserve">   Coûts d'acquisition (€)</t>
  </si>
  <si>
    <t xml:space="preserve">   Rémunération réseau de distribution (€)</t>
  </si>
  <si>
    <t>Vente d'énergie</t>
  </si>
  <si>
    <t>Coûts des déménagements problématiques (MOZA) et fins de contrats (EOC)</t>
  </si>
  <si>
    <t>Coûts des MOZA</t>
  </si>
  <si>
    <t>Coûts des EOC</t>
  </si>
  <si>
    <t>Compteurs à budget</t>
  </si>
  <si>
    <t>Marge équitable</t>
  </si>
  <si>
    <t>TOTAL des charges OSP contrôlables</t>
  </si>
  <si>
    <t>TOTAL des charges OSP non contrôlables</t>
  </si>
  <si>
    <t>Réseau</t>
  </si>
  <si>
    <t>Approvisionnements et marchandises</t>
  </si>
  <si>
    <t>Rémunérations, charges sociales et pensions</t>
  </si>
  <si>
    <t>Services et biens divers</t>
  </si>
  <si>
    <t>Intitulé libre 1</t>
  </si>
  <si>
    <t>Intitulé libre 2</t>
  </si>
  <si>
    <t>Intitulé libre 3</t>
  </si>
  <si>
    <t>Intitulé libre 4</t>
  </si>
  <si>
    <t>Intitulé libre 5</t>
  </si>
  <si>
    <t>Autres charges d'exploitation</t>
  </si>
  <si>
    <t>Résultat</t>
  </si>
  <si>
    <t>Réalisé 2015</t>
  </si>
  <si>
    <t>Evolution (%)</t>
  </si>
  <si>
    <t>Réalité 2015</t>
  </si>
  <si>
    <t>Variable : nombre de CàB pour lequel un rechargement est opéré au cours de la période concernée</t>
  </si>
  <si>
    <t>Paramètres fixés</t>
  </si>
  <si>
    <t>TOTAL charges OSP</t>
  </si>
  <si>
    <t>Coût unitaire</t>
  </si>
  <si>
    <t>Dénomination du GRD</t>
  </si>
  <si>
    <t>Numéro d'entreprise</t>
  </si>
  <si>
    <t>Coordonnées de la personne de contact à laquelle la CWaPE peut s'adresser pour poser toutes les questions relatives à la proposition tarifaire :</t>
  </si>
  <si>
    <t>NOM:</t>
  </si>
  <si>
    <t>PRENOM:</t>
  </si>
  <si>
    <t>FONCTION:</t>
  </si>
  <si>
    <t>ADRESSE:</t>
  </si>
  <si>
    <t>E-mail:</t>
  </si>
  <si>
    <t>Tel:</t>
  </si>
  <si>
    <t>Mobile:</t>
  </si>
  <si>
    <t>Coordonnées du GRD</t>
  </si>
  <si>
    <t>Cellules à remplir par le GRD</t>
  </si>
  <si>
    <t>Référence</t>
  </si>
  <si>
    <t>Montant  réalisé 2015</t>
  </si>
  <si>
    <t>TOTAL hors OSP</t>
  </si>
  <si>
    <t>Meilleure estimation 2016</t>
  </si>
  <si>
    <t>Investissements de remplacement
(signe positif)</t>
  </si>
  <si>
    <t>Investissements d'extension
(signe positif)</t>
  </si>
  <si>
    <t>Interventions d'utilisateurs du réseau (signe négatif)</t>
  </si>
  <si>
    <t>Subsides 
(signe négatif)</t>
  </si>
  <si>
    <t>Matériel roulant</t>
  </si>
  <si>
    <t>Logiciels</t>
  </si>
  <si>
    <t>TOTAL INVESTISSEMENTS RESEAU</t>
  </si>
  <si>
    <t>Batiments administratifs</t>
  </si>
  <si>
    <t>Mobilier</t>
  </si>
  <si>
    <t>Réseau fibre-optique</t>
  </si>
  <si>
    <t>Outillage et machines</t>
  </si>
  <si>
    <t>TOTAL INVESTISSEMENTS HORS RESEAU</t>
  </si>
  <si>
    <t>Investissements</t>
  </si>
  <si>
    <t>Plus-value indexation historique</t>
  </si>
  <si>
    <t>Subsides (prise en résultat)</t>
  </si>
  <si>
    <t>Solde régulatoire</t>
  </si>
  <si>
    <t>Hors OSP</t>
  </si>
  <si>
    <t>OSP</t>
  </si>
  <si>
    <t>Retour page de garde</t>
  </si>
  <si>
    <t>Tendance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</si>
  <si>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</si>
  <si>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</si>
  <si>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</si>
  <si>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</si>
  <si>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</si>
  <si>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</si>
  <si>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</si>
  <si>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</si>
  <si>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</si>
  <si>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</si>
  <si>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</si>
  <si>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</si>
  <si>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</si>
  <si>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</si>
  <si>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</si>
  <si>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</si>
  <si>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</si>
  <si>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</si>
  <si>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</si>
  <si>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</si>
  <si>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</si>
  <si>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</si>
  <si>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</si>
  <si>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</si>
  <si>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</si>
  <si>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</si>
  <si>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</si>
  <si>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</si>
  <si>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</si>
  <si>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</si>
  <si>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</si>
  <si>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</si>
  <si>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</si>
  <si>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</si>
  <si>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</si>
  <si>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</si>
  <si>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</si>
  <si>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</si>
  <si>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</si>
  <si>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</si>
  <si>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</si>
  <si>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</si>
  <si>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</si>
  <si>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</si>
  <si>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</si>
  <si>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</si>
  <si>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</si>
  <si>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</si>
  <si>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</si>
  <si>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</si>
  <si>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</si>
  <si>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</si>
  <si>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</si>
  <si>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</si>
  <si>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TAB9.1</t>
  </si>
  <si>
    <t>Détail des créances à un an au plus</t>
  </si>
  <si>
    <t>TOTAL des créances à un an au plus</t>
  </si>
  <si>
    <t>Créances commerciales</t>
  </si>
  <si>
    <t>Créances sur les fournisseurs d'électricité - Brut</t>
  </si>
  <si>
    <t>Créances sur les fournisseurs industriels du GRD - Brut</t>
  </si>
  <si>
    <t>Créances sur les clients GRD fournisseurs X - Brut</t>
  </si>
  <si>
    <t>Créances sur les fournisseurs d'électricité - Réduction de valeur (signe négatif)</t>
  </si>
  <si>
    <t>Créances sur les fournisseurs industriels du GRD - Réduction de valeur (signe négatif)</t>
  </si>
  <si>
    <t>Créances sur les clients GRD fournisseurs X - Réduction de valeur (signe négatif)</t>
  </si>
  <si>
    <t>Autres créances commerciales</t>
  </si>
  <si>
    <t>Autres créances à un an au plus</t>
  </si>
  <si>
    <t>Créances sur autres GRD - Brut</t>
  </si>
  <si>
    <t>Créances sur autres GRD - Réduction de valeur (signe négatif)</t>
  </si>
  <si>
    <t>Créances sur l'administration fiscale</t>
  </si>
  <si>
    <t>Autres créances à un au plus</t>
  </si>
  <si>
    <t>Créances à l'égard d'une société liée</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</si>
  <si>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</si>
  <si>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</si>
  <si>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</si>
  <si>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</si>
  <si>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</si>
  <si>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</si>
  <si>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</si>
  <si>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</si>
  <si>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</si>
  <si>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</si>
  <si>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Comptes de régulatisation nets</t>
  </si>
  <si>
    <t>TOTAL des comptes de régulatisation - Actif</t>
  </si>
  <si>
    <t>TAB9.2</t>
  </si>
  <si>
    <t>TAB9.3</t>
  </si>
  <si>
    <t>Solde régulatoire 2008</t>
  </si>
  <si>
    <t>(A)</t>
  </si>
  <si>
    <t>Taux d'imposition</t>
  </si>
  <si>
    <t>[I]</t>
  </si>
  <si>
    <t>Charges fiscales de base</t>
  </si>
  <si>
    <t>Dépenses non admises et non déductibles</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</si>
  <si>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</si>
  <si>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</si>
  <si>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</si>
  <si>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</si>
  <si>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</si>
  <si>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</si>
  <si>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</si>
  <si>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</si>
  <si>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</si>
  <si>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</si>
  <si>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</si>
  <si>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</si>
  <si>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</si>
  <si>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</si>
  <si>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</si>
  <si>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</si>
  <si>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</si>
  <si>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</si>
  <si>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</si>
  <si>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</si>
  <si>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</si>
  <si>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</si>
  <si>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</si>
  <si>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</si>
  <si>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</si>
  <si>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</si>
  <si>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</si>
  <si>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</si>
  <si>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</si>
  <si>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</si>
  <si>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</si>
  <si>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Brutage ISOC sur intérêts notionnels = Charges fiscales déductibles sur intérêts notionnels / (1-taux impôt)</t>
  </si>
  <si>
    <t>[III]</t>
  </si>
  <si>
    <t>Bénéfice à déclarer par le GRD</t>
  </si>
  <si>
    <t>Base imposable</t>
  </si>
  <si>
    <t>Charges fiscales dues sur base imposable</t>
  </si>
  <si>
    <t>CF= [V] x Taux impôt</t>
  </si>
  <si>
    <t>Taux d'imposition effectif</t>
  </si>
  <si>
    <t>CF/Bénéfice à déclarer</t>
  </si>
  <si>
    <t>Majoration de la marge bénéficiaire équitable nette</t>
  </si>
  <si>
    <t>CF/(A)</t>
  </si>
  <si>
    <t>Charges d'intérêts sur emprunt</t>
  </si>
  <si>
    <t>(B)</t>
  </si>
  <si>
    <t>Mbe brute = (Mbe nette + charges d'intérêts sur emprunt) / (1-taux impôt)</t>
  </si>
  <si>
    <t>[I]-(A)-(B)</t>
  </si>
  <si>
    <t>(9) = (C) x Taux impôt</t>
  </si>
  <si>
    <t>(D) = (13) x (14)</t>
  </si>
  <si>
    <t>(15) = (D) x Taux impôt</t>
  </si>
  <si>
    <t>(C) = ∑ (1) à (8)</t>
  </si>
  <si>
    <t>V = [IV+(C)+(D)]</t>
  </si>
  <si>
    <t>Budget 2020</t>
  </si>
  <si>
    <t>Budget 2021</t>
  </si>
  <si>
    <t>Budget 2022</t>
  </si>
  <si>
    <t>Budget 2023</t>
  </si>
  <si>
    <t>Budget 2019</t>
  </si>
  <si>
    <t>Budget 2017</t>
  </si>
  <si>
    <t>TAB4.1</t>
  </si>
  <si>
    <t>TAB4.2</t>
  </si>
  <si>
    <t>TAB4.3</t>
  </si>
  <si>
    <t>TAB4.4</t>
  </si>
  <si>
    <t>TAB4.5</t>
  </si>
  <si>
    <t>TAB4.6</t>
  </si>
  <si>
    <t>TAB4.7</t>
  </si>
  <si>
    <t>Référence décision du régulateur</t>
  </si>
  <si>
    <t>IMPACTS SUR LE RESULTAT</t>
  </si>
  <si>
    <t>COMPTABILISATION DU SOLDE (DETTE/CREANCE) ANNUEL</t>
  </si>
  <si>
    <t>Total</t>
  </si>
  <si>
    <t>(-) Dette tarifaire --&gt; Impact défavorable sur le résultat</t>
  </si>
  <si>
    <t>(+) Créance tarifaire --&gt; Impact favorable sur le résultat</t>
  </si>
  <si>
    <t>COMPTE DE REGULARISATION</t>
  </si>
  <si>
    <t>DETTES / CREANCES TARIFAIRES GLOBALES</t>
  </si>
  <si>
    <t>(-) solde créditeur</t>
  </si>
  <si>
    <t>(+) solde débiteur</t>
  </si>
  <si>
    <t>Budget 2018</t>
  </si>
  <si>
    <t>Investissements d'extension (signe positif)</t>
  </si>
  <si>
    <t>Investissements de remplacement (signe positif)</t>
  </si>
  <si>
    <t>Subsides (prise en résultat) (signe positif)</t>
  </si>
  <si>
    <t>Amortissements et réductions de valeur</t>
  </si>
  <si>
    <t>Plus-value indexation historique (signe négatif)</t>
  </si>
  <si>
    <t>Amort. Et RDV sur investissements (signe négatif)</t>
  </si>
  <si>
    <t>Hors-Réseau</t>
  </si>
  <si>
    <t>Dotations et reprises de réduction de valeurs sur les actifs régulés</t>
  </si>
  <si>
    <t>Moins-values sur la réalisation des actifs régulés</t>
  </si>
  <si>
    <t>Classification des coûts OSP réels de l'année 2015</t>
  </si>
  <si>
    <t>TOTAL OSP</t>
  </si>
  <si>
    <t xml:space="preserve">Intitulé 1 </t>
  </si>
  <si>
    <t>BUDGET 2019</t>
  </si>
  <si>
    <t>BUDGET 2020</t>
  </si>
  <si>
    <t>BUDGET 2021</t>
  </si>
  <si>
    <t>BUDGET 2022</t>
  </si>
  <si>
    <t>BUDGET 2023</t>
  </si>
  <si>
    <t>Solde de distribution</t>
  </si>
  <si>
    <t>REALITE 2015</t>
  </si>
  <si>
    <t>MEILLEURE ESTIMATION 2016</t>
  </si>
  <si>
    <t>BUDGET 2017</t>
  </si>
  <si>
    <t>BUDGET 2018</t>
  </si>
  <si>
    <t>Provisions au 1er janvier N</t>
  </si>
  <si>
    <t>Provisions au 31 décembre N</t>
  </si>
  <si>
    <t>Dotations de l'année (signe positif)</t>
  </si>
  <si>
    <t>Reprises de provisions (signe négatif)</t>
  </si>
  <si>
    <t xml:space="preserve">TOTAL </t>
  </si>
  <si>
    <t>TAB1</t>
  </si>
  <si>
    <t>TAB2</t>
  </si>
  <si>
    <t>TAB3</t>
  </si>
  <si>
    <t>TAB5.1</t>
  </si>
  <si>
    <t>TAB5.2</t>
  </si>
  <si>
    <t>Retour TAB4</t>
  </si>
  <si>
    <t>Retour TAB5</t>
  </si>
  <si>
    <t>Retour TAB9</t>
  </si>
  <si>
    <t>Secteur</t>
  </si>
  <si>
    <t>TAB9</t>
  </si>
  <si>
    <t>TAB8</t>
  </si>
  <si>
    <t>TAB7</t>
  </si>
  <si>
    <t>TAB6</t>
  </si>
  <si>
    <t>TAB5</t>
  </si>
  <si>
    <t>TAB4</t>
  </si>
  <si>
    <t>Produits d'exploitation</t>
  </si>
  <si>
    <t>Total hors indexation</t>
  </si>
  <si>
    <t>Pour chacune des années, veuillez documenter les hypothèses retenues. Justifiez les hypothèses sur base des derniers prix d'achat connu et les volumes sur base des données historiques et des meilleures informations à votre disposition.</t>
  </si>
  <si>
    <t>Solde cumulé 2008-2014</t>
  </si>
  <si>
    <t>Acompte 2015</t>
  </si>
  <si>
    <t>Acompte 2016</t>
  </si>
  <si>
    <t>Acompte 2017</t>
  </si>
  <si>
    <t>Acompte 2018</t>
  </si>
  <si>
    <t>Solde cumulé 2008-2014 résiduel</t>
  </si>
  <si>
    <t>Acompte annuel (2019-2022)</t>
  </si>
  <si>
    <t>Affectation</t>
  </si>
  <si>
    <t>Solde 2015</t>
  </si>
  <si>
    <t>Solde 2016</t>
  </si>
  <si>
    <t>Solde restant à affecter</t>
  </si>
  <si>
    <t>Solde initial</t>
  </si>
  <si>
    <t>Calcul acompte annuel 2019-2022</t>
  </si>
  <si>
    <t>Déploiement compteurs communicants</t>
  </si>
  <si>
    <t>Solde à amortir</t>
  </si>
  <si>
    <t>Charges d'amortissement du capital</t>
  </si>
  <si>
    <t>Rentes</t>
  </si>
  <si>
    <t>Terrains</t>
  </si>
  <si>
    <t>Intitulé libre 6</t>
  </si>
  <si>
    <t>Intitulé libre 7</t>
  </si>
  <si>
    <t>Intitulé libre 8</t>
  </si>
  <si>
    <t>Intitulé libre 9</t>
  </si>
  <si>
    <t>Intitulé libre 10</t>
  </si>
  <si>
    <t>Raccordments standard gratuits</t>
  </si>
  <si>
    <t>Charge d'amortissement</t>
  </si>
  <si>
    <t>Bâtiments industriels</t>
  </si>
  <si>
    <t>Canalisations - MP</t>
  </si>
  <si>
    <t>Canalisations - BP</t>
  </si>
  <si>
    <t>Cabines/stations - MP</t>
  </si>
  <si>
    <t>Cabines/stations - BP</t>
  </si>
  <si>
    <t>Raccordements - MP</t>
  </si>
  <si>
    <t>Raccordements - BP</t>
  </si>
  <si>
    <t>Appareils de mesure - BP</t>
  </si>
  <si>
    <t>Appareils de mesure - MP</t>
  </si>
  <si>
    <t>Compteurs télérelevés</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</si>
  <si>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</si>
  <si>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</si>
  <si>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</si>
  <si>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</si>
  <si>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</si>
  <si>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</si>
  <si>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</si>
  <si>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</si>
  <si>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</si>
  <si>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</si>
  <si>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</si>
  <si>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</si>
  <si>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</si>
  <si>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</si>
  <si>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</si>
  <si>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</si>
  <si>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</si>
  <si>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</si>
  <si>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</si>
  <si>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</si>
  <si>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</si>
  <si>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</si>
  <si>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</si>
  <si>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</si>
  <si>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</si>
  <si>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</si>
  <si>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</si>
  <si>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</si>
  <si>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</si>
  <si>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</si>
  <si>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</si>
  <si>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</si>
  <si>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</si>
  <si>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</si>
  <si>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Hypothèses/Annexes</t>
  </si>
  <si>
    <t>A</t>
  </si>
  <si>
    <t>TAB2.1</t>
  </si>
  <si>
    <t>B</t>
  </si>
  <si>
    <t>C</t>
  </si>
  <si>
    <t>D</t>
  </si>
  <si>
    <t>E</t>
  </si>
  <si>
    <t>F</t>
  </si>
  <si>
    <t>G</t>
  </si>
  <si>
    <t>H</t>
  </si>
  <si>
    <t>I</t>
  </si>
  <si>
    <t>J</t>
  </si>
  <si>
    <t>K</t>
  </si>
  <si>
    <t>TAB2.2</t>
  </si>
  <si>
    <t>M</t>
  </si>
  <si>
    <t>N</t>
  </si>
  <si>
    <t>O</t>
  </si>
  <si>
    <t>P</t>
  </si>
  <si>
    <t>Q</t>
  </si>
  <si>
    <t>R</t>
  </si>
  <si>
    <t>S</t>
  </si>
  <si>
    <t>T</t>
  </si>
  <si>
    <t>Retour TAB2</t>
  </si>
  <si>
    <t>Réconciliation des coûts opérationnels d'informatique à l'exclusion des charges d'amortissement</t>
  </si>
  <si>
    <t>Charges opérationnelles (hors charges d'amortissements)</t>
  </si>
  <si>
    <t>Frais de maintenance</t>
  </si>
  <si>
    <t>Achats de licences</t>
  </si>
  <si>
    <t>Frais de consultance</t>
  </si>
  <si>
    <t>Frais relatifs à l'infrastructure et aux serveurs</t>
  </si>
  <si>
    <t>Libellé libre à détailler</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</si>
  <si>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</si>
  <si>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</si>
  <si>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</si>
  <si>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</si>
  <si>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</si>
  <si>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</si>
  <si>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</si>
  <si>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</si>
  <si>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</si>
  <si>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</si>
  <si>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Détail des charges sociales et salariales</t>
  </si>
  <si>
    <t>Réconciliation des charges sociales et salariales</t>
  </si>
  <si>
    <t>Rémunérations brutes</t>
  </si>
  <si>
    <t>Indemnités de rupture</t>
  </si>
  <si>
    <t>Avantages extra-légaux</t>
  </si>
  <si>
    <t>Cotisations patronales</t>
  </si>
  <si>
    <t>Coûts de personnel</t>
  </si>
  <si>
    <t>Evolution des effectifs</t>
  </si>
  <si>
    <t>Coûts salariaux réseau</t>
  </si>
  <si>
    <t>Nbre ETP's réseau</t>
  </si>
  <si>
    <t>Charge moyenne par ETP réseau</t>
  </si>
  <si>
    <t>Coûts salariaux ETP's hors réseau (administratifs)</t>
  </si>
  <si>
    <t>Nbre ETP's hors réseau</t>
  </si>
  <si>
    <t>Charge moyenne par ETP hors réseau</t>
  </si>
  <si>
    <t>Répartition des effectifs par département</t>
  </si>
  <si>
    <t>Nombre d'ETP</t>
  </si>
  <si>
    <t>Tableau amortissement des capitaux pensions</t>
  </si>
  <si>
    <t>ORES NAMUR</t>
  </si>
  <si>
    <t>ORES Hainaut</t>
  </si>
  <si>
    <t>Ores Luxembourg</t>
  </si>
  <si>
    <t>Ores Brabant Wallon</t>
  </si>
  <si>
    <t>ORES Mouscron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</si>
  <si>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</si>
  <si>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</si>
  <si>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</si>
  <si>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</si>
  <si>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</si>
  <si>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</si>
  <si>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</si>
  <si>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</si>
  <si>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</si>
  <si>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</si>
  <si>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</si>
  <si>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</si>
  <si>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</si>
  <si>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</si>
  <si>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</si>
  <si>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</si>
  <si>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</si>
  <si>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</si>
  <si>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</si>
  <si>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</si>
  <si>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</si>
  <si>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</si>
  <si>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Marge équitable non relative aux OSP</t>
  </si>
  <si>
    <t>Marge équitable relative aux OSP</t>
  </si>
  <si>
    <t>Solde cotisation fédérale</t>
  </si>
  <si>
    <t>Solde transport hors cotisation fédérale</t>
  </si>
  <si>
    <t>Montant repris en TAB2</t>
  </si>
  <si>
    <t>Commentaires du GRD concernant ses hypothèses d'évolution des coûts</t>
  </si>
  <si>
    <t>L</t>
  </si>
  <si>
    <t>Produits issus des tarifs non périodiques (signe négatif)</t>
  </si>
  <si>
    <t>Autres produits d'exploitation (signe négatif)</t>
  </si>
  <si>
    <t>Activation des coûts (signe négatif)</t>
  </si>
  <si>
    <t xml:space="preserve">C </t>
  </si>
  <si>
    <t>Données renseignées ci-contre</t>
  </si>
  <si>
    <t>C.2.1.a. Concordance entre le détail des charges opérationnelles des frais informatiques (à l'exclusion des charges d'amortissements et des montants investis) et le tableau de synthèse (TAB2)</t>
  </si>
  <si>
    <t>Charges d'amortissement</t>
  </si>
  <si>
    <t>Partie Fixe (hors charges d'amortissement)</t>
  </si>
  <si>
    <t>Partie variable (hors charges d'amortissement)</t>
  </si>
  <si>
    <t xml:space="preserve">Montants repris ci-contre </t>
  </si>
  <si>
    <t>C.1.a. Concordance entre les données de l'annexe 7 de la méthodologie tarifaire 2015-2016 et de leur transposition dans le format de la méthodologie tarifaire 2019-2023</t>
  </si>
  <si>
    <t>Sous-total (hors charge d'amortissement et marge équitable)</t>
  </si>
  <si>
    <t>Sous-total charges d'amortissement et marge équitable</t>
  </si>
  <si>
    <t>Le GRD détaille ci-dessous les différentes hypothèses retenues pour l'évolution des ses coûts contrôlables entre 2015 et 2019.</t>
  </si>
  <si>
    <t>Veuillez justifier les hypothèses relatives à l'évolution des différents paramètres repris ci-dessus entre 2015 et 2016</t>
  </si>
  <si>
    <t>Veuillez justifier les hypothèses relatives à l'évolution des différents paramètres repris ci-dessus entre 2016 et 2017</t>
  </si>
  <si>
    <t>Veuillez justifier les hypothèses relatives à l'évolution des différents paramètres repris ci-dessus entre 2017 et 2018</t>
  </si>
  <si>
    <t>Veuillez justifier les hypothèses relatives à l'évolution des différents paramètres repris ci-dessus entre 2018 et 2019</t>
  </si>
  <si>
    <t>N° Ctrl</t>
  </si>
  <si>
    <t>Description</t>
  </si>
  <si>
    <t>Onglet concerné</t>
  </si>
  <si>
    <t>Veuillez décrire ci-dessous les hypothèses retenues pour les différents paramètres repris ci-dessus.</t>
  </si>
  <si>
    <t>Année concernée</t>
  </si>
  <si>
    <t>Montant repris à l'actif dans l'onglet de synthèse (TAB9)</t>
  </si>
  <si>
    <t>C.9.2.a Concordance entre le détail des comptes de régularisation à l'actif du bilan avec le tableau de synthèse des évolutions bilancielles (TAB9)</t>
  </si>
  <si>
    <t>C.9.2.b Concordance entre le détail des comptes de régularisation au passif du bilan avec le tableau de synthèse des évolutions bilancielles (TAB9)</t>
  </si>
  <si>
    <t>TOTAL des comptes de régulatisation - Passif</t>
  </si>
  <si>
    <t>C.9.1.a. Concordance entre le détail des créances à un au plus et le tableau de synthèse des évolutions bilancielles (TAB9)</t>
  </si>
  <si>
    <t>N° annexe</t>
  </si>
  <si>
    <t>Liste des annexes à fournir</t>
  </si>
  <si>
    <t>Evolution de l'IS (Indice santé)</t>
  </si>
  <si>
    <t>Confirmation requise</t>
  </si>
  <si>
    <t>Non-récurrent</t>
  </si>
  <si>
    <t>C.1.c. Veuillez confirmer à l'aide du menu déroulant ci-contre la répartition entre la partie réseau et la partie hors réseau.</t>
  </si>
  <si>
    <r>
      <t xml:space="preserve">Charges financières </t>
    </r>
    <r>
      <rPr>
        <b/>
        <u/>
        <sz val="8"/>
        <color theme="1"/>
        <rFont val="Trebuchet MS"/>
        <family val="2"/>
      </rPr>
      <t>hors intérêts sur les financements</t>
    </r>
  </si>
  <si>
    <t>Produits financiers</t>
  </si>
  <si>
    <t>Dotations et reprises de provision</t>
  </si>
  <si>
    <t>U</t>
  </si>
  <si>
    <t>Frais de personnel relatifs à l'IT investis non imputés ci-dessus</t>
  </si>
  <si>
    <t>Réconciliation de l'écart à détailler</t>
  </si>
  <si>
    <t>Ecart observé</t>
  </si>
  <si>
    <t>Charges de pensions et d'obligations similaires (à l'exclusion des charges de pension non capitalisées et des cotisations de responsabilisation ONSS/APL)</t>
  </si>
  <si>
    <t>Autres charges sociales et salariales</t>
  </si>
  <si>
    <t>Marge brute équitable</t>
  </si>
  <si>
    <t>Charges nettes liées à la gestion des compteurs à budget</t>
  </si>
  <si>
    <t>Charges nettes liées au rechargement des compteurs à budget</t>
  </si>
  <si>
    <t>Charges nettes liées à la gestion des MOZA et EOC</t>
  </si>
  <si>
    <t>Charges nettes des raccordements standard gratuits</t>
  </si>
  <si>
    <t>C.3.a. Concordance entre les coûts OSP de la méthodologie tarifaire 2015-2016 et leur transposition dans le format de la méthodologie tarifaire 2019-2023</t>
  </si>
  <si>
    <t xml:space="preserve">   Revenu total (€) (signe négatif)</t>
  </si>
  <si>
    <t>Compensation CREG (signe négatif)</t>
  </si>
  <si>
    <t>Dotation annuelle réduction de valeur sur créances fourniture énergie</t>
  </si>
  <si>
    <t>Charges nettes variables à l'exclusion des charges d'amortissement</t>
  </si>
  <si>
    <t>Charges nettes fixes à l'exclusion des charges d'amortissement</t>
  </si>
  <si>
    <t>TAB5.3</t>
  </si>
  <si>
    <t>TAB5.4</t>
  </si>
  <si>
    <t>TAB5.5</t>
  </si>
  <si>
    <t>TAB5.6</t>
  </si>
  <si>
    <t>TAB5.7</t>
  </si>
  <si>
    <t>TAB5.8</t>
  </si>
  <si>
    <t>TAB5.9</t>
  </si>
  <si>
    <t>TAB5.10</t>
  </si>
  <si>
    <t>TAB5.11</t>
  </si>
  <si>
    <t>TAB5.12</t>
  </si>
  <si>
    <t>C.4.1.a. Le GRD doit compléter l'intégralité des champs prévus à cet effet dans le détail des coûts OSP (en ce compris les données relatives aux volumes)</t>
  </si>
  <si>
    <t>C.4.2.a. Le GRD doit compléter l'intégralité des champs prévus à cet effet dans le détail des coûts OSP (en ce compris les données relatives aux volumes)</t>
  </si>
  <si>
    <t>C.4.3.a. Le GRD doit compléter l'intégralité des champs prévus à cet effet dans le détail des coûts OSP (en ce compris les données relatives aux volumes)</t>
  </si>
  <si>
    <t>C.4.4.a. Le GRD doit compléter l'intégralité des champs prévus à cet effet dans le détail des coûts OSP (en ce compris les données relatives aux volumes)</t>
  </si>
  <si>
    <t>Charges nettes liées à la gestion de la clientèle propre</t>
  </si>
  <si>
    <t>C.4.7.a. Le GRD doit compléter l'intégralité des champs prévus à cet effet dans le détail des coûts OSP.</t>
  </si>
  <si>
    <t>Charges d'amortissement totales (nettes des subsides portés en compte de résultats) pour les Raccordements - BP</t>
  </si>
  <si>
    <t>Pourcentage des charges d'amortissement pour les raccordements standards gratuits par rapport au total des charges d'amortissement des raccordements BP</t>
  </si>
  <si>
    <t>N/A</t>
  </si>
  <si>
    <t xml:space="preserve">TOTAL Charges nettes contrôlables d'obligations de service public </t>
  </si>
  <si>
    <t>TAB5.13</t>
  </si>
  <si>
    <t>TAB5.14</t>
  </si>
  <si>
    <t>TAB5.15</t>
  </si>
  <si>
    <t xml:space="preserve">Redevance de voirie </t>
  </si>
  <si>
    <t>TAB6.1</t>
  </si>
  <si>
    <t>TAB6.2</t>
  </si>
  <si>
    <t>Evolution des actifs régulés sur la période 2015-2019</t>
  </si>
  <si>
    <t>Evolution des actifs régulés sur la période 2019-2023</t>
  </si>
  <si>
    <t>Soldes régulatoires</t>
  </si>
  <si>
    <t>Evolution bilancielles</t>
  </si>
  <si>
    <t>Détail des comptes de régularisation</t>
  </si>
  <si>
    <t>Détail des provisions</t>
  </si>
  <si>
    <t>TAB10</t>
  </si>
  <si>
    <t>TAB10.1</t>
  </si>
  <si>
    <t>C.4.1.b. Les données reprises en regard de l'année 2015 doivent correspondre aux charges nettes récurrentes liées à la gestion des compteurs à budget reprises dans l'onglet TAB3.</t>
  </si>
  <si>
    <t>C.4.2.b. Les données reprises en regard de l'année 2015 doivent correspondre aux charges nettes récurrentes liées au rechargement des compteurs à budget reprises dans l'onglet TAB3.</t>
  </si>
  <si>
    <t>C.4.3.b. Les données reprises en regard de l'année 2015 doivent correspondre aux charges nettes récurrentes liées à la gestion de la clientèle propre reprises dans l'onglet TAB3.</t>
  </si>
  <si>
    <t>C.4.4.b. Les données reprises en regard de l'année 2015 doivent correspondre aux charges nettes récurrentes liées à la gestion des MOZA et EOC reprises dans l'onglet TAB3.</t>
  </si>
  <si>
    <t>Volume net de réconciliation</t>
  </si>
  <si>
    <t>Prix unitaire moyen</t>
  </si>
  <si>
    <t>Précompte immobilier</t>
  </si>
  <si>
    <t>Précompte mobilier</t>
  </si>
  <si>
    <t xml:space="preserve">Volume en MWh </t>
  </si>
  <si>
    <t>C.5.9.a. Les données reprises en regard de l'année 2015 doivent correspondre aux charges nettes récurrentes liées aux charges et produits émanant de factures d’achat de gaz et de notes de crédit émises par un fournisseur commercial pour l’achat d'énergie pour l'alimentation de la clientèle propre repris dans l'onglet TAB3.</t>
  </si>
  <si>
    <t>Clients "fournisseur X"</t>
  </si>
  <si>
    <t>Prix unitaire moyen hors régularisation</t>
  </si>
  <si>
    <t>Clients protégés</t>
  </si>
  <si>
    <t>Compensation CREG</t>
  </si>
  <si>
    <t>TOTAL DES PRODUITS</t>
  </si>
  <si>
    <t>TAB5.16</t>
  </si>
  <si>
    <t>Charges liées à l'achat de gaz SER</t>
  </si>
  <si>
    <t>Classification des coûts gérables réels de l'année 2015</t>
  </si>
  <si>
    <t>Désinvestissements (signe négatif)</t>
  </si>
  <si>
    <t>Actifs</t>
  </si>
  <si>
    <t>Investissements de l'année</t>
  </si>
  <si>
    <t>Actifs nets des subsides et intervention URD</t>
  </si>
  <si>
    <t>Actifs (signe négatif)</t>
  </si>
  <si>
    <t>Plus-value iRAB (signe négatif)</t>
  </si>
  <si>
    <t>Plus-value iRAB</t>
  </si>
  <si>
    <t>Valeur des actifs régulés au 01/01/N</t>
  </si>
  <si>
    <t>Valeur des actifs régulés au 31/12/N</t>
  </si>
  <si>
    <t>Amortissements et réductions de valeur de l'année</t>
  </si>
  <si>
    <t>Désinvestissements de l'année</t>
  </si>
  <si>
    <t>Montant repris dans l'onglet TAB2</t>
  </si>
  <si>
    <t>C.9.3.a. Concordance entre le détail des provisions et le tableau de synthèse des évolutions bilancielles (TAB9)</t>
  </si>
  <si>
    <t>Charges nettes contrôlables</t>
  </si>
  <si>
    <t>Charges nettes contrôlables hors OSP</t>
  </si>
  <si>
    <t>Charges nettes contrôlables OSP</t>
  </si>
  <si>
    <t>Charges nettes fixes</t>
  </si>
  <si>
    <t>Charges nettes variables</t>
  </si>
  <si>
    <t xml:space="preserve">Produits issus de la facturation de la fourniture de gaz à la clientèle propre du gestionnaire de réseau de distribution ainsi que le montant de la compensation versée par la CREG </t>
  </si>
  <si>
    <t>Plus-value sur la réalisation des actifs régulés (signe négatif)</t>
  </si>
  <si>
    <t>C.2.1.b. Concordance entre le détail des des frais informatiques investis et les investissements en logiciels (TAB6.1)</t>
  </si>
  <si>
    <t>Montant repris en TAB6.1 en regard des logiciels informatiques</t>
  </si>
  <si>
    <t>Nombre de procédures placement CàB en retard</t>
  </si>
  <si>
    <t>Pour chacune des années, veuillez documenter les hypothèses retenues. Justifiez les hypothèses sur base des derniers enrolements notifiés ou tout autre document de support.</t>
  </si>
  <si>
    <t>Charges liées aux écarts entre les volumes d’injection de gaz SER prévus et réalisés </t>
  </si>
  <si>
    <t>Produits issus de la revente des volumes excédentaires de gaz SER (signe négatif)</t>
  </si>
  <si>
    <t>Pour chacune des années, veuillez documenter les hypothèses retenues.</t>
  </si>
  <si>
    <t xml:space="preserve">Charges d'amortissement des actifs régulés </t>
  </si>
  <si>
    <t>Charges d'amortissement/désaffectations relatives aux plus-values iRAB et indexation historique</t>
  </si>
  <si>
    <t>a</t>
  </si>
  <si>
    <t>Cellules remplies par le GRD</t>
  </si>
  <si>
    <t>C.5.10.a. Les données reprises en regard de l'année 2015 doivent correspondre aux charges de distribution inhérents aux activités de fourniture sociale et X reprises dans l'onglet TAB3.</t>
  </si>
  <si>
    <t>C.5.12.a. Les données reprises en regard de l'année 2015 doivent correspondre aux charges de distribution inhérents aux activités de fourniture sociale et X reprises dans l'onglet TAB3.</t>
  </si>
  <si>
    <t>C.6.a. Concordance entre les MBE OSP et hors OSP avec la MBE totale</t>
  </si>
  <si>
    <t>TAB2.3</t>
  </si>
  <si>
    <t>TAB6.3</t>
  </si>
  <si>
    <t>Montant repris en regard des interventions des URD (TAB6.1)</t>
  </si>
  <si>
    <t>C.6.3.a. Concordance entre le détail des interventions URD avec le tableau des actifs régulés (TAB6.1)</t>
  </si>
  <si>
    <t xml:space="preserve">Passif régulatoire =&gt;signe positif (+) / Actif régulatoire =&gt;  signe négatif (-)  </t>
  </si>
  <si>
    <t>V</t>
  </si>
  <si>
    <t>W</t>
  </si>
  <si>
    <t>C.4.7.b. Les données reprises en regard de l'année 2015 doivent correspondre aux charges nettes récurrentes liées aux raccordements standard gratuits reprises dans l'onglet TAB3.</t>
  </si>
  <si>
    <t>Retour TAB6</t>
  </si>
  <si>
    <t>Facteur d'efficience</t>
  </si>
  <si>
    <t>Pourcentage de rendement autorisé</t>
  </si>
  <si>
    <t>Délai de placement CàB réglementaire</t>
  </si>
  <si>
    <t xml:space="preserve">Délai de placement CàB maximum </t>
  </si>
  <si>
    <t>Montant de l'indemnité journalière en cas de retard de placement CàB</t>
  </si>
  <si>
    <t>Liste des contrôles à satisfaire</t>
  </si>
  <si>
    <t>Instructions pour compléter le modèle de rapport</t>
  </si>
  <si>
    <t>Tableau concerné</t>
  </si>
  <si>
    <t>Rapport ex-post 2015</t>
  </si>
  <si>
    <t>Proposition Revenu Autorisé 2019-2023</t>
  </si>
  <si>
    <t>Annexe 1</t>
  </si>
  <si>
    <t>GENERALITE</t>
  </si>
  <si>
    <t>Annexe 2</t>
  </si>
  <si>
    <t>Annexe 3</t>
  </si>
  <si>
    <t>TAB 2</t>
  </si>
  <si>
    <t>Annexe 4</t>
  </si>
  <si>
    <t>TAB 2.1</t>
  </si>
  <si>
    <t>Annexe 5</t>
  </si>
  <si>
    <t xml:space="preserve">Pour chaque projet informatique repris au tableau 2.1, veuillez communiquer une description détaillée, la ligne du temps du projet et la répartition des coûts par année tout au long de la durée du projet. </t>
  </si>
  <si>
    <t>Annexe 6</t>
  </si>
  <si>
    <t>TAB 2.2</t>
  </si>
  <si>
    <t>La dernière version de l'organigramme du GRD + une note expliquant les évolutions de personnel (en terme d'ETP) prévues au sein de chaque service/département ainsi que les hypothèses retenues pour la détermination du budget des charges sociales et salariales des années 2016, 2017,2018 et 2019.</t>
  </si>
  <si>
    <t>Annexe 7</t>
  </si>
  <si>
    <t>TAB 3</t>
  </si>
  <si>
    <t>Le fichier excel intitulé "Annexe coûts OSP 2015 - Gaz" détaillant et justifiant, pour chaque catégorie d'obligation de service public, la ventilation entre coûts fixes et coûts variables</t>
  </si>
  <si>
    <t>Annexe 8</t>
  </si>
  <si>
    <t>Annexe 9</t>
  </si>
  <si>
    <t>Annexe 10</t>
  </si>
  <si>
    <t>Le détail des calculs prévisionnels réalisés pour établir la valorisation en euro et en MWh des volumes de réconciliation.</t>
  </si>
  <si>
    <t>Annexe 11</t>
  </si>
  <si>
    <t>Une note explicative reprenant les hypothèses retenues pour la détermination du budget des cotisations de responsabilisation des années 2019 à 2023 et notamment les clés de répartition employées pour la ventilation des cotisations de responsabilisation entre les différents secteurs d'activité du GRD (gaz/électricité/autres activités) +  le dernier document reçu de l'ONSS APL permettant de justifier les montants prévisionnels</t>
  </si>
  <si>
    <t>Annexe 12</t>
  </si>
  <si>
    <t>Une copie du dernier Avertissement Extrait de Rôle reçu de l'Administration fiscale relatif à l'impôt des sociétés.</t>
  </si>
  <si>
    <t>Annexe 13</t>
  </si>
  <si>
    <t>Une copie du courrier émanant de la DG04 reprenant la notification provisoire relative à la redevance pour occupation du domaine public par le réseau de gaz naturel de l'année 2017 (à défaut 2016).</t>
  </si>
  <si>
    <t>Annexe 14</t>
  </si>
  <si>
    <t>Une copie du ou des dernier(s) contrat(s) attribué(s) pour l'achat de gaz naturel pour la fourniture de la clientèle propre du GRD avec l'indication du prix unitaire exprimé en EUR/MWh pour la période régulatoire.</t>
  </si>
  <si>
    <t>Annexe 15</t>
  </si>
  <si>
    <t>Une note explicative (incluant description et montant) permettant de faire le lien entre le plan d'adaptation et les montants des investissements/désaffectations/interventions tiers repris dans la proposition de revenu autorisé</t>
  </si>
  <si>
    <t>Annexe 16</t>
  </si>
  <si>
    <t>Un budget détaillé et une note explicative relative aux investissements hors réseau (terrains, bâtiment, logiciels, matériel roulant, etc) -&gt; comptes de classe 20, 21, 22, 24.</t>
  </si>
  <si>
    <t>Annexe 17</t>
  </si>
  <si>
    <t>Annexe 18</t>
  </si>
  <si>
    <t>Annexe 19</t>
  </si>
  <si>
    <t>Annexe 20</t>
  </si>
  <si>
    <t>Le business plan 2019-2023 constitué de l'excel intitulé "Business Plan 2019-2023 - Gaz" et d'une note accompagnatrice au format word reprenant le contenu minimum défini par la CWaPE.</t>
  </si>
  <si>
    <r>
      <t>Une note explicative concernant les règles en matière d’activation des coûts appliquées en 2017 ainsi que les règles en matière d'activation des coûts prises en compte pour l'élaboration de la proposition de revenu autorisé</t>
    </r>
    <r>
      <rPr>
        <sz val="10"/>
        <color theme="1"/>
        <rFont val="Arial"/>
        <family val="2"/>
      </rPr>
      <t xml:space="preserve">. </t>
    </r>
    <r>
      <rPr>
        <sz val="8"/>
        <color theme="1"/>
        <rFont val="Trebuchet MS"/>
        <family val="2"/>
      </rPr>
      <t>Veuillez démontrer que les frais généraux activés disparaissent effectivement du budget des coûts et fournir une note sur le processus d'activation en le motivant.</t>
    </r>
  </si>
  <si>
    <t>Une note explicative détaillée reprenant pour chaque catégorie d'obligation de service public, les hypothèses retenues pour la détermination du budget des coûts contrôlables fixes, des coûts contrôlables variables, des charges d'amortissement pour les années 2016 à 2019 ainsi que les hypothèses en termes de volume de prestation pour les années 2016 à 2023.</t>
  </si>
  <si>
    <t>Un fichier excel qui détaille le calcul du montant des produits contrôlables issus des tarifs non-périodiques pour l'année 2019.</t>
  </si>
  <si>
    <t>Annexe 21</t>
  </si>
  <si>
    <t>Annexe 22</t>
  </si>
  <si>
    <t xml:space="preserve">Produits contrôlables issus des tarifs non périodiques </t>
  </si>
  <si>
    <t>Montant repris en regard des produits issus des tarifs non périodiques réseau (TAB2)</t>
  </si>
  <si>
    <t>C.2.3.a. Concordance entre le détail desproduits  issus des tarifs non périodiques avec le tableau de synthèse (TAB2)</t>
  </si>
  <si>
    <t>Détermination des charges nettes contrôlables de l'année 2019  à l'exclusion des charges relatives aux obligations de service public</t>
  </si>
  <si>
    <t>TOTAL des charges nettes contrôlables hors OSP</t>
  </si>
  <si>
    <t>Détail des coûts informatiques</t>
  </si>
  <si>
    <t>C.2.1.a. Concordance entre le détail des coûts informatiques (à l'exclusion des charges d'amortissements et des montants investis) et le tableau de synthèse (TAB2)</t>
  </si>
  <si>
    <t>Total coûts projets IT</t>
  </si>
  <si>
    <t>Total coûts IT hors projets</t>
  </si>
  <si>
    <t>C.2.1.b. Concordance entre le détail descoûts investis et les investissements en logiciels (TAB6.1)</t>
  </si>
  <si>
    <t>Synthèse des charges nettes contrôlables relatives aux obligations de service public</t>
  </si>
  <si>
    <t>Synthèse des charges et produits non-contrôlables</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</si>
  <si>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</si>
  <si>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</si>
  <si>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</si>
  <si>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Charges émanant de factures d’achat de gaz émises par un fournisseur commercial pour l'alimentation de la clientèle propre du GRD</t>
  </si>
  <si>
    <t>Charges de distribution supportées par le GRD pour l'alimentation de clientèle propre</t>
  </si>
  <si>
    <t>Charges et produits liés à l’achat de gaz SER</t>
  </si>
  <si>
    <t>Charges nettes relatives aux projets spécifiques</t>
  </si>
  <si>
    <t>Tableau détail</t>
  </si>
  <si>
    <t>TAB 2.3</t>
  </si>
  <si>
    <t>TAB 4.1 à 4.7</t>
  </si>
  <si>
    <t xml:space="preserve">TOTAL non contrôlables </t>
  </si>
  <si>
    <t>Charges relatives à la redevance de voirie</t>
  </si>
  <si>
    <t>TAB 5.3</t>
  </si>
  <si>
    <t>TAB 5.4</t>
  </si>
  <si>
    <t>TAB 5.5</t>
  </si>
  <si>
    <t>Cotisations de responsabilisation de l’ONSSAPL</t>
  </si>
  <si>
    <t>TOTAL Charges de pension non capitalisées</t>
  </si>
  <si>
    <t xml:space="preserve">Coûts d'achat </t>
  </si>
  <si>
    <t xml:space="preserve">Tarif distribution moyen </t>
  </si>
  <si>
    <t>Coûts de distribution</t>
  </si>
  <si>
    <t>Produits issus de la facturation</t>
  </si>
  <si>
    <t>Régularisations et corrections</t>
  </si>
  <si>
    <t xml:space="preserve">Indemnités versées aux fournisseurs de gaz, résultant du retard de placement des compteurs à budget </t>
  </si>
  <si>
    <t>Montant de l'indemnité journalière</t>
  </si>
  <si>
    <t>Délai moyen de placement (en jours)</t>
  </si>
  <si>
    <t>Délai moyen maximum autorisé (en jours)</t>
  </si>
  <si>
    <t xml:space="preserve">Charge liée aux indemnités </t>
  </si>
  <si>
    <t>Charges nettes liées à l'achat de gaz SER</t>
  </si>
  <si>
    <t>Interventions de tiers dans le financement des actifs régulés</t>
  </si>
  <si>
    <t>TAB 5.7</t>
  </si>
  <si>
    <t>TAB 5.9</t>
  </si>
  <si>
    <t>TAB 6.1 et 6.2</t>
  </si>
  <si>
    <t>TAB 6.3</t>
  </si>
  <si>
    <t>Un fichier excel qui détaille le calcul du montant des interventions tiers pour l'année 2019.</t>
  </si>
  <si>
    <t xml:space="preserve">Charge nette unitaire </t>
  </si>
  <si>
    <t>Promotion du gaz naturel</t>
  </si>
  <si>
    <t>GRD - Activité régulée - GAZ</t>
  </si>
  <si>
    <t>GRD - Activité régulée - Electricité</t>
  </si>
  <si>
    <t>GRD - Activités non régulées</t>
  </si>
  <si>
    <t>Activités hors GRD</t>
  </si>
  <si>
    <t xml:space="preserve">TOTAL SOCIETE/INTERCOMMUNALE </t>
  </si>
  <si>
    <t>TAB 7</t>
  </si>
  <si>
    <t>TAB 9</t>
  </si>
  <si>
    <t>TAB 9.3</t>
  </si>
  <si>
    <r>
      <t xml:space="preserve">La description des évolutions bilantaires significatives budgétées </t>
    </r>
    <r>
      <rPr>
        <sz val="8"/>
        <color theme="1"/>
        <rFont val="Trebuchet MS"/>
        <family val="2"/>
      </rPr>
      <t xml:space="preserve">pour les années 2017 à 2023 en détaillant les hypothèses prises en compte.  </t>
    </r>
  </si>
  <si>
    <t>La description des provisions ainsi que la justification du maintien de ces provisions en 2019.</t>
  </si>
  <si>
    <t xml:space="preserve">Une note explicative détaillée reprenant les hypothèses retenues pour la détermination du budget de chaque catégorie de coûts informatiques reprise au tableau 2.1 pour les années 2016,2017,2018 et 2019. </t>
  </si>
  <si>
    <t>Enveloppe budgétaire 2017 approuvée via la décision de la CWaPE du 15 décembre 2016</t>
  </si>
  <si>
    <t>Acompte régulatoire 2017 (en signe négatif à déduire)</t>
  </si>
  <si>
    <t>Adaptation plafond Atrias 2017 (en signe négatif à déduire)</t>
  </si>
  <si>
    <t>Adaptation plafond Réseaux intelligents (en signe négatif à déduire)</t>
  </si>
  <si>
    <t>Indice santé prévisionnel 2018</t>
  </si>
  <si>
    <t>Charges nettes hors charges nettes liées aux immobilisations</t>
  </si>
  <si>
    <t xml:space="preserve">Charges nettes liées aux immobilisations </t>
  </si>
  <si>
    <t>Quote-part des soldes régulatoires années précédentes</t>
  </si>
  <si>
    <t xml:space="preserve">Charges et produits non-contrôlables </t>
  </si>
  <si>
    <t>Récapitulatif des charges nettes relatives aux obligations de service public</t>
  </si>
  <si>
    <t>Charges contrôlables</t>
  </si>
  <si>
    <t>Charges non-contrôlables</t>
  </si>
  <si>
    <t>TOTAL Charges OSP</t>
  </si>
  <si>
    <t xml:space="preserve">Ce tableau reprend les coûts informatiques investis et non-investis du GRD en 2015 et les prévisions d'évolution de ces coûts pour les années 2016 à 2019. Le GRD renseigne les différentes catégories de coûts IT et les différents projets IT et indique, pour chaque catégorie et projet, le montant investi et le montant non-investi. Le total des coûts informatiques non-investis doit réconcilier avec le montant renseigné au TAB 2. Le total des coûts informatiques investis doit réconcilier avec le montant repris au TAB 5.1 en tant qu'investissements informatiques. Les hypothèses prises en compte sont détaillées de manière exhaustive à l'annexe 4 du modèle de rapport. </t>
  </si>
  <si>
    <t xml:space="preserve">Ce tableau reprend le détail des charges sociales et salariales réelles de l'année 2015 et les prévisions d'évolution de ces charges pour les années 2016 à 2019. Sur la base de son organigramme, le GRD répartit les effectifs (nombre d'ETP's) par département/service pour les années 2015 à 2019. Les hypothèses prises en compte sont détaillées de manière exhaustive à l'annexe 6 du modèle de rapport. </t>
  </si>
  <si>
    <t>Ce tableau présente la synthèse des produits contrôlables issus des tarifs non-périodiques par catégorie pour les années 2015 à 2019. Le GRD fournit à l'annexe 7, le fichier de calcul ayant permis la détermination des produits contrôlables issus des tarifs non-périodiquespour l'année 2019 à partir des tarifs non-périodiques.</t>
  </si>
  <si>
    <t>Ce tableau présente la synthèse des charges nettes contrôlables relatives aux obligations de service public pour les années 2015 à 2019. Il se complète automatiquement sur la base des tableaux sous-jacents  4.1 à  4.7.</t>
  </si>
  <si>
    <t>Le GRD renseigne le montant réel de l'année 2015 et les meilleures estimations des charges nettes liées à la gestion des compteurs à budget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demandes de placement de CàB traitées annuellement.  Les hypothèses prises en compte sont détaillées de manière exhaustive soit dans les cases prévues à cet effet en-dessous du tableau, soit à l'annexe 9.</t>
  </si>
  <si>
    <t>Le GRD renseigne le montant réel de l'année 2015 et les meilleures estimations des charges nettes liées au rechargement des compteurs à budget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compteur à budget pour lequel un rechargement est opéré. Les hypothèses prises en compte sont détaillées de manière exhaustive soit dans les cases prévues à cet effet en-dessous du tableau, soit à l'annexe 9.</t>
  </si>
  <si>
    <t>Le GRD renseigne le montant réel de l'année 2015 et les meilleures estimations des charges nettes liées à la gestion de la clientèle propre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clients que le GRD prévoit d'alimenter annuellement en électricité. Les hypothèses prises en compte sont détaillées de manière exhaustive soit dans les cases prévues à cet effet en-dessous du tableau, soit à l'annexe 9.</t>
  </si>
  <si>
    <t>Le GRD renseigne le montant réel de l'année 2015 et les meilleures estimations des charges nettes liées à la gestion des MOZA et EOC pour les années 2016 à 2019  en distinguant les charges nettes variables, les charges nettes fixes et les charges d'amortissement. Pour les années 2020 à 2023, le coût unitaire et les charges nettes fixes sont déterminés automatiquement sur base de l'indice santé et du facteur d'efficience. Les charges d'amortissement des années 2020 à 2023 sont déterminées automatiquement sur base de l'indice santé. Le GRD renseigne également pour les années 2016 à 2023, les meilleures estimations du nombre de demande de MOZA et EOC que le GRD prévoit de traiter annuellement.. Les hypothèses prises en compte sont détaillées de manière exhaustive soit dans les cases prévues à cet effet en-dessous du tableau, soit à l'annexe 9.</t>
  </si>
  <si>
    <t>Ce tableau présente la synthèse des charges et produits non-contrôlables pour les années 2019 à 2023. Il se complète automatiquement sur la base des tableaux sous-jacents  5.1 à  5.15.</t>
  </si>
  <si>
    <r>
      <t xml:space="preserve">Le GRD renseigne les données réelles 2015 et les meilleures estimations des charges émanant de factures émises par la société FeReSO ainsi que des volumes de réconciliation  pour les années 2016 à 2023. Les hypothèses prises en compte sont détaillées de manière exhaustive soit dans les cases prévues à cet effet en-dessous du tableau, soit à l'annexe 12. </t>
    </r>
    <r>
      <rPr>
        <sz val="11"/>
        <color theme="9" tint="-0.249977111117893"/>
        <rFont val="Calibri"/>
        <family val="2"/>
        <scheme val="minor"/>
      </rPr>
      <t/>
    </r>
  </si>
  <si>
    <t xml:space="preserve">Le GRD renseigne les données réelles 2015 et les meilleures estimations des charges relatives à la redevance de voirie pour les années 2016 à 2023. Les hypothèses prises en compte sont détaillées de manière exhaustive dans les cases prévues à cet effet en-dessous du tableau. </t>
  </si>
  <si>
    <t>Ce tableau reprend le calcul détaillé de la charge fiscale prévisionnelle pour les années 2019 à 2023 résultant de l'application de l'impôt des sociétés sur le résultat des activités régulées du GRD. Le GRD complète les données prévisionnelles inhérentes à la marge bénéficiaire équitable, aux charges d'intérêts sur emprunt, aux dépenses non admises et au calcul des intérêts notionnels déductibles.</t>
  </si>
  <si>
    <t>Le GRD renseigne  les données réelles 2015 et les meilleures estimations pour les années 2016 à 2023 des taxes, surcharges, redevances, prélèvements fédéraux et locaux, précomptes immobiliers et mobiliers ainsi que de la charge fiscale effectivement due résultant de l'application de l'impôt sur les personnes morale) . Les hypothèses prises en compte sont détaillées de manière exhaustive dans les cases prévues à cet effet en-dessous du tableau.</t>
  </si>
  <si>
    <t xml:space="preserve">Ce tableau reprend le calcul détaillé et l'évolution des cotisations de responsabilisation prévisionnelles pour les années 2015 à 2023. Le GRD renseigne les données réelles 2015 et les meilleures estimations relatives au nombre d'agents statutaires, à la masse salariale, aux charges de pension et au coefficient de responsabilisation. Le GRD ventile le montant réel/prévisionnel de la cotisation de responsabilisation entre ses différents secteurs d'activité (électricité, gaz et autres non régulés). Les hypothèses prises en compte sont détaillées de manière exhaustive dans l'annexe 15. </t>
  </si>
  <si>
    <t xml:space="preserve">Le GRD renseigne les données réelles et les meilleures estimations pour les années 2016 à 2023 des charges de pension non-capitalisées en distinguant les charges d'amortissement et les rentes. Les charges d'amortissement doivent correspondre aux charges reprises dans le tableau d'amortissement des charges de pension. </t>
  </si>
  <si>
    <t>Le GRD renseigne les données réelles 2015 et les meilleures estimations pour les années 2016 à 2023 des charges de distribution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</si>
  <si>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Le GRD renseigne les meilleures estimations pour les années 2019 à 2023 des indemnités à verser aux fournisseurs dans le cas du retard de placement des compteurs à budget. Pour ce faire, le GRD indique le montant prévisionnel de l'indemnité journalière, le délai estimé de placement des compteurs à budget du GRD (plafonné), et le nombre prévisionnel de procédures de demande de placement de CàB clôturées annuellement au-delà du délai réglementaire. Les hypothèses relatives au montant unitaire journalier, au délai de placement et au nombre de procédures sont détaillées de manière exhaustive dans les cases prévues à cet effet en-dessous du tableau.</t>
  </si>
  <si>
    <t>Ce tableau permet de déterminer le montant de la marge équitable prévisionnelle des années 2019 à 2023 sur la base de la valeur de la base d'actifs régulés et du pourcentage de rendement autorisé tel que mentionné au TAB00. Les tableaux d'évolution de la base d'actifs régulés se complètent automatiquement sur base des tableaux sous-jacents 6.1 et 6.2. Le GRD renseigne le montant annuel de la marge équitable prévisionnelle relative aux obligations de service public pour les années 2019 à 2023.</t>
  </si>
  <si>
    <t>Le GRD renseigne, pour chaque catégorie d'actif régulé, le montant des investissements, des désinvestissements, des interventions tiers, des subsides, des amortissements réels ou prévisionnels pour les années 2019 à 2023. Le GRD renseigne également le montant de la plus-value iRAB, de la plus-value historique et leur amortissement respectif pour les années 2019 à 2023. Pour l'année 2019, les données proviennent automatiquement du tableau 6.1. Au travers de l'annexe 17, le GRD démontre le lien entre les investissements de réseau repris dans le tableau 6.1 et le plan d'adaptation approuvé par la CWaPE. Pour les actifs hors réseau, le GRD déatille les hypothèses d'évolution entre 2015 et 2023 de manière exhaustive à l'annexe 18 du modèle de rapport.</t>
  </si>
  <si>
    <t>Ce tableau reprend une vue globale des soldes régulatoires du GRD. Le GRD renseigne :
- le montant des soldes régulatoires des années 2008 et 2009 approuvés par la CREG mais n'ayant pas encore fait l'objet d'une décision d'affectation en distinguant le solde de distribution, le solde sur la cotisation fédérale et le solde sur le transport;
- le montant des soldes régulatoires des années 2010 à 2014, tels que rapportés par le gestionnaire de réseau de distribution aux régulateurs au travers des rapports tarifaires ex-posts en distinguant le solde de distribution, le solde sur la cotisation fédérale et le solde sur le transport;
- le montant des acomptes régulatoires intégrés dans les tarifs des années 2015, 2016, 2017 et 2018
Sur base de ces informations, le solde cumulé 2008-2014 résiduel (après déduction des acomptes) et le montant de l'acompte annuel (2019-2022) qui représente 25% du solde cumulé 2008-2014 se calculent automatiquement .
Le GRD renseigne également le montant des soldes régulatoires des années 2015 à 2016 ayant fait l'objet d'une décision d'approbation et d'affectation de la CWaPE en distinguant le solde de distribution, le solde sur la cotisation fédérale et le solde sur le transport. Le GRD renseigne également la quote-part annuelle des soldes régulatoires 2015 et 2016 affectée ou à affecter dans les tarifs conformément aux décisions de la CWaPE.</t>
  </si>
  <si>
    <t>Le GRD renseigne les données bilantaires réelles des années 2015 et 2016 et prévisionnelles des années 2017 à 2023 en distinguant les activités du GRD, les activités hors GRD, les activités non-régulées du GRD. Pour les années 2015 et 2016, les chiffres repris doivent correspondre aux comptes annuels publiés à la Banque Nationale de Belgique. Les hypothèses d'évolution entre 2017 et 2023 des postes bilantaires sont détaillées de manière exhaustive à l'annexe 22.</t>
  </si>
  <si>
    <t>Le GRD renseigne le détail des comptes de classe 40/41 sur base des données réelles des années 2015 et 2016 et prévisionnelles des années 2017 à 2023.</t>
  </si>
  <si>
    <t>Le GRD renseigne le détail des comptes de classe 490/1 et 492/3 sur base des données réelles des années 2015 et 2016 et prévisionnelles des années 2017 à 2023.</t>
  </si>
  <si>
    <t>Le GRD renseigne le détail des comptes de classe 16 sur base des données réelles des années 2015 et 2016 et prévisionnelles des années 2017 à 2023. Le GRD communique à l'annexe 23 la description des provisions ainsi que la justification du maintien de celles-ci en 2019.</t>
  </si>
  <si>
    <t>Le GRD renseigne le montant réel de l'année 2015 et les meilleures estimations pour les années 2016 à 2019 des charges d'amortissement des raccordements standards gratuits . Les charges d'amortissement des années 2020 à 2023 sont déterminées automatiquement sur base de l'indice santé. Les hypothèses prises en compte sont détaillées de manière exhaustive soit dans les cases prévues à cet effet en-dessous du tableau, soit à l'annexe 9.</t>
  </si>
  <si>
    <t xml:space="preserve">Le GRD renseigne les données réelles 2015 et les meilleures estimations pour les années 2016 à 2023 des charges émanant de factures d'achat de gaz émises par un fournisseur commercial pour l'alimentation de la clientèle du GRD. Pour ce faire, le GRD indique le prix d'achat unitaire prévisionnel et les volumes de fourniture. Les hypothèses relatives au prix et aux volumes sont détaillées de manière exhaustive dans les cases prévues à cet effet en-dessous du tableau.  </t>
  </si>
  <si>
    <t>Le GRD renseigne les budgets des charges et produits liés à l'obligation d'achat de gaz SER au prix garanti pour les années 2019 à 2023. Pour ce faire, le GRD renseigne pour les années 2019 à 2023, les 3 montants suivants : 
- le montant prévisionnel des charges issues de l'achat par le GRD de volume de gaz SER aux producteurs, et ce, que ce gaz soit utilisé ou pas pour la couverture des besoins propres du GRD (fourniture "X" et sociale) ;
- le montant prévisionnel de charges liées, sur une base annuelle, à une différence entre les volumes prévus d’injection de gaz SER et les volumes effectivement injectés par les producteurs de gaz SER bénéficiant d’un prix d’achat garanti;
- les produits issus de la revente des volumes excédentaires de gaz SER lorsque le volume injecté à un moment donné est supérieur aux besoins propres du gestionnaire de réseau à ce moment.</t>
  </si>
  <si>
    <t>Date de dépôt de la proposition de revenu autorisé</t>
  </si>
  <si>
    <t>TABa</t>
  </si>
  <si>
    <t>TABb</t>
  </si>
  <si>
    <t>TABc</t>
  </si>
  <si>
    <t>Modèle de rapport - Proposition de revenu autorisé - Gaz
Période régulatoire 2019 - 2023</t>
  </si>
  <si>
    <t>C.1.b. Veuillez confirmer à l'aide du menu déroulant ci-contre l'exhaustivité de la déduction des frais non-récurrents.</t>
  </si>
  <si>
    <t>IV = [I+II+III]</t>
  </si>
  <si>
    <t>Prix unitaire (€/MWh)</t>
  </si>
  <si>
    <t>Pour chacune des années, veuillez documenter les hypothèses retenues. Justifiez les hypothèses sur base des derniers tarifs de distribution connus et les volumes sur base des données historiques et des meilleures informations à votre disposition.</t>
  </si>
  <si>
    <t>Délai de placement réglementaire (en jours)</t>
  </si>
  <si>
    <t>VIII. Placements d'argent</t>
  </si>
  <si>
    <t>VIII. Dettes à plus d'un an</t>
  </si>
  <si>
    <t>Tableau de détail</t>
  </si>
  <si>
    <t>C.9.1.a. Concordance entre le détail des créances à un au plus et le tableau de synthèse des évolutions bilancielles de l'activité régulée Gaz (TAB9)</t>
  </si>
  <si>
    <t>C.9.2.b Concordance entre le détail des comptes de régularisation au passif du bilan avec le tableau de synthèse des évolutions bilancielles de l'activité régulée Gaz (TAB9)</t>
  </si>
  <si>
    <t>Montant repris à l'actif dans l'onglet de synthèse de l'activité régulée Gaz (TAB9)</t>
  </si>
  <si>
    <t>Montant repris dans l'onglet de synthèse de l'activité régulée Gaz (TAB9)</t>
  </si>
  <si>
    <t>Montant repris dans l'onglet TAB9 de l'activité régulée Gaz</t>
  </si>
  <si>
    <t>C.9.3.a. Concordance entre le détail des provisions et le tableau de synthèse des évolutions bilancielles de l'activité régulée Gaz (TAB9)</t>
  </si>
  <si>
    <t>C.9.3.b. Concordance entre le détail des variations de provisions et le tableau de synthèse (TAB2)</t>
  </si>
  <si>
    <t>Montant repris dans l'onglet de l'activité régulée Gaz TAB9</t>
  </si>
  <si>
    <t>Indice santé prévisionnel 2019</t>
  </si>
  <si>
    <t>C.1.b. Confirmation de l'exhaustivité de la déduction des coûts non-récurrents.</t>
  </si>
  <si>
    <t>C.10.a. le total du revenu autorisé 2019  hors projets spécifiques et hors soldes régulatoires ne doit pas excéder l’enveloppe budgétaire 2017 indexée hors adaptations du plafond des coûts gérables et hors acompte.</t>
  </si>
  <si>
    <t>C.11.a. le total du revenu autorisé 2019  hors projets spécifiques et hors soldes régulatoires ne doit pas excéder l’enveloppe budgétaire 2017 indexée hors adaptations du plafond des coûts gérables et hors acompte.</t>
  </si>
  <si>
    <t>TAB A</t>
  </si>
  <si>
    <t>TAB B</t>
  </si>
  <si>
    <t>TAB C</t>
  </si>
  <si>
    <r>
      <t xml:space="preserve">Une note explicative détaillée reprenant les hypothèses retenues pour la détermination du budget de chaque catégorie de charges du tableau 2 pour les années 2016,2017,2018 et 2019 à l'exception des coûts informatiques et des charges sociales et salariales qui seront justifiées respectivement </t>
    </r>
    <r>
      <rPr>
        <sz val="8"/>
        <color theme="1"/>
        <rFont val="Arial"/>
        <family val="2"/>
      </rPr>
      <t>aux annexe 4 et 6.</t>
    </r>
  </si>
  <si>
    <t xml:space="preserve">Le GRD renseigne les données réelles 2015 et les meilleures estimations pour les années 2016 à 2023 des produits issus de la facturation de gaz à sa clientèle propre en distinguant les clients protégés et les clients non-protégés.  Pour ce faire, le GRD indique le prix de vente unitaire prévisionnel et les volumes de fourniture. Les hypothèses relative au prix et aux volumes sont détaillées de manière exhaustive dans les cases prévues à cet effet en-dessous du tableau.
Le GRD renseigne les données réelles et les meilleures estimations pour les années 2016 à 2023 des produits versés par la CREG au titre de compensation. </t>
  </si>
  <si>
    <t>Ce tableau présente la synthèse des interventions de tiers dans le financement des actifs régulés pour les années 2015 à 2019. Le GRD fournit à l'annexe197, le fichier de calcul ayant permis la détermination des interventions de tiers pour l'année 2019 à partir des tarifs non-périodiques.</t>
  </si>
  <si>
    <r>
      <t xml:space="preserve">Dossier de demande de budget spécifique relative à la promotion du gaz naturel conforme à </t>
    </r>
    <r>
      <rPr>
        <sz val="8"/>
        <color theme="1"/>
        <rFont val="Arial"/>
        <family val="2"/>
      </rPr>
      <t xml:space="preserve">l'article 15 de la méthodologie tarifaire. 
</t>
    </r>
  </si>
  <si>
    <r>
      <t>Dossier de demande de budget spécifique relative au déploiement des compteurs communicants conforme à</t>
    </r>
    <r>
      <rPr>
        <sz val="8"/>
        <color theme="1"/>
        <rFont val="Arial"/>
        <family val="2"/>
      </rPr>
      <t xml:space="preserve"> l'article 15 de la méthodologie tarifaire. </t>
    </r>
  </si>
  <si>
    <r>
      <t>Conformément à l'article 56 de la méthodologie tarifaire 2019-2023, la proposition de revenu autorisé est déposée à la CWaPE au plus tard</t>
    </r>
    <r>
      <rPr>
        <b/>
        <sz val="8"/>
        <color theme="1"/>
        <rFont val="Trebuchet MS"/>
        <family val="2"/>
      </rPr>
      <t xml:space="preserve"> le 1er janvier 2018</t>
    </r>
    <r>
      <rPr>
        <sz val="8"/>
        <color theme="1"/>
        <rFont val="Trebuchet MS"/>
        <family val="2"/>
      </rPr>
      <t>. La proposition de revenu autorisé est transmise en trois exemplaires papier par porteur avec accusé de réception ainsi que sur support électronique. La proposition de revenu autorisé comprend obligatoirement le présent modèle de rapport au format Excel, vierge de toute liaison avec d'autres fichiers qui ne seraient pas transmis à la CWaPE ainsi que l'ensemble des annexes listées au TAB A.</t>
    </r>
  </si>
  <si>
    <t>De base</t>
  </si>
  <si>
    <t>De transformation</t>
  </si>
  <si>
    <t>Coûts récurrents de base</t>
  </si>
  <si>
    <t>Coûts de transformation</t>
  </si>
  <si>
    <t>Charges de pensions et d'obligations similaires</t>
  </si>
  <si>
    <t>Cotisations de base pour les agents statutaires</t>
  </si>
  <si>
    <t>Variable : nombre de demandes de placement de CàB introduites et validées par le GRD</t>
  </si>
  <si>
    <t xml:space="preserve">Variable : moyenne annuelle  du nombre de clients que le gestionnaire de réseau a alimentés </t>
  </si>
  <si>
    <t>Variable : nombre de demandes de MOZA et EOC introduites et validées par le GRD</t>
  </si>
  <si>
    <t>Evolution</t>
  </si>
  <si>
    <t>2016 - 2015</t>
  </si>
  <si>
    <t>2017 - 2016</t>
  </si>
  <si>
    <t>2018 - 2017</t>
  </si>
  <si>
    <t>2019 - 2018</t>
  </si>
  <si>
    <t>2020 - 2019</t>
  </si>
  <si>
    <t>2021 - 2020</t>
  </si>
  <si>
    <t>2022 -2021</t>
  </si>
  <si>
    <t>2023 - 2022</t>
  </si>
  <si>
    <t>2019 - 2017</t>
  </si>
  <si>
    <t>Différence entre le montant du plafond des coûts gérables calculés conformément à la méthodologie tarifaire 2017 et le budget des coûts gérables approuvé si ce dernier est inférieur au plafond</t>
  </si>
  <si>
    <t>Montant maximum revenu autorisé 2019</t>
  </si>
  <si>
    <t>Version</t>
  </si>
  <si>
    <t>Pour chacune des années, veuillez documenter les hypothèses retenues. Justifiez les hypothèses sur base des dernières notifications de la Région Wallonne.</t>
  </si>
  <si>
    <t>Différence</t>
  </si>
  <si>
    <t>Montant TAB 10.</t>
  </si>
  <si>
    <t>Intermosane</t>
  </si>
  <si>
    <t>C.2.2.a. Concordance entre le détail des frais de personnel par ETP et les frais de personnel repris dans le tableau de synthèse (TAB2)</t>
  </si>
  <si>
    <t>BP (signe négatif)</t>
  </si>
  <si>
    <t>MP (signe négatif)</t>
  </si>
  <si>
    <t>Autres (signe négatif)</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</si>
  <si>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</si>
  <si>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 xml:space="preserve">Le GRD renseigne, les charges et les produits gérables réels de l'année 2015 tels que repris dans l'annexe 7 du rapport tarifaire ex-post 2015. Le GRD classifie ensuite ces charges et produits gérables en deux catégories : "de base" et  "de transformation". </t>
  </si>
  <si>
    <t>Le GRD renseigne les éléments suivants :
- les meilleures estimations pour les années 2016 à 2019 des charges et produits gérables qualifiés de "base" et de "transformation" au TAB 1
- les montants réels de l'année 2015 et les meilleures estimations pour les années 2016 à 2019 des cotisations de base pour les agents statutaires
- les montants réels de l'année 2015 et les meilleures estimations pour les années 2016 à 2019  des dotations et reprises de provisions
- les montants réels de l'année 2015 et les meilleures estimations pour les années 2016 à 2019  des charges financières (hors intérêt sur financement) et des produits financiers
-  les montants réels de l'année 2015 et les meilleures estimations pour les années 2016 à 2019 des charges nettes liées aux immobilisations à savoir les charges d'amortissement des actifs régulés, les charges d'amortissement/désaffectation de la plus-value iRAB, les produits d'amortissement de subside en capital, les dotations et reprises de dotation de valeur sur les actifs régulés, les plus-values et moins-values sur la réalisation d'actifs.     Le GRD spécifie les hypothèses prises en compte de manière exhaustive soit dans les cases prévues à cet effet en-dessous du tableau TAB2, soit à l'annexe 3 du modèle de rapport.</t>
  </si>
  <si>
    <t>Le GRD renseigne les charges et les produits opérationnels et les charges d'amortissement relatifs aux obligations de service public réels de l'année 2015 tels que repris dans le tableau 16B du rapport tarifaire ex-post 2015. Le GRD classifie ensuite les charges et produits opérationnels relatifs aux obligations de service public en deux catégories : : "fixes" et "variables". Au travers de l'annexe 8 , le GRD justifie la classification qu'il a opéré pour la scission entre les coûts OSP fixes et les coûts OSP variables.</t>
  </si>
  <si>
    <t xml:space="preserve">Charges de pension non-capitalisées </t>
  </si>
  <si>
    <t>Le GRD renseigne, pour chaque catégorie d'actif régulé, le montant des investissements, des désinvestissements, des interventions tiers, des subsides, des amortissements réels ou prévisionnels pour les années 2015 à 2019. Le GRD renseigne également le montant de la plus-value iRAB, de la plus-value historique et leur amortissement respectif pour les années 2015 à 2019. Au travers de l'annexe 17, le GRD démontre le lien entre les investissements de réseau repris dans le tableau 6.1 et le plan d'adaptation approuvé par la CWaPE. Pour les actifs hors réseau, le GRD détaille les hypothèses d'évolution entre 2015 et 2023 prises en compte de manière exhaustive à l'annexe 18.</t>
  </si>
  <si>
    <t>Annexe 23</t>
  </si>
  <si>
    <r>
      <t xml:space="preserve">Le GRD renseigne les budgets des charges nettes relatives aux projets spécifiques des années 2019 à 2023 en distinguant les charges nettes variables et les charges nettes fixes. Le GRD renseigne également pour les années 2019 à 2023, les prévisions de volume inhérent à la variable prise en compte dans le </t>
    </r>
    <r>
      <rPr>
        <i/>
        <sz val="8"/>
        <rFont val="Trebuchet MS"/>
        <family val="2"/>
      </rPr>
      <t>business case</t>
    </r>
    <r>
      <rPr>
        <sz val="8"/>
        <rFont val="Trebuchet MS"/>
        <family val="2"/>
      </rPr>
      <t xml:space="preserve"> du projet. Les charges reprises au tableau 7 découlent d'une/des demande(s) de budget spécifique reprise(s) en annexe 20 pour le déploiement des compteurs communicants et en annexe 21 pour la promotion du gaz naturel.  Le détail du calcul des charges nettes fixes et variables est inclus dans le dossier de demande de budget spécifique (point 6°).</t>
    </r>
  </si>
  <si>
    <t xml:space="preserve">Ce tableau présente la synthèse du revenu autorisé des années 2019 à 2023. Il sert de base pour la détermination des tarifs périodiques de distribution. Il se complète automatiquement sur base des tableaux sous-jacents. 
Pour la détermination du montant maximum du revenu autorisé 2019, le GRD renseigne les montants suivants : 
- le montant de l'enveloppe budgétaire 2017 approuvée par la CWaPE le 15 décembre 2016 
- le montant des adaptations éventuelles du plafond des coûts gérables 2017 octroyées pour la clearing house Atrias et pour les réseaux intelligents 
- le montant de l'acompte régulatoire inclu dans l'enveloppe budgétaire 2017 
- la différence entre le montant du plafond des coûts gérables hors adaptations calculé conformément à la méthodologie tarifaire 2017 et le budget des coûts gérables 2017 approuvé si ce dernier est inférieur au plafond des coûts gérables hors adaptations.
</t>
  </si>
  <si>
    <t>Produits d'amortissement des subsides en capital (signe négatif)</t>
  </si>
  <si>
    <t>Charges de pension non-capitalisées</t>
  </si>
  <si>
    <t xml:space="preserve">Synthèse du revenu autorisé des années 2019 à 2023 </t>
  </si>
  <si>
    <t xml:space="preserve">Synthèse du revenu autorisé des années 2019 à 2023 par secteur </t>
  </si>
  <si>
    <r>
      <t xml:space="preserve">Ce tableau présente la synthèse du revenu autorisé des années 2019 à 2023 pour chaque secteur électricité (après transfert des charges du secteur commun). Il ne doit être complété que dans la version agrégée de la proposition de revenu autorisé. Il sert de base pour la détermination des tarifs périodiques de distribution de chaque secteur. Pour le compléter, le GRD doit préalablement préparer : 
- </t>
    </r>
    <r>
      <rPr>
        <u/>
        <sz val="8"/>
        <rFont val="Trebuchet MS"/>
        <family val="2"/>
      </rPr>
      <t>une version agrégée</t>
    </r>
    <r>
      <rPr>
        <sz val="8"/>
        <rFont val="Trebuchet MS"/>
        <family val="2"/>
      </rPr>
      <t xml:space="preserve"> de la proposition de revenu autorisé incluant tous les tableaux avec les données de l'ensemble des secteurs électricité;</t>
    </r>
    <r>
      <rPr>
        <u/>
        <sz val="8"/>
        <rFont val="Trebuchet MS"/>
        <family val="2"/>
      </rPr>
      <t xml:space="preserve">
</t>
    </r>
    <r>
      <rPr>
        <sz val="8"/>
        <rFont val="Trebuchet MS"/>
        <family val="2"/>
      </rPr>
      <t xml:space="preserve">- une </t>
    </r>
    <r>
      <rPr>
        <u/>
        <sz val="8"/>
        <rFont val="Trebuchet MS"/>
        <family val="2"/>
      </rPr>
      <t>version individuelle (par secteur)</t>
    </r>
    <r>
      <rPr>
        <sz val="8"/>
        <rFont val="Trebuchet MS"/>
        <family val="2"/>
      </rPr>
      <t xml:space="preserve"> de la proposition de revenu autorisé incluant les tableaux 5, 5.1, 5.2, 5.3, 5.4, 5.5, 5.6, 5.7, 5.8, 5.9, 5.10, 5.11, 5.12, 5.13, 5.14, 5.15, 6, 6.1, 6.2, 6.3, 8, 10 avec les données du secteur concerné;
Au tableau 10.1, la colonne S correspond aux montants du revenu autorisé agrégé du tableau 10. 
Le GRD répartit les données agrégées (charges nettes contrôlables et charges nettes relatives aux projets spécifiques) par secteur.  
Le GRD copie/colle les données individuelles (charges et produits non-contrôlables, la quote-part des soldes régulatoires et la marge équitable ) des tableaux 10 de chaque secteur.
</t>
    </r>
  </si>
  <si>
    <t>Concordance avec le TAB 10</t>
  </si>
  <si>
    <t>Données agrégées</t>
  </si>
  <si>
    <t>Données individuelles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</si>
</sst>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48" x14ac:knownFonts="1">
    <font>
      <sz val="8"/>
      <color theme="1"/>
      <name val="Trebuchet MS"/>
      <family val="2"/>
    </font>
    <font>
      <sz val="10"/>
      <color theme="1"/>
      <name val="Trebuchet MS"/>
      <family val="2"/>
    </font>
    <font>
      <sz val="10"/>
      <color theme="1"/>
      <name val="Trebuchet MS"/>
      <family val="2"/>
    </font>
    <font>
      <sz val="10"/>
      <color theme="1"/>
      <name val="Trebuchet MS"/>
      <family val="2"/>
    </font>
    <font>
      <b/>
      <sz val="10"/>
      <color theme="1"/>
      <name val="Trebuchet MS"/>
      <family val="2"/>
    </font>
    <font>
      <sz val="10"/>
      <color theme="0"/>
      <name val="Trebuchet MS"/>
      <family val="2"/>
    </font>
    <font>
      <sz val="8"/>
      <color theme="0"/>
      <name val="Trebuchet MS"/>
      <family val="2"/>
    </font>
    <font>
      <sz val="8"/>
      <color theme="1"/>
      <name val="Trebuchet MS"/>
      <family val="2"/>
    </font>
    <font>
      <b/>
      <sz val="8"/>
      <color theme="1"/>
      <name val="Trebuchet MS"/>
      <family val="2"/>
    </font>
    <font>
      <i/>
      <sz val="8"/>
      <color theme="1"/>
      <name val="Trebuchet MS"/>
      <family val="2"/>
    </font>
    <font>
      <sz val="14"/>
      <color theme="0"/>
      <name val="Trebuchet MS"/>
      <family val="2"/>
    </font>
    <font>
      <u/>
      <sz val="10"/>
      <color theme="10"/>
      <name val="Trebuchet MS"/>
      <family val="2"/>
    </font>
    <font>
      <b/>
      <sz val="16"/>
      <color theme="0"/>
      <name val="Trebuchet MS"/>
      <family val="2"/>
    </font>
    <font>
      <i/>
      <sz val="8"/>
      <color theme="4"/>
      <name val="Trebuchet MS"/>
      <family val="2"/>
    </font>
    <font>
      <b/>
      <sz val="8"/>
      <color theme="0"/>
      <name val="Trebuchet MS"/>
      <family val="2"/>
    </font>
    <font>
      <b/>
      <i/>
      <sz val="8"/>
      <color theme="5"/>
      <name val="Trebuchet MS"/>
      <family val="2"/>
    </font>
    <font>
      <sz val="26"/>
      <color theme="1"/>
      <name val="Wingdings 2"/>
      <family val="1"/>
      <charset val="2"/>
    </font>
    <font>
      <sz val="10"/>
      <color rgb="FF9C6500"/>
      <name val="Trebuchet MS"/>
      <family val="2"/>
    </font>
    <font>
      <sz val="10"/>
      <name val="Arial"/>
      <family val="2"/>
    </font>
    <font>
      <b/>
      <i/>
      <sz val="11"/>
      <color theme="5"/>
      <name val="Trebuchet MS"/>
      <family val="2"/>
    </font>
    <font>
      <b/>
      <i/>
      <sz val="9"/>
      <color theme="5"/>
      <name val="Trebuchet MS"/>
      <family val="2"/>
    </font>
    <font>
      <sz val="11"/>
      <color theme="1"/>
      <name val="Calibri"/>
      <family val="2"/>
      <scheme val="minor"/>
    </font>
    <font>
      <b/>
      <sz val="11"/>
      <color theme="1"/>
      <name val="Calibri"/>
      <family val="2"/>
      <scheme val="minor"/>
    </font>
    <font>
      <sz val="8"/>
      <color theme="1"/>
      <name val="Calibri"/>
      <family val="2"/>
    </font>
    <font>
      <b/>
      <sz val="8"/>
      <color theme="1"/>
      <name val="Calibri"/>
      <family val="2"/>
    </font>
    <font>
      <sz val="8"/>
      <color theme="1"/>
      <name val="Times New Roman"/>
      <family val="1"/>
    </font>
    <font>
      <sz val="8"/>
      <color theme="1"/>
      <name val="Calibri"/>
      <family val="2"/>
      <scheme val="minor"/>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b/>
      <sz val="10"/>
      <color theme="5"/>
      <name val="Trebuchet MS"/>
      <family val="2"/>
    </font>
    <font>
      <sz val="12"/>
      <color theme="0"/>
      <name val="Calibri"/>
      <family val="2"/>
      <scheme val="minor"/>
    </font>
    <font>
      <sz val="16"/>
      <color theme="0"/>
      <name val="Trebuchet MS"/>
      <family val="2"/>
    </font>
    <font>
      <i/>
      <sz val="8"/>
      <color rgb="FFFF0000"/>
      <name val="Trebuchet MS"/>
      <family val="2"/>
    </font>
    <font>
      <sz val="8"/>
      <name val="Trebuchet MS"/>
      <family val="2"/>
    </font>
    <font>
      <i/>
      <sz val="8"/>
      <name val="Trebuchet MS"/>
      <family val="2"/>
    </font>
    <font>
      <sz val="14"/>
      <color theme="1"/>
      <name val="Wingdings 2"/>
      <family val="1"/>
      <charset val="2"/>
    </font>
    <font>
      <i/>
      <sz val="8"/>
      <color theme="5"/>
      <name val="Trebuchet MS"/>
      <family val="2"/>
    </font>
    <font>
      <b/>
      <i/>
      <sz val="10"/>
      <name val="Trebuchet MS"/>
      <family val="2"/>
    </font>
    <font>
      <b/>
      <u/>
      <sz val="8"/>
      <color theme="1"/>
      <name val="Trebuchet MS"/>
      <family val="2"/>
    </font>
    <font>
      <u/>
      <sz val="8"/>
      <color theme="10"/>
      <name val="Trebuchet MS"/>
      <family val="2"/>
    </font>
    <font>
      <sz val="8"/>
      <color rgb="FF003399"/>
      <name val="Trebuchet MS"/>
      <family val="2"/>
    </font>
    <font>
      <u/>
      <sz val="8"/>
      <name val="Trebuchet MS"/>
      <family val="2"/>
    </font>
    <font>
      <sz val="10"/>
      <color theme="1"/>
      <name val="Arial"/>
      <family val="2"/>
    </font>
    <font>
      <sz val="8"/>
      <color theme="1"/>
      <name val="Arial"/>
      <family val="2"/>
    </font>
    <font>
      <sz val="11"/>
      <color theme="9" tint="-0.249977111117893"/>
      <name val="Calibri"/>
      <family val="2"/>
      <scheme val="minor"/>
    </font>
    <font>
      <b/>
      <sz val="8"/>
      <color rgb="FFFF0000"/>
      <name val="Trebuchet MS"/>
      <family val="2"/>
    </font>
  </fonts>
  <fills count="21">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FFEB9C"/>
      </patternFill>
    </fill>
    <fill>
      <patternFill patternType="solid">
        <fgColor theme="6"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lightDown">
        <bgColor theme="0"/>
      </patternFill>
    </fill>
    <fill>
      <patternFill patternType="solid">
        <fgColor theme="2"/>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6" tint="-0.249977111117893"/>
        <bgColor indexed="64"/>
      </patternFill>
    </fill>
  </fills>
  <borders count="9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bottom/>
      <diagonal/>
    </border>
    <border>
      <left style="medium">
        <color theme="5"/>
      </left>
      <right/>
      <top style="medium">
        <color theme="5"/>
      </top>
      <bottom/>
      <diagonal/>
    </border>
    <border>
      <left/>
      <right style="medium">
        <color theme="5"/>
      </right>
      <top style="medium">
        <color theme="5"/>
      </top>
      <bottom/>
      <diagonal/>
    </border>
    <border>
      <left/>
      <right style="medium">
        <color theme="5"/>
      </right>
      <top/>
      <bottom style="medium">
        <color theme="5"/>
      </bottom>
      <diagonal/>
    </border>
    <border>
      <left/>
      <right/>
      <top style="medium">
        <color theme="5"/>
      </top>
      <bottom/>
      <diagonal/>
    </border>
    <border>
      <left style="thin">
        <color theme="0"/>
      </left>
      <right style="thin">
        <color theme="0"/>
      </right>
      <top style="thin">
        <color theme="0"/>
      </top>
      <bottom style="medium">
        <color theme="5"/>
      </bottom>
      <diagonal/>
    </border>
    <border>
      <left/>
      <right style="medium">
        <color theme="5"/>
      </right>
      <top/>
      <bottom/>
      <diagonal/>
    </border>
    <border>
      <left style="medium">
        <color theme="5"/>
      </left>
      <right/>
      <top/>
      <bottom style="thin">
        <color theme="0"/>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diagonal/>
    </border>
    <border>
      <left style="medium">
        <color theme="5"/>
      </left>
      <right/>
      <top/>
      <bottom style="medium">
        <color theme="5"/>
      </bottom>
      <diagonal/>
    </border>
    <border>
      <left/>
      <right/>
      <top/>
      <bottom style="medium">
        <color theme="5"/>
      </bottom>
      <diagonal/>
    </border>
    <border>
      <left style="dashDot">
        <color theme="5"/>
      </left>
      <right style="dashDot">
        <color theme="5"/>
      </right>
      <top style="dashDot">
        <color theme="5"/>
      </top>
      <bottom style="dashDot">
        <color theme="5"/>
      </bottom>
      <diagonal/>
    </border>
    <border>
      <left style="thin">
        <color theme="0"/>
      </left>
      <right style="medium">
        <color theme="5"/>
      </right>
      <top style="medium">
        <color theme="5"/>
      </top>
      <bottom style="medium">
        <color theme="5"/>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style="medium">
        <color theme="5"/>
      </left>
      <right style="thin">
        <color theme="0"/>
      </right>
      <top/>
      <bottom style="thin">
        <color theme="0"/>
      </bottom>
      <diagonal/>
    </border>
    <border>
      <left style="thin">
        <color theme="0"/>
      </left>
      <right style="thin">
        <color theme="0"/>
      </right>
      <top style="medium">
        <color theme="5"/>
      </top>
      <bottom style="thin">
        <color theme="0"/>
      </bottom>
      <diagonal/>
    </border>
    <border>
      <left/>
      <right/>
      <top style="dashDot">
        <color theme="5"/>
      </top>
      <bottom style="dashDot">
        <color theme="5"/>
      </bottom>
      <diagonal/>
    </border>
    <border>
      <left/>
      <right/>
      <top/>
      <bottom style="dashDot">
        <color theme="5"/>
      </bottom>
      <diagonal/>
    </border>
    <border>
      <left style="thin">
        <color theme="0"/>
      </left>
      <right/>
      <top style="medium">
        <color theme="5"/>
      </top>
      <bottom style="thin">
        <color theme="0"/>
      </bottom>
      <diagonal/>
    </border>
    <border>
      <left/>
      <right/>
      <top style="thin">
        <color theme="5"/>
      </top>
      <bottom style="medium">
        <color theme="5"/>
      </bottom>
      <diagonal/>
    </border>
    <border>
      <left style="medium">
        <color theme="5"/>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5"/>
      </left>
      <right style="thin">
        <color theme="0"/>
      </right>
      <top style="medium">
        <color theme="5"/>
      </top>
      <bottom/>
      <diagonal/>
    </border>
    <border>
      <left style="thin">
        <color theme="5"/>
      </left>
      <right style="thin">
        <color theme="5"/>
      </right>
      <top style="thin">
        <color theme="5"/>
      </top>
      <bottom style="thin">
        <color theme="5"/>
      </bottom>
      <diagonal/>
    </border>
    <border>
      <left style="thin">
        <color theme="0"/>
      </left>
      <right/>
      <top style="medium">
        <color theme="5"/>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0"/>
      </left>
      <right/>
      <top style="medium">
        <color theme="5"/>
      </top>
      <bottom style="medium">
        <color theme="5"/>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theme="0"/>
      </right>
      <top/>
      <bottom/>
      <diagonal/>
    </border>
    <border>
      <left style="thin">
        <color theme="0"/>
      </left>
      <right style="medium">
        <color indexed="64"/>
      </right>
      <top/>
      <bottom/>
      <diagonal/>
    </border>
    <border>
      <left/>
      <right style="medium">
        <color indexed="64"/>
      </right>
      <top style="medium">
        <color indexed="64"/>
      </top>
      <bottom/>
      <diagonal/>
    </border>
    <border>
      <left style="medium">
        <color theme="5"/>
      </left>
      <right style="medium">
        <color theme="5"/>
      </right>
      <top style="medium">
        <color theme="5"/>
      </top>
      <bottom style="medium">
        <color theme="5"/>
      </bottom>
      <diagonal/>
    </border>
    <border>
      <left style="medium">
        <color theme="5"/>
      </left>
      <right style="medium">
        <color theme="5"/>
      </right>
      <top/>
      <bottom style="medium">
        <color theme="5"/>
      </bottom>
      <diagonal/>
    </border>
    <border>
      <left style="medium">
        <color theme="5"/>
      </left>
      <right style="medium">
        <color theme="5"/>
      </right>
      <top style="medium">
        <color theme="5"/>
      </top>
      <bottom/>
      <diagonal/>
    </border>
    <border>
      <left style="medium">
        <color theme="5"/>
      </left>
      <right style="medium">
        <color theme="5"/>
      </right>
      <top/>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right/>
      <top/>
      <bottom style="thin">
        <color theme="0"/>
      </bottom>
      <diagonal/>
    </border>
    <border>
      <left/>
      <right style="medium">
        <color theme="5"/>
      </right>
      <top style="medium">
        <color theme="5"/>
      </top>
      <bottom style="dashDot">
        <color theme="5"/>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top/>
      <bottom/>
      <diagonal/>
    </border>
    <border>
      <left/>
      <right style="medium">
        <color theme="0"/>
      </right>
      <top/>
      <bottom/>
      <diagonal/>
    </border>
    <border>
      <left style="medium">
        <color theme="5"/>
      </left>
      <right/>
      <top style="dashDot">
        <color theme="5"/>
      </top>
      <bottom style="dashDot">
        <color theme="5"/>
      </bottom>
      <diagonal/>
    </border>
    <border>
      <left/>
      <right style="dashDot">
        <color theme="5"/>
      </right>
      <top style="dashDot">
        <color theme="5"/>
      </top>
      <bottom style="dashDot">
        <color theme="5"/>
      </bottom>
      <diagonal/>
    </border>
    <border>
      <left style="thin">
        <color theme="0"/>
      </left>
      <right style="thin">
        <color theme="0"/>
      </right>
      <top/>
      <bottom style="medium">
        <color theme="0"/>
      </bottom>
      <diagonal/>
    </border>
    <border>
      <left style="dashDot">
        <color theme="5"/>
      </left>
      <right/>
      <top style="dashDot">
        <color theme="5"/>
      </top>
      <bottom style="dashDot">
        <color theme="5"/>
      </bottom>
      <diagonal/>
    </border>
    <border>
      <left style="medium">
        <color theme="5"/>
      </left>
      <right/>
      <top style="thin">
        <color theme="0"/>
      </top>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style="dashDot">
        <color theme="5"/>
      </left>
      <right style="dashDot">
        <color theme="5"/>
      </right>
      <top style="thin">
        <color theme="0"/>
      </top>
      <bottom style="dashDot">
        <color theme="5"/>
      </bottom>
      <diagonal/>
    </border>
    <border>
      <left style="thin">
        <color theme="0"/>
      </left>
      <right/>
      <top/>
      <bottom style="medium">
        <color theme="0"/>
      </bottom>
      <diagonal/>
    </border>
    <border>
      <left/>
      <right/>
      <top style="thin">
        <color theme="4"/>
      </top>
      <bottom style="thin">
        <color theme="4"/>
      </bottom>
      <diagonal/>
    </border>
    <border>
      <left/>
      <right style="thin">
        <color theme="0"/>
      </right>
      <top/>
      <bottom style="medium">
        <color theme="5"/>
      </bottom>
      <diagonal/>
    </border>
    <border>
      <left style="thin">
        <color theme="0"/>
      </left>
      <right style="dashDot">
        <color theme="0"/>
      </right>
      <top style="thin">
        <color theme="0"/>
      </top>
      <bottom style="thin">
        <color theme="0"/>
      </bottom>
      <diagonal/>
    </border>
    <border>
      <left/>
      <right style="dashDot">
        <color theme="0"/>
      </right>
      <top/>
      <bottom/>
      <diagonal/>
    </border>
    <border>
      <left/>
      <right style="dashDot">
        <color theme="0"/>
      </right>
      <top/>
      <bottom style="thin">
        <color theme="0"/>
      </bottom>
      <diagonal/>
    </border>
    <border>
      <left style="dashDot">
        <color theme="5"/>
      </left>
      <right style="medium">
        <color indexed="64"/>
      </right>
      <top style="dashDot">
        <color theme="5"/>
      </top>
      <bottom style="dashDot">
        <color theme="5"/>
      </bottom>
      <diagonal/>
    </border>
    <border>
      <left style="thin">
        <color theme="0"/>
      </left>
      <right style="dashDot">
        <color theme="0"/>
      </right>
      <top style="thin">
        <color theme="0"/>
      </top>
      <bottom/>
      <diagonal/>
    </border>
    <border>
      <left style="thin">
        <color theme="0"/>
      </left>
      <right style="dashDot">
        <color theme="0"/>
      </right>
      <top/>
      <bottom/>
      <diagonal/>
    </border>
    <border>
      <left style="thin">
        <color theme="0"/>
      </left>
      <right style="dashDot">
        <color theme="0"/>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2">
    <xf numFmtId="0" fontId="0" fillId="0" borderId="0"/>
    <xf numFmtId="9" fontId="3" fillId="0" borderId="0" applyFon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11" fillId="0" borderId="0" applyNumberFormat="0" applyFill="0" applyBorder="0" applyAlignment="0" applyProtection="0"/>
    <xf numFmtId="0" fontId="17" fillId="9" borderId="0" applyNumberFormat="0" applyBorder="0" applyAlignment="0" applyProtection="0"/>
    <xf numFmtId="0" fontId="18" fillId="0" borderId="0"/>
    <xf numFmtId="0" fontId="18" fillId="0" borderId="0"/>
    <xf numFmtId="0" fontId="18" fillId="0" borderId="0"/>
    <xf numFmtId="0" fontId="21" fillId="0" borderId="0"/>
    <xf numFmtId="0" fontId="7" fillId="0" borderId="0"/>
    <xf numFmtId="0" fontId="5" fillId="2" borderId="0" applyNumberFormat="0" applyBorder="0" applyAlignment="0" applyProtection="0"/>
    <xf numFmtId="0" fontId="7" fillId="4" borderId="0" applyNumberFormat="0" applyBorder="0" applyAlignment="0" applyProtection="0"/>
    <xf numFmtId="0" fontId="6" fillId="3" borderId="0" applyNumberFormat="0" applyBorder="0" applyAlignment="0" applyProtection="0"/>
    <xf numFmtId="3" fontId="7" fillId="6" borderId="21" applyAlignment="0">
      <alignment horizontal="left"/>
      <protection locked="0"/>
    </xf>
    <xf numFmtId="3" fontId="7" fillId="8" borderId="0">
      <alignment horizontal="right"/>
      <protection hidden="1"/>
    </xf>
    <xf numFmtId="9" fontId="2" fillId="0" borderId="0" applyFont="0" applyFill="0" applyBorder="0" applyAlignment="0" applyProtection="0"/>
    <xf numFmtId="3" fontId="7" fillId="6" borderId="21" applyAlignment="0">
      <alignment horizontal="left"/>
      <protection locked="0"/>
    </xf>
    <xf numFmtId="0" fontId="7" fillId="4" borderId="0" applyNumberFormat="0" applyBorder="0" applyAlignment="0" applyProtection="0"/>
    <xf numFmtId="0" fontId="1" fillId="18" borderId="0" applyNumberFormat="0" applyBorder="0" applyAlignment="0" applyProtection="0"/>
  </cellStyleXfs>
  <cellXfs count="797">
    <xf numFmtId="0" fontId="0" fillId="0" borderId="0" xfId="0"/>
    <xf numFmtId="3" fontId="0" fillId="6" borderId="0" xfId="0" applyNumberFormat="1" applyFill="1"/>
    <xf numFmtId="3" fontId="7" fillId="8" borderId="0" xfId="17">
      <alignment horizontal="right"/>
      <protection hidden="1"/>
    </xf>
    <xf numFmtId="0" fontId="6" fillId="13" borderId="1" xfId="0" applyFont="1" applyFill="1" applyBorder="1" applyAlignment="1" applyProtection="1">
      <alignment vertical="center" wrapText="1"/>
      <protection locked="0"/>
    </xf>
    <xf numFmtId="0" fontId="6" fillId="6" borderId="1" xfId="0" applyFont="1" applyFill="1" applyBorder="1" applyAlignment="1" applyProtection="1">
      <alignment vertical="center" wrapText="1"/>
      <protection locked="0"/>
    </xf>
    <xf numFmtId="0" fontId="11" fillId="6" borderId="0" xfId="6" applyFill="1" applyProtection="1"/>
    <xf numFmtId="0" fontId="0" fillId="6" borderId="0" xfId="0" applyFill="1" applyProtection="1"/>
    <xf numFmtId="0" fontId="5" fillId="2" borderId="0" xfId="2" applyAlignment="1" applyProtection="1">
      <alignment wrapText="1"/>
    </xf>
    <xf numFmtId="0" fontId="5" fillId="2" borderId="0" xfId="2" applyProtection="1"/>
    <xf numFmtId="0" fontId="32" fillId="6" borderId="0" xfId="0" applyFont="1" applyFill="1" applyAlignment="1" applyProtection="1">
      <alignment horizontal="center"/>
    </xf>
    <xf numFmtId="0" fontId="0" fillId="6" borderId="0" xfId="0" applyFill="1" applyAlignment="1" applyProtection="1">
      <alignment wrapText="1"/>
    </xf>
    <xf numFmtId="0" fontId="7" fillId="6" borderId="0" xfId="0" applyFont="1" applyFill="1" applyProtection="1"/>
    <xf numFmtId="0" fontId="7" fillId="6" borderId="0" xfId="4" applyFont="1" applyFill="1" applyAlignment="1" applyProtection="1">
      <alignment horizontal="left"/>
    </xf>
    <xf numFmtId="0" fontId="7" fillId="6" borderId="0" xfId="0" applyFont="1" applyFill="1" applyAlignment="1" applyProtection="1">
      <alignment wrapText="1"/>
    </xf>
    <xf numFmtId="3" fontId="7" fillId="6" borderId="0" xfId="0" applyNumberFormat="1" applyFont="1" applyFill="1" applyProtection="1"/>
    <xf numFmtId="3" fontId="7" fillId="6" borderId="21" xfId="16" applyAlignment="1" applyProtection="1">
      <alignment wrapText="1"/>
      <protection locked="0"/>
    </xf>
    <xf numFmtId="3" fontId="6" fillId="3" borderId="1" xfId="3" applyNumberFormat="1" applyFont="1" applyBorder="1" applyAlignment="1" applyProtection="1">
      <alignment horizontal="right"/>
    </xf>
    <xf numFmtId="0" fontId="11" fillId="6" borderId="0" xfId="6" applyFill="1" applyAlignment="1" applyProtection="1"/>
    <xf numFmtId="3" fontId="0" fillId="6" borderId="0" xfId="0" applyNumberFormat="1" applyFill="1" applyProtection="1"/>
    <xf numFmtId="0" fontId="11" fillId="6" borderId="0" xfId="6" applyFill="1" applyAlignment="1" applyProtection="1">
      <alignment wrapText="1"/>
    </xf>
    <xf numFmtId="0" fontId="6" fillId="3" borderId="26" xfId="3" applyBorder="1" applyAlignment="1" applyProtection="1">
      <alignment horizontal="center" vertical="center" wrapText="1"/>
    </xf>
    <xf numFmtId="0" fontId="0" fillId="6" borderId="18" xfId="0" applyFill="1" applyBorder="1" applyAlignment="1" applyProtection="1">
      <alignment wrapText="1"/>
    </xf>
    <xf numFmtId="0" fontId="0" fillId="6" borderId="0" xfId="0" applyFill="1" applyBorder="1" applyProtection="1"/>
    <xf numFmtId="3" fontId="7" fillId="6" borderId="21" xfId="16" applyAlignment="1" applyProtection="1">
      <alignment vertical="center" wrapText="1"/>
      <protection locked="0"/>
    </xf>
    <xf numFmtId="0" fontId="6" fillId="3" borderId="59" xfId="3" applyBorder="1" applyAlignment="1" applyProtection="1">
      <alignment wrapText="1"/>
    </xf>
    <xf numFmtId="0" fontId="6" fillId="3" borderId="1" xfId="3" applyBorder="1" applyAlignment="1" applyProtection="1">
      <alignment wrapText="1"/>
    </xf>
    <xf numFmtId="3" fontId="6" fillId="3" borderId="1" xfId="3" applyNumberFormat="1" applyBorder="1" applyProtection="1"/>
    <xf numFmtId="3" fontId="6" fillId="3" borderId="32" xfId="3" applyNumberFormat="1" applyBorder="1" applyProtection="1"/>
    <xf numFmtId="0" fontId="6" fillId="3" borderId="60" xfId="3" applyBorder="1" applyAlignment="1" applyProtection="1">
      <alignment wrapText="1"/>
    </xf>
    <xf numFmtId="3" fontId="6" fillId="3" borderId="2" xfId="3" applyNumberFormat="1" applyBorder="1" applyProtection="1"/>
    <xf numFmtId="3" fontId="6" fillId="3" borderId="6" xfId="3" applyNumberFormat="1" applyBorder="1" applyProtection="1"/>
    <xf numFmtId="3" fontId="0" fillId="6" borderId="0" xfId="0" applyNumberFormat="1" applyFill="1" applyBorder="1" applyProtection="1"/>
    <xf numFmtId="0" fontId="0" fillId="6" borderId="0" xfId="0" applyFill="1" applyBorder="1" applyAlignment="1" applyProtection="1">
      <alignment wrapText="1"/>
    </xf>
    <xf numFmtId="3" fontId="6" fillId="3" borderId="61" xfId="3" applyNumberFormat="1" applyBorder="1" applyAlignment="1" applyProtection="1">
      <alignment wrapText="1"/>
    </xf>
    <xf numFmtId="3" fontId="6" fillId="3" borderId="3" xfId="3" applyNumberFormat="1" applyBorder="1" applyAlignment="1" applyProtection="1">
      <alignment wrapText="1"/>
    </xf>
    <xf numFmtId="3" fontId="6" fillId="3" borderId="5" xfId="3" applyNumberFormat="1" applyBorder="1" applyAlignment="1" applyProtection="1">
      <alignment wrapText="1"/>
    </xf>
    <xf numFmtId="0" fontId="6" fillId="3" borderId="8" xfId="3" applyBorder="1" applyAlignment="1" applyProtection="1">
      <alignment horizontal="center" vertical="center" wrapText="1"/>
    </xf>
    <xf numFmtId="0" fontId="6" fillId="3" borderId="11" xfId="3" applyBorder="1" applyAlignment="1" applyProtection="1">
      <alignment horizontal="center" vertical="center" wrapText="1"/>
    </xf>
    <xf numFmtId="0" fontId="6" fillId="3" borderId="9" xfId="3" applyBorder="1" applyAlignment="1" applyProtection="1">
      <alignment horizontal="center" vertical="center" wrapText="1"/>
    </xf>
    <xf numFmtId="3" fontId="7" fillId="6" borderId="21" xfId="16" applyAlignment="1" applyProtection="1">
      <alignment horizontal="right"/>
      <protection locked="0"/>
    </xf>
    <xf numFmtId="3" fontId="0" fillId="6" borderId="0" xfId="0" applyNumberFormat="1" applyFill="1" applyBorder="1" applyAlignment="1" applyProtection="1">
      <alignment horizontal="right"/>
    </xf>
    <xf numFmtId="3" fontId="0" fillId="6" borderId="35" xfId="0" applyNumberFormat="1" applyFill="1" applyBorder="1" applyProtection="1"/>
    <xf numFmtId="0" fontId="6" fillId="3" borderId="26" xfId="3" applyBorder="1" applyAlignment="1" applyProtection="1">
      <alignment horizontal="center" vertical="center"/>
    </xf>
    <xf numFmtId="9" fontId="7" fillId="6" borderId="0" xfId="4" applyNumberFormat="1" applyFont="1" applyFill="1" applyBorder="1" applyAlignment="1" applyProtection="1">
      <alignment horizontal="right" vertical="center" wrapText="1"/>
    </xf>
    <xf numFmtId="0" fontId="7" fillId="4" borderId="18" xfId="4" applyBorder="1" applyAlignment="1" applyProtection="1">
      <alignment wrapText="1"/>
    </xf>
    <xf numFmtId="3" fontId="7" fillId="6" borderId="0" xfId="4" applyNumberFormat="1" applyFill="1" applyBorder="1" applyAlignment="1" applyProtection="1">
      <alignment wrapText="1"/>
    </xf>
    <xf numFmtId="9" fontId="7" fillId="6" borderId="0" xfId="4" applyNumberFormat="1" applyFill="1" applyBorder="1" applyAlignment="1" applyProtection="1">
      <alignment horizontal="right" vertical="center" wrapText="1"/>
    </xf>
    <xf numFmtId="0" fontId="6" fillId="3" borderId="25" xfId="3" applyBorder="1" applyAlignment="1" applyProtection="1">
      <alignment wrapText="1"/>
    </xf>
    <xf numFmtId="3" fontId="6" fillId="3" borderId="3" xfId="3" applyNumberFormat="1" applyBorder="1" applyProtection="1"/>
    <xf numFmtId="9" fontId="6" fillId="3" borderId="3" xfId="1" applyFont="1" applyFill="1" applyBorder="1" applyProtection="1"/>
    <xf numFmtId="3" fontId="0" fillId="6" borderId="0" xfId="0" applyNumberFormat="1" applyFill="1" applyAlignment="1" applyProtection="1">
      <alignment wrapText="1"/>
    </xf>
    <xf numFmtId="3" fontId="0" fillId="6" borderId="21" xfId="0" applyNumberFormat="1" applyFill="1" applyBorder="1" applyProtection="1"/>
    <xf numFmtId="3" fontId="7" fillId="6" borderId="0" xfId="4" applyNumberFormat="1" applyFill="1" applyBorder="1" applyProtection="1"/>
    <xf numFmtId="3" fontId="0" fillId="6" borderId="0" xfId="4" applyNumberFormat="1" applyFont="1" applyFill="1" applyBorder="1" applyProtection="1"/>
    <xf numFmtId="3" fontId="6" fillId="3" borderId="12" xfId="3" applyNumberFormat="1" applyBorder="1" applyProtection="1"/>
    <xf numFmtId="0" fontId="7" fillId="4" borderId="0" xfId="4" applyBorder="1" applyProtection="1"/>
    <xf numFmtId="9" fontId="7" fillId="6" borderId="0" xfId="1" applyFont="1" applyFill="1" applyBorder="1" applyProtection="1"/>
    <xf numFmtId="3" fontId="7" fillId="4" borderId="35" xfId="4" applyNumberFormat="1" applyBorder="1" applyProtection="1"/>
    <xf numFmtId="3" fontId="11" fillId="6" borderId="35" xfId="6" applyNumberFormat="1" applyFill="1" applyBorder="1" applyAlignment="1" applyProtection="1">
      <alignment horizontal="center"/>
    </xf>
    <xf numFmtId="3" fontId="11" fillId="6" borderId="35" xfId="6" applyNumberFormat="1" applyFill="1" applyBorder="1" applyAlignment="1" applyProtection="1">
      <alignment horizontal="center" vertical="center"/>
    </xf>
    <xf numFmtId="3" fontId="6" fillId="3" borderId="20" xfId="3" applyNumberFormat="1" applyBorder="1" applyProtection="1"/>
    <xf numFmtId="9" fontId="6" fillId="3" borderId="20" xfId="1" applyFont="1" applyFill="1" applyBorder="1" applyProtection="1"/>
    <xf numFmtId="3" fontId="6" fillId="3" borderId="35" xfId="3" applyNumberFormat="1" applyBorder="1" applyProtection="1"/>
    <xf numFmtId="3" fontId="6" fillId="3" borderId="35" xfId="3" applyNumberFormat="1" applyBorder="1" applyAlignment="1" applyProtection="1">
      <alignment horizontal="center" vertical="center" wrapText="1"/>
    </xf>
    <xf numFmtId="3" fontId="11" fillId="4" borderId="35" xfId="6" applyNumberFormat="1" applyFill="1" applyBorder="1" applyAlignment="1" applyProtection="1">
      <alignment horizontal="center"/>
    </xf>
    <xf numFmtId="10" fontId="0" fillId="6" borderId="0" xfId="0" applyNumberFormat="1" applyFill="1" applyProtection="1"/>
    <xf numFmtId="0" fontId="0" fillId="6" borderId="0" xfId="0" applyFont="1" applyFill="1" applyProtection="1"/>
    <xf numFmtId="0" fontId="12" fillId="2" borderId="0" xfId="2" applyFont="1" applyAlignment="1" applyProtection="1">
      <alignment horizontal="center" wrapText="1"/>
    </xf>
    <xf numFmtId="0" fontId="19" fillId="6" borderId="0" xfId="0" applyFont="1" applyFill="1" applyAlignment="1" applyProtection="1">
      <alignment horizontal="left" vertical="top" wrapText="1"/>
    </xf>
    <xf numFmtId="3" fontId="20" fillId="6" borderId="0" xfId="0" applyNumberFormat="1" applyFont="1" applyFill="1" applyAlignment="1" applyProtection="1">
      <alignment horizontal="right" vertical="top" wrapText="1"/>
    </xf>
    <xf numFmtId="10" fontId="20" fillId="6" borderId="0" xfId="1" applyNumberFormat="1" applyFont="1" applyFill="1" applyAlignment="1" applyProtection="1">
      <alignment horizontal="right" vertical="top" wrapText="1"/>
    </xf>
    <xf numFmtId="0" fontId="0" fillId="6" borderId="0" xfId="0" applyFill="1" applyBorder="1" applyAlignment="1" applyProtection="1">
      <alignment horizontal="left" vertical="center" wrapText="1"/>
    </xf>
    <xf numFmtId="0" fontId="16" fillId="6" borderId="0" xfId="0" applyFont="1" applyFill="1" applyBorder="1" applyAlignment="1" applyProtection="1">
      <alignment horizontal="center" vertical="center"/>
    </xf>
    <xf numFmtId="0" fontId="0" fillId="6" borderId="0" xfId="0" applyFill="1" applyBorder="1" applyAlignment="1" applyProtection="1">
      <alignment horizontal="left" vertical="center"/>
    </xf>
    <xf numFmtId="0" fontId="19" fillId="6" borderId="0" xfId="0" applyFont="1" applyFill="1" applyAlignment="1" applyProtection="1">
      <alignment horizontal="left" vertical="center" wrapText="1"/>
    </xf>
    <xf numFmtId="3" fontId="0" fillId="6" borderId="0" xfId="0" applyNumberFormat="1" applyFill="1" applyBorder="1" applyAlignment="1" applyProtection="1">
      <alignment vertical="center"/>
    </xf>
    <xf numFmtId="10" fontId="0" fillId="6" borderId="0" xfId="0" applyNumberFormat="1" applyFill="1" applyAlignment="1" applyProtection="1">
      <alignment vertical="center"/>
    </xf>
    <xf numFmtId="3" fontId="0" fillId="6" borderId="0" xfId="0" applyNumberFormat="1" applyFill="1" applyAlignment="1" applyProtection="1">
      <alignment vertical="center"/>
    </xf>
    <xf numFmtId="0" fontId="0" fillId="6" borderId="0" xfId="0" applyFill="1" applyAlignment="1" applyProtection="1">
      <alignment vertical="center"/>
    </xf>
    <xf numFmtId="0" fontId="7" fillId="6" borderId="0" xfId="0" applyFont="1" applyFill="1" applyAlignment="1" applyProtection="1">
      <alignment vertical="center"/>
    </xf>
    <xf numFmtId="3" fontId="6" fillId="7" borderId="1" xfId="3" applyNumberFormat="1" applyFont="1" applyFill="1" applyBorder="1" applyProtection="1"/>
    <xf numFmtId="9" fontId="6" fillId="7" borderId="1" xfId="1" applyFont="1" applyFill="1" applyBorder="1" applyProtection="1"/>
    <xf numFmtId="0" fontId="8" fillId="6" borderId="0" xfId="0" applyFont="1" applyFill="1" applyProtection="1"/>
    <xf numFmtId="0" fontId="7" fillId="6" borderId="0" xfId="12" applyFill="1" applyProtection="1"/>
    <xf numFmtId="0" fontId="6" fillId="3" borderId="7" xfId="3" applyBorder="1" applyAlignment="1" applyProtection="1">
      <alignment horizontal="center"/>
    </xf>
    <xf numFmtId="0" fontId="7" fillId="4" borderId="0" xfId="4" applyProtection="1"/>
    <xf numFmtId="0" fontId="6" fillId="3" borderId="0" xfId="3" applyBorder="1" applyProtection="1"/>
    <xf numFmtId="0" fontId="0" fillId="6" borderId="0" xfId="0" applyFill="1" applyAlignment="1" applyProtection="1">
      <alignment horizontal="center" vertical="center" wrapText="1"/>
    </xf>
    <xf numFmtId="3" fontId="0" fillId="6" borderId="0" xfId="0" applyNumberFormat="1" applyFill="1" applyAlignment="1" applyProtection="1">
      <alignment horizontal="center" vertical="center" wrapText="1"/>
    </xf>
    <xf numFmtId="0" fontId="0" fillId="6" borderId="0" xfId="0" applyFill="1" applyAlignment="1" applyProtection="1">
      <alignment horizontal="center" wrapText="1"/>
    </xf>
    <xf numFmtId="3" fontId="0" fillId="6" borderId="0" xfId="0" applyNumberFormat="1" applyFill="1" applyAlignment="1" applyProtection="1">
      <alignment horizontal="center" wrapText="1"/>
    </xf>
    <xf numFmtId="0" fontId="23" fillId="6" borderId="0" xfId="0" applyFont="1" applyFill="1" applyAlignment="1" applyProtection="1">
      <alignment vertical="center"/>
    </xf>
    <xf numFmtId="3" fontId="0" fillId="6" borderId="0" xfId="0" applyNumberFormat="1" applyFont="1" applyFill="1" applyProtection="1"/>
    <xf numFmtId="0" fontId="24" fillId="6" borderId="30" xfId="0" applyFont="1" applyFill="1" applyBorder="1" applyAlignment="1" applyProtection="1">
      <alignment vertical="center"/>
    </xf>
    <xf numFmtId="3" fontId="24" fillId="6" borderId="30" xfId="0" applyNumberFormat="1" applyFont="1" applyFill="1" applyBorder="1" applyAlignment="1" applyProtection="1">
      <alignment vertical="center"/>
    </xf>
    <xf numFmtId="0" fontId="25" fillId="6" borderId="0" xfId="0" applyFont="1" applyFill="1" applyProtection="1"/>
    <xf numFmtId="3" fontId="0" fillId="0" borderId="0" xfId="0" applyNumberFormat="1" applyFont="1" applyProtection="1"/>
    <xf numFmtId="3" fontId="0" fillId="6" borderId="0" xfId="0" applyNumberFormat="1" applyFill="1" applyAlignment="1" applyProtection="1"/>
    <xf numFmtId="0" fontId="0" fillId="6" borderId="0" xfId="0" applyFill="1" applyAlignment="1" applyProtection="1"/>
    <xf numFmtId="0" fontId="34" fillId="6" borderId="0" xfId="0" applyFont="1" applyFill="1" applyProtection="1"/>
    <xf numFmtId="0" fontId="15" fillId="6" borderId="0" xfId="0" applyFont="1" applyFill="1" applyProtection="1"/>
    <xf numFmtId="0" fontId="6" fillId="3" borderId="1" xfId="3" applyBorder="1" applyAlignment="1" applyProtection="1"/>
    <xf numFmtId="0" fontId="0" fillId="6" borderId="1" xfId="0" applyFill="1" applyBorder="1" applyProtection="1"/>
    <xf numFmtId="0" fontId="35" fillId="12" borderId="1" xfId="3" applyFont="1" applyFill="1" applyBorder="1" applyAlignment="1" applyProtection="1">
      <alignment horizontal="left" indent="2"/>
    </xf>
    <xf numFmtId="3" fontId="6" fillId="3" borderId="1" xfId="3" applyNumberFormat="1" applyBorder="1" applyAlignment="1" applyProtection="1">
      <alignment horizontal="right" vertical="center" wrapText="1"/>
    </xf>
    <xf numFmtId="9" fontId="6" fillId="3" borderId="1" xfId="1" applyFont="1" applyFill="1" applyBorder="1" applyAlignment="1" applyProtection="1">
      <alignment horizontal="right" vertical="center" wrapText="1"/>
    </xf>
    <xf numFmtId="0" fontId="0" fillId="4" borderId="0" xfId="4" applyFont="1" applyAlignment="1" applyProtection="1">
      <alignment horizontal="center"/>
    </xf>
    <xf numFmtId="3" fontId="7" fillId="4" borderId="0" xfId="4" applyNumberFormat="1" applyProtection="1"/>
    <xf numFmtId="3" fontId="7" fillId="6" borderId="0" xfId="4" applyNumberFormat="1" applyFill="1" applyProtection="1"/>
    <xf numFmtId="0" fontId="0" fillId="6" borderId="0" xfId="0" applyFill="1" applyAlignment="1" applyProtection="1">
      <alignment horizontal="left" indent="4"/>
    </xf>
    <xf numFmtId="3" fontId="0" fillId="4" borderId="0" xfId="4" applyNumberFormat="1" applyFont="1" applyProtection="1"/>
    <xf numFmtId="3" fontId="6" fillId="3" borderId="15" xfId="3" applyNumberFormat="1" applyBorder="1" applyAlignment="1" applyProtection="1">
      <alignment horizontal="center" vertical="center" wrapText="1"/>
    </xf>
    <xf numFmtId="3" fontId="6" fillId="3" borderId="39" xfId="3" applyNumberFormat="1" applyBorder="1" applyAlignment="1" applyProtection="1">
      <alignment horizontal="center" vertical="center" wrapText="1"/>
    </xf>
    <xf numFmtId="3" fontId="6" fillId="3" borderId="22" xfId="3" applyNumberFormat="1" applyBorder="1" applyAlignment="1" applyProtection="1">
      <alignment horizontal="center" vertical="center" wrapText="1"/>
    </xf>
    <xf numFmtId="0" fontId="6" fillId="3" borderId="68" xfId="3" applyBorder="1" applyAlignment="1" applyProtection="1">
      <alignment wrapText="1"/>
    </xf>
    <xf numFmtId="3" fontId="6" fillId="3" borderId="3" xfId="3" applyNumberFormat="1" applyBorder="1" applyAlignment="1" applyProtection="1">
      <alignment horizontal="right"/>
    </xf>
    <xf numFmtId="9" fontId="6" fillId="3" borderId="3" xfId="3" applyNumberFormat="1" applyBorder="1" applyAlignment="1" applyProtection="1">
      <alignment wrapText="1"/>
    </xf>
    <xf numFmtId="9" fontId="6" fillId="3" borderId="3" xfId="3" applyNumberFormat="1" applyBorder="1" applyProtection="1"/>
    <xf numFmtId="9" fontId="6" fillId="3" borderId="69" xfId="3" applyNumberFormat="1" applyBorder="1" applyProtection="1"/>
    <xf numFmtId="0" fontId="11" fillId="6" borderId="0" xfId="6" quotePrefix="1" applyFill="1" applyAlignment="1" applyProtection="1">
      <alignment wrapText="1"/>
    </xf>
    <xf numFmtId="0" fontId="13" fillId="6" borderId="0" xfId="0" applyFont="1" applyFill="1" applyAlignment="1" applyProtection="1">
      <alignment vertical="top" wrapText="1"/>
    </xf>
    <xf numFmtId="0" fontId="6" fillId="3" borderId="2" xfId="3" applyBorder="1" applyAlignment="1" applyProtection="1">
      <alignment horizontal="center" vertical="center" wrapText="1"/>
    </xf>
    <xf numFmtId="0" fontId="7" fillId="6" borderId="35" xfId="0" applyFont="1" applyFill="1" applyBorder="1" applyAlignment="1" applyProtection="1">
      <alignment vertical="center"/>
    </xf>
    <xf numFmtId="3" fontId="5" fillId="6" borderId="0" xfId="7" applyNumberFormat="1" applyFont="1" applyFill="1" applyAlignment="1" applyProtection="1">
      <alignment vertical="center"/>
    </xf>
    <xf numFmtId="0" fontId="6" fillId="3" borderId="55" xfId="3" applyBorder="1" applyAlignment="1" applyProtection="1">
      <alignment horizontal="center" wrapText="1"/>
    </xf>
    <xf numFmtId="0" fontId="38" fillId="11" borderId="56" xfId="0" applyFont="1" applyFill="1" applyBorder="1" applyAlignment="1" applyProtection="1">
      <alignment horizontal="center" vertical="center" wrapText="1"/>
    </xf>
    <xf numFmtId="0" fontId="38" fillId="11" borderId="55" xfId="0" applyFont="1" applyFill="1" applyBorder="1" applyAlignment="1" applyProtection="1">
      <alignment horizontal="center" vertical="center" wrapText="1"/>
    </xf>
    <xf numFmtId="9" fontId="7" fillId="6" borderId="11" xfId="4" applyNumberFormat="1" applyFont="1" applyFill="1" applyBorder="1" applyAlignment="1" applyProtection="1">
      <alignment horizontal="right" vertical="center" wrapText="1"/>
    </xf>
    <xf numFmtId="9" fontId="7" fillId="6" borderId="71" xfId="4" applyNumberFormat="1" applyFill="1" applyBorder="1" applyAlignment="1" applyProtection="1">
      <alignment horizontal="right" vertical="center" wrapText="1"/>
    </xf>
    <xf numFmtId="0" fontId="0" fillId="6" borderId="70" xfId="0" applyFill="1" applyBorder="1" applyProtection="1"/>
    <xf numFmtId="0" fontId="0" fillId="6" borderId="71" xfId="0" applyFill="1" applyBorder="1" applyProtection="1"/>
    <xf numFmtId="0" fontId="6" fillId="3" borderId="34" xfId="3" applyBorder="1" applyAlignment="1" applyProtection="1">
      <alignment horizontal="center" vertical="center" wrapText="1"/>
    </xf>
    <xf numFmtId="0" fontId="6" fillId="3" borderId="36" xfId="3" applyBorder="1" applyAlignment="1" applyProtection="1">
      <alignment horizontal="center" vertical="center" wrapText="1"/>
    </xf>
    <xf numFmtId="3" fontId="6" fillId="3" borderId="2" xfId="3" applyNumberFormat="1" applyBorder="1" applyAlignment="1" applyProtection="1">
      <alignment horizontal="right" vertical="center"/>
    </xf>
    <xf numFmtId="0" fontId="22" fillId="6" borderId="0" xfId="0" applyFont="1" applyFill="1" applyAlignment="1" applyProtection="1">
      <alignment horizontal="right"/>
    </xf>
    <xf numFmtId="10" fontId="22" fillId="6" borderId="0" xfId="0" applyNumberFormat="1" applyFont="1" applyFill="1" applyAlignment="1" applyProtection="1">
      <alignment horizontal="right"/>
    </xf>
    <xf numFmtId="0" fontId="0" fillId="6" borderId="0" xfId="0" applyFill="1" applyAlignment="1" applyProtection="1">
      <alignment vertical="center" wrapText="1"/>
    </xf>
    <xf numFmtId="0" fontId="26" fillId="6" borderId="0" xfId="0" applyFont="1" applyFill="1" applyAlignment="1" applyProtection="1">
      <alignment horizontal="right"/>
    </xf>
    <xf numFmtId="3" fontId="26" fillId="6" borderId="0" xfId="0" applyNumberFormat="1" applyFont="1" applyFill="1" applyAlignment="1" applyProtection="1">
      <alignment vertical="center"/>
    </xf>
    <xf numFmtId="0" fontId="27" fillId="6" borderId="0" xfId="0" applyFont="1" applyFill="1" applyProtection="1"/>
    <xf numFmtId="9" fontId="0" fillId="6" borderId="0" xfId="0" applyNumberFormat="1" applyFill="1" applyProtection="1"/>
    <xf numFmtId="3" fontId="22" fillId="6" borderId="0" xfId="0" applyNumberFormat="1" applyFont="1" applyFill="1" applyProtection="1"/>
    <xf numFmtId="0" fontId="30" fillId="6" borderId="0" xfId="0" applyFont="1" applyFill="1" applyProtection="1"/>
    <xf numFmtId="0" fontId="7" fillId="6" borderId="0" xfId="4" applyFill="1" applyAlignment="1" applyProtection="1">
      <alignment horizontal="left"/>
    </xf>
    <xf numFmtId="0" fontId="6" fillId="3" borderId="1" xfId="3" applyBorder="1" applyAlignment="1" applyProtection="1">
      <alignment vertical="center" wrapText="1"/>
    </xf>
    <xf numFmtId="4" fontId="6" fillId="3" borderId="1" xfId="3" applyNumberFormat="1" applyBorder="1" applyAlignment="1" applyProtection="1">
      <alignment horizontal="center" vertical="center" wrapText="1"/>
    </xf>
    <xf numFmtId="3" fontId="6" fillId="3" borderId="7" xfId="3" applyNumberFormat="1" applyBorder="1" applyAlignment="1" applyProtection="1">
      <alignment horizontal="left" vertical="center" wrapText="1"/>
    </xf>
    <xf numFmtId="3" fontId="6" fillId="3" borderId="7" xfId="3" applyNumberFormat="1" applyBorder="1" applyAlignment="1" applyProtection="1">
      <alignment horizontal="right" vertical="center" wrapText="1"/>
    </xf>
    <xf numFmtId="9" fontId="6" fillId="3" borderId="0" xfId="3" applyNumberFormat="1" applyBorder="1" applyAlignment="1" applyProtection="1">
      <alignment horizontal="right" vertical="center" wrapText="1"/>
    </xf>
    <xf numFmtId="0" fontId="0" fillId="6" borderId="0" xfId="0" applyFill="1" applyAlignment="1" applyProtection="1">
      <alignment horizontal="left" wrapText="1"/>
    </xf>
    <xf numFmtId="0" fontId="6" fillId="6" borderId="0" xfId="0" applyFont="1" applyFill="1" applyBorder="1" applyProtection="1"/>
    <xf numFmtId="0" fontId="6" fillId="6" borderId="0" xfId="0" applyFont="1" applyFill="1" applyProtection="1"/>
    <xf numFmtId="3" fontId="6" fillId="6" borderId="0" xfId="0" applyNumberFormat="1" applyFont="1" applyFill="1" applyProtection="1"/>
    <xf numFmtId="3" fontId="7" fillId="6" borderId="0" xfId="0" applyNumberFormat="1" applyFont="1" applyFill="1" applyBorder="1" applyProtection="1"/>
    <xf numFmtId="4" fontId="0" fillId="6" borderId="0" xfId="0" applyNumberFormat="1" applyFill="1" applyProtection="1"/>
    <xf numFmtId="9" fontId="7" fillId="6" borderId="0" xfId="1" applyFont="1" applyFill="1" applyBorder="1" applyAlignment="1" applyProtection="1">
      <alignment horizontal="right" vertical="center" wrapText="1"/>
    </xf>
    <xf numFmtId="0" fontId="7" fillId="6" borderId="0" xfId="0" applyFont="1" applyFill="1" applyAlignment="1" applyProtection="1"/>
    <xf numFmtId="3" fontId="0" fillId="6" borderId="0" xfId="0" applyNumberFormat="1" applyFont="1" applyFill="1" applyBorder="1" applyAlignment="1" applyProtection="1">
      <alignment wrapText="1"/>
    </xf>
    <xf numFmtId="9" fontId="7" fillId="6" borderId="0" xfId="1" applyFont="1" applyFill="1" applyBorder="1" applyAlignment="1" applyProtection="1">
      <alignment horizontal="right" wrapText="1"/>
    </xf>
    <xf numFmtId="0" fontId="0" fillId="6" borderId="0" xfId="0" applyFont="1" applyFill="1" applyAlignment="1" applyProtection="1"/>
    <xf numFmtId="3" fontId="7" fillId="6" borderId="28" xfId="4" applyNumberFormat="1" applyFill="1" applyBorder="1" applyProtection="1"/>
    <xf numFmtId="3" fontId="11" fillId="6" borderId="0" xfId="6" applyNumberFormat="1" applyFill="1" applyBorder="1" applyAlignment="1" applyProtection="1">
      <alignment horizontal="center"/>
    </xf>
    <xf numFmtId="0" fontId="6" fillId="6" borderId="0" xfId="5" applyFont="1" applyFill="1" applyProtection="1"/>
    <xf numFmtId="0" fontId="6" fillId="3" borderId="1" xfId="3" applyFont="1" applyBorder="1" applyAlignment="1" applyProtection="1">
      <alignment horizontal="center"/>
    </xf>
    <xf numFmtId="0" fontId="12" fillId="2" borderId="0" xfId="2" applyFont="1" applyAlignment="1" applyProtection="1">
      <alignment horizontal="left"/>
    </xf>
    <xf numFmtId="0" fontId="5" fillId="2" borderId="0" xfId="2" applyAlignment="1" applyProtection="1">
      <alignment horizontal="center" wrapText="1"/>
    </xf>
    <xf numFmtId="0" fontId="6" fillId="3" borderId="1" xfId="3" applyBorder="1" applyAlignment="1" applyProtection="1">
      <alignment horizontal="center" wrapText="1"/>
    </xf>
    <xf numFmtId="0" fontId="7" fillId="4" borderId="14" xfId="4" applyBorder="1" applyAlignment="1" applyProtection="1">
      <alignment wrapText="1"/>
    </xf>
    <xf numFmtId="9" fontId="7" fillId="6" borderId="0" xfId="4" applyNumberFormat="1" applyFill="1" applyBorder="1" applyProtection="1"/>
    <xf numFmtId="0" fontId="31" fillId="11" borderId="55" xfId="0" applyFont="1" applyFill="1" applyBorder="1" applyAlignment="1" applyProtection="1">
      <alignment horizontal="center"/>
    </xf>
    <xf numFmtId="0" fontId="7" fillId="4" borderId="31" xfId="4" applyBorder="1" applyAlignment="1" applyProtection="1">
      <alignment wrapText="1"/>
    </xf>
    <xf numFmtId="3" fontId="7" fillId="6" borderId="27" xfId="4" applyNumberFormat="1" applyFill="1" applyBorder="1" applyProtection="1"/>
    <xf numFmtId="9" fontId="7" fillId="6" borderId="0" xfId="4" applyNumberFormat="1" applyFill="1" applyBorder="1" applyAlignment="1" applyProtection="1">
      <alignment horizontal="right" wrapText="1"/>
    </xf>
    <xf numFmtId="0" fontId="0" fillId="6" borderId="31" xfId="0" applyFill="1" applyBorder="1" applyAlignment="1" applyProtection="1">
      <alignment horizontal="left" wrapText="1" indent="2"/>
    </xf>
    <xf numFmtId="0" fontId="11" fillId="6" borderId="55" xfId="6" applyFill="1" applyBorder="1" applyAlignment="1" applyProtection="1">
      <alignment horizontal="center" vertical="center"/>
    </xf>
    <xf numFmtId="0" fontId="31" fillId="11" borderId="56" xfId="0" applyFont="1" applyFill="1" applyBorder="1" applyAlignment="1" applyProtection="1">
      <alignment horizontal="center"/>
    </xf>
    <xf numFmtId="3" fontId="0" fillId="6" borderId="31" xfId="0" applyNumberFormat="1" applyFill="1" applyBorder="1" applyAlignment="1" applyProtection="1">
      <alignment horizontal="left" wrapText="1" indent="2"/>
    </xf>
    <xf numFmtId="0" fontId="0" fillId="4" borderId="76" xfId="4" applyFont="1" applyBorder="1" applyAlignment="1" applyProtection="1">
      <alignment wrapText="1"/>
    </xf>
    <xf numFmtId="3" fontId="6" fillId="7" borderId="1" xfId="3" applyNumberFormat="1" applyFont="1" applyFill="1" applyBorder="1" applyAlignment="1" applyProtection="1">
      <alignment wrapText="1"/>
    </xf>
    <xf numFmtId="0" fontId="0" fillId="4" borderId="31" xfId="4" applyFont="1" applyBorder="1" applyAlignment="1" applyProtection="1">
      <alignment wrapText="1"/>
    </xf>
    <xf numFmtId="0" fontId="6" fillId="3" borderId="56" xfId="3" applyBorder="1" applyAlignment="1" applyProtection="1">
      <alignment horizontal="center" wrapText="1"/>
    </xf>
    <xf numFmtId="0" fontId="31" fillId="11" borderId="55" xfId="0" applyFont="1" applyFill="1" applyBorder="1" applyAlignment="1" applyProtection="1">
      <alignment horizontal="center" vertical="center"/>
    </xf>
    <xf numFmtId="0" fontId="31" fillId="11" borderId="55" xfId="0" applyFont="1" applyFill="1" applyBorder="1" applyAlignment="1" applyProtection="1">
      <alignment horizontal="center" vertical="center" wrapText="1"/>
    </xf>
    <xf numFmtId="0" fontId="4" fillId="6" borderId="0" xfId="0" applyFont="1" applyFill="1" applyProtection="1"/>
    <xf numFmtId="0" fontId="7" fillId="4" borderId="33" xfId="4" applyBorder="1" applyAlignment="1" applyProtection="1">
      <alignment wrapText="1"/>
    </xf>
    <xf numFmtId="3" fontId="7" fillId="6" borderId="0" xfId="4" applyNumberFormat="1" applyFill="1" applyBorder="1" applyAlignment="1" applyProtection="1">
      <alignment horizontal="right"/>
    </xf>
    <xf numFmtId="0" fontId="7" fillId="4" borderId="4" xfId="4" applyBorder="1" applyAlignment="1" applyProtection="1">
      <alignment wrapText="1"/>
    </xf>
    <xf numFmtId="0" fontId="0" fillId="6" borderId="0" xfId="0" applyFill="1" applyBorder="1" applyAlignment="1" applyProtection="1">
      <alignment horizontal="left" wrapText="1" indent="3"/>
    </xf>
    <xf numFmtId="0" fontId="0" fillId="6" borderId="0" xfId="0" applyFill="1" applyBorder="1" applyAlignment="1" applyProtection="1">
      <alignment horizontal="left" indent="3"/>
    </xf>
    <xf numFmtId="3" fontId="7" fillId="6" borderId="21" xfId="16" applyAlignment="1" applyProtection="1">
      <alignment horizontal="left" indent="3"/>
      <protection locked="0"/>
    </xf>
    <xf numFmtId="0" fontId="7" fillId="4" borderId="0" xfId="4" applyBorder="1" applyAlignment="1" applyProtection="1">
      <alignment wrapText="1"/>
    </xf>
    <xf numFmtId="0" fontId="0" fillId="6" borderId="33" xfId="0" applyFill="1" applyBorder="1" applyAlignment="1" applyProtection="1">
      <alignment horizontal="left" wrapText="1" indent="3"/>
    </xf>
    <xf numFmtId="0" fontId="0" fillId="4" borderId="4" xfId="4" applyFont="1" applyBorder="1" applyAlignment="1" applyProtection="1">
      <alignment wrapText="1"/>
    </xf>
    <xf numFmtId="4" fontId="6" fillId="7" borderId="61" xfId="3" applyNumberFormat="1" applyFont="1" applyFill="1" applyBorder="1" applyAlignment="1" applyProtection="1">
      <alignment wrapText="1"/>
    </xf>
    <xf numFmtId="3" fontId="6" fillId="7" borderId="26" xfId="3" applyNumberFormat="1" applyFont="1" applyFill="1" applyBorder="1" applyAlignment="1" applyProtection="1">
      <alignment horizontal="right"/>
    </xf>
    <xf numFmtId="3" fontId="6" fillId="7" borderId="29" xfId="3" applyNumberFormat="1" applyFont="1" applyFill="1" applyBorder="1" applyAlignment="1" applyProtection="1">
      <alignment horizontal="right"/>
    </xf>
    <xf numFmtId="4" fontId="6" fillId="7" borderId="59" xfId="3" applyNumberFormat="1" applyFont="1" applyFill="1" applyBorder="1" applyAlignment="1" applyProtection="1">
      <alignment wrapText="1"/>
    </xf>
    <xf numFmtId="3" fontId="6" fillId="7" borderId="1" xfId="3" applyNumberFormat="1" applyFont="1" applyFill="1" applyBorder="1" applyAlignment="1" applyProtection="1">
      <alignment horizontal="right"/>
    </xf>
    <xf numFmtId="3" fontId="6" fillId="7" borderId="32" xfId="3" applyNumberFormat="1" applyFont="1" applyFill="1" applyBorder="1" applyAlignment="1" applyProtection="1">
      <alignment horizontal="right"/>
    </xf>
    <xf numFmtId="4" fontId="6" fillId="7" borderId="60" xfId="3" applyNumberFormat="1" applyFont="1" applyFill="1" applyBorder="1" applyAlignment="1" applyProtection="1">
      <alignment wrapText="1"/>
    </xf>
    <xf numFmtId="3" fontId="6" fillId="7" borderId="2" xfId="3" applyNumberFormat="1" applyFont="1" applyFill="1" applyBorder="1" applyAlignment="1" applyProtection="1">
      <alignment horizontal="right"/>
    </xf>
    <xf numFmtId="3" fontId="6" fillId="7" borderId="6" xfId="3" applyNumberFormat="1" applyFont="1" applyFill="1" applyBorder="1" applyAlignment="1" applyProtection="1">
      <alignment horizontal="right"/>
    </xf>
    <xf numFmtId="3" fontId="14" fillId="3" borderId="1" xfId="3" applyNumberFormat="1" applyFont="1" applyBorder="1" applyAlignment="1" applyProtection="1">
      <alignment wrapText="1"/>
    </xf>
    <xf numFmtId="0" fontId="0" fillId="6" borderId="0" xfId="0" applyFill="1" applyAlignment="1" applyProtection="1">
      <alignment horizontal="center"/>
    </xf>
    <xf numFmtId="4" fontId="36" fillId="6" borderId="0" xfId="3" applyNumberFormat="1" applyFont="1" applyFill="1" applyBorder="1" applyAlignment="1" applyProtection="1">
      <alignment vertical="center" wrapText="1"/>
    </xf>
    <xf numFmtId="0" fontId="37" fillId="6" borderId="0" xfId="0" applyFont="1" applyFill="1" applyAlignment="1" applyProtection="1">
      <alignment horizontal="center" vertical="center"/>
    </xf>
    <xf numFmtId="0" fontId="0" fillId="6" borderId="0" xfId="0" applyFill="1" applyAlignment="1" applyProtection="1">
      <alignment horizontal="center" vertical="center"/>
    </xf>
    <xf numFmtId="0" fontId="6" fillId="3" borderId="1" xfId="3" applyBorder="1" applyAlignment="1" applyProtection="1">
      <alignment horizontal="center" vertical="center"/>
    </xf>
    <xf numFmtId="4" fontId="6" fillId="3" borderId="1" xfId="3" applyNumberFormat="1" applyBorder="1" applyAlignment="1" applyProtection="1">
      <alignment vertical="center" wrapText="1"/>
    </xf>
    <xf numFmtId="0" fontId="37" fillId="6" borderId="1" xfId="0" applyFont="1" applyFill="1" applyBorder="1" applyAlignment="1" applyProtection="1">
      <alignment horizontal="center" vertical="center"/>
    </xf>
    <xf numFmtId="0" fontId="11" fillId="6" borderId="0" xfId="6" quotePrefix="1" applyFill="1" applyAlignment="1" applyProtection="1">
      <alignment horizontal="center" vertical="center"/>
    </xf>
    <xf numFmtId="0" fontId="11" fillId="6" borderId="0" xfId="6" applyFill="1" applyAlignment="1" applyProtection="1">
      <alignment horizontal="center" vertical="center"/>
    </xf>
    <xf numFmtId="0" fontId="11" fillId="6" borderId="0" xfId="6" applyFill="1" applyAlignment="1" applyProtection="1">
      <alignment horizontal="center"/>
    </xf>
    <xf numFmtId="0" fontId="8" fillId="6" borderId="18" xfId="0" applyFont="1" applyFill="1" applyBorder="1" applyAlignment="1" applyProtection="1">
      <alignment horizontal="right"/>
    </xf>
    <xf numFmtId="0" fontId="7" fillId="4" borderId="13" xfId="4" applyBorder="1" applyProtection="1"/>
    <xf numFmtId="0" fontId="8" fillId="6" borderId="19" xfId="0" applyFont="1" applyFill="1" applyBorder="1" applyAlignment="1" applyProtection="1">
      <alignment horizontal="right"/>
    </xf>
    <xf numFmtId="0" fontId="6" fillId="2" borderId="1" xfId="2" applyFont="1" applyBorder="1" applyProtection="1"/>
    <xf numFmtId="3" fontId="35" fillId="6" borderId="66" xfId="3" applyNumberFormat="1" applyFont="1" applyFill="1" applyBorder="1" applyAlignment="1" applyProtection="1">
      <alignment horizontal="right"/>
    </xf>
    <xf numFmtId="3" fontId="7" fillId="6" borderId="77" xfId="16" applyBorder="1" applyAlignment="1" applyProtection="1">
      <alignment wrapText="1"/>
      <protection locked="0"/>
    </xf>
    <xf numFmtId="3" fontId="7" fillId="6" borderId="23" xfId="16" applyBorder="1" applyAlignment="1" applyProtection="1">
      <alignment wrapText="1"/>
      <protection locked="0"/>
    </xf>
    <xf numFmtId="0" fontId="6" fillId="3" borderId="1" xfId="3" applyFont="1" applyBorder="1" applyAlignment="1" applyProtection="1">
      <alignment horizontal="center" vertical="center" wrapText="1"/>
    </xf>
    <xf numFmtId="0" fontId="6" fillId="3" borderId="1" xfId="3" applyFont="1" applyBorder="1" applyAlignment="1" applyProtection="1">
      <alignment horizontal="center" vertical="center"/>
    </xf>
    <xf numFmtId="0" fontId="6" fillId="3" borderId="32" xfId="3" applyFont="1" applyBorder="1" applyAlignment="1" applyProtection="1">
      <alignment horizontal="left"/>
    </xf>
    <xf numFmtId="3" fontId="7" fillId="6" borderId="82" xfId="16" applyBorder="1" applyAlignment="1" applyProtection="1">
      <alignment wrapText="1"/>
      <protection locked="0"/>
    </xf>
    <xf numFmtId="3" fontId="7" fillId="6" borderId="21" xfId="16" applyBorder="1" applyAlignment="1" applyProtection="1">
      <alignment wrapText="1"/>
      <protection locked="0"/>
    </xf>
    <xf numFmtId="3" fontId="7" fillId="6" borderId="21" xfId="16" applyAlignment="1" applyProtection="1">
      <alignment horizontal="right" vertical="center"/>
      <protection locked="0"/>
    </xf>
    <xf numFmtId="9" fontId="7" fillId="6" borderId="0" xfId="4" applyNumberFormat="1" applyFill="1" applyBorder="1" applyAlignment="1" applyProtection="1">
      <alignment vertical="center"/>
    </xf>
    <xf numFmtId="0" fontId="7" fillId="6" borderId="62" xfId="0" applyFont="1" applyFill="1" applyBorder="1" applyProtection="1"/>
    <xf numFmtId="3" fontId="7" fillId="6" borderId="63" xfId="0" applyNumberFormat="1" applyFont="1" applyFill="1" applyBorder="1" applyProtection="1"/>
    <xf numFmtId="0" fontId="7" fillId="4" borderId="62" xfId="4" applyFont="1" applyBorder="1" applyProtection="1"/>
    <xf numFmtId="3" fontId="7" fillId="6" borderId="63" xfId="4" applyNumberFormat="1" applyFont="1" applyFill="1" applyBorder="1" applyProtection="1"/>
    <xf numFmtId="0" fontId="0" fillId="6" borderId="62" xfId="0" applyFont="1" applyFill="1" applyBorder="1" applyProtection="1"/>
    <xf numFmtId="3" fontId="0" fillId="6" borderId="63" xfId="0" applyNumberFormat="1" applyFont="1" applyFill="1" applyBorder="1" applyProtection="1"/>
    <xf numFmtId="0" fontId="7" fillId="4" borderId="62" xfId="4" applyFont="1" applyBorder="1" applyAlignment="1" applyProtection="1">
      <alignment wrapText="1"/>
    </xf>
    <xf numFmtId="0" fontId="6" fillId="3" borderId="62" xfId="3" applyBorder="1" applyProtection="1"/>
    <xf numFmtId="3" fontId="6" fillId="3" borderId="7" xfId="3" applyNumberFormat="1" applyBorder="1" applyProtection="1"/>
    <xf numFmtId="0" fontId="6" fillId="3" borderId="83" xfId="3" applyFont="1" applyBorder="1" applyProtection="1"/>
    <xf numFmtId="3" fontId="6" fillId="3" borderId="74" xfId="3" applyNumberFormat="1" applyFont="1" applyBorder="1" applyProtection="1"/>
    <xf numFmtId="0" fontId="6" fillId="3" borderId="5" xfId="3" applyFont="1" applyBorder="1" applyProtection="1"/>
    <xf numFmtId="3" fontId="6" fillId="3" borderId="3" xfId="3" applyNumberFormat="1" applyFont="1" applyBorder="1" applyProtection="1"/>
    <xf numFmtId="3" fontId="7" fillId="6" borderId="21" xfId="16" applyBorder="1" applyAlignment="1" applyProtection="1">
      <protection locked="0"/>
    </xf>
    <xf numFmtId="3" fontId="0" fillId="6" borderId="60" xfId="0" applyNumberFormat="1" applyFill="1" applyBorder="1" applyProtection="1"/>
    <xf numFmtId="0" fontId="7" fillId="4" borderId="62" xfId="4" applyBorder="1" applyProtection="1"/>
    <xf numFmtId="0" fontId="0" fillId="6" borderId="62" xfId="0" applyFont="1" applyFill="1" applyBorder="1" applyAlignment="1" applyProtection="1">
      <alignment wrapText="1"/>
    </xf>
    <xf numFmtId="3" fontId="0" fillId="6" borderId="63" xfId="0" applyNumberFormat="1" applyFill="1" applyBorder="1" applyProtection="1"/>
    <xf numFmtId="0" fontId="7" fillId="6" borderId="62" xfId="4" applyFill="1" applyBorder="1" applyProtection="1"/>
    <xf numFmtId="3" fontId="6" fillId="3" borderId="59" xfId="3" applyNumberFormat="1" applyBorder="1" applyProtection="1"/>
    <xf numFmtId="3" fontId="6" fillId="3" borderId="33" xfId="3" applyNumberFormat="1" applyBorder="1" applyProtection="1"/>
    <xf numFmtId="0" fontId="6" fillId="3" borderId="32" xfId="3" applyBorder="1" applyAlignment="1" applyProtection="1">
      <alignment horizontal="left"/>
    </xf>
    <xf numFmtId="4" fontId="6" fillId="7" borderId="32" xfId="3" applyNumberFormat="1" applyFont="1" applyFill="1" applyBorder="1" applyAlignment="1" applyProtection="1">
      <alignment horizontal="left" wrapText="1"/>
    </xf>
    <xf numFmtId="0" fontId="12" fillId="2" borderId="0" xfId="2" applyFont="1" applyAlignment="1" applyProtection="1"/>
    <xf numFmtId="0" fontId="0" fillId="6" borderId="0" xfId="0" applyFont="1" applyFill="1" applyBorder="1" applyAlignment="1" applyProtection="1">
      <alignment wrapText="1"/>
      <protection hidden="1"/>
    </xf>
    <xf numFmtId="3" fontId="7" fillId="6" borderId="0" xfId="16" applyBorder="1" applyAlignment="1" applyProtection="1">
      <alignment horizontal="right"/>
      <protection locked="0"/>
    </xf>
    <xf numFmtId="0" fontId="7" fillId="4" borderId="32" xfId="4" applyBorder="1" applyProtection="1">
      <protection hidden="1"/>
    </xf>
    <xf numFmtId="3" fontId="7" fillId="6" borderId="0" xfId="4" applyNumberFormat="1" applyFont="1" applyFill="1" applyBorder="1" applyProtection="1">
      <protection hidden="1"/>
    </xf>
    <xf numFmtId="0" fontId="0" fillId="11" borderId="32" xfId="0" applyFont="1" applyFill="1" applyBorder="1" applyProtection="1">
      <protection hidden="1"/>
    </xf>
    <xf numFmtId="0" fontId="7" fillId="11" borderId="32" xfId="4" applyFont="1" applyFill="1" applyBorder="1" applyProtection="1">
      <protection hidden="1"/>
    </xf>
    <xf numFmtId="0" fontId="7" fillId="6" borderId="32" xfId="4" applyFont="1" applyFill="1" applyBorder="1" applyAlignment="1" applyProtection="1">
      <alignment horizontal="left" indent="2"/>
      <protection hidden="1"/>
    </xf>
    <xf numFmtId="0" fontId="0" fillId="6" borderId="32" xfId="0" applyFont="1" applyFill="1" applyBorder="1" applyAlignment="1" applyProtection="1">
      <alignment horizontal="left" indent="4"/>
      <protection hidden="1"/>
    </xf>
    <xf numFmtId="0" fontId="7" fillId="4" borderId="0" xfId="4" applyFont="1" applyAlignment="1" applyProtection="1">
      <alignment wrapText="1"/>
      <protection hidden="1"/>
    </xf>
    <xf numFmtId="0" fontId="7" fillId="6" borderId="0" xfId="12" applyFont="1" applyFill="1" applyAlignment="1" applyProtection="1">
      <alignment wrapText="1"/>
      <protection hidden="1"/>
    </xf>
    <xf numFmtId="0" fontId="7" fillId="6" borderId="0" xfId="12" applyFill="1" applyAlignment="1" applyProtection="1">
      <alignment wrapText="1"/>
      <protection hidden="1"/>
    </xf>
    <xf numFmtId="0" fontId="7" fillId="6" borderId="0" xfId="12" applyFill="1"/>
    <xf numFmtId="3" fontId="7" fillId="6" borderId="21" xfId="16" applyAlignment="1">
      <alignment wrapText="1"/>
      <protection locked="0"/>
    </xf>
    <xf numFmtId="4" fontId="7" fillId="6" borderId="0" xfId="0" applyNumberFormat="1" applyFont="1" applyFill="1" applyAlignment="1" applyProtection="1"/>
    <xf numFmtId="0" fontId="6" fillId="7" borderId="1" xfId="0" applyFont="1" applyFill="1" applyBorder="1" applyProtection="1"/>
    <xf numFmtId="3" fontId="6" fillId="7" borderId="1" xfId="0" applyNumberFormat="1" applyFont="1" applyFill="1" applyBorder="1" applyAlignment="1" applyProtection="1"/>
    <xf numFmtId="9" fontId="6" fillId="7" borderId="1" xfId="1" applyFont="1" applyFill="1" applyBorder="1" applyAlignment="1" applyProtection="1">
      <alignment horizontal="right" wrapText="1"/>
    </xf>
    <xf numFmtId="0" fontId="33" fillId="2" borderId="0" xfId="2" applyFont="1" applyAlignment="1" applyProtection="1">
      <alignment vertical="center"/>
    </xf>
    <xf numFmtId="0" fontId="7" fillId="6" borderId="0" xfId="12" applyFont="1" applyFill="1" applyAlignment="1" applyProtection="1">
      <alignment horizontal="left"/>
      <protection hidden="1"/>
    </xf>
    <xf numFmtId="0" fontId="0" fillId="6" borderId="0" xfId="12" applyFont="1" applyFill="1" applyAlignment="1" applyProtection="1">
      <alignment wrapText="1"/>
      <protection hidden="1"/>
    </xf>
    <xf numFmtId="0" fontId="10" fillId="2" borderId="0" xfId="2" applyFont="1" applyAlignment="1" applyProtection="1"/>
    <xf numFmtId="9" fontId="7" fillId="6" borderId="0" xfId="18" applyFont="1" applyFill="1" applyBorder="1" applyAlignment="1" applyProtection="1">
      <alignment horizontal="right" wrapText="1"/>
    </xf>
    <xf numFmtId="3" fontId="7" fillId="6" borderId="0" xfId="0" applyNumberFormat="1" applyFont="1" applyFill="1" applyAlignment="1" applyProtection="1">
      <alignment vertical="center"/>
    </xf>
    <xf numFmtId="9" fontId="6" fillId="7" borderId="1" xfId="1" applyFont="1" applyFill="1" applyBorder="1" applyAlignment="1" applyProtection="1">
      <alignment vertical="center"/>
    </xf>
    <xf numFmtId="0" fontId="6" fillId="7" borderId="1" xfId="0" applyFont="1" applyFill="1" applyBorder="1" applyAlignment="1" applyProtection="1">
      <alignment vertical="center" wrapText="1"/>
    </xf>
    <xf numFmtId="9" fontId="6" fillId="7" borderId="1" xfId="1" applyFont="1" applyFill="1" applyBorder="1" applyAlignment="1" applyProtection="1">
      <alignment horizontal="right" vertical="center" wrapText="1"/>
    </xf>
    <xf numFmtId="0" fontId="0" fillId="6" borderId="18" xfId="0" applyFont="1" applyFill="1" applyBorder="1" applyAlignment="1" applyProtection="1">
      <alignment vertical="center" wrapText="1"/>
      <protection hidden="1"/>
    </xf>
    <xf numFmtId="0" fontId="7" fillId="6" borderId="0" xfId="0" applyFont="1" applyFill="1"/>
    <xf numFmtId="0" fontId="0" fillId="6" borderId="0" xfId="0" applyFill="1" applyAlignment="1">
      <alignment horizontal="center" vertical="center"/>
    </xf>
    <xf numFmtId="0" fontId="0" fillId="6" borderId="84" xfId="0" applyFill="1" applyBorder="1" applyAlignment="1" applyProtection="1">
      <alignment vertical="center"/>
    </xf>
    <xf numFmtId="0" fontId="0" fillId="6" borderId="32" xfId="0" applyFont="1" applyFill="1" applyBorder="1" applyAlignment="1" applyProtection="1">
      <alignment horizontal="left"/>
      <protection hidden="1"/>
    </xf>
    <xf numFmtId="0" fontId="7" fillId="6" borderId="32" xfId="0" applyFont="1" applyFill="1" applyBorder="1" applyAlignment="1" applyProtection="1">
      <alignment horizontal="left"/>
      <protection hidden="1"/>
    </xf>
    <xf numFmtId="0" fontId="0" fillId="6" borderId="1" xfId="0" applyFont="1" applyFill="1" applyBorder="1" applyAlignment="1" applyProtection="1">
      <alignment vertical="center" wrapText="1"/>
    </xf>
    <xf numFmtId="9" fontId="7" fillId="6" borderId="1" xfId="4" applyNumberFormat="1" applyFont="1" applyFill="1" applyBorder="1" applyAlignment="1" applyProtection="1">
      <alignment horizontal="right" vertical="center" wrapText="1"/>
    </xf>
    <xf numFmtId="3" fontId="7" fillId="6" borderId="1" xfId="0" applyNumberFormat="1" applyFont="1" applyFill="1" applyBorder="1" applyAlignment="1" applyProtection="1">
      <alignment vertical="center"/>
      <protection locked="0"/>
    </xf>
    <xf numFmtId="9" fontId="7" fillId="6" borderId="1" xfId="4" applyNumberFormat="1" applyFill="1" applyBorder="1" applyAlignment="1" applyProtection="1">
      <alignment horizontal="right" vertical="center" wrapText="1"/>
    </xf>
    <xf numFmtId="9" fontId="7" fillId="6" borderId="33" xfId="4" applyNumberFormat="1" applyFont="1" applyFill="1" applyBorder="1" applyAlignment="1" applyProtection="1">
      <alignment horizontal="right" vertical="center" wrapText="1"/>
    </xf>
    <xf numFmtId="9" fontId="7" fillId="6" borderId="59" xfId="4" applyNumberFormat="1" applyFill="1" applyBorder="1" applyAlignment="1" applyProtection="1">
      <alignment horizontal="right" vertical="center" wrapText="1"/>
    </xf>
    <xf numFmtId="0" fontId="0" fillId="6" borderId="18" xfId="12" applyFont="1" applyFill="1" applyBorder="1" applyAlignment="1" applyProtection="1">
      <alignment vertical="center" wrapText="1"/>
      <protection hidden="1"/>
    </xf>
    <xf numFmtId="9" fontId="6" fillId="3" borderId="1" xfId="1" applyFont="1" applyFill="1" applyBorder="1" applyProtection="1"/>
    <xf numFmtId="9" fontId="7" fillId="6" borderId="61" xfId="4" applyNumberFormat="1" applyFill="1" applyBorder="1" applyAlignment="1" applyProtection="1">
      <alignment horizontal="right" vertical="center" wrapText="1"/>
    </xf>
    <xf numFmtId="0" fontId="7" fillId="6" borderId="1" xfId="0" applyFont="1" applyFill="1" applyBorder="1" applyProtection="1"/>
    <xf numFmtId="0" fontId="0" fillId="6" borderId="4" xfId="0" applyFont="1" applyFill="1" applyBorder="1" applyAlignment="1" applyProtection="1">
      <alignment vertical="center" wrapText="1"/>
    </xf>
    <xf numFmtId="0" fontId="34" fillId="6" borderId="0" xfId="0" applyFont="1" applyFill="1" applyBorder="1" applyProtection="1"/>
    <xf numFmtId="3" fontId="0" fillId="6" borderId="1" xfId="0" applyNumberFormat="1" applyFill="1" applyBorder="1" applyAlignment="1">
      <alignment vertical="center"/>
    </xf>
    <xf numFmtId="0" fontId="7" fillId="6" borderId="1" xfId="0" applyFont="1" applyFill="1" applyBorder="1" applyAlignment="1" applyProtection="1">
      <alignment vertical="center"/>
    </xf>
    <xf numFmtId="3" fontId="6" fillId="6" borderId="1" xfId="0" applyNumberFormat="1" applyFont="1" applyFill="1" applyBorder="1" applyAlignment="1" applyProtection="1">
      <alignment vertical="center"/>
    </xf>
    <xf numFmtId="0" fontId="6" fillId="6" borderId="1" xfId="0" applyFont="1" applyFill="1" applyBorder="1" applyAlignment="1" applyProtection="1">
      <alignment vertical="center"/>
    </xf>
    <xf numFmtId="0" fontId="0" fillId="6" borderId="1" xfId="0" applyFill="1" applyBorder="1" applyAlignment="1" applyProtection="1">
      <alignment wrapText="1"/>
    </xf>
    <xf numFmtId="0" fontId="7" fillId="6" borderId="32" xfId="0" applyFont="1" applyFill="1" applyBorder="1" applyAlignment="1" applyProtection="1">
      <alignment vertical="center"/>
    </xf>
    <xf numFmtId="0" fontId="0" fillId="6" borderId="32" xfId="0" applyFill="1" applyBorder="1" applyProtection="1"/>
    <xf numFmtId="0" fontId="7" fillId="6" borderId="59" xfId="0" applyFont="1" applyFill="1" applyBorder="1" applyAlignment="1" applyProtection="1">
      <alignment vertical="center"/>
    </xf>
    <xf numFmtId="9" fontId="7" fillId="6" borderId="66" xfId="4" applyNumberFormat="1" applyFont="1" applyFill="1" applyBorder="1" applyAlignment="1" applyProtection="1">
      <alignment horizontal="right" vertical="center" wrapText="1"/>
    </xf>
    <xf numFmtId="0" fontId="12" fillId="2" borderId="0" xfId="2" applyFont="1" applyAlignment="1" applyProtection="1">
      <alignment wrapText="1"/>
    </xf>
    <xf numFmtId="0" fontId="6" fillId="3" borderId="1" xfId="3" applyBorder="1" applyAlignment="1" applyProtection="1">
      <alignment horizontal="center" vertical="center" wrapText="1"/>
    </xf>
    <xf numFmtId="0" fontId="6" fillId="3" borderId="59" xfId="3" applyBorder="1" applyAlignment="1" applyProtection="1">
      <alignment horizontal="center" vertical="center" wrapText="1"/>
    </xf>
    <xf numFmtId="0" fontId="6" fillId="3" borderId="1" xfId="3" applyFont="1" applyBorder="1" applyAlignment="1" applyProtection="1">
      <alignment horizontal="center" vertical="center" wrapText="1"/>
    </xf>
    <xf numFmtId="3" fontId="6" fillId="3" borderId="1" xfId="3" applyNumberFormat="1" applyBorder="1" applyAlignment="1" applyProtection="1">
      <alignment horizontal="center" vertical="center"/>
    </xf>
    <xf numFmtId="3" fontId="6" fillId="3" borderId="1" xfId="3" applyNumberFormat="1" applyBorder="1" applyAlignment="1" applyProtection="1">
      <alignment horizontal="center" vertical="center" wrapText="1"/>
    </xf>
    <xf numFmtId="0" fontId="34" fillId="6" borderId="0" xfId="0" applyFont="1" applyFill="1" applyAlignment="1" applyProtection="1">
      <alignment vertical="center" wrapText="1"/>
    </xf>
    <xf numFmtId="0" fontId="6" fillId="6" borderId="1" xfId="5" applyFont="1" applyFill="1" applyBorder="1" applyAlignment="1" applyProtection="1">
      <alignment horizontal="center" vertical="center" wrapText="1"/>
    </xf>
    <xf numFmtId="0" fontId="6" fillId="3" borderId="1" xfId="3" applyBorder="1" applyProtection="1"/>
    <xf numFmtId="0" fontId="19" fillId="6" borderId="0" xfId="0" applyFont="1" applyFill="1" applyAlignment="1" applyProtection="1">
      <alignment horizontal="left" vertical="top" wrapText="1"/>
    </xf>
    <xf numFmtId="0" fontId="20" fillId="6" borderId="0" xfId="0" applyFont="1" applyFill="1" applyAlignment="1" applyProtection="1">
      <alignment horizontal="left" vertical="top" wrapText="1"/>
    </xf>
    <xf numFmtId="0" fontId="33" fillId="2" borderId="0" xfId="2" applyFont="1" applyAlignment="1" applyProtection="1"/>
    <xf numFmtId="0" fontId="0" fillId="6" borderId="0" xfId="0" applyFill="1"/>
    <xf numFmtId="0" fontId="0" fillId="6" borderId="1" xfId="0" applyFont="1" applyFill="1" applyBorder="1" applyAlignment="1" applyProtection="1">
      <alignment vertical="center" wrapText="1"/>
      <protection hidden="1"/>
    </xf>
    <xf numFmtId="0" fontId="7" fillId="6" borderId="1" xfId="0" applyFont="1" applyFill="1" applyBorder="1" applyAlignment="1" applyProtection="1">
      <alignment vertical="center" wrapText="1"/>
    </xf>
    <xf numFmtId="3" fontId="7" fillId="6" borderId="1" xfId="0" applyNumberFormat="1" applyFont="1" applyFill="1" applyBorder="1" applyAlignment="1" applyProtection="1">
      <alignment vertical="center"/>
    </xf>
    <xf numFmtId="0" fontId="7" fillId="6" borderId="7" xfId="0" applyFont="1" applyFill="1" applyBorder="1" applyAlignment="1" applyProtection="1">
      <alignment vertical="center"/>
    </xf>
    <xf numFmtId="3" fontId="7" fillId="6" borderId="1" xfId="0" applyNumberFormat="1" applyFont="1" applyFill="1" applyBorder="1" applyAlignment="1" applyProtection="1">
      <alignment horizontal="center" vertical="center"/>
    </xf>
    <xf numFmtId="3" fontId="6" fillId="3" borderId="1" xfId="3" applyNumberFormat="1" applyBorder="1" applyAlignment="1" applyProtection="1">
      <alignment vertical="center" wrapText="1"/>
    </xf>
    <xf numFmtId="3" fontId="6" fillId="3" borderId="1" xfId="3" applyNumberFormat="1" applyBorder="1" applyAlignment="1" applyProtection="1">
      <alignment vertical="center"/>
    </xf>
    <xf numFmtId="9" fontId="6" fillId="3" borderId="1" xfId="3" applyNumberFormat="1" applyBorder="1" applyAlignment="1" applyProtection="1">
      <alignment horizontal="right" vertical="center" wrapText="1"/>
    </xf>
    <xf numFmtId="3" fontId="6" fillId="3" borderId="35" xfId="3" applyNumberFormat="1" applyBorder="1" applyAlignment="1" applyProtection="1">
      <alignment horizontal="center" vertical="center"/>
    </xf>
    <xf numFmtId="0" fontId="0" fillId="6" borderId="1" xfId="4" applyFont="1" applyFill="1" applyBorder="1" applyAlignment="1" applyProtection="1">
      <alignment vertical="center" wrapText="1"/>
    </xf>
    <xf numFmtId="3" fontId="0" fillId="6" borderId="1" xfId="0" applyNumberFormat="1" applyFill="1" applyBorder="1" applyAlignment="1" applyProtection="1">
      <alignment vertical="center" wrapText="1"/>
    </xf>
    <xf numFmtId="0" fontId="0" fillId="6" borderId="1" xfId="0" applyFill="1" applyBorder="1" applyAlignment="1" applyProtection="1">
      <alignment vertical="center" wrapText="1"/>
    </xf>
    <xf numFmtId="3" fontId="0" fillId="6" borderId="1" xfId="0" applyNumberFormat="1" applyFill="1" applyBorder="1" applyAlignment="1" applyProtection="1">
      <alignment vertical="center"/>
    </xf>
    <xf numFmtId="0" fontId="0" fillId="6" borderId="1" xfId="0" applyFill="1" applyBorder="1" applyAlignment="1" applyProtection="1">
      <alignment vertical="center"/>
    </xf>
    <xf numFmtId="0" fontId="0" fillId="6" borderId="7" xfId="0" applyFill="1" applyBorder="1" applyAlignment="1" applyProtection="1">
      <alignment vertical="center"/>
    </xf>
    <xf numFmtId="0" fontId="0" fillId="6" borderId="1" xfId="0" applyFill="1" applyBorder="1" applyAlignment="1" applyProtection="1">
      <alignment horizontal="center" vertical="center"/>
    </xf>
    <xf numFmtId="0" fontId="0" fillId="6" borderId="32" xfId="0" applyFill="1" applyBorder="1" applyAlignment="1" applyProtection="1">
      <alignment vertical="center"/>
    </xf>
    <xf numFmtId="0" fontId="0" fillId="6" borderId="59" xfId="0" applyFill="1" applyBorder="1" applyAlignment="1" applyProtection="1">
      <alignment vertical="center"/>
    </xf>
    <xf numFmtId="0" fontId="6" fillId="6" borderId="0" xfId="0" applyFont="1" applyFill="1" applyBorder="1" applyAlignment="1" applyProtection="1">
      <alignment vertical="center"/>
    </xf>
    <xf numFmtId="0" fontId="6" fillId="6" borderId="0" xfId="0" applyFont="1" applyFill="1" applyAlignment="1" applyProtection="1">
      <alignment vertical="center"/>
    </xf>
    <xf numFmtId="3" fontId="6" fillId="6" borderId="1" xfId="3" applyNumberFormat="1" applyFill="1" applyBorder="1" applyAlignment="1" applyProtection="1">
      <alignment vertical="center" wrapText="1"/>
    </xf>
    <xf numFmtId="3" fontId="6" fillId="6" borderId="1" xfId="3" applyNumberFormat="1" applyFill="1" applyBorder="1" applyAlignment="1" applyProtection="1">
      <alignment vertical="center"/>
    </xf>
    <xf numFmtId="9" fontId="6" fillId="6" borderId="1" xfId="3" applyNumberFormat="1" applyFill="1" applyBorder="1" applyAlignment="1" applyProtection="1">
      <alignment horizontal="right" vertical="center" wrapText="1"/>
    </xf>
    <xf numFmtId="3" fontId="6" fillId="6" borderId="1" xfId="3" applyNumberFormat="1" applyFill="1" applyBorder="1" applyAlignment="1" applyProtection="1">
      <alignment horizontal="center" vertical="center"/>
    </xf>
    <xf numFmtId="0" fontId="0" fillId="12" borderId="32" xfId="0" applyFont="1" applyFill="1" applyBorder="1" applyAlignment="1" applyProtection="1">
      <alignment vertical="center" wrapText="1"/>
    </xf>
    <xf numFmtId="4" fontId="0" fillId="6" borderId="62" xfId="0" applyNumberFormat="1" applyFont="1" applyFill="1" applyBorder="1" applyAlignment="1" applyProtection="1">
      <alignment vertical="center" wrapText="1"/>
    </xf>
    <xf numFmtId="0" fontId="7" fillId="6" borderId="33" xfId="0" applyFont="1" applyFill="1" applyBorder="1" applyAlignment="1" applyProtection="1">
      <alignment vertical="center"/>
    </xf>
    <xf numFmtId="3" fontId="6" fillId="6" borderId="2" xfId="3" applyNumberFormat="1" applyFill="1" applyBorder="1" applyAlignment="1" applyProtection="1">
      <alignment horizontal="center" vertical="center"/>
    </xf>
    <xf numFmtId="0" fontId="0" fillId="6" borderId="0" xfId="0" applyFill="1" applyAlignment="1" applyProtection="1">
      <alignment wrapText="1"/>
      <protection hidden="1"/>
    </xf>
    <xf numFmtId="10" fontId="0" fillId="6" borderId="0" xfId="18" applyNumberFormat="1" applyFont="1" applyFill="1" applyProtection="1">
      <protection hidden="1"/>
    </xf>
    <xf numFmtId="0" fontId="15" fillId="6" borderId="0" xfId="0" applyFont="1" applyFill="1" applyAlignment="1" applyProtection="1">
      <alignment wrapText="1"/>
      <protection hidden="1"/>
    </xf>
    <xf numFmtId="3" fontId="0" fillId="6" borderId="0" xfId="0" applyNumberFormat="1" applyFill="1" applyProtection="1">
      <protection hidden="1"/>
    </xf>
    <xf numFmtId="0" fontId="0" fillId="6" borderId="0" xfId="0" applyFill="1" applyProtection="1">
      <protection hidden="1"/>
    </xf>
    <xf numFmtId="0" fontId="7" fillId="4" borderId="0" xfId="20" applyAlignment="1" applyProtection="1">
      <alignment wrapText="1"/>
      <protection hidden="1"/>
    </xf>
    <xf numFmtId="3" fontId="7" fillId="6" borderId="0" xfId="20" applyNumberFormat="1" applyFill="1" applyProtection="1">
      <protection hidden="1"/>
    </xf>
    <xf numFmtId="10" fontId="0" fillId="6" borderId="0" xfId="18" applyNumberFormat="1" applyFont="1" applyFill="1" applyAlignment="1" applyProtection="1">
      <alignment wrapText="1"/>
      <protection hidden="1"/>
    </xf>
    <xf numFmtId="0" fontId="9" fillId="6" borderId="0" xfId="0" applyFont="1" applyFill="1" applyAlignment="1" applyProtection="1">
      <alignment horizontal="left" wrapText="1" indent="2"/>
      <protection hidden="1"/>
    </xf>
    <xf numFmtId="10" fontId="0" fillId="6" borderId="0" xfId="0" applyNumberFormat="1" applyFill="1" applyProtection="1">
      <protection hidden="1"/>
    </xf>
    <xf numFmtId="0" fontId="0" fillId="6" borderId="0" xfId="0" applyFill="1" applyBorder="1" applyAlignment="1" applyProtection="1">
      <alignment wrapText="1"/>
      <protection hidden="1"/>
    </xf>
    <xf numFmtId="3" fontId="0" fillId="6" borderId="0" xfId="0" applyNumberFormat="1" applyFill="1" applyBorder="1" applyProtection="1">
      <protection hidden="1"/>
    </xf>
    <xf numFmtId="10" fontId="0" fillId="6" borderId="0" xfId="0" applyNumberFormat="1" applyFill="1" applyBorder="1" applyProtection="1">
      <protection hidden="1"/>
    </xf>
    <xf numFmtId="10" fontId="0" fillId="6" borderId="0" xfId="18" applyNumberFormat="1" applyFont="1" applyFill="1" applyBorder="1" applyProtection="1">
      <protection hidden="1"/>
    </xf>
    <xf numFmtId="10" fontId="0" fillId="6" borderId="0" xfId="18" applyNumberFormat="1" applyFont="1" applyFill="1" applyBorder="1" applyAlignment="1" applyProtection="1">
      <alignment wrapText="1"/>
      <protection hidden="1"/>
    </xf>
    <xf numFmtId="10" fontId="7" fillId="6" borderId="21" xfId="1" applyNumberFormat="1" applyFont="1" applyFill="1" applyBorder="1" applyAlignment="1" applyProtection="1">
      <alignment wrapText="1"/>
      <protection locked="0"/>
    </xf>
    <xf numFmtId="0" fontId="7" fillId="6" borderId="62" xfId="0" applyFont="1" applyFill="1" applyBorder="1" applyAlignment="1" applyProtection="1">
      <alignment vertical="center"/>
    </xf>
    <xf numFmtId="3" fontId="7" fillId="6" borderId="24" xfId="16" applyBorder="1" applyAlignment="1" applyProtection="1">
      <alignment wrapText="1"/>
      <protection locked="0"/>
    </xf>
    <xf numFmtId="0" fontId="0" fillId="6" borderId="18" xfId="12" applyFont="1" applyFill="1" applyBorder="1" applyAlignment="1" applyProtection="1">
      <alignment wrapText="1"/>
      <protection hidden="1"/>
    </xf>
    <xf numFmtId="0" fontId="11" fillId="6" borderId="0" xfId="6" applyFill="1" applyAlignment="1" applyProtection="1">
      <protection hidden="1"/>
    </xf>
    <xf numFmtId="0" fontId="7" fillId="6" borderId="0" xfId="12" applyFill="1" applyAlignment="1" applyProtection="1">
      <protection hidden="1"/>
    </xf>
    <xf numFmtId="0" fontId="7" fillId="6" borderId="0" xfId="12" applyFill="1" applyProtection="1">
      <protection hidden="1"/>
    </xf>
    <xf numFmtId="0" fontId="13" fillId="6" borderId="0" xfId="12" applyFont="1" applyFill="1" applyAlignment="1" applyProtection="1">
      <alignment vertical="top" wrapText="1"/>
      <protection hidden="1"/>
    </xf>
    <xf numFmtId="3" fontId="13" fillId="6" borderId="0" xfId="12" applyNumberFormat="1" applyFont="1" applyFill="1" applyAlignment="1" applyProtection="1">
      <alignment vertical="top" wrapText="1"/>
      <protection hidden="1"/>
    </xf>
    <xf numFmtId="3" fontId="7" fillId="6" borderId="0" xfId="12" applyNumberFormat="1" applyFont="1" applyFill="1" applyProtection="1">
      <protection hidden="1"/>
    </xf>
    <xf numFmtId="0" fontId="7" fillId="6" borderId="0" xfId="12" applyFont="1" applyFill="1" applyProtection="1">
      <protection hidden="1"/>
    </xf>
    <xf numFmtId="0" fontId="7" fillId="6" borderId="0" xfId="12" applyFont="1" applyFill="1" applyAlignment="1" applyProtection="1">
      <alignment vertical="center"/>
      <protection hidden="1"/>
    </xf>
    <xf numFmtId="3" fontId="7" fillId="6" borderId="0" xfId="12" applyNumberFormat="1" applyFont="1" applyFill="1" applyBorder="1" applyAlignment="1" applyProtection="1">
      <alignment vertical="center" wrapText="1"/>
      <protection hidden="1"/>
    </xf>
    <xf numFmtId="0" fontId="0" fillId="6" borderId="0" xfId="12" applyFont="1" applyFill="1" applyAlignment="1" applyProtection="1">
      <alignment vertical="center" wrapText="1"/>
      <protection hidden="1"/>
    </xf>
    <xf numFmtId="0" fontId="7" fillId="6" borderId="0" xfId="12" applyFill="1" applyAlignment="1" applyProtection="1">
      <alignment vertical="center" wrapText="1"/>
      <protection hidden="1"/>
    </xf>
    <xf numFmtId="0" fontId="0" fillId="6" borderId="0" xfId="0" applyFill="1" applyAlignment="1">
      <alignment vertical="center"/>
    </xf>
    <xf numFmtId="3" fontId="6" fillId="3" borderId="1" xfId="3" applyNumberFormat="1" applyBorder="1" applyAlignment="1" applyProtection="1">
      <alignment horizontal="left" vertical="center" wrapText="1"/>
    </xf>
    <xf numFmtId="0" fontId="12" fillId="2" borderId="0" xfId="13" applyFont="1" applyAlignment="1" applyProtection="1"/>
    <xf numFmtId="3" fontId="0" fillId="6" borderId="0" xfId="0" applyNumberFormat="1" applyFill="1" applyAlignment="1" applyProtection="1">
      <alignment horizontal="left" indent="4"/>
    </xf>
    <xf numFmtId="0" fontId="0" fillId="6" borderId="62" xfId="0" applyFill="1" applyBorder="1" applyAlignment="1" applyProtection="1">
      <alignment wrapText="1"/>
    </xf>
    <xf numFmtId="9" fontId="7" fillId="6" borderId="63" xfId="1" applyFont="1" applyFill="1" applyBorder="1" applyProtection="1"/>
    <xf numFmtId="9" fontId="6" fillId="3" borderId="85" xfId="1" applyFont="1" applyFill="1" applyBorder="1" applyProtection="1"/>
    <xf numFmtId="0" fontId="7" fillId="4" borderId="1" xfId="4" applyBorder="1" applyAlignment="1" applyProtection="1">
      <alignment wrapText="1"/>
    </xf>
    <xf numFmtId="0" fontId="7" fillId="4" borderId="1" xfId="4" applyBorder="1" applyProtection="1"/>
    <xf numFmtId="9" fontId="6" fillId="3" borderId="5" xfId="1" applyFont="1" applyFill="1" applyBorder="1" applyProtection="1"/>
    <xf numFmtId="0" fontId="0" fillId="4" borderId="1" xfId="4" applyFont="1" applyBorder="1" applyAlignment="1" applyProtection="1">
      <alignment wrapText="1"/>
    </xf>
    <xf numFmtId="0" fontId="6" fillId="3" borderId="3" xfId="3" applyBorder="1" applyAlignment="1" applyProtection="1">
      <alignment wrapText="1"/>
    </xf>
    <xf numFmtId="0" fontId="6" fillId="3" borderId="12" xfId="3" applyBorder="1" applyAlignment="1" applyProtection="1">
      <alignment wrapText="1"/>
    </xf>
    <xf numFmtId="3" fontId="6" fillId="7" borderId="18" xfId="3" applyNumberFormat="1" applyFont="1" applyFill="1" applyBorder="1" applyAlignment="1" applyProtection="1">
      <alignment wrapText="1"/>
      <protection hidden="1"/>
    </xf>
    <xf numFmtId="0" fontId="7" fillId="6" borderId="18" xfId="0" applyFont="1" applyFill="1" applyBorder="1" applyAlignment="1" applyProtection="1">
      <alignment horizontal="left" wrapText="1" indent="2"/>
      <protection hidden="1"/>
    </xf>
    <xf numFmtId="0" fontId="7" fillId="6" borderId="32" xfId="0" applyFont="1" applyFill="1" applyBorder="1" applyAlignment="1" applyProtection="1">
      <alignment horizontal="left" wrapText="1" indent="2"/>
      <protection hidden="1"/>
    </xf>
    <xf numFmtId="3" fontId="7" fillId="6" borderId="21" xfId="16" applyBorder="1" applyAlignment="1" applyProtection="1">
      <alignment vertical="center" wrapText="1"/>
      <protection locked="0"/>
    </xf>
    <xf numFmtId="0" fontId="6" fillId="3" borderId="1" xfId="3" applyFont="1" applyBorder="1" applyAlignment="1" applyProtection="1">
      <alignment vertical="center" wrapText="1"/>
    </xf>
    <xf numFmtId="0" fontId="0" fillId="4" borderId="76" xfId="4" applyFont="1" applyBorder="1" applyAlignment="1" applyProtection="1">
      <alignment wrapText="1"/>
      <protection hidden="1"/>
    </xf>
    <xf numFmtId="0" fontId="11" fillId="6" borderId="0" xfId="6" quotePrefix="1" applyFill="1" applyBorder="1" applyAlignment="1" applyProtection="1">
      <alignment horizontal="center" vertical="center"/>
    </xf>
    <xf numFmtId="3" fontId="6" fillId="6" borderId="0" xfId="0" applyNumberFormat="1" applyFont="1" applyFill="1" applyAlignment="1" applyProtection="1">
      <alignment horizontal="center" vertical="center" wrapText="1"/>
    </xf>
    <xf numFmtId="3" fontId="6" fillId="6" borderId="0" xfId="0" applyNumberFormat="1" applyFont="1" applyFill="1" applyAlignment="1" applyProtection="1">
      <alignment horizontal="center" wrapText="1"/>
    </xf>
    <xf numFmtId="0" fontId="6" fillId="6" borderId="0" xfId="0" applyFont="1" applyFill="1" applyAlignment="1" applyProtection="1">
      <alignment horizontal="center" wrapText="1"/>
    </xf>
    <xf numFmtId="3" fontId="6" fillId="7" borderId="1" xfId="3" applyNumberFormat="1" applyFont="1" applyFill="1" applyBorder="1" applyAlignment="1" applyProtection="1">
      <alignment vertical="center" wrapText="1"/>
    </xf>
    <xf numFmtId="3" fontId="6" fillId="7" borderId="1" xfId="3" applyNumberFormat="1" applyFont="1" applyFill="1" applyBorder="1" applyAlignment="1" applyProtection="1">
      <alignment vertical="center"/>
    </xf>
    <xf numFmtId="0" fontId="0" fillId="6" borderId="1" xfId="0" applyFont="1" applyFill="1" applyBorder="1" applyAlignment="1" applyProtection="1">
      <alignment vertical="center"/>
    </xf>
    <xf numFmtId="0" fontId="0" fillId="6" borderId="0" xfId="0" applyFont="1" applyFill="1" applyAlignment="1" applyProtection="1">
      <alignment vertical="center"/>
    </xf>
    <xf numFmtId="0" fontId="33" fillId="2" borderId="0" xfId="2" applyFont="1"/>
    <xf numFmtId="0" fontId="0" fillId="4" borderId="31" xfId="4" applyFont="1" applyBorder="1" applyAlignment="1" applyProtection="1">
      <alignment vertical="center" wrapText="1"/>
    </xf>
    <xf numFmtId="3" fontId="6" fillId="6" borderId="21" xfId="0" applyNumberFormat="1" applyFont="1" applyFill="1" applyBorder="1" applyProtection="1"/>
    <xf numFmtId="0" fontId="9" fillId="6" borderId="0" xfId="0" applyFont="1" applyFill="1" applyProtection="1"/>
    <xf numFmtId="3" fontId="0" fillId="6" borderId="18" xfId="0" applyNumberFormat="1" applyFont="1" applyFill="1" applyBorder="1" applyAlignment="1" applyProtection="1">
      <alignment horizontal="left" wrapText="1" indent="2"/>
      <protection hidden="1"/>
    </xf>
    <xf numFmtId="0" fontId="32" fillId="6" borderId="0" xfId="0" applyFont="1" applyFill="1" applyAlignment="1" applyProtection="1">
      <alignment horizontal="center" wrapText="1"/>
    </xf>
    <xf numFmtId="0" fontId="32" fillId="6" borderId="0" xfId="0" applyFont="1" applyFill="1" applyAlignment="1" applyProtection="1">
      <alignment horizontal="center" vertical="center"/>
    </xf>
    <xf numFmtId="0" fontId="6" fillId="3" borderId="1" xfId="3" applyFont="1" applyBorder="1" applyAlignment="1" applyProtection="1">
      <alignment horizontal="left" vertical="center" wrapText="1"/>
    </xf>
    <xf numFmtId="3" fontId="6" fillId="3" borderId="1" xfId="3" applyNumberFormat="1" applyFont="1" applyBorder="1" applyAlignment="1" applyProtection="1">
      <alignment horizontal="left"/>
    </xf>
    <xf numFmtId="0" fontId="0" fillId="12" borderId="0" xfId="0" applyFill="1" applyProtection="1"/>
    <xf numFmtId="4" fontId="6" fillId="7" borderId="32" xfId="3" applyNumberFormat="1" applyFont="1" applyFill="1" applyBorder="1" applyAlignment="1" applyProtection="1">
      <alignment horizontal="left" vertical="center" wrapText="1"/>
    </xf>
    <xf numFmtId="3" fontId="6" fillId="3" borderId="1" xfId="3" applyNumberFormat="1" applyFont="1" applyBorder="1" applyAlignment="1" applyProtection="1">
      <alignment horizontal="right" vertical="center"/>
    </xf>
    <xf numFmtId="0" fontId="7" fillId="6" borderId="0" xfId="12" applyFont="1" applyFill="1" applyProtection="1"/>
    <xf numFmtId="0" fontId="7" fillId="6" borderId="0" xfId="12" applyFont="1" applyFill="1" applyBorder="1" applyProtection="1"/>
    <xf numFmtId="0" fontId="6" fillId="3" borderId="0" xfId="15" applyFont="1" applyBorder="1" applyAlignment="1" applyProtection="1">
      <alignment horizontal="center"/>
    </xf>
    <xf numFmtId="0" fontId="35" fillId="6" borderId="0" xfId="12" applyFont="1" applyFill="1" applyBorder="1" applyAlignment="1" applyProtection="1">
      <alignment horizontal="left" wrapText="1"/>
    </xf>
    <xf numFmtId="3" fontId="7" fillId="6" borderId="21" xfId="16" applyFont="1" applyBorder="1" applyAlignment="1" applyProtection="1">
      <alignment wrapText="1"/>
      <protection locked="0"/>
    </xf>
    <xf numFmtId="0" fontId="6" fillId="3" borderId="0" xfId="15" applyFont="1" applyBorder="1" applyAlignment="1" applyProtection="1">
      <alignment horizontal="left" vertical="center" wrapText="1"/>
    </xf>
    <xf numFmtId="3" fontId="6" fillId="3" borderId="0" xfId="15" applyNumberFormat="1" applyFont="1" applyBorder="1" applyAlignment="1" applyProtection="1">
      <alignment horizontal="right" vertical="center" wrapText="1"/>
    </xf>
    <xf numFmtId="0" fontId="7" fillId="6" borderId="50" xfId="12" applyFont="1" applyFill="1" applyBorder="1" applyProtection="1"/>
    <xf numFmtId="0" fontId="6" fillId="3" borderId="52" xfId="15" applyFont="1" applyBorder="1" applyAlignment="1" applyProtection="1">
      <alignment horizontal="center"/>
    </xf>
    <xf numFmtId="0" fontId="6" fillId="3" borderId="7" xfId="15" applyFont="1" applyBorder="1" applyAlignment="1" applyProtection="1">
      <alignment horizontal="center"/>
    </xf>
    <xf numFmtId="0" fontId="6" fillId="3" borderId="53" xfId="15" applyFont="1" applyBorder="1" applyAlignment="1" applyProtection="1">
      <alignment horizontal="center"/>
    </xf>
    <xf numFmtId="0" fontId="7" fillId="6" borderId="46" xfId="12" applyFont="1" applyFill="1" applyBorder="1" applyProtection="1"/>
    <xf numFmtId="4" fontId="7" fillId="6" borderId="46" xfId="12" applyNumberFormat="1" applyFont="1" applyFill="1" applyBorder="1" applyProtection="1"/>
    <xf numFmtId="3" fontId="7" fillId="8" borderId="45" xfId="12" applyNumberFormat="1" applyFont="1" applyFill="1" applyBorder="1" applyProtection="1"/>
    <xf numFmtId="3" fontId="7" fillId="8" borderId="0" xfId="12" applyNumberFormat="1" applyFont="1" applyFill="1" applyBorder="1" applyProtection="1"/>
    <xf numFmtId="3" fontId="7" fillId="8" borderId="47" xfId="12" applyNumberFormat="1" applyFont="1" applyFill="1" applyBorder="1" applyProtection="1"/>
    <xf numFmtId="3" fontId="7" fillId="8" borderId="48" xfId="12" applyNumberFormat="1" applyFont="1" applyFill="1" applyBorder="1" applyProtection="1"/>
    <xf numFmtId="0" fontId="7" fillId="6" borderId="49" xfId="12" applyFont="1" applyFill="1" applyBorder="1" applyProtection="1"/>
    <xf numFmtId="4" fontId="7" fillId="6" borderId="49" xfId="12" applyNumberFormat="1" applyFont="1" applyFill="1" applyBorder="1" applyProtection="1"/>
    <xf numFmtId="0" fontId="6" fillId="3" borderId="33" xfId="15" applyFont="1" applyBorder="1" applyAlignment="1" applyProtection="1">
      <alignment horizontal="center"/>
    </xf>
    <xf numFmtId="0" fontId="7" fillId="6" borderId="0" xfId="12" applyFont="1" applyFill="1" applyAlignment="1" applyProtection="1">
      <alignment horizontal="center"/>
    </xf>
    <xf numFmtId="0" fontId="6" fillId="3" borderId="33" xfId="15" applyFont="1" applyBorder="1" applyProtection="1"/>
    <xf numFmtId="3" fontId="7" fillId="8" borderId="0" xfId="12" applyNumberFormat="1" applyFont="1" applyFill="1" applyProtection="1"/>
    <xf numFmtId="3" fontId="7" fillId="4" borderId="0" xfId="14" applyNumberFormat="1" applyFont="1" applyProtection="1"/>
    <xf numFmtId="3" fontId="7" fillId="6" borderId="0" xfId="12" applyNumberFormat="1" applyFont="1" applyFill="1" applyProtection="1"/>
    <xf numFmtId="0" fontId="41" fillId="6" borderId="0" xfId="6" applyFont="1" applyFill="1" applyAlignment="1" applyProtection="1"/>
    <xf numFmtId="0" fontId="42" fillId="6" borderId="0" xfId="12" applyFont="1" applyFill="1" applyBorder="1" applyAlignment="1" applyProtection="1">
      <alignment horizontal="center" vertical="center" wrapText="1"/>
    </xf>
    <xf numFmtId="0" fontId="35" fillId="6" borderId="0" xfId="12" applyFont="1" applyFill="1" applyProtection="1"/>
    <xf numFmtId="0" fontId="43" fillId="6" borderId="0" xfId="12" applyFont="1" applyFill="1" applyBorder="1" applyProtection="1"/>
    <xf numFmtId="0" fontId="35" fillId="6" borderId="44" xfId="12" applyFont="1" applyFill="1" applyBorder="1" applyProtection="1"/>
    <xf numFmtId="0" fontId="35" fillId="6" borderId="45" xfId="12" applyFont="1" applyFill="1" applyBorder="1" applyProtection="1"/>
    <xf numFmtId="0" fontId="35" fillId="6" borderId="47" xfId="12" applyFont="1" applyFill="1" applyBorder="1" applyProtection="1"/>
    <xf numFmtId="0" fontId="43" fillId="6" borderId="44" xfId="12" applyFont="1" applyFill="1" applyBorder="1" applyProtection="1"/>
    <xf numFmtId="0" fontId="43" fillId="6" borderId="45" xfId="12" applyFont="1" applyFill="1" applyBorder="1" applyProtection="1"/>
    <xf numFmtId="0" fontId="35" fillId="6" borderId="46" xfId="12" applyFont="1" applyFill="1" applyBorder="1" applyProtection="1"/>
    <xf numFmtId="0" fontId="35" fillId="6" borderId="0" xfId="12" applyFont="1" applyFill="1" applyBorder="1" applyProtection="1"/>
    <xf numFmtId="0" fontId="35" fillId="6" borderId="48" xfId="12" applyFont="1" applyFill="1" applyBorder="1" applyProtection="1"/>
    <xf numFmtId="0" fontId="6" fillId="7" borderId="0" xfId="12" applyFont="1" applyFill="1" applyBorder="1" applyProtection="1"/>
    <xf numFmtId="4" fontId="43" fillId="6" borderId="0" xfId="12" applyNumberFormat="1" applyFont="1" applyFill="1" applyBorder="1" applyProtection="1"/>
    <xf numFmtId="3" fontId="43" fillId="6" borderId="0" xfId="12" applyNumberFormat="1" applyFont="1" applyFill="1" applyBorder="1" applyProtection="1"/>
    <xf numFmtId="0" fontId="36" fillId="6" borderId="0" xfId="12" quotePrefix="1" applyFont="1" applyFill="1" applyProtection="1"/>
    <xf numFmtId="4" fontId="35" fillId="6" borderId="0" xfId="12" applyNumberFormat="1" applyFont="1" applyFill="1" applyProtection="1"/>
    <xf numFmtId="0" fontId="6" fillId="2" borderId="0" xfId="13" applyFont="1" applyAlignment="1" applyProtection="1"/>
    <xf numFmtId="4" fontId="35" fillId="6" borderId="0" xfId="12" applyNumberFormat="1" applyFont="1" applyFill="1" applyBorder="1" applyAlignment="1" applyProtection="1">
      <alignment horizontal="center"/>
    </xf>
    <xf numFmtId="4" fontId="35" fillId="6" borderId="0" xfId="12" applyNumberFormat="1" applyFont="1" applyFill="1" applyBorder="1" applyProtection="1"/>
    <xf numFmtId="4" fontId="35" fillId="6" borderId="54" xfId="12" applyNumberFormat="1" applyFont="1" applyFill="1" applyBorder="1" applyProtection="1"/>
    <xf numFmtId="4" fontId="35" fillId="6" borderId="46" xfId="12" applyNumberFormat="1" applyFont="1" applyFill="1" applyBorder="1" applyProtection="1"/>
    <xf numFmtId="4" fontId="35" fillId="6" borderId="49" xfId="12" applyNumberFormat="1" applyFont="1" applyFill="1" applyBorder="1" applyProtection="1"/>
    <xf numFmtId="0" fontId="7" fillId="10" borderId="40" xfId="12" applyFont="1" applyFill="1" applyBorder="1" applyAlignment="1" applyProtection="1">
      <alignment horizontal="center"/>
    </xf>
    <xf numFmtId="4" fontId="35" fillId="6" borderId="50" xfId="12" applyNumberFormat="1" applyFont="1" applyFill="1" applyBorder="1" applyProtection="1"/>
    <xf numFmtId="4" fontId="35" fillId="6" borderId="45" xfId="12" applyNumberFormat="1" applyFont="1" applyFill="1" applyBorder="1" applyProtection="1"/>
    <xf numFmtId="4" fontId="35" fillId="6" borderId="51" xfId="12" applyNumberFormat="1" applyFont="1" applyFill="1" applyBorder="1" applyProtection="1"/>
    <xf numFmtId="4" fontId="35" fillId="6" borderId="48" xfId="12" applyNumberFormat="1" applyFont="1" applyFill="1" applyBorder="1" applyAlignment="1" applyProtection="1">
      <alignment horizontal="center"/>
    </xf>
    <xf numFmtId="4" fontId="35" fillId="6" borderId="48" xfId="12" applyNumberFormat="1" applyFont="1" applyFill="1" applyBorder="1" applyProtection="1"/>
    <xf numFmtId="4" fontId="6" fillId="7" borderId="0" xfId="12" applyNumberFormat="1" applyFont="1" applyFill="1" applyBorder="1" applyProtection="1"/>
    <xf numFmtId="0" fontId="35" fillId="6" borderId="0" xfId="12" applyFont="1" applyFill="1" applyBorder="1" applyAlignment="1" applyProtection="1">
      <alignment horizontal="center" vertical="center" wrapText="1"/>
    </xf>
    <xf numFmtId="4" fontId="35" fillId="6" borderId="0" xfId="12" applyNumberFormat="1" applyFont="1" applyFill="1" applyBorder="1" applyAlignment="1" applyProtection="1">
      <alignment horizontal="center" vertical="center" wrapText="1"/>
    </xf>
    <xf numFmtId="0" fontId="43" fillId="6" borderId="0" xfId="12" applyFont="1" applyFill="1" applyAlignment="1" applyProtection="1">
      <alignment horizontal="center"/>
    </xf>
    <xf numFmtId="3" fontId="6" fillId="3" borderId="1" xfId="3" applyNumberFormat="1" applyFont="1" applyBorder="1" applyAlignment="1" applyProtection="1">
      <alignment horizontal="left" wrapText="1"/>
    </xf>
    <xf numFmtId="3" fontId="6" fillId="3" borderId="1" xfId="3" applyNumberFormat="1" applyFont="1" applyBorder="1" applyAlignment="1" applyProtection="1">
      <alignment horizontal="right" wrapText="1"/>
    </xf>
    <xf numFmtId="3" fontId="7" fillId="6" borderId="0" xfId="12" applyNumberFormat="1" applyFill="1" applyAlignment="1" applyProtection="1">
      <alignment vertical="center" wrapText="1"/>
      <protection hidden="1"/>
    </xf>
    <xf numFmtId="0" fontId="0" fillId="6" borderId="0" xfId="0" applyFill="1"/>
    <xf numFmtId="0" fontId="6" fillId="3" borderId="1" xfId="3" applyBorder="1" applyAlignment="1" applyProtection="1">
      <alignment horizontal="center" vertical="center" wrapText="1"/>
    </xf>
    <xf numFmtId="0" fontId="6" fillId="3" borderId="59" xfId="3" applyBorder="1" applyAlignment="1" applyProtection="1">
      <alignment horizontal="center" vertical="center" wrapText="1"/>
    </xf>
    <xf numFmtId="0" fontId="6" fillId="3" borderId="1" xfId="3" applyBorder="1" applyAlignment="1" applyProtection="1">
      <alignment horizontal="left" vertical="center"/>
    </xf>
    <xf numFmtId="3" fontId="6" fillId="3" borderId="1" xfId="3" applyNumberFormat="1" applyBorder="1" applyAlignment="1" applyProtection="1">
      <alignment horizontal="center" vertical="center" wrapText="1"/>
    </xf>
    <xf numFmtId="0" fontId="0" fillId="6" borderId="0" xfId="0" applyFill="1"/>
    <xf numFmtId="0" fontId="6" fillId="3" borderId="1" xfId="3" applyBorder="1" applyAlignment="1" applyProtection="1">
      <alignment horizontal="left" vertical="center"/>
    </xf>
    <xf numFmtId="3" fontId="7" fillId="15" borderId="21" xfId="19" applyFill="1" applyBorder="1" applyAlignment="1" applyProtection="1">
      <alignment wrapText="1"/>
      <protection locked="0"/>
    </xf>
    <xf numFmtId="3" fontId="7" fillId="6" borderId="21" xfId="19" applyBorder="1" applyAlignment="1" applyProtection="1">
      <alignment wrapText="1"/>
      <protection locked="0"/>
    </xf>
    <xf numFmtId="0" fontId="0" fillId="6" borderId="84" xfId="0" applyFill="1" applyBorder="1" applyAlignment="1" applyProtection="1">
      <alignment horizontal="left" vertical="center" wrapText="1"/>
    </xf>
    <xf numFmtId="3" fontId="7" fillId="16" borderId="21" xfId="16" applyFill="1" applyAlignment="1" applyProtection="1">
      <alignment wrapText="1"/>
      <protection locked="0"/>
    </xf>
    <xf numFmtId="3" fontId="35" fillId="12" borderId="3" xfId="3" applyNumberFormat="1" applyFont="1" applyFill="1" applyBorder="1" applyAlignment="1" applyProtection="1">
      <alignment horizontal="right"/>
    </xf>
    <xf numFmtId="3" fontId="35" fillId="12" borderId="7" xfId="3" applyNumberFormat="1" applyFont="1" applyFill="1" applyBorder="1" applyAlignment="1" applyProtection="1">
      <alignment horizontal="right"/>
    </xf>
    <xf numFmtId="3" fontId="35" fillId="15" borderId="5" xfId="3" applyNumberFormat="1" applyFont="1" applyFill="1" applyBorder="1" applyAlignment="1" applyProtection="1">
      <alignment horizontal="right"/>
    </xf>
    <xf numFmtId="3" fontId="35" fillId="15" borderId="66" xfId="3" applyNumberFormat="1" applyFont="1" applyFill="1" applyBorder="1" applyAlignment="1" applyProtection="1">
      <alignment horizontal="right"/>
    </xf>
    <xf numFmtId="0" fontId="0" fillId="6" borderId="84" xfId="0" applyFont="1" applyFill="1" applyBorder="1" applyAlignment="1" applyProtection="1">
      <alignment horizontal="left" vertical="center" wrapText="1"/>
    </xf>
    <xf numFmtId="0" fontId="6" fillId="3" borderId="5" xfId="3" applyBorder="1" applyAlignment="1" applyProtection="1">
      <alignment horizontal="left"/>
    </xf>
    <xf numFmtId="9" fontId="7" fillId="12" borderId="0" xfId="1" applyFont="1" applyFill="1" applyBorder="1" applyAlignment="1" applyProtection="1">
      <alignment horizontal="right" wrapText="1"/>
    </xf>
    <xf numFmtId="3" fontId="0" fillId="12" borderId="0" xfId="0" applyNumberFormat="1" applyFont="1" applyFill="1" applyBorder="1" applyAlignment="1" applyProtection="1">
      <alignment wrapText="1"/>
    </xf>
    <xf numFmtId="3" fontId="7" fillId="12" borderId="0" xfId="0" applyNumberFormat="1" applyFont="1" applyFill="1" applyProtection="1"/>
    <xf numFmtId="0" fontId="7" fillId="12" borderId="0" xfId="4" applyFont="1" applyFill="1" applyAlignment="1" applyProtection="1">
      <alignment wrapText="1"/>
      <protection hidden="1"/>
    </xf>
    <xf numFmtId="0" fontId="7" fillId="17" borderId="0" xfId="4" applyFont="1" applyFill="1" applyAlignment="1" applyProtection="1">
      <alignment wrapText="1"/>
      <protection hidden="1"/>
    </xf>
    <xf numFmtId="4" fontId="7" fillId="17" borderId="0" xfId="0" applyNumberFormat="1" applyFont="1" applyFill="1" applyProtection="1"/>
    <xf numFmtId="9" fontId="7" fillId="17" borderId="0" xfId="1" applyFont="1" applyFill="1" applyBorder="1" applyAlignment="1" applyProtection="1">
      <alignment horizontal="right" wrapText="1"/>
    </xf>
    <xf numFmtId="3" fontId="7" fillId="6" borderId="21" xfId="16" applyNumberFormat="1" applyBorder="1" applyAlignment="1" applyProtection="1">
      <alignment wrapText="1"/>
      <protection locked="0"/>
    </xf>
    <xf numFmtId="0" fontId="0" fillId="4" borderId="0" xfId="4" applyFont="1" applyProtection="1"/>
    <xf numFmtId="0" fontId="0" fillId="17" borderId="0" xfId="4" applyFont="1" applyFill="1" applyAlignment="1" applyProtection="1">
      <alignment wrapText="1"/>
    </xf>
    <xf numFmtId="0" fontId="7" fillId="17" borderId="0" xfId="4" applyFill="1" applyProtection="1"/>
    <xf numFmtId="0" fontId="7" fillId="17" borderId="0" xfId="4" applyFill="1" applyAlignment="1" applyProtection="1">
      <alignment wrapText="1"/>
    </xf>
    <xf numFmtId="0" fontId="6" fillId="6" borderId="0" xfId="3" applyFill="1" applyBorder="1" applyAlignment="1" applyProtection="1">
      <alignment wrapText="1"/>
    </xf>
    <xf numFmtId="0" fontId="6" fillId="6" borderId="0" xfId="3" applyFill="1" applyBorder="1" applyProtection="1"/>
    <xf numFmtId="3" fontId="6" fillId="6" borderId="0" xfId="3" applyNumberFormat="1" applyFill="1" applyBorder="1" applyProtection="1"/>
    <xf numFmtId="9" fontId="6" fillId="6" borderId="0" xfId="1" applyFont="1" applyFill="1" applyBorder="1" applyProtection="1"/>
    <xf numFmtId="0" fontId="11" fillId="6" borderId="0" xfId="6" applyFill="1" applyAlignment="1" applyProtection="1">
      <alignment horizontal="center"/>
      <protection hidden="1"/>
    </xf>
    <xf numFmtId="0" fontId="11" fillId="6" borderId="0" xfId="6" applyFill="1" applyAlignment="1" applyProtection="1">
      <alignment horizontal="left"/>
      <protection hidden="1"/>
    </xf>
    <xf numFmtId="0" fontId="0" fillId="6" borderId="0" xfId="0" applyFill="1" applyAlignment="1" applyProtection="1">
      <alignment horizontal="center" wrapText="1"/>
      <protection hidden="1"/>
    </xf>
    <xf numFmtId="0" fontId="0" fillId="6" borderId="0" xfId="0" applyFill="1" applyAlignment="1" applyProtection="1">
      <alignment horizontal="left" wrapText="1"/>
      <protection hidden="1"/>
    </xf>
    <xf numFmtId="0" fontId="12" fillId="6" borderId="0" xfId="2" applyFont="1" applyFill="1" applyAlignment="1" applyProtection="1">
      <alignment horizontal="center" wrapText="1"/>
      <protection hidden="1"/>
    </xf>
    <xf numFmtId="0" fontId="12" fillId="6" borderId="0" xfId="2" applyFont="1" applyFill="1" applyAlignment="1" applyProtection="1">
      <alignment horizontal="left" wrapText="1"/>
      <protection hidden="1"/>
    </xf>
    <xf numFmtId="0" fontId="0" fillId="6" borderId="18" xfId="0" applyFill="1" applyBorder="1" applyProtection="1">
      <protection hidden="1"/>
    </xf>
    <xf numFmtId="0" fontId="12" fillId="6" borderId="0" xfId="2" applyFont="1" applyFill="1" applyBorder="1" applyAlignment="1" applyProtection="1">
      <alignment horizontal="left" wrapText="1"/>
      <protection hidden="1"/>
    </xf>
    <xf numFmtId="0" fontId="0" fillId="6" borderId="0" xfId="0" applyFill="1" applyAlignment="1">
      <alignment horizontal="center"/>
    </xf>
    <xf numFmtId="0" fontId="0" fillId="6" borderId="0" xfId="0" applyFill="1" applyAlignment="1">
      <alignment horizontal="left"/>
    </xf>
    <xf numFmtId="4" fontId="36" fillId="6" borderId="0" xfId="3" applyNumberFormat="1" applyFont="1" applyFill="1" applyBorder="1" applyAlignment="1" applyProtection="1">
      <alignment vertical="center" wrapText="1"/>
      <protection hidden="1"/>
    </xf>
    <xf numFmtId="0" fontId="35" fillId="6" borderId="84" xfId="0" applyFont="1" applyFill="1" applyBorder="1" applyAlignment="1" applyProtection="1">
      <alignment horizontal="center" vertical="center" wrapText="1"/>
    </xf>
    <xf numFmtId="0" fontId="35" fillId="6" borderId="84" xfId="0" applyFont="1" applyFill="1" applyBorder="1" applyAlignment="1" applyProtection="1">
      <alignment horizontal="left" vertical="center" wrapText="1"/>
    </xf>
    <xf numFmtId="0" fontId="35" fillId="6" borderId="0" xfId="0" applyFont="1" applyFill="1" applyAlignment="1">
      <alignment wrapText="1"/>
    </xf>
    <xf numFmtId="0" fontId="35" fillId="6" borderId="84" xfId="0" applyFont="1" applyFill="1" applyBorder="1" applyAlignment="1" applyProtection="1">
      <alignment vertical="center" wrapText="1"/>
    </xf>
    <xf numFmtId="0" fontId="35" fillId="0" borderId="84" xfId="0" applyFont="1" applyFill="1" applyBorder="1" applyAlignment="1" applyProtection="1">
      <alignment horizontal="left" vertical="center" wrapText="1"/>
    </xf>
    <xf numFmtId="0" fontId="0" fillId="0" borderId="84" xfId="0" applyFont="1" applyFill="1" applyBorder="1" applyAlignment="1" applyProtection="1">
      <alignment vertical="center" wrapText="1"/>
    </xf>
    <xf numFmtId="0" fontId="8" fillId="6" borderId="0" xfId="0" applyFont="1" applyFill="1" applyBorder="1" applyAlignment="1" applyProtection="1">
      <alignment horizontal="right"/>
    </xf>
    <xf numFmtId="0" fontId="7" fillId="6" borderId="0" xfId="4" applyFill="1" applyBorder="1" applyAlignment="1" applyProtection="1">
      <alignment horizontal="center"/>
    </xf>
    <xf numFmtId="0" fontId="6" fillId="3" borderId="1" xfId="3" applyFont="1" applyBorder="1" applyAlignment="1" applyProtection="1">
      <alignment horizontal="center" vertical="center" wrapText="1"/>
    </xf>
    <xf numFmtId="0" fontId="0" fillId="0" borderId="0" xfId="0" applyFill="1" applyProtection="1">
      <protection hidden="1"/>
    </xf>
    <xf numFmtId="0" fontId="11" fillId="6" borderId="84" xfId="6" quotePrefix="1" applyFill="1" applyBorder="1" applyAlignment="1" applyProtection="1">
      <alignment horizontal="center" vertical="center"/>
    </xf>
    <xf numFmtId="9" fontId="0" fillId="6" borderId="0" xfId="1" applyFont="1" applyFill="1" applyProtection="1"/>
    <xf numFmtId="0" fontId="12" fillId="2" borderId="20" xfId="2" applyFont="1" applyBorder="1" applyAlignment="1" applyProtection="1">
      <alignment horizontal="left"/>
    </xf>
    <xf numFmtId="0" fontId="6" fillId="3" borderId="1" xfId="3" applyFont="1" applyBorder="1" applyAlignment="1" applyProtection="1">
      <alignment horizontal="center" vertical="center" wrapText="1"/>
    </xf>
    <xf numFmtId="0" fontId="7" fillId="4" borderId="4" xfId="4" applyFont="1" applyBorder="1" applyAlignment="1" applyProtection="1">
      <alignment wrapText="1"/>
      <protection hidden="1"/>
    </xf>
    <xf numFmtId="3" fontId="6" fillId="7" borderId="0" xfId="3" applyNumberFormat="1" applyFont="1" applyFill="1" applyBorder="1" applyAlignment="1" applyProtection="1">
      <alignment wrapText="1"/>
      <protection hidden="1"/>
    </xf>
    <xf numFmtId="0" fontId="7" fillId="4" borderId="33" xfId="4" applyFont="1" applyBorder="1" applyAlignment="1" applyProtection="1">
      <alignment wrapText="1"/>
      <protection hidden="1"/>
    </xf>
    <xf numFmtId="3" fontId="6" fillId="7" borderId="33" xfId="3" applyNumberFormat="1" applyFont="1" applyFill="1" applyBorder="1" applyAlignment="1" applyProtection="1">
      <alignment wrapText="1"/>
      <protection hidden="1"/>
    </xf>
    <xf numFmtId="4" fontId="6" fillId="3" borderId="33" xfId="3" applyNumberFormat="1" applyFont="1" applyBorder="1" applyAlignment="1" applyProtection="1">
      <alignment wrapText="1"/>
      <protection hidden="1"/>
    </xf>
    <xf numFmtId="0" fontId="0" fillId="4" borderId="4" xfId="4" applyFont="1" applyBorder="1" applyAlignment="1" applyProtection="1">
      <alignment wrapText="1"/>
      <protection hidden="1"/>
    </xf>
    <xf numFmtId="0" fontId="0" fillId="6" borderId="84" xfId="0" applyFont="1" applyFill="1" applyBorder="1" applyAlignment="1" applyProtection="1">
      <alignment vertical="center" wrapText="1"/>
    </xf>
    <xf numFmtId="10" fontId="7" fillId="15" borderId="21" xfId="1" applyNumberFormat="1" applyFont="1" applyFill="1" applyBorder="1" applyAlignment="1" applyProtection="1">
      <alignment wrapText="1"/>
      <protection locked="0"/>
    </xf>
    <xf numFmtId="14" fontId="7" fillId="6" borderId="21" xfId="16" applyNumberFormat="1" applyBorder="1" applyAlignment="1" applyProtection="1">
      <alignment wrapText="1"/>
      <protection locked="0"/>
    </xf>
    <xf numFmtId="3" fontId="8" fillId="6" borderId="0" xfId="0" applyNumberFormat="1" applyFont="1" applyFill="1" applyBorder="1" applyAlignment="1" applyProtection="1">
      <alignment wrapText="1"/>
    </xf>
    <xf numFmtId="9" fontId="8" fillId="6" borderId="0" xfId="18" applyFont="1" applyFill="1" applyBorder="1" applyAlignment="1" applyProtection="1">
      <alignment horizontal="right" wrapText="1"/>
    </xf>
    <xf numFmtId="4" fontId="6" fillId="7" borderId="1" xfId="0" applyNumberFormat="1" applyFont="1" applyFill="1" applyBorder="1" applyAlignment="1" applyProtection="1">
      <alignment wrapText="1"/>
    </xf>
    <xf numFmtId="164" fontId="7" fillId="6" borderId="21" xfId="1" applyNumberFormat="1" applyFont="1" applyFill="1" applyBorder="1" applyAlignment="1" applyProtection="1">
      <alignment wrapText="1"/>
      <protection locked="0"/>
    </xf>
    <xf numFmtId="3" fontId="0" fillId="6" borderId="0" xfId="0" applyNumberFormat="1" applyFill="1" applyAlignment="1" applyProtection="1">
      <alignment wrapText="1"/>
      <protection hidden="1"/>
    </xf>
    <xf numFmtId="3" fontId="0" fillId="6" borderId="0" xfId="0" applyNumberFormat="1" applyFill="1" applyBorder="1" applyAlignment="1" applyProtection="1">
      <alignment wrapText="1"/>
      <protection hidden="1"/>
    </xf>
    <xf numFmtId="3" fontId="6" fillId="3" borderId="1" xfId="3" applyNumberFormat="1" applyBorder="1" applyAlignment="1" applyProtection="1"/>
    <xf numFmtId="3" fontId="0" fillId="6" borderId="0" xfId="0" applyNumberFormat="1" applyFont="1" applyFill="1" applyProtection="1">
      <protection hidden="1"/>
    </xf>
    <xf numFmtId="3" fontId="7" fillId="6" borderId="89" xfId="16" applyFont="1" applyBorder="1" applyAlignment="1" applyProtection="1">
      <alignment wrapText="1"/>
      <protection locked="0"/>
    </xf>
    <xf numFmtId="0" fontId="0" fillId="12" borderId="1" xfId="0" applyFill="1" applyBorder="1" applyProtection="1"/>
    <xf numFmtId="0" fontId="0" fillId="12" borderId="32" xfId="0" applyFill="1" applyBorder="1" applyProtection="1"/>
    <xf numFmtId="3" fontId="0" fillId="6" borderId="62" xfId="0" applyNumberFormat="1" applyFill="1" applyBorder="1" applyProtection="1"/>
    <xf numFmtId="0" fontId="0" fillId="6" borderId="62" xfId="0" applyFill="1" applyBorder="1" applyProtection="1"/>
    <xf numFmtId="3" fontId="14" fillId="7" borderId="18" xfId="3" applyNumberFormat="1" applyFont="1" applyFill="1" applyBorder="1" applyAlignment="1" applyProtection="1">
      <alignment wrapText="1"/>
      <protection hidden="1"/>
    </xf>
    <xf numFmtId="3" fontId="8" fillId="6" borderId="0" xfId="0" applyNumberFormat="1" applyFont="1" applyFill="1" applyProtection="1"/>
    <xf numFmtId="0" fontId="8" fillId="4" borderId="76" xfId="4" applyFont="1" applyBorder="1" applyAlignment="1" applyProtection="1">
      <alignment wrapText="1"/>
      <protection hidden="1"/>
    </xf>
    <xf numFmtId="0" fontId="8" fillId="4" borderId="31" xfId="4" applyFont="1" applyBorder="1" applyAlignment="1" applyProtection="1">
      <alignment wrapText="1"/>
      <protection hidden="1"/>
    </xf>
    <xf numFmtId="0" fontId="8" fillId="4" borderId="32" xfId="4" applyFont="1" applyBorder="1" applyAlignment="1" applyProtection="1">
      <alignment wrapText="1"/>
      <protection hidden="1"/>
    </xf>
    <xf numFmtId="3" fontId="14" fillId="7" borderId="32" xfId="3" applyNumberFormat="1" applyFont="1" applyFill="1" applyBorder="1" applyAlignment="1" applyProtection="1">
      <alignment wrapText="1"/>
      <protection hidden="1"/>
    </xf>
    <xf numFmtId="4" fontId="14" fillId="3" borderId="32" xfId="3" applyNumberFormat="1" applyFont="1" applyBorder="1" applyAlignment="1" applyProtection="1">
      <alignment wrapText="1"/>
      <protection hidden="1"/>
    </xf>
    <xf numFmtId="0" fontId="12" fillId="2" borderId="0" xfId="2" applyFont="1" applyAlignment="1" applyProtection="1">
      <protection hidden="1"/>
    </xf>
    <xf numFmtId="0" fontId="6" fillId="3" borderId="1" xfId="3" applyBorder="1" applyAlignment="1" applyProtection="1">
      <alignment horizontal="center" vertical="center" wrapText="1"/>
    </xf>
    <xf numFmtId="3" fontId="7" fillId="6" borderId="21" xfId="19" applyAlignment="1" applyProtection="1">
      <alignment horizontal="right"/>
      <protection locked="0"/>
    </xf>
    <xf numFmtId="0" fontId="0" fillId="6" borderId="0" xfId="0" applyFill="1"/>
    <xf numFmtId="0" fontId="34" fillId="6" borderId="0" xfId="0" applyFont="1" applyFill="1" applyAlignment="1" applyProtection="1">
      <alignment vertical="top" wrapText="1"/>
    </xf>
    <xf numFmtId="0" fontId="6" fillId="3" borderId="1" xfId="3" applyBorder="1" applyAlignment="1" applyProtection="1">
      <alignment horizontal="center" vertical="center" wrapText="1"/>
    </xf>
    <xf numFmtId="0" fontId="6" fillId="3" borderId="3" xfId="3" applyBorder="1" applyAlignment="1" applyProtection="1">
      <alignment horizontal="center" vertical="center" wrapText="1"/>
    </xf>
    <xf numFmtId="0" fontId="6" fillId="3" borderId="1" xfId="3" applyFont="1" applyBorder="1" applyAlignment="1" applyProtection="1">
      <alignment horizontal="center" vertical="center" wrapText="1"/>
    </xf>
    <xf numFmtId="3" fontId="6" fillId="3" borderId="1" xfId="3" applyNumberFormat="1" applyBorder="1" applyAlignment="1" applyProtection="1">
      <alignment horizontal="center" vertical="center" wrapText="1"/>
    </xf>
    <xf numFmtId="3" fontId="6" fillId="3" borderId="2" xfId="3" applyNumberFormat="1" applyBorder="1" applyAlignment="1" applyProtection="1">
      <alignment horizontal="center" vertical="center" wrapText="1"/>
    </xf>
    <xf numFmtId="3" fontId="6" fillId="3" borderId="7" xfId="3" applyNumberFormat="1" applyBorder="1" applyAlignment="1" applyProtection="1">
      <alignment horizontal="center" vertical="center"/>
    </xf>
    <xf numFmtId="0" fontId="34" fillId="6" borderId="0" xfId="0" applyFont="1" applyFill="1" applyAlignment="1" applyProtection="1">
      <alignment vertical="center" wrapText="1"/>
    </xf>
    <xf numFmtId="3" fontId="6" fillId="3" borderId="0" xfId="3" applyNumberFormat="1" applyBorder="1" applyAlignment="1" applyProtection="1">
      <alignment vertical="center" wrapText="1"/>
      <protection hidden="1"/>
    </xf>
    <xf numFmtId="0" fontId="7" fillId="6" borderId="0" xfId="0" applyFont="1" applyFill="1" applyAlignment="1" applyProtection="1">
      <alignment horizontal="center"/>
    </xf>
    <xf numFmtId="0" fontId="7" fillId="6" borderId="0" xfId="0" applyFont="1" applyFill="1" applyAlignment="1" applyProtection="1">
      <alignment horizontal="center" vertical="center" wrapText="1"/>
    </xf>
    <xf numFmtId="3" fontId="6" fillId="3" borderId="7" xfId="3" applyNumberFormat="1" applyBorder="1" applyAlignment="1" applyProtection="1">
      <alignment horizontal="center" vertical="center" wrapText="1"/>
    </xf>
    <xf numFmtId="0" fontId="13" fillId="6" borderId="0" xfId="0" applyFont="1" applyFill="1" applyAlignment="1" applyProtection="1">
      <alignment vertical="top" wrapText="1"/>
      <protection hidden="1"/>
    </xf>
    <xf numFmtId="0" fontId="7" fillId="6" borderId="0" xfId="0" applyFont="1" applyFill="1" applyProtection="1">
      <protection hidden="1"/>
    </xf>
    <xf numFmtId="0" fontId="6" fillId="6" borderId="0" xfId="0" applyFont="1" applyFill="1" applyBorder="1" applyProtection="1">
      <protection hidden="1"/>
    </xf>
    <xf numFmtId="0" fontId="6" fillId="6" borderId="0" xfId="0" applyFont="1" applyFill="1" applyProtection="1">
      <protection hidden="1"/>
    </xf>
    <xf numFmtId="0" fontId="6" fillId="3" borderId="1" xfId="3" applyBorder="1" applyAlignment="1" applyProtection="1">
      <alignment vertical="center" wrapText="1"/>
      <protection hidden="1"/>
    </xf>
    <xf numFmtId="0" fontId="6" fillId="3" borderId="1" xfId="3" applyBorder="1" applyAlignment="1" applyProtection="1">
      <alignment horizontal="center" vertical="center" wrapText="1"/>
      <protection hidden="1"/>
    </xf>
    <xf numFmtId="0" fontId="6" fillId="3" borderId="35" xfId="3" applyBorder="1" applyAlignment="1" applyProtection="1">
      <alignment horizontal="center" vertical="center" wrapText="1"/>
      <protection hidden="1"/>
    </xf>
    <xf numFmtId="0" fontId="6" fillId="6" borderId="0" xfId="5" applyFont="1" applyFill="1" applyBorder="1" applyAlignment="1" applyProtection="1">
      <alignment horizontal="center" vertical="center" wrapText="1"/>
      <protection hidden="1"/>
    </xf>
    <xf numFmtId="0" fontId="6" fillId="3" borderId="59" xfId="3" applyBorder="1" applyAlignment="1" applyProtection="1">
      <alignment vertical="center" wrapText="1"/>
    </xf>
    <xf numFmtId="0" fontId="7" fillId="6" borderId="62" xfId="0" applyFont="1" applyFill="1" applyBorder="1" applyAlignment="1" applyProtection="1">
      <alignment horizontal="center"/>
    </xf>
    <xf numFmtId="0" fontId="0" fillId="4" borderId="0" xfId="4" applyFont="1" applyAlignment="1" applyProtection="1"/>
    <xf numFmtId="0" fontId="0" fillId="17" borderId="0" xfId="4" applyFont="1" applyFill="1" applyAlignment="1" applyProtection="1"/>
    <xf numFmtId="0" fontId="5" fillId="3" borderId="0" xfId="3" applyFont="1" applyAlignment="1" applyProtection="1">
      <alignment vertical="top"/>
    </xf>
    <xf numFmtId="0" fontId="7" fillId="6" borderId="0" xfId="4" applyFill="1" applyBorder="1" applyAlignment="1" applyProtection="1">
      <alignment horizontal="center"/>
      <protection hidden="1"/>
    </xf>
    <xf numFmtId="14" fontId="7" fillId="6" borderId="21" xfId="19" applyNumberFormat="1" applyAlignment="1" applyProtection="1">
      <alignment horizontal="right"/>
      <protection locked="0"/>
    </xf>
    <xf numFmtId="0" fontId="6" fillId="3" borderId="1" xfId="3" applyBorder="1" applyAlignment="1" applyProtection="1">
      <alignment vertical="center"/>
    </xf>
    <xf numFmtId="3" fontId="6" fillId="3" borderId="0" xfId="3" applyNumberFormat="1" applyBorder="1" applyProtection="1"/>
    <xf numFmtId="0" fontId="6" fillId="3" borderId="1" xfId="3" applyBorder="1" applyAlignment="1" applyProtection="1">
      <alignment horizontal="center" vertical="center" wrapText="1"/>
    </xf>
    <xf numFmtId="0" fontId="6" fillId="3" borderId="3" xfId="3" applyBorder="1" applyAlignment="1" applyProtection="1">
      <alignment horizontal="center" vertical="center" wrapText="1"/>
    </xf>
    <xf numFmtId="0" fontId="12" fillId="2" borderId="0" xfId="2" applyFont="1" applyAlignment="1" applyProtection="1">
      <alignment wrapText="1"/>
    </xf>
    <xf numFmtId="0" fontId="7" fillId="6" borderId="0" xfId="0" applyFont="1" applyFill="1" applyBorder="1" applyProtection="1"/>
    <xf numFmtId="0" fontId="8" fillId="4" borderId="60" xfId="4" applyFont="1" applyBorder="1" applyAlignment="1" applyProtection="1">
      <alignment wrapText="1"/>
      <protection hidden="1"/>
    </xf>
    <xf numFmtId="0" fontId="7" fillId="6" borderId="0" xfId="0" applyFont="1" applyFill="1" applyBorder="1" applyAlignment="1" applyProtection="1">
      <alignment horizontal="left" wrapText="1"/>
      <protection hidden="1"/>
    </xf>
    <xf numFmtId="0" fontId="7" fillId="10" borderId="43" xfId="12" applyFont="1" applyFill="1" applyBorder="1" applyAlignment="1" applyProtection="1">
      <alignment horizontal="center" wrapText="1"/>
    </xf>
    <xf numFmtId="0" fontId="11" fillId="6" borderId="0" xfId="6" applyFill="1" applyAlignment="1" applyProtection="1">
      <alignment vertical="center"/>
    </xf>
    <xf numFmtId="0" fontId="7" fillId="6" borderId="0" xfId="0" applyFont="1" applyFill="1" applyAlignment="1" applyProtection="1">
      <alignment vertical="center" wrapText="1"/>
    </xf>
    <xf numFmtId="0" fontId="12" fillId="2" borderId="0" xfId="2" applyFont="1" applyAlignment="1" applyProtection="1">
      <alignment vertical="center"/>
    </xf>
    <xf numFmtId="0" fontId="10" fillId="2" borderId="0" xfId="2" applyFont="1" applyAlignment="1" applyProtection="1">
      <alignment vertical="center"/>
    </xf>
    <xf numFmtId="0" fontId="7" fillId="12" borderId="0" xfId="4" applyFont="1" applyFill="1" applyAlignment="1" applyProtection="1">
      <alignment vertical="center" wrapText="1"/>
      <protection hidden="1"/>
    </xf>
    <xf numFmtId="3" fontId="0" fillId="12" borderId="0" xfId="0" applyNumberFormat="1" applyFont="1" applyFill="1" applyBorder="1" applyAlignment="1" applyProtection="1">
      <alignment vertical="center" wrapText="1"/>
    </xf>
    <xf numFmtId="9" fontId="7" fillId="12" borderId="0" xfId="1" applyFont="1" applyFill="1" applyBorder="1" applyAlignment="1" applyProtection="1">
      <alignment horizontal="right" vertical="center" wrapText="1"/>
    </xf>
    <xf numFmtId="3" fontId="7" fillId="6" borderId="21" xfId="16" applyAlignment="1">
      <alignment vertical="center" wrapText="1"/>
      <protection locked="0"/>
    </xf>
    <xf numFmtId="3" fontId="7" fillId="8" borderId="0" xfId="17" applyAlignment="1">
      <alignment horizontal="right" vertical="center"/>
      <protection hidden="1"/>
    </xf>
    <xf numFmtId="0" fontId="7" fillId="6" borderId="0" xfId="12" applyFill="1" applyAlignment="1">
      <alignment vertical="center"/>
    </xf>
    <xf numFmtId="0" fontId="0" fillId="6" borderId="0" xfId="0" applyFont="1" applyFill="1" applyAlignment="1" applyProtection="1">
      <alignment vertical="center" wrapText="1"/>
      <protection hidden="1"/>
    </xf>
    <xf numFmtId="0" fontId="35" fillId="17" borderId="0" xfId="4" applyFont="1" applyFill="1" applyAlignment="1" applyProtection="1">
      <alignment vertical="center" wrapText="1"/>
      <protection hidden="1"/>
    </xf>
    <xf numFmtId="4" fontId="35" fillId="17" borderId="0" xfId="0" applyNumberFormat="1" applyFont="1" applyFill="1" applyAlignment="1" applyProtection="1">
      <alignment vertical="center"/>
    </xf>
    <xf numFmtId="9" fontId="35" fillId="17" borderId="0" xfId="1" applyFont="1" applyFill="1" applyBorder="1" applyAlignment="1" applyProtection="1">
      <alignment horizontal="right" vertical="center" wrapText="1"/>
    </xf>
    <xf numFmtId="3" fontId="7" fillId="12" borderId="0" xfId="0" applyNumberFormat="1" applyFont="1" applyFill="1" applyAlignment="1" applyProtection="1">
      <alignment vertical="center"/>
    </xf>
    <xf numFmtId="0" fontId="7" fillId="4" borderId="0" xfId="4" applyFont="1" applyAlignment="1" applyProtection="1">
      <alignment vertical="center" wrapText="1"/>
      <protection hidden="1"/>
    </xf>
    <xf numFmtId="4" fontId="7" fillId="6" borderId="0" xfId="0" applyNumberFormat="1" applyFont="1" applyFill="1" applyAlignment="1" applyProtection="1">
      <alignment vertical="center"/>
    </xf>
    <xf numFmtId="0" fontId="6" fillId="7" borderId="1" xfId="0" applyFont="1" applyFill="1" applyBorder="1" applyAlignment="1" applyProtection="1">
      <alignment vertical="center"/>
    </xf>
    <xf numFmtId="3" fontId="6" fillId="7" borderId="1" xfId="0" applyNumberFormat="1" applyFont="1" applyFill="1" applyBorder="1" applyAlignment="1" applyProtection="1">
      <alignment vertical="center"/>
    </xf>
    <xf numFmtId="0" fontId="34" fillId="6" borderId="0" xfId="0" applyFont="1" applyFill="1" applyAlignment="1" applyProtection="1">
      <alignment vertical="center"/>
    </xf>
    <xf numFmtId="0" fontId="6" fillId="3" borderId="55" xfId="3" applyBorder="1" applyAlignment="1" applyProtection="1">
      <alignment horizontal="center" vertical="center" wrapText="1"/>
    </xf>
    <xf numFmtId="0" fontId="7" fillId="17" borderId="0" xfId="4" applyFont="1" applyFill="1" applyAlignment="1" applyProtection="1">
      <alignment vertical="center" wrapText="1"/>
      <protection hidden="1"/>
    </xf>
    <xf numFmtId="4" fontId="7" fillId="17" borderId="0" xfId="0" applyNumberFormat="1" applyFont="1" applyFill="1" applyAlignment="1" applyProtection="1">
      <alignment vertical="center"/>
    </xf>
    <xf numFmtId="9" fontId="7" fillId="17" borderId="0" xfId="1" applyFont="1" applyFill="1" applyBorder="1" applyAlignment="1" applyProtection="1">
      <alignment horizontal="right" vertical="center" wrapText="1"/>
    </xf>
    <xf numFmtId="0" fontId="7" fillId="6" borderId="1" xfId="0" applyFont="1" applyFill="1" applyBorder="1" applyAlignment="1" applyProtection="1">
      <alignment horizontal="center"/>
    </xf>
    <xf numFmtId="0" fontId="23" fillId="6" borderId="0" xfId="0" applyFont="1" applyFill="1" applyAlignment="1" applyProtection="1">
      <alignment vertical="center" wrapText="1"/>
    </xf>
    <xf numFmtId="0" fontId="24" fillId="6" borderId="30" xfId="0" applyFont="1" applyFill="1" applyBorder="1" applyAlignment="1" applyProtection="1">
      <alignment vertical="center" wrapText="1"/>
    </xf>
    <xf numFmtId="0" fontId="25" fillId="6" borderId="0" xfId="0" applyFont="1" applyFill="1" applyAlignment="1" applyProtection="1">
      <alignment wrapText="1"/>
    </xf>
    <xf numFmtId="0" fontId="0" fillId="6" borderId="0" xfId="0" applyFont="1" applyFill="1" applyAlignment="1" applyProtection="1">
      <alignment wrapText="1"/>
    </xf>
    <xf numFmtId="0" fontId="0" fillId="4" borderId="18" xfId="4" applyFont="1" applyBorder="1" applyAlignment="1" applyProtection="1">
      <alignment vertical="center" wrapText="1"/>
    </xf>
    <xf numFmtId="3" fontId="7" fillId="6" borderId="0" xfId="4" applyNumberFormat="1" applyFill="1" applyBorder="1" applyAlignment="1" applyProtection="1">
      <alignment vertical="center" wrapText="1"/>
    </xf>
    <xf numFmtId="0" fontId="0" fillId="6" borderId="62" xfId="0" applyFill="1" applyBorder="1" applyAlignment="1" applyProtection="1">
      <alignment vertical="center"/>
    </xf>
    <xf numFmtId="3" fontId="0" fillId="6" borderId="0" xfId="0" applyNumberFormat="1" applyFont="1" applyFill="1" applyBorder="1" applyAlignment="1" applyProtection="1">
      <alignment horizontal="left" wrapText="1"/>
      <protection hidden="1"/>
    </xf>
    <xf numFmtId="0" fontId="7" fillId="6" borderId="33" xfId="0" applyFont="1" applyFill="1" applyBorder="1" applyAlignment="1" applyProtection="1">
      <alignment horizontal="left" wrapText="1"/>
      <protection hidden="1"/>
    </xf>
    <xf numFmtId="0" fontId="7" fillId="6" borderId="88" xfId="0" applyFont="1" applyFill="1" applyBorder="1" applyAlignment="1" applyProtection="1">
      <alignment wrapText="1"/>
    </xf>
    <xf numFmtId="0" fontId="7" fillId="6" borderId="86" xfId="12" applyFont="1" applyFill="1" applyBorder="1" applyAlignment="1">
      <alignment vertical="center" wrapText="1"/>
    </xf>
    <xf numFmtId="0" fontId="5" fillId="20" borderId="86" xfId="21" applyFont="1" applyFill="1" applyBorder="1" applyAlignment="1">
      <alignment horizontal="center" vertical="center" wrapText="1"/>
    </xf>
    <xf numFmtId="0" fontId="7" fillId="6" borderId="86" xfId="12" applyFont="1" applyFill="1" applyBorder="1" applyAlignment="1">
      <alignment wrapText="1"/>
    </xf>
    <xf numFmtId="0" fontId="7" fillId="6" borderId="87" xfId="12" applyFont="1" applyFill="1" applyBorder="1" applyAlignment="1">
      <alignment wrapText="1"/>
    </xf>
    <xf numFmtId="0" fontId="0" fillId="6" borderId="87" xfId="0" applyFill="1" applyBorder="1" applyAlignment="1" applyProtection="1">
      <alignment wrapText="1"/>
    </xf>
    <xf numFmtId="0" fontId="0" fillId="6" borderId="84" xfId="0" applyFont="1" applyFill="1" applyBorder="1" applyAlignment="1" applyProtection="1">
      <alignment vertical="center" wrapText="1"/>
    </xf>
    <xf numFmtId="0" fontId="7" fillId="4" borderId="0" xfId="4" applyBorder="1" applyAlignment="1" applyProtection="1">
      <alignment horizontal="center"/>
    </xf>
    <xf numFmtId="0" fontId="7" fillId="4" borderId="13" xfId="4" applyBorder="1" applyAlignment="1" applyProtection="1">
      <alignment horizontal="center"/>
    </xf>
    <xf numFmtId="0" fontId="7" fillId="4" borderId="20" xfId="4" applyBorder="1" applyAlignment="1" applyProtection="1">
      <alignment horizontal="center"/>
    </xf>
    <xf numFmtId="0" fontId="7" fillId="4" borderId="10" xfId="4" applyBorder="1" applyAlignment="1" applyProtection="1">
      <alignment horizontal="center"/>
    </xf>
    <xf numFmtId="0" fontId="5" fillId="2" borderId="0" xfId="2" applyAlignment="1" applyProtection="1">
      <alignment horizontal="center" wrapText="1"/>
    </xf>
    <xf numFmtId="0" fontId="5" fillId="2" borderId="0" xfId="2" applyAlignment="1" applyProtection="1">
      <alignment horizontal="center" wrapText="1"/>
      <protection hidden="1"/>
    </xf>
    <xf numFmtId="0" fontId="5" fillId="2" borderId="8" xfId="2" applyBorder="1" applyAlignment="1" applyProtection="1">
      <alignment horizontal="left" wrapText="1"/>
    </xf>
    <xf numFmtId="0" fontId="5" fillId="2" borderId="11" xfId="2" applyBorder="1" applyAlignment="1" applyProtection="1">
      <alignment horizontal="left" wrapText="1"/>
    </xf>
    <xf numFmtId="0" fontId="5" fillId="2" borderId="9" xfId="2" applyBorder="1" applyAlignment="1" applyProtection="1">
      <alignment horizontal="left" wrapText="1"/>
    </xf>
    <xf numFmtId="0" fontId="0" fillId="6" borderId="0" xfId="0" applyFill="1"/>
    <xf numFmtId="0" fontId="0" fillId="6" borderId="84" xfId="0" applyFont="1" applyFill="1" applyBorder="1" applyAlignment="1" applyProtection="1">
      <alignment wrapText="1"/>
    </xf>
    <xf numFmtId="0" fontId="0" fillId="6" borderId="15" xfId="2" applyFont="1" applyFill="1" applyBorder="1" applyAlignment="1" applyProtection="1">
      <alignment horizontal="left" wrapText="1"/>
      <protection hidden="1"/>
    </xf>
    <xf numFmtId="0" fontId="0" fillId="6" borderId="16" xfId="2" applyFont="1" applyFill="1" applyBorder="1" applyAlignment="1" applyProtection="1">
      <alignment horizontal="left" wrapText="1"/>
      <protection hidden="1"/>
    </xf>
    <xf numFmtId="0" fontId="8" fillId="6" borderId="17" xfId="2" applyFont="1" applyFill="1" applyBorder="1" applyAlignment="1" applyProtection="1">
      <alignment horizontal="left" wrapText="1"/>
      <protection hidden="1"/>
    </xf>
    <xf numFmtId="0" fontId="47" fillId="6" borderId="93" xfId="2" applyFont="1" applyFill="1" applyBorder="1" applyAlignment="1" applyProtection="1">
      <alignment horizontal="left" wrapText="1"/>
      <protection hidden="1"/>
    </xf>
    <xf numFmtId="0" fontId="47" fillId="6" borderId="94" xfId="2" applyFont="1" applyFill="1" applyBorder="1" applyAlignment="1" applyProtection="1">
      <alignment horizontal="left" wrapText="1"/>
      <protection hidden="1"/>
    </xf>
    <xf numFmtId="0" fontId="47" fillId="6" borderId="95" xfId="2" applyFont="1" applyFill="1" applyBorder="1" applyAlignment="1" applyProtection="1">
      <alignment horizontal="left" wrapText="1"/>
      <protection hidden="1"/>
    </xf>
    <xf numFmtId="4" fontId="39" fillId="6" borderId="15" xfId="3" applyNumberFormat="1" applyFont="1" applyFill="1" applyBorder="1" applyAlignment="1" applyProtection="1">
      <alignment horizontal="center" vertical="center" wrapText="1"/>
    </xf>
    <xf numFmtId="4" fontId="39" fillId="6" borderId="16" xfId="3" applyNumberFormat="1" applyFont="1" applyFill="1" applyBorder="1" applyAlignment="1" applyProtection="1">
      <alignment horizontal="center" vertical="center" wrapText="1"/>
    </xf>
    <xf numFmtId="4" fontId="39" fillId="6" borderId="17" xfId="3" applyNumberFormat="1" applyFont="1" applyFill="1" applyBorder="1" applyAlignment="1" applyProtection="1">
      <alignment horizontal="center" vertical="center" wrapText="1"/>
    </xf>
    <xf numFmtId="0" fontId="34" fillId="6" borderId="0" xfId="0" applyFont="1" applyFill="1" applyAlignment="1" applyProtection="1">
      <alignment horizontal="left" vertical="center" wrapText="1"/>
    </xf>
    <xf numFmtId="0" fontId="6" fillId="3" borderId="1" xfId="3" applyBorder="1" applyAlignment="1" applyProtection="1">
      <alignment horizontal="center"/>
    </xf>
    <xf numFmtId="0" fontId="6" fillId="3" borderId="32" xfId="3" applyBorder="1" applyAlignment="1" applyProtection="1">
      <alignment horizontal="center"/>
    </xf>
    <xf numFmtId="0" fontId="0" fillId="4" borderId="0" xfId="4" applyFont="1" applyBorder="1" applyAlignment="1" applyProtection="1">
      <alignment horizontal="center" vertical="center" wrapText="1"/>
    </xf>
    <xf numFmtId="0" fontId="7" fillId="4" borderId="0" xfId="4" applyBorder="1" applyAlignment="1" applyProtection="1">
      <alignment horizontal="center" vertical="center" wrapText="1"/>
    </xf>
    <xf numFmtId="0" fontId="6" fillId="3" borderId="32" xfId="3" applyBorder="1" applyAlignment="1" applyProtection="1">
      <alignment horizontal="center" wrapText="1"/>
    </xf>
    <xf numFmtId="0" fontId="6" fillId="3" borderId="6" xfId="3" applyBorder="1" applyAlignment="1" applyProtection="1">
      <alignment horizontal="center" wrapText="1"/>
    </xf>
    <xf numFmtId="0" fontId="34" fillId="6" borderId="0" xfId="0" applyFont="1" applyFill="1" applyAlignment="1" applyProtection="1">
      <alignment vertical="top" wrapText="1"/>
    </xf>
    <xf numFmtId="0" fontId="0" fillId="4" borderId="1" xfId="4" applyFont="1" applyBorder="1" applyAlignment="1" applyProtection="1">
      <alignment horizontal="center" vertical="center" wrapText="1"/>
    </xf>
    <xf numFmtId="0" fontId="7" fillId="4" borderId="1" xfId="4" applyBorder="1" applyAlignment="1" applyProtection="1">
      <alignment horizontal="center" vertical="center" wrapText="1"/>
    </xf>
    <xf numFmtId="0" fontId="6" fillId="3" borderId="59" xfId="3" applyBorder="1" applyAlignment="1" applyProtection="1">
      <alignment horizontal="center" vertical="center" wrapText="1"/>
    </xf>
    <xf numFmtId="0" fontId="6" fillId="3" borderId="1" xfId="3" applyBorder="1" applyAlignment="1" applyProtection="1">
      <alignment horizontal="center" vertical="center" wrapText="1"/>
    </xf>
    <xf numFmtId="0" fontId="6" fillId="3" borderId="2" xfId="3" applyBorder="1" applyAlignment="1" applyProtection="1">
      <alignment horizontal="center" vertical="center" wrapText="1"/>
    </xf>
    <xf numFmtId="0" fontId="6" fillId="3" borderId="7" xfId="3" applyBorder="1" applyAlignment="1" applyProtection="1">
      <alignment horizontal="center" vertical="center" wrapText="1"/>
    </xf>
    <xf numFmtId="0" fontId="6" fillId="3" borderId="3" xfId="3" applyBorder="1" applyAlignment="1" applyProtection="1">
      <alignment horizontal="center" vertical="center" wrapText="1"/>
    </xf>
    <xf numFmtId="0" fontId="6" fillId="3" borderId="59" xfId="3" applyBorder="1" applyAlignment="1" applyProtection="1">
      <alignment horizontal="center"/>
    </xf>
    <xf numFmtId="3" fontId="0" fillId="6" borderId="72" xfId="16" applyFont="1" applyBorder="1" applyAlignment="1" applyProtection="1">
      <alignment horizontal="left" vertical="top" wrapText="1"/>
      <protection locked="0"/>
    </xf>
    <xf numFmtId="3" fontId="0" fillId="6" borderId="27" xfId="16" applyFont="1" applyBorder="1" applyAlignment="1" applyProtection="1">
      <alignment horizontal="left" vertical="top" wrapText="1"/>
      <protection locked="0"/>
    </xf>
    <xf numFmtId="3" fontId="0" fillId="6" borderId="73" xfId="16" applyFont="1" applyBorder="1" applyAlignment="1" applyProtection="1">
      <alignment horizontal="left" vertical="top" wrapText="1"/>
      <protection locked="0"/>
    </xf>
    <xf numFmtId="0" fontId="6" fillId="3" borderId="1" xfId="3" applyFont="1" applyBorder="1" applyAlignment="1" applyProtection="1">
      <alignment horizontal="center" vertical="center" wrapText="1"/>
    </xf>
    <xf numFmtId="0" fontId="6" fillId="3" borderId="2" xfId="3" applyFont="1" applyBorder="1" applyAlignment="1" applyProtection="1">
      <alignment horizontal="center" vertical="center" wrapText="1"/>
    </xf>
    <xf numFmtId="0" fontId="6" fillId="3" borderId="32" xfId="3" applyBorder="1" applyAlignment="1" applyProtection="1">
      <alignment horizontal="center" vertical="center"/>
    </xf>
    <xf numFmtId="0" fontId="6" fillId="3" borderId="33" xfId="3" applyBorder="1" applyAlignment="1" applyProtection="1">
      <alignment horizontal="center" vertical="center"/>
    </xf>
    <xf numFmtId="0" fontId="6" fillId="3" borderId="59" xfId="3" applyBorder="1" applyAlignment="1" applyProtection="1">
      <alignment horizontal="center" vertical="center"/>
    </xf>
    <xf numFmtId="0" fontId="11" fillId="6" borderId="57" xfId="6" applyFill="1" applyBorder="1" applyAlignment="1" applyProtection="1">
      <alignment horizontal="center" vertical="center"/>
    </xf>
    <xf numFmtId="0" fontId="11" fillId="6" borderId="58" xfId="6" applyFill="1" applyBorder="1" applyAlignment="1" applyProtection="1">
      <alignment horizontal="center" vertical="center"/>
    </xf>
    <xf numFmtId="0" fontId="11" fillId="6" borderId="56" xfId="6" applyFill="1" applyBorder="1" applyAlignment="1" applyProtection="1">
      <alignment horizontal="center" vertical="center"/>
    </xf>
    <xf numFmtId="0" fontId="6" fillId="3" borderId="18" xfId="3" applyBorder="1" applyAlignment="1" applyProtection="1">
      <alignment horizontal="center" wrapText="1"/>
    </xf>
    <xf numFmtId="0" fontId="6" fillId="3" borderId="0" xfId="3" applyBorder="1" applyAlignment="1" applyProtection="1">
      <alignment horizontal="center" wrapText="1"/>
    </xf>
    <xf numFmtId="0" fontId="11" fillId="6" borderId="57" xfId="6" quotePrefix="1" applyFill="1" applyBorder="1" applyAlignment="1" applyProtection="1">
      <alignment horizontal="center" vertical="center"/>
    </xf>
    <xf numFmtId="0" fontId="11" fillId="6" borderId="58" xfId="6" quotePrefix="1" applyFill="1" applyBorder="1" applyAlignment="1" applyProtection="1">
      <alignment horizontal="center" vertical="center"/>
    </xf>
    <xf numFmtId="0" fontId="11" fillId="6" borderId="56" xfId="6" quotePrefix="1" applyFill="1" applyBorder="1" applyAlignment="1" applyProtection="1">
      <alignment horizontal="center" vertical="center"/>
    </xf>
    <xf numFmtId="3" fontId="0" fillId="6" borderId="75" xfId="16" applyFont="1" applyBorder="1" applyAlignment="1" applyProtection="1">
      <alignment horizontal="left" wrapText="1"/>
      <protection locked="0"/>
    </xf>
    <xf numFmtId="3" fontId="7" fillId="6" borderId="73" xfId="16" applyBorder="1" applyAlignment="1" applyProtection="1">
      <alignment horizontal="left" wrapText="1"/>
      <protection locked="0"/>
    </xf>
    <xf numFmtId="3" fontId="0" fillId="6" borderId="80" xfId="16" applyFont="1" applyBorder="1" applyAlignment="1" applyProtection="1">
      <alignment horizontal="left" wrapText="1"/>
      <protection locked="0"/>
    </xf>
    <xf numFmtId="3" fontId="7" fillId="6" borderId="81" xfId="16" applyBorder="1" applyAlignment="1" applyProtection="1">
      <alignment horizontal="left" wrapText="1"/>
      <protection locked="0"/>
    </xf>
    <xf numFmtId="0" fontId="6" fillId="3" borderId="32" xfId="3" applyFont="1" applyBorder="1" applyAlignment="1" applyProtection="1">
      <alignment horizontal="left" wrapText="1"/>
    </xf>
    <xf numFmtId="0" fontId="6" fillId="3" borderId="59" xfId="3" applyFont="1" applyBorder="1" applyAlignment="1" applyProtection="1">
      <alignment horizontal="left" wrapText="1"/>
    </xf>
    <xf numFmtId="0" fontId="6" fillId="3" borderId="32" xfId="3" applyFont="1" applyBorder="1" applyAlignment="1" applyProtection="1">
      <alignment horizontal="left"/>
    </xf>
    <xf numFmtId="0" fontId="6" fillId="3" borderId="59" xfId="3" applyFont="1" applyBorder="1" applyAlignment="1" applyProtection="1">
      <alignment horizontal="left"/>
    </xf>
    <xf numFmtId="0" fontId="0" fillId="4" borderId="5" xfId="14" applyFont="1" applyBorder="1" applyAlignment="1" applyProtection="1">
      <alignment horizontal="left"/>
    </xf>
    <xf numFmtId="0" fontId="7" fillId="4" borderId="61" xfId="14" applyBorder="1" applyAlignment="1" applyProtection="1">
      <alignment horizontal="left"/>
    </xf>
    <xf numFmtId="0" fontId="0" fillId="4" borderId="62" xfId="14" applyFont="1" applyBorder="1" applyAlignment="1" applyProtection="1">
      <alignment horizontal="left"/>
    </xf>
    <xf numFmtId="0" fontId="7" fillId="4" borderId="63" xfId="14" applyBorder="1" applyAlignment="1" applyProtection="1">
      <alignment horizontal="left"/>
    </xf>
    <xf numFmtId="3" fontId="7" fillId="6" borderId="75" xfId="16" applyBorder="1" applyAlignment="1" applyProtection="1">
      <alignment horizontal="left" wrapText="1"/>
      <protection locked="0"/>
    </xf>
    <xf numFmtId="3" fontId="0" fillId="6" borderId="78" xfId="16" applyFont="1" applyBorder="1" applyAlignment="1" applyProtection="1">
      <alignment horizontal="left" wrapText="1"/>
      <protection locked="0"/>
    </xf>
    <xf numFmtId="3" fontId="7" fillId="6" borderId="79" xfId="16" applyBorder="1" applyAlignment="1" applyProtection="1">
      <alignment horizontal="left" wrapText="1"/>
      <protection locked="0"/>
    </xf>
    <xf numFmtId="0" fontId="6" fillId="3" borderId="1" xfId="3" applyFont="1" applyBorder="1" applyAlignment="1" applyProtection="1">
      <alignment horizontal="center" vertical="center"/>
    </xf>
    <xf numFmtId="0" fontId="7" fillId="4" borderId="0" xfId="4" applyFont="1" applyAlignment="1" applyProtection="1"/>
    <xf numFmtId="3" fontId="7" fillId="14" borderId="75" xfId="16" applyFill="1" applyBorder="1" applyAlignment="1" applyProtection="1">
      <alignment horizontal="left" wrapText="1"/>
      <protection locked="0"/>
    </xf>
    <xf numFmtId="3" fontId="7" fillId="14" borderId="73" xfId="16" applyFill="1" applyBorder="1" applyAlignment="1" applyProtection="1">
      <alignment horizontal="left" wrapText="1"/>
      <protection locked="0"/>
    </xf>
    <xf numFmtId="0" fontId="7" fillId="4" borderId="0" xfId="4" applyFont="1" applyAlignment="1" applyProtection="1">
      <alignment horizontal="left"/>
    </xf>
    <xf numFmtId="3" fontId="6" fillId="3" borderId="59" xfId="3" applyNumberFormat="1" applyFont="1" applyBorder="1" applyAlignment="1" applyProtection="1">
      <alignment horizontal="left"/>
    </xf>
    <xf numFmtId="0" fontId="0" fillId="6" borderId="0" xfId="0" applyFont="1" applyFill="1" applyBorder="1" applyAlignment="1" applyProtection="1">
      <alignment horizontal="left"/>
    </xf>
    <xf numFmtId="0" fontId="7" fillId="6" borderId="0" xfId="0" applyFont="1" applyFill="1" applyBorder="1" applyAlignment="1" applyProtection="1">
      <alignment horizontal="left"/>
    </xf>
    <xf numFmtId="0" fontId="7" fillId="6" borderId="0" xfId="0" applyFont="1" applyFill="1" applyBorder="1" applyAlignment="1">
      <alignment horizontal="left" wrapText="1"/>
    </xf>
    <xf numFmtId="0" fontId="7" fillId="6" borderId="0" xfId="0" applyFont="1" applyFill="1" applyAlignment="1">
      <alignment horizontal="left" wrapText="1"/>
    </xf>
    <xf numFmtId="0" fontId="0" fillId="6" borderId="0" xfId="0" applyFont="1" applyFill="1" applyBorder="1" applyAlignment="1">
      <alignment horizontal="left" vertical="center" wrapText="1"/>
    </xf>
    <xf numFmtId="0" fontId="7" fillId="6" borderId="0" xfId="0" applyFont="1" applyFill="1" applyBorder="1" applyAlignment="1">
      <alignment horizontal="left" vertical="center" wrapText="1"/>
    </xf>
    <xf numFmtId="4" fontId="9" fillId="6" borderId="0" xfId="0" applyNumberFormat="1" applyFont="1" applyFill="1" applyAlignment="1" applyProtection="1">
      <alignment horizontal="left" vertical="center" wrapText="1"/>
    </xf>
    <xf numFmtId="0" fontId="33" fillId="2" borderId="0" xfId="2" applyFont="1" applyAlignment="1" applyProtection="1">
      <alignment horizontal="left" vertical="top" wrapText="1"/>
    </xf>
    <xf numFmtId="4" fontId="34" fillId="6" borderId="32" xfId="0" applyNumberFormat="1" applyFont="1" applyFill="1" applyBorder="1" applyAlignment="1" applyProtection="1">
      <alignment horizontal="left" vertical="center" wrapText="1"/>
    </xf>
    <xf numFmtId="4" fontId="34" fillId="6" borderId="59" xfId="0" applyNumberFormat="1" applyFont="1" applyFill="1" applyBorder="1" applyAlignment="1" applyProtection="1">
      <alignment horizontal="left" vertical="center" wrapText="1"/>
    </xf>
    <xf numFmtId="0" fontId="7" fillId="4" borderId="2" xfId="4" applyBorder="1" applyAlignment="1" applyProtection="1">
      <alignment horizontal="center" vertical="center" wrapText="1"/>
    </xf>
    <xf numFmtId="4" fontId="34" fillId="6" borderId="33" xfId="0" applyNumberFormat="1" applyFont="1" applyFill="1" applyBorder="1" applyAlignment="1" applyProtection="1">
      <alignment horizontal="left" vertical="center" wrapText="1"/>
    </xf>
    <xf numFmtId="0" fontId="7" fillId="4" borderId="32" xfId="4" applyBorder="1" applyAlignment="1" applyProtection="1">
      <alignment horizontal="center" vertical="center" wrapText="1"/>
    </xf>
    <xf numFmtId="0" fontId="7" fillId="4" borderId="33" xfId="4" applyBorder="1" applyAlignment="1" applyProtection="1">
      <alignment horizontal="center" vertical="center" wrapText="1"/>
    </xf>
    <xf numFmtId="0" fontId="7" fillId="4" borderId="59" xfId="4" applyBorder="1" applyAlignment="1" applyProtection="1">
      <alignment horizontal="center" vertical="center" wrapText="1"/>
    </xf>
    <xf numFmtId="0" fontId="6" fillId="3" borderId="3" xfId="3" applyBorder="1" applyAlignment="1" applyProtection="1">
      <alignment horizontal="center" vertical="center"/>
    </xf>
    <xf numFmtId="0" fontId="6" fillId="3" borderId="5" xfId="3" applyBorder="1" applyAlignment="1" applyProtection="1">
      <alignment horizontal="center" vertical="center"/>
    </xf>
    <xf numFmtId="0" fontId="34" fillId="6" borderId="0" xfId="0" applyFont="1" applyFill="1" applyAlignment="1" applyProtection="1">
      <alignment vertical="center" wrapText="1"/>
    </xf>
    <xf numFmtId="0" fontId="6" fillId="3" borderId="64" xfId="3" applyBorder="1" applyAlignment="1" applyProtection="1">
      <alignment horizontal="center" wrapText="1"/>
    </xf>
    <xf numFmtId="0" fontId="6" fillId="3" borderId="65" xfId="3" applyBorder="1" applyAlignment="1" applyProtection="1">
      <alignment horizontal="center" wrapText="1"/>
    </xf>
    <xf numFmtId="0" fontId="6" fillId="3" borderId="67" xfId="3" applyBorder="1" applyAlignment="1" applyProtection="1">
      <alignment horizontal="center" wrapText="1"/>
    </xf>
    <xf numFmtId="3" fontId="0" fillId="6" borderId="21" xfId="16" applyFont="1" applyAlignment="1" applyProtection="1">
      <alignment horizontal="left" vertical="top" wrapText="1"/>
      <protection locked="0"/>
    </xf>
    <xf numFmtId="3" fontId="7" fillId="6" borderId="21" xfId="16" applyAlignment="1" applyProtection="1">
      <alignment horizontal="left" vertical="top" wrapText="1"/>
      <protection locked="0"/>
    </xf>
    <xf numFmtId="3" fontId="0" fillId="6" borderId="21" xfId="16" applyFont="1" applyAlignment="1" applyProtection="1">
      <alignment horizontal="left" vertical="center" wrapText="1"/>
      <protection locked="0"/>
    </xf>
    <xf numFmtId="3" fontId="7" fillId="6" borderId="21" xfId="16" applyAlignment="1" applyProtection="1">
      <alignment horizontal="left" vertical="center" wrapText="1"/>
      <protection locked="0"/>
    </xf>
    <xf numFmtId="0" fontId="6" fillId="3" borderId="64" xfId="3" applyBorder="1" applyAlignment="1" applyProtection="1">
      <alignment horizontal="center" vertical="center" wrapText="1"/>
    </xf>
    <xf numFmtId="0" fontId="6" fillId="3" borderId="65" xfId="3" applyBorder="1" applyAlignment="1" applyProtection="1">
      <alignment horizontal="center" vertical="center" wrapText="1"/>
    </xf>
    <xf numFmtId="0" fontId="6" fillId="3" borderId="67" xfId="3" applyBorder="1" applyAlignment="1" applyProtection="1">
      <alignment horizontal="center" vertical="center" wrapText="1"/>
    </xf>
    <xf numFmtId="0" fontId="6" fillId="3" borderId="66" xfId="3" applyBorder="1" applyAlignment="1" applyProtection="1">
      <alignment horizontal="center" vertical="center"/>
    </xf>
    <xf numFmtId="0" fontId="6" fillId="3" borderId="61" xfId="3" applyBorder="1" applyAlignment="1" applyProtection="1">
      <alignment horizontal="center" vertical="center"/>
    </xf>
    <xf numFmtId="0" fontId="7" fillId="17" borderId="66" xfId="4" applyFill="1" applyBorder="1" applyAlignment="1" applyProtection="1">
      <alignment vertical="top" wrapText="1"/>
    </xf>
    <xf numFmtId="3" fontId="0" fillId="6" borderId="23" xfId="16" applyFont="1" applyBorder="1" applyAlignment="1" applyProtection="1">
      <alignment horizontal="left" vertical="top" wrapText="1"/>
      <protection locked="0"/>
    </xf>
    <xf numFmtId="3" fontId="7" fillId="6" borderId="23" xfId="16" applyBorder="1" applyAlignment="1" applyProtection="1">
      <alignment horizontal="left" vertical="top" wrapText="1"/>
      <protection locked="0"/>
    </xf>
    <xf numFmtId="0" fontId="6" fillId="3" borderId="15" xfId="3" applyBorder="1" applyAlignment="1" applyProtection="1">
      <alignment horizontal="center" wrapText="1"/>
    </xf>
    <xf numFmtId="0" fontId="6" fillId="3" borderId="16" xfId="3" applyBorder="1" applyAlignment="1" applyProtection="1">
      <alignment horizontal="center" wrapText="1"/>
    </xf>
    <xf numFmtId="3" fontId="0" fillId="6" borderId="23" xfId="19" applyFont="1" applyBorder="1" applyAlignment="1" applyProtection="1">
      <alignment horizontal="left" vertical="top" wrapText="1"/>
      <protection locked="0"/>
    </xf>
    <xf numFmtId="3" fontId="7" fillId="6" borderId="23" xfId="19" applyBorder="1" applyAlignment="1" applyProtection="1">
      <alignment horizontal="left" vertical="top" wrapText="1"/>
      <protection locked="0"/>
    </xf>
    <xf numFmtId="0" fontId="12" fillId="2" borderId="0" xfId="2" applyFont="1" applyAlignment="1" applyProtection="1">
      <alignment horizontal="left" vertical="center" wrapText="1"/>
    </xf>
    <xf numFmtId="0" fontId="7" fillId="4" borderId="0" xfId="4" applyAlignment="1" applyProtection="1">
      <alignment horizontal="left"/>
    </xf>
    <xf numFmtId="0" fontId="0" fillId="17" borderId="32" xfId="4" applyFont="1" applyFill="1" applyBorder="1" applyAlignment="1" applyProtection="1">
      <alignment horizontal="center" vertical="top" wrapText="1"/>
      <protection hidden="1"/>
    </xf>
    <xf numFmtId="0" fontId="0" fillId="17" borderId="33" xfId="4" applyFont="1" applyFill="1" applyBorder="1" applyAlignment="1" applyProtection="1">
      <alignment horizontal="center" vertical="top" wrapText="1"/>
      <protection hidden="1"/>
    </xf>
    <xf numFmtId="0" fontId="0" fillId="17" borderId="59" xfId="4" applyFont="1" applyFill="1" applyBorder="1" applyAlignment="1" applyProtection="1">
      <alignment horizontal="center" vertical="top" wrapText="1"/>
      <protection hidden="1"/>
    </xf>
    <xf numFmtId="0" fontId="34" fillId="6" borderId="0" xfId="0" applyFont="1" applyFill="1" applyAlignment="1" applyProtection="1">
      <alignment horizontal="left" vertical="top" wrapText="1"/>
    </xf>
    <xf numFmtId="0" fontId="12" fillId="2" borderId="0" xfId="2" applyFont="1" applyAlignment="1" applyProtection="1">
      <alignment horizontal="left" wrapText="1"/>
    </xf>
    <xf numFmtId="0" fontId="12" fillId="2" borderId="0" xfId="2" applyFont="1" applyAlignment="1" applyProtection="1">
      <alignment wrapText="1"/>
    </xf>
    <xf numFmtId="0" fontId="33" fillId="2" borderId="0" xfId="2" applyFont="1" applyAlignment="1" applyProtection="1">
      <alignment horizontal="left" wrapText="1"/>
    </xf>
    <xf numFmtId="0" fontId="6" fillId="5" borderId="0" xfId="5" applyFont="1" applyAlignment="1" applyProtection="1">
      <alignment horizontal="center" vertical="center" textRotation="90"/>
    </xf>
    <xf numFmtId="3" fontId="6" fillId="3" borderId="1" xfId="3" applyNumberFormat="1" applyBorder="1" applyAlignment="1" applyProtection="1">
      <alignment horizontal="center" vertical="center" wrapText="1"/>
    </xf>
    <xf numFmtId="3" fontId="6" fillId="3" borderId="32" xfId="3" applyNumberFormat="1" applyBorder="1" applyAlignment="1" applyProtection="1">
      <alignment horizontal="center" vertical="center" wrapText="1"/>
    </xf>
    <xf numFmtId="3" fontId="6" fillId="3" borderId="33" xfId="3" applyNumberFormat="1" applyBorder="1" applyAlignment="1" applyProtection="1">
      <alignment horizontal="center" vertical="center" wrapText="1"/>
    </xf>
    <xf numFmtId="3" fontId="6" fillId="3" borderId="59" xfId="3" applyNumberFormat="1" applyBorder="1" applyAlignment="1" applyProtection="1">
      <alignment horizontal="center" vertical="center" wrapText="1"/>
    </xf>
    <xf numFmtId="0" fontId="5" fillId="5" borderId="0" xfId="5" applyAlignment="1" applyProtection="1">
      <alignment horizontal="center" vertical="center" textRotation="90"/>
    </xf>
    <xf numFmtId="0" fontId="7" fillId="17" borderId="0" xfId="4" applyFill="1" applyAlignment="1" applyProtection="1">
      <alignment horizontal="center"/>
    </xf>
    <xf numFmtId="0" fontId="0" fillId="17" borderId="0" xfId="4" applyFont="1" applyFill="1" applyAlignment="1" applyProtection="1">
      <alignment horizontal="center"/>
    </xf>
    <xf numFmtId="0" fontId="43" fillId="6" borderId="0" xfId="12" applyFont="1" applyFill="1" applyAlignment="1" applyProtection="1">
      <alignment horizontal="center"/>
    </xf>
    <xf numFmtId="0" fontId="7" fillId="4" borderId="0" xfId="14" applyFont="1" applyAlignment="1" applyProtection="1">
      <alignment horizontal="center" wrapText="1"/>
    </xf>
    <xf numFmtId="0" fontId="7" fillId="17" borderId="0" xfId="14" applyFont="1" applyFill="1" applyAlignment="1" applyProtection="1">
      <alignment horizontal="center" wrapText="1"/>
    </xf>
    <xf numFmtId="0" fontId="35" fillId="10" borderId="41" xfId="12" applyFont="1" applyFill="1" applyBorder="1" applyAlignment="1" applyProtection="1">
      <alignment horizontal="center"/>
    </xf>
    <xf numFmtId="0" fontId="35" fillId="10" borderId="43" xfId="12" applyFont="1" applyFill="1" applyBorder="1" applyAlignment="1" applyProtection="1">
      <alignment horizontal="center"/>
    </xf>
    <xf numFmtId="0" fontId="7" fillId="10" borderId="41" xfId="12" applyFont="1" applyFill="1" applyBorder="1" applyAlignment="1" applyProtection="1">
      <alignment horizontal="center"/>
    </xf>
    <xf numFmtId="0" fontId="7" fillId="10" borderId="42" xfId="12" applyFont="1" applyFill="1" applyBorder="1" applyAlignment="1" applyProtection="1">
      <alignment horizontal="center"/>
    </xf>
    <xf numFmtId="0" fontId="7" fillId="10" borderId="43" xfId="12" applyFont="1" applyFill="1" applyBorder="1" applyAlignment="1" applyProtection="1">
      <alignment horizontal="center"/>
    </xf>
    <xf numFmtId="0" fontId="36" fillId="6" borderId="0" xfId="12" applyFont="1" applyFill="1" applyBorder="1" applyAlignment="1" applyProtection="1">
      <alignment horizontal="center"/>
    </xf>
    <xf numFmtId="3" fontId="11" fillId="6" borderId="37" xfId="6" quotePrefix="1" applyNumberFormat="1" applyFill="1" applyBorder="1" applyAlignment="1" applyProtection="1">
      <alignment horizontal="center" vertical="center"/>
    </xf>
    <xf numFmtId="3" fontId="11" fillId="6" borderId="38" xfId="6" applyNumberFormat="1" applyFill="1" applyBorder="1" applyAlignment="1" applyProtection="1">
      <alignment horizontal="center" vertical="center"/>
    </xf>
    <xf numFmtId="0" fontId="0" fillId="4" borderId="1" xfId="4" applyFont="1" applyBorder="1" applyAlignment="1" applyProtection="1">
      <alignment horizontal="center" wrapText="1"/>
    </xf>
    <xf numFmtId="0" fontId="7" fillId="4" borderId="1" xfId="4" applyBorder="1" applyAlignment="1" applyProtection="1">
      <alignment horizontal="center" wrapText="1"/>
    </xf>
    <xf numFmtId="3" fontId="6" fillId="3" borderId="32" xfId="3" applyNumberFormat="1" applyBorder="1" applyAlignment="1" applyProtection="1">
      <alignment horizontal="right" wrapText="1"/>
    </xf>
    <xf numFmtId="0" fontId="6" fillId="3" borderId="59" xfId="3" applyBorder="1" applyAlignment="1" applyProtection="1">
      <alignment horizontal="right" wrapText="1"/>
    </xf>
    <xf numFmtId="3" fontId="6" fillId="3" borderId="6" xfId="3" applyNumberFormat="1" applyBorder="1" applyAlignment="1" applyProtection="1">
      <alignment horizontal="right" wrapText="1"/>
    </xf>
    <xf numFmtId="0" fontId="6" fillId="3" borderId="60" xfId="3" applyBorder="1" applyAlignment="1" applyProtection="1">
      <alignment horizontal="right" wrapText="1"/>
    </xf>
    <xf numFmtId="0" fontId="7" fillId="4" borderId="0" xfId="4" applyAlignment="1" applyProtection="1">
      <alignment horizontal="center" wrapText="1"/>
    </xf>
    <xf numFmtId="0" fontId="0" fillId="17" borderId="66" xfId="4" applyFont="1" applyFill="1" applyBorder="1" applyAlignment="1" applyProtection="1">
      <alignment horizontal="center" vertical="center" wrapText="1"/>
    </xf>
    <xf numFmtId="4" fontId="6" fillId="3" borderId="32" xfId="3" applyNumberFormat="1" applyBorder="1" applyAlignment="1" applyProtection="1">
      <alignment horizontal="center" vertical="center" wrapText="1"/>
    </xf>
    <xf numFmtId="4" fontId="6" fillId="3" borderId="59" xfId="3" applyNumberFormat="1" applyBorder="1" applyAlignment="1" applyProtection="1">
      <alignment horizontal="center" vertical="center" wrapText="1"/>
    </xf>
    <xf numFmtId="0" fontId="5" fillId="20" borderId="86" xfId="21" applyFont="1" applyFill="1" applyBorder="1" applyAlignment="1" applyProtection="1">
      <alignment horizontal="center" vertical="center" wrapText="1"/>
      <protection hidden="1"/>
    </xf>
    <xf numFmtId="0" fontId="5" fillId="19" borderId="86" xfId="21" applyFont="1" applyFill="1" applyBorder="1" applyAlignment="1">
      <alignment horizontal="center" vertical="center" wrapText="1"/>
    </xf>
    <xf numFmtId="0" fontId="5" fillId="20" borderId="86" xfId="21" applyFont="1" applyFill="1" applyBorder="1" applyAlignment="1">
      <alignment horizontal="center" vertical="center" wrapText="1"/>
    </xf>
    <xf numFmtId="0" fontId="5" fillId="19" borderId="90" xfId="21" applyFont="1" applyFill="1" applyBorder="1" applyAlignment="1" applyProtection="1">
      <alignment horizontal="center" vertical="center" wrapText="1"/>
      <protection hidden="1"/>
    </xf>
    <xf numFmtId="0" fontId="5" fillId="19" borderId="91" xfId="21" applyFont="1" applyFill="1" applyBorder="1" applyAlignment="1" applyProtection="1">
      <alignment horizontal="center" vertical="center" wrapText="1"/>
      <protection hidden="1"/>
    </xf>
    <xf numFmtId="0" fontId="5" fillId="19" borderId="92" xfId="21" applyFont="1" applyFill="1" applyBorder="1" applyAlignment="1" applyProtection="1">
      <alignment horizontal="center" vertical="center" wrapText="1"/>
      <protection hidden="1"/>
    </xf>
  </cellXfs>
  <cellStyles count="22">
    <cellStyle name="20 % - Accent2" xfId="4" builtinId="34" customBuiltin="1"/>
    <cellStyle name="20 % - Accent2 2" xfId="14"/>
    <cellStyle name="20% - Accent2 2" xfId="20"/>
    <cellStyle name="40 % - Accent2" xfId="21" builtinId="35"/>
    <cellStyle name="Accent1" xfId="2" builtinId="29"/>
    <cellStyle name="Accent1 2" xfId="13"/>
    <cellStyle name="Accent2" xfId="3" builtinId="33" customBuiltin="1"/>
    <cellStyle name="Accent2 2" xfId="15"/>
    <cellStyle name="Accent4" xfId="5" builtinId="41"/>
    <cellStyle name="Lien hypertexte" xfId="6" builtinId="8"/>
    <cellStyle name="Neutre" xfId="7" builtinId="28"/>
    <cellStyle name="Normal" xfId="0" builtinId="0" customBuiltin="1"/>
    <cellStyle name="Normal 2" xfId="12"/>
    <cellStyle name="Normal 200" xfId="10"/>
    <cellStyle name="Normal 3" xfId="11"/>
    <cellStyle name="Percent 2" xfId="18"/>
    <cellStyle name="Pourcentage" xfId="1" builtinId="5"/>
    <cellStyle name="Standaard 3" xfId="9"/>
    <cellStyle name="Standaard_Balans IL-Glob. PLAU" xfId="8"/>
    <cellStyle name="Style 1" xfId="16"/>
    <cellStyle name="Style 1 3" xfId="19"/>
    <cellStyle name="Style 2" xfId="17"/>
  </cellStyles>
  <dxfs count="2261">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color rgb="FF92D050"/>
      </font>
    </dxf>
    <dxf>
      <font>
        <b/>
        <i/>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b/>
        <i val="0"/>
        <color rgb="FF00B050"/>
      </font>
    </dxf>
    <dxf>
      <font>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rgb="FFFF0000"/>
        </patternFill>
      </fill>
    </dxf>
    <dxf>
      <font>
        <b/>
        <i val="0"/>
        <color rgb="FF00B050"/>
      </font>
    </dxf>
    <dxf>
      <font>
        <color rgb="FFFF0000"/>
      </font>
    </dxf>
    <dxf>
      <font>
        <b/>
        <i val="0"/>
        <color rgb="FF00B050"/>
      </font>
    </dxf>
    <dxf>
      <font>
        <color rgb="FFFF0000"/>
      </font>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color rgb="FF92D050"/>
      </font>
    </dxf>
    <dxf>
      <font>
        <b/>
        <i/>
        <color rgb="FFFF0000"/>
      </font>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colors>
    <mruColors>
      <color rgb="FFFFE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919721</xdr:colOff>
      <xdr:row>5</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p-p-cont01\CtxFolderRedirection\Users\nikolai.triffet\AppData\Local\Microsoft\Windows\Temporary%20Internet%20Files\Content.Outlook\KBM14V84\17c08%20-%20MDR%20ex-p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V123"/>
  <sheetViews>
    <sheetView tabSelected="1" zoomScale="110" zoomScaleNormal="110" workbookViewId="0">
      <selection activeCell="E5" sqref="E5"/>
    </sheetView>
  </sheetViews>
  <sheetFormatPr baseColWidth="10" defaultColWidth="9.1640625" defaultRowHeight="13.5" x14ac:dyDescent="0.3"/>
  <cols>
    <col min="1" max="1" width="1.6640625" style="6" customWidth="1"/>
    <col min="2" max="2" width="35.5" style="6" customWidth="1"/>
    <col min="3" max="3" width="11" style="6" customWidth="1"/>
    <col min="4" max="4" width="12.83203125" style="6" customWidth="1"/>
    <col min="5" max="8" width="9.1640625" style="6"/>
    <col min="9" max="9" width="18.1640625" style="6" customWidth="1"/>
    <col min="10" max="10" width="10.5" style="6" bestFit="1" customWidth="1"/>
    <col min="11" max="16384" width="9.1640625" style="6"/>
  </cols>
  <sheetData>
    <row r="7" spans="2:10" ht="30.6" customHeight="1" x14ac:dyDescent="0.3">
      <c r="B7" s="648" t="s">
        <v>806</v>
      </c>
      <c r="C7" s="648"/>
      <c r="D7" s="648"/>
      <c r="E7" s="648"/>
      <c r="F7" s="648"/>
      <c r="G7" s="648"/>
      <c r="H7" s="648"/>
      <c r="I7" s="648"/>
      <c r="J7" s="648"/>
    </row>
    <row r="9" spans="2:10" ht="15" x14ac:dyDescent="0.3">
      <c r="B9" s="647" t="s">
        <v>107</v>
      </c>
      <c r="C9" s="647"/>
      <c r="D9" s="647"/>
      <c r="E9" s="647"/>
      <c r="F9" s="647"/>
      <c r="G9" s="647"/>
      <c r="H9" s="647"/>
      <c r="I9" s="647"/>
      <c r="J9" s="647"/>
    </row>
    <row r="11" spans="2:10" x14ac:dyDescent="0.3">
      <c r="B11" s="6" t="s">
        <v>97</v>
      </c>
      <c r="C11" s="224"/>
    </row>
    <row r="12" spans="2:10" x14ac:dyDescent="0.3">
      <c r="B12" s="6" t="s">
        <v>98</v>
      </c>
      <c r="C12" s="224"/>
      <c r="E12" s="18"/>
    </row>
    <row r="13" spans="2:10" x14ac:dyDescent="0.3">
      <c r="B13" s="6" t="s">
        <v>333</v>
      </c>
      <c r="C13" s="224"/>
      <c r="E13" s="18"/>
    </row>
    <row r="14" spans="2:10" ht="14.25" thickBot="1" x14ac:dyDescent="0.35"/>
    <row r="15" spans="2:10" ht="28.9" customHeight="1" x14ac:dyDescent="0.3">
      <c r="B15" s="649" t="s">
        <v>99</v>
      </c>
      <c r="C15" s="650"/>
      <c r="D15" s="650"/>
      <c r="E15" s="650"/>
      <c r="F15" s="650"/>
      <c r="G15" s="650"/>
      <c r="H15" s="650"/>
      <c r="I15" s="650"/>
      <c r="J15" s="651"/>
    </row>
    <row r="16" spans="2:10" x14ac:dyDescent="0.3">
      <c r="B16" s="213" t="s">
        <v>100</v>
      </c>
      <c r="C16" s="643"/>
      <c r="D16" s="643"/>
      <c r="E16" s="643"/>
      <c r="F16" s="643"/>
      <c r="G16" s="643"/>
      <c r="H16" s="643"/>
      <c r="I16" s="643"/>
      <c r="J16" s="644"/>
    </row>
    <row r="17" spans="2:10" x14ac:dyDescent="0.3">
      <c r="B17" s="213" t="s">
        <v>101</v>
      </c>
      <c r="C17" s="643"/>
      <c r="D17" s="643"/>
      <c r="E17" s="643"/>
      <c r="F17" s="643"/>
      <c r="G17" s="643"/>
      <c r="H17" s="643"/>
      <c r="I17" s="643"/>
      <c r="J17" s="644"/>
    </row>
    <row r="18" spans="2:10" x14ac:dyDescent="0.3">
      <c r="B18" s="213" t="s">
        <v>102</v>
      </c>
      <c r="C18" s="643"/>
      <c r="D18" s="643"/>
      <c r="E18" s="643"/>
      <c r="F18" s="643"/>
      <c r="G18" s="643"/>
      <c r="H18" s="643"/>
      <c r="I18" s="643"/>
      <c r="J18" s="644"/>
    </row>
    <row r="19" spans="2:10" x14ac:dyDescent="0.3">
      <c r="B19" s="213" t="s">
        <v>103</v>
      </c>
      <c r="C19" s="643"/>
      <c r="D19" s="643"/>
      <c r="E19" s="643"/>
      <c r="F19" s="643"/>
      <c r="G19" s="643"/>
      <c r="H19" s="643"/>
      <c r="I19" s="643"/>
      <c r="J19" s="644"/>
    </row>
    <row r="20" spans="2:10" x14ac:dyDescent="0.3">
      <c r="B20" s="213"/>
      <c r="C20" s="55"/>
      <c r="D20" s="55"/>
      <c r="E20" s="55"/>
      <c r="F20" s="55"/>
      <c r="G20" s="55"/>
      <c r="H20" s="55"/>
      <c r="I20" s="55"/>
      <c r="J20" s="214"/>
    </row>
    <row r="21" spans="2:10" x14ac:dyDescent="0.3">
      <c r="B21" s="213" t="s">
        <v>104</v>
      </c>
      <c r="C21" s="643"/>
      <c r="D21" s="643"/>
      <c r="E21" s="643"/>
      <c r="F21" s="643"/>
      <c r="G21" s="643"/>
      <c r="H21" s="643"/>
      <c r="I21" s="643"/>
      <c r="J21" s="644"/>
    </row>
    <row r="22" spans="2:10" x14ac:dyDescent="0.3">
      <c r="B22" s="213" t="s">
        <v>105</v>
      </c>
      <c r="C22" s="643"/>
      <c r="D22" s="643"/>
      <c r="E22" s="643"/>
      <c r="F22" s="643"/>
      <c r="G22" s="643"/>
      <c r="H22" s="643"/>
      <c r="I22" s="643"/>
      <c r="J22" s="644"/>
    </row>
    <row r="23" spans="2:10" ht="14.25" thickBot="1" x14ac:dyDescent="0.35">
      <c r="B23" s="215" t="s">
        <v>106</v>
      </c>
      <c r="C23" s="645"/>
      <c r="D23" s="645"/>
      <c r="E23" s="645"/>
      <c r="F23" s="645"/>
      <c r="G23" s="645"/>
      <c r="H23" s="645"/>
      <c r="I23" s="645"/>
      <c r="J23" s="646"/>
    </row>
    <row r="24" spans="2:10" x14ac:dyDescent="0.3">
      <c r="B24" s="525"/>
      <c r="C24" s="526"/>
      <c r="D24" s="526"/>
      <c r="E24" s="526"/>
      <c r="F24" s="526"/>
      <c r="G24" s="526"/>
      <c r="H24" s="526"/>
      <c r="I24" s="526"/>
      <c r="J24" s="526"/>
    </row>
    <row r="25" spans="2:10" x14ac:dyDescent="0.3">
      <c r="B25" s="528" t="s">
        <v>802</v>
      </c>
      <c r="C25" s="526"/>
      <c r="D25" s="541"/>
      <c r="E25" s="526"/>
      <c r="F25" s="526"/>
      <c r="G25" s="526"/>
      <c r="H25" s="526"/>
      <c r="I25" s="526"/>
      <c r="J25" s="526"/>
    </row>
    <row r="26" spans="2:10" s="349" customFormat="1" x14ac:dyDescent="0.3">
      <c r="B26" s="349" t="s">
        <v>857</v>
      </c>
      <c r="C26" s="591"/>
      <c r="D26" s="592"/>
      <c r="E26" s="591"/>
      <c r="F26" s="591"/>
      <c r="G26" s="591"/>
      <c r="H26" s="591"/>
      <c r="I26" s="591"/>
      <c r="J26" s="591"/>
    </row>
    <row r="27" spans="2:10" x14ac:dyDescent="0.3">
      <c r="B27" s="525"/>
      <c r="C27" s="526"/>
      <c r="D27" s="526"/>
      <c r="E27" s="526"/>
      <c r="F27" s="526"/>
      <c r="G27" s="526"/>
      <c r="H27" s="526"/>
      <c r="I27" s="526"/>
      <c r="J27" s="526"/>
    </row>
    <row r="29" spans="2:10" ht="15" x14ac:dyDescent="0.3">
      <c r="B29" s="647" t="s">
        <v>94</v>
      </c>
      <c r="C29" s="647"/>
      <c r="D29" s="647"/>
      <c r="E29" s="647"/>
      <c r="F29" s="647"/>
      <c r="G29" s="647"/>
      <c r="H29" s="647"/>
      <c r="I29" s="647"/>
      <c r="J29" s="647"/>
    </row>
    <row r="31" spans="2:10" x14ac:dyDescent="0.3">
      <c r="C31" s="216">
        <v>2016</v>
      </c>
      <c r="D31" s="216">
        <f t="shared" ref="D31" si="0">C31+1</f>
        <v>2017</v>
      </c>
      <c r="E31" s="216">
        <f t="shared" ref="E31" si="1">D31+1</f>
        <v>2018</v>
      </c>
      <c r="F31" s="216">
        <f t="shared" ref="F31" si="2">E31+1</f>
        <v>2019</v>
      </c>
      <c r="G31" s="216">
        <f t="shared" ref="G31:J31" si="3">F31+1</f>
        <v>2020</v>
      </c>
      <c r="H31" s="216">
        <f t="shared" si="3"/>
        <v>2021</v>
      </c>
      <c r="I31" s="216">
        <f t="shared" si="3"/>
        <v>2022</v>
      </c>
      <c r="J31" s="216">
        <f t="shared" si="3"/>
        <v>2023</v>
      </c>
    </row>
    <row r="32" spans="2:10" x14ac:dyDescent="0.3">
      <c r="B32" s="6" t="s">
        <v>533</v>
      </c>
      <c r="C32" s="360"/>
      <c r="D32" s="360"/>
      <c r="E32" s="360"/>
      <c r="F32" s="360"/>
      <c r="G32" s="360"/>
      <c r="H32" s="360"/>
      <c r="I32" s="360"/>
      <c r="J32" s="360"/>
    </row>
    <row r="33" spans="2:10" x14ac:dyDescent="0.3">
      <c r="B33" s="6" t="s">
        <v>652</v>
      </c>
      <c r="C33" s="540"/>
      <c r="D33" s="540"/>
      <c r="E33" s="540"/>
      <c r="F33" s="540"/>
      <c r="G33" s="360">
        <v>1.4999999999999999E-2</v>
      </c>
      <c r="H33" s="360">
        <v>1.4999999999999999E-2</v>
      </c>
      <c r="I33" s="360">
        <v>1.4999999999999999E-2</v>
      </c>
      <c r="J33" s="360">
        <v>1.4999999999999999E-2</v>
      </c>
    </row>
    <row r="34" spans="2:10" x14ac:dyDescent="0.3">
      <c r="B34" s="6" t="s">
        <v>653</v>
      </c>
      <c r="C34" s="540"/>
      <c r="D34" s="540"/>
      <c r="E34" s="540"/>
      <c r="F34" s="360"/>
      <c r="G34" s="360"/>
      <c r="H34" s="360"/>
      <c r="I34" s="360"/>
      <c r="J34" s="360"/>
    </row>
    <row r="35" spans="2:10" ht="27" x14ac:dyDescent="0.3">
      <c r="B35" s="10" t="s">
        <v>656</v>
      </c>
      <c r="C35" s="482"/>
      <c r="D35" s="482"/>
      <c r="E35" s="482"/>
      <c r="F35" s="483"/>
      <c r="G35" s="224"/>
      <c r="H35" s="224"/>
      <c r="I35" s="224"/>
      <c r="J35" s="224"/>
    </row>
    <row r="36" spans="2:10" x14ac:dyDescent="0.3">
      <c r="B36" s="373" t="s">
        <v>655</v>
      </c>
      <c r="C36" s="482"/>
      <c r="D36" s="482"/>
      <c r="E36" s="482"/>
      <c r="F36" s="483"/>
      <c r="G36" s="224"/>
      <c r="H36" s="224"/>
      <c r="I36" s="224"/>
      <c r="J36" s="224"/>
    </row>
    <row r="37" spans="2:10" x14ac:dyDescent="0.3">
      <c r="B37" s="10" t="s">
        <v>654</v>
      </c>
      <c r="C37" s="482"/>
      <c r="D37" s="482"/>
      <c r="E37" s="482"/>
      <c r="F37" s="483"/>
      <c r="G37" s="224"/>
      <c r="H37" s="224"/>
      <c r="I37" s="224"/>
      <c r="J37" s="224"/>
    </row>
    <row r="39" spans="2:10" ht="15" x14ac:dyDescent="0.3">
      <c r="B39" s="647" t="s">
        <v>1</v>
      </c>
      <c r="C39" s="647"/>
      <c r="D39" s="647"/>
      <c r="E39" s="647"/>
      <c r="F39" s="647"/>
      <c r="G39" s="647"/>
      <c r="H39" s="647"/>
      <c r="I39" s="647"/>
      <c r="J39" s="647"/>
    </row>
    <row r="41" spans="2:10" x14ac:dyDescent="0.3">
      <c r="B41" s="51"/>
      <c r="C41" s="405" t="s">
        <v>108</v>
      </c>
    </row>
    <row r="42" spans="2:10" x14ac:dyDescent="0.3">
      <c r="B42" s="404" t="s">
        <v>638</v>
      </c>
      <c r="C42" s="405" t="s">
        <v>639</v>
      </c>
    </row>
    <row r="44" spans="2:10" ht="15" x14ac:dyDescent="0.3">
      <c r="B44" s="647" t="s">
        <v>0</v>
      </c>
      <c r="C44" s="647"/>
      <c r="D44" s="647"/>
      <c r="E44" s="647"/>
      <c r="F44" s="647"/>
      <c r="G44" s="647"/>
      <c r="H44" s="647"/>
      <c r="I44" s="647"/>
      <c r="J44" s="647"/>
    </row>
    <row r="46" spans="2:10" ht="31.5" customHeight="1" x14ac:dyDescent="0.3">
      <c r="B46" s="280" t="s">
        <v>827</v>
      </c>
      <c r="C46" s="642" t="s">
        <v>532</v>
      </c>
      <c r="D46" s="642"/>
      <c r="E46" s="642"/>
      <c r="F46" s="642"/>
      <c r="G46" s="642"/>
      <c r="H46" s="642"/>
      <c r="I46" s="642"/>
      <c r="J46" s="529" t="s">
        <v>803</v>
      </c>
    </row>
    <row r="47" spans="2:10" ht="27" customHeight="1" x14ac:dyDescent="0.3">
      <c r="B47" s="280" t="s">
        <v>828</v>
      </c>
      <c r="C47" s="642" t="s">
        <v>658</v>
      </c>
      <c r="D47" s="642"/>
      <c r="E47" s="642"/>
      <c r="F47" s="642"/>
      <c r="G47" s="642"/>
      <c r="H47" s="642"/>
      <c r="I47" s="642"/>
      <c r="J47" s="529" t="s">
        <v>804</v>
      </c>
    </row>
    <row r="48" spans="2:10" ht="27" customHeight="1" x14ac:dyDescent="0.3">
      <c r="B48" s="280" t="s">
        <v>829</v>
      </c>
      <c r="C48" s="642" t="s">
        <v>657</v>
      </c>
      <c r="D48" s="642"/>
      <c r="E48" s="642"/>
      <c r="F48" s="642"/>
      <c r="G48" s="642"/>
      <c r="H48" s="642"/>
      <c r="I48" s="642"/>
      <c r="J48" s="529" t="s">
        <v>805</v>
      </c>
    </row>
    <row r="49" spans="2:22" s="78" customFormat="1" ht="28.9" customHeight="1" x14ac:dyDescent="0.3">
      <c r="B49" s="280" t="s">
        <v>325</v>
      </c>
      <c r="C49" s="642" t="s">
        <v>608</v>
      </c>
      <c r="D49" s="642"/>
      <c r="E49" s="642"/>
      <c r="F49" s="642"/>
      <c r="G49" s="642"/>
      <c r="H49" s="642"/>
      <c r="I49" s="642"/>
      <c r="J49" s="529" t="s">
        <v>325</v>
      </c>
    </row>
    <row r="50" spans="2:22" s="78" customFormat="1" ht="28.9" customHeight="1" x14ac:dyDescent="0.3">
      <c r="B50" s="280" t="s">
        <v>326</v>
      </c>
      <c r="C50" s="642" t="s">
        <v>706</v>
      </c>
      <c r="D50" s="642"/>
      <c r="E50" s="642"/>
      <c r="F50" s="642"/>
      <c r="G50" s="642"/>
      <c r="H50" s="642"/>
      <c r="I50" s="642"/>
      <c r="J50" s="529" t="s">
        <v>326</v>
      </c>
    </row>
    <row r="51" spans="2:22" s="78" customFormat="1" ht="28.9" customHeight="1" x14ac:dyDescent="0.3">
      <c r="B51" s="280" t="s">
        <v>414</v>
      </c>
      <c r="C51" s="642" t="s">
        <v>708</v>
      </c>
      <c r="D51" s="642"/>
      <c r="E51" s="642"/>
      <c r="F51" s="642"/>
      <c r="G51" s="642"/>
      <c r="H51" s="642"/>
      <c r="I51" s="642"/>
      <c r="J51" s="529" t="s">
        <v>414</v>
      </c>
    </row>
    <row r="52" spans="2:22" s="78" customFormat="1" ht="28.9" customHeight="1" x14ac:dyDescent="0.3">
      <c r="B52" s="280" t="s">
        <v>425</v>
      </c>
      <c r="C52" s="642" t="s">
        <v>452</v>
      </c>
      <c r="D52" s="642"/>
      <c r="E52" s="642"/>
      <c r="F52" s="642"/>
      <c r="G52" s="642"/>
      <c r="H52" s="642"/>
      <c r="I52" s="642"/>
      <c r="J52" s="529" t="s">
        <v>425</v>
      </c>
    </row>
    <row r="53" spans="2:22" s="78" customFormat="1" ht="28.9" customHeight="1" x14ac:dyDescent="0.3">
      <c r="B53" s="280" t="s">
        <v>643</v>
      </c>
      <c r="C53" s="642" t="s">
        <v>703</v>
      </c>
      <c r="D53" s="642"/>
      <c r="E53" s="642"/>
      <c r="F53" s="642"/>
      <c r="G53" s="642"/>
      <c r="H53" s="642"/>
      <c r="I53" s="642"/>
      <c r="J53" s="394" t="s">
        <v>643</v>
      </c>
    </row>
    <row r="54" spans="2:22" s="78" customFormat="1" ht="28.9" customHeight="1" x14ac:dyDescent="0.3">
      <c r="B54" s="280" t="s">
        <v>327</v>
      </c>
      <c r="C54" s="642" t="s">
        <v>307</v>
      </c>
      <c r="D54" s="642"/>
      <c r="E54" s="642"/>
      <c r="F54" s="642"/>
      <c r="G54" s="642"/>
      <c r="H54" s="642"/>
      <c r="I54" s="642"/>
      <c r="J54" s="529" t="s">
        <v>327</v>
      </c>
    </row>
    <row r="55" spans="2:22" s="78" customFormat="1" ht="28.9" customHeight="1" x14ac:dyDescent="0.3">
      <c r="B55" s="280" t="s">
        <v>339</v>
      </c>
      <c r="C55" s="642" t="s">
        <v>713</v>
      </c>
      <c r="D55" s="642"/>
      <c r="E55" s="642"/>
      <c r="F55" s="642"/>
      <c r="G55" s="642"/>
      <c r="H55" s="642"/>
      <c r="I55" s="642"/>
      <c r="J55" s="529" t="s">
        <v>339</v>
      </c>
    </row>
    <row r="56" spans="2:22" s="78" customFormat="1" ht="28.9" customHeight="1" x14ac:dyDescent="0.3">
      <c r="B56" s="280" t="s">
        <v>280</v>
      </c>
      <c r="C56" s="642" t="s">
        <v>547</v>
      </c>
      <c r="D56" s="642"/>
      <c r="E56" s="642"/>
      <c r="F56" s="642"/>
      <c r="G56" s="642"/>
      <c r="H56" s="642"/>
      <c r="I56" s="642"/>
      <c r="J56" s="529" t="s">
        <v>280</v>
      </c>
    </row>
    <row r="57" spans="2:22" s="78" customFormat="1" ht="28.9" customHeight="1" x14ac:dyDescent="0.3">
      <c r="B57" s="280" t="s">
        <v>281</v>
      </c>
      <c r="C57" s="642" t="s">
        <v>548</v>
      </c>
      <c r="D57" s="642"/>
      <c r="E57" s="642"/>
      <c r="F57" s="642"/>
      <c r="G57" s="642"/>
      <c r="H57" s="642"/>
      <c r="I57" s="642"/>
      <c r="J57" s="529" t="s">
        <v>281</v>
      </c>
    </row>
    <row r="58" spans="2:22" s="78" customFormat="1" ht="28.9" customHeight="1" x14ac:dyDescent="0.3">
      <c r="B58" s="280" t="s">
        <v>282</v>
      </c>
      <c r="C58" s="642" t="s">
        <v>571</v>
      </c>
      <c r="D58" s="642"/>
      <c r="E58" s="642"/>
      <c r="F58" s="642"/>
      <c r="G58" s="642"/>
      <c r="H58" s="642"/>
      <c r="I58" s="642"/>
      <c r="J58" s="529" t="s">
        <v>282</v>
      </c>
    </row>
    <row r="59" spans="2:22" s="78" customFormat="1" ht="28.9" customHeight="1" x14ac:dyDescent="0.3">
      <c r="B59" s="280" t="s">
        <v>283</v>
      </c>
      <c r="C59" s="642" t="s">
        <v>549</v>
      </c>
      <c r="D59" s="642"/>
      <c r="E59" s="642"/>
      <c r="F59" s="642"/>
      <c r="G59" s="642"/>
      <c r="H59" s="642"/>
      <c r="I59" s="642"/>
      <c r="J59" s="529" t="s">
        <v>283</v>
      </c>
    </row>
    <row r="60" spans="2:22" s="78" customFormat="1" ht="28.9" customHeight="1" x14ac:dyDescent="0.3">
      <c r="B60" s="280" t="s">
        <v>284</v>
      </c>
      <c r="C60" s="642" t="s">
        <v>575</v>
      </c>
      <c r="D60" s="642"/>
      <c r="E60" s="642"/>
      <c r="F60" s="642"/>
      <c r="G60" s="642"/>
      <c r="H60" s="642"/>
      <c r="I60" s="642"/>
      <c r="J60" s="529" t="s">
        <v>575</v>
      </c>
    </row>
    <row r="61" spans="2:22" s="78" customFormat="1" ht="28.9" customHeight="1" x14ac:dyDescent="0.3">
      <c r="B61" s="280" t="s">
        <v>285</v>
      </c>
      <c r="C61" s="642" t="s">
        <v>575</v>
      </c>
      <c r="D61" s="642"/>
      <c r="E61" s="642"/>
      <c r="F61" s="642"/>
      <c r="G61" s="642"/>
      <c r="H61" s="642"/>
      <c r="I61" s="642"/>
      <c r="J61" s="529" t="s">
        <v>575</v>
      </c>
    </row>
    <row r="62" spans="2:22" s="78" customFormat="1" ht="28.9" customHeight="1" x14ac:dyDescent="0.3">
      <c r="B62" s="280" t="s">
        <v>286</v>
      </c>
      <c r="C62" s="642" t="s">
        <v>550</v>
      </c>
      <c r="D62" s="642"/>
      <c r="E62" s="642"/>
      <c r="F62" s="642"/>
      <c r="G62" s="642"/>
      <c r="H62" s="642"/>
      <c r="I62" s="642"/>
      <c r="J62" s="529" t="s">
        <v>286</v>
      </c>
    </row>
    <row r="63" spans="2:22" s="78" customFormat="1" ht="28.9" customHeight="1" x14ac:dyDescent="0.3">
      <c r="B63" s="280" t="s">
        <v>338</v>
      </c>
      <c r="C63" s="642" t="s">
        <v>714</v>
      </c>
      <c r="D63" s="642"/>
      <c r="E63" s="642"/>
      <c r="F63" s="642"/>
      <c r="G63" s="642"/>
      <c r="H63" s="642"/>
      <c r="I63" s="642"/>
      <c r="J63" s="529" t="s">
        <v>338</v>
      </c>
      <c r="K63" s="316"/>
      <c r="L63" s="316"/>
      <c r="M63" s="316"/>
      <c r="N63" s="316"/>
      <c r="O63" s="316"/>
      <c r="P63" s="316"/>
      <c r="Q63" s="316"/>
      <c r="R63" s="316"/>
      <c r="S63" s="316"/>
      <c r="T63" s="316"/>
      <c r="U63" s="316"/>
      <c r="V63" s="316"/>
    </row>
    <row r="64" spans="2:22" s="78" customFormat="1" ht="28.9" customHeight="1" x14ac:dyDescent="0.3">
      <c r="B64" s="280" t="s">
        <v>328</v>
      </c>
      <c r="C64" s="642" t="s">
        <v>575</v>
      </c>
      <c r="D64" s="642"/>
      <c r="E64" s="642"/>
      <c r="F64" s="642"/>
      <c r="G64" s="642"/>
      <c r="H64" s="642"/>
      <c r="I64" s="642"/>
      <c r="J64" s="529" t="s">
        <v>575</v>
      </c>
      <c r="K64" s="316"/>
      <c r="L64" s="316"/>
      <c r="M64" s="316"/>
      <c r="N64" s="316"/>
      <c r="O64" s="316"/>
      <c r="P64" s="316"/>
      <c r="Q64" s="316"/>
      <c r="R64" s="316"/>
      <c r="S64" s="316"/>
      <c r="T64" s="316"/>
      <c r="U64" s="316"/>
      <c r="V64" s="316"/>
    </row>
    <row r="65" spans="2:22" s="78" customFormat="1" ht="28.9" customHeight="1" x14ac:dyDescent="0.3">
      <c r="B65" s="280" t="s">
        <v>329</v>
      </c>
      <c r="C65" s="642" t="s">
        <v>575</v>
      </c>
      <c r="D65" s="642"/>
      <c r="E65" s="642"/>
      <c r="F65" s="642"/>
      <c r="G65" s="642"/>
      <c r="H65" s="642"/>
      <c r="I65" s="642"/>
      <c r="J65" s="529" t="s">
        <v>575</v>
      </c>
      <c r="K65" s="316"/>
      <c r="L65" s="316"/>
      <c r="M65" s="316"/>
      <c r="N65" s="316"/>
      <c r="O65" s="316"/>
      <c r="P65" s="316"/>
      <c r="Q65" s="316"/>
      <c r="R65" s="316"/>
      <c r="S65" s="316"/>
      <c r="T65" s="316"/>
      <c r="U65" s="316"/>
      <c r="V65" s="316"/>
    </row>
    <row r="66" spans="2:22" s="78" customFormat="1" ht="28.9" customHeight="1" x14ac:dyDescent="0.3">
      <c r="B66" s="280" t="s">
        <v>557</v>
      </c>
      <c r="C66" s="642" t="s">
        <v>715</v>
      </c>
      <c r="D66" s="642"/>
      <c r="E66" s="642"/>
      <c r="F66" s="642"/>
      <c r="G66" s="642"/>
      <c r="H66" s="642"/>
      <c r="I66" s="642"/>
      <c r="J66" s="529" t="s">
        <v>557</v>
      </c>
      <c r="K66" s="316"/>
      <c r="L66" s="316"/>
      <c r="M66" s="316"/>
      <c r="N66" s="316"/>
      <c r="O66" s="316"/>
      <c r="P66" s="316"/>
      <c r="Q66" s="316"/>
      <c r="R66" s="316"/>
      <c r="S66" s="316"/>
      <c r="T66" s="316"/>
      <c r="U66" s="316"/>
      <c r="V66" s="316"/>
    </row>
    <row r="67" spans="2:22" s="78" customFormat="1" ht="28.9" customHeight="1" x14ac:dyDescent="0.3">
      <c r="B67" s="280" t="s">
        <v>558</v>
      </c>
      <c r="C67" s="642" t="s">
        <v>580</v>
      </c>
      <c r="D67" s="642"/>
      <c r="E67" s="642"/>
      <c r="F67" s="642"/>
      <c r="G67" s="642"/>
      <c r="H67" s="642"/>
      <c r="I67" s="642"/>
      <c r="J67" s="529" t="s">
        <v>558</v>
      </c>
      <c r="K67" s="316"/>
      <c r="L67" s="316"/>
      <c r="M67" s="316"/>
      <c r="N67" s="316"/>
      <c r="O67" s="316"/>
      <c r="P67" s="316"/>
      <c r="Q67" s="316"/>
      <c r="R67" s="316"/>
      <c r="S67" s="316"/>
      <c r="T67" s="316"/>
      <c r="U67" s="316"/>
      <c r="V67" s="316"/>
    </row>
    <row r="68" spans="2:22" s="78" customFormat="1" ht="28.9" customHeight="1" x14ac:dyDescent="0.3">
      <c r="B68" s="280" t="s">
        <v>559</v>
      </c>
      <c r="C68" s="642" t="s">
        <v>716</v>
      </c>
      <c r="D68" s="642"/>
      <c r="E68" s="642"/>
      <c r="F68" s="642"/>
      <c r="G68" s="642"/>
      <c r="H68" s="642"/>
      <c r="I68" s="642"/>
      <c r="J68" s="529" t="s">
        <v>559</v>
      </c>
      <c r="K68" s="316"/>
      <c r="L68" s="316"/>
      <c r="M68" s="316"/>
      <c r="N68" s="316"/>
      <c r="O68" s="316"/>
      <c r="P68" s="316"/>
      <c r="Q68" s="316"/>
      <c r="R68" s="316"/>
      <c r="S68" s="316"/>
      <c r="T68" s="316"/>
      <c r="U68" s="316"/>
      <c r="V68" s="316"/>
    </row>
    <row r="69" spans="2:22" s="78" customFormat="1" ht="28.9" customHeight="1" x14ac:dyDescent="0.3">
      <c r="B69" s="280" t="s">
        <v>560</v>
      </c>
      <c r="C69" s="642" t="s">
        <v>717</v>
      </c>
      <c r="D69" s="642"/>
      <c r="E69" s="642"/>
      <c r="F69" s="642"/>
      <c r="G69" s="642"/>
      <c r="H69" s="642"/>
      <c r="I69" s="642"/>
      <c r="J69" s="529" t="s">
        <v>560</v>
      </c>
      <c r="K69" s="316"/>
      <c r="L69" s="316"/>
      <c r="M69" s="316"/>
      <c r="N69" s="316"/>
      <c r="O69" s="316"/>
      <c r="P69" s="316"/>
      <c r="Q69" s="316"/>
      <c r="R69" s="316"/>
      <c r="S69" s="316"/>
      <c r="T69" s="316"/>
      <c r="U69" s="316"/>
      <c r="V69" s="316"/>
    </row>
    <row r="70" spans="2:22" s="78" customFormat="1" ht="28.9" customHeight="1" x14ac:dyDescent="0.3">
      <c r="B70" s="280" t="s">
        <v>561</v>
      </c>
      <c r="C70" s="642" t="s">
        <v>730</v>
      </c>
      <c r="D70" s="642"/>
      <c r="E70" s="642"/>
      <c r="F70" s="642"/>
      <c r="G70" s="642"/>
      <c r="H70" s="642"/>
      <c r="I70" s="642"/>
      <c r="J70" s="529" t="s">
        <v>561</v>
      </c>
      <c r="K70" s="316"/>
      <c r="L70" s="316"/>
      <c r="M70" s="316"/>
      <c r="N70" s="316"/>
      <c r="O70" s="316"/>
      <c r="P70" s="316"/>
      <c r="Q70" s="316"/>
      <c r="R70" s="316"/>
      <c r="S70" s="316"/>
      <c r="T70" s="316"/>
      <c r="U70" s="316"/>
      <c r="V70" s="316"/>
    </row>
    <row r="71" spans="2:22" s="78" customFormat="1" ht="28.9" customHeight="1" x14ac:dyDescent="0.3">
      <c r="B71" s="280" t="s">
        <v>562</v>
      </c>
      <c r="C71" s="642" t="s">
        <v>876</v>
      </c>
      <c r="D71" s="642"/>
      <c r="E71" s="642"/>
      <c r="F71" s="642"/>
      <c r="G71" s="642"/>
      <c r="H71" s="642"/>
      <c r="I71" s="642"/>
      <c r="J71" s="529" t="s">
        <v>562</v>
      </c>
      <c r="K71" s="316"/>
      <c r="L71" s="316"/>
      <c r="M71" s="316"/>
      <c r="N71" s="316"/>
      <c r="O71" s="652"/>
      <c r="P71" s="316"/>
      <c r="Q71" s="316"/>
      <c r="R71" s="316"/>
      <c r="S71" s="316"/>
      <c r="T71" s="316"/>
      <c r="U71" s="316"/>
      <c r="V71" s="316"/>
    </row>
    <row r="72" spans="2:22" s="78" customFormat="1" ht="39" customHeight="1" x14ac:dyDescent="0.3">
      <c r="B72" s="280" t="s">
        <v>563</v>
      </c>
      <c r="C72" s="642" t="s">
        <v>718</v>
      </c>
      <c r="D72" s="642"/>
      <c r="E72" s="642"/>
      <c r="F72" s="642"/>
      <c r="G72" s="642"/>
      <c r="H72" s="642"/>
      <c r="I72" s="642"/>
      <c r="J72" s="529" t="s">
        <v>563</v>
      </c>
      <c r="K72" s="316"/>
      <c r="L72" s="316"/>
      <c r="M72" s="316"/>
      <c r="N72" s="316"/>
      <c r="O72" s="652"/>
      <c r="P72" s="316"/>
      <c r="Q72" s="316"/>
      <c r="R72" s="316"/>
      <c r="S72" s="316"/>
      <c r="T72" s="316"/>
      <c r="U72" s="316"/>
      <c r="V72" s="316"/>
    </row>
    <row r="73" spans="2:22" s="78" customFormat="1" ht="39" customHeight="1" x14ac:dyDescent="0.3">
      <c r="B73" s="280" t="s">
        <v>564</v>
      </c>
      <c r="C73" s="642" t="s">
        <v>719</v>
      </c>
      <c r="D73" s="642"/>
      <c r="E73" s="642"/>
      <c r="F73" s="642"/>
      <c r="G73" s="642"/>
      <c r="H73" s="642"/>
      <c r="I73" s="642"/>
      <c r="J73" s="529" t="s">
        <v>564</v>
      </c>
      <c r="K73" s="316"/>
      <c r="L73" s="316"/>
      <c r="M73" s="316"/>
      <c r="N73" s="316"/>
      <c r="O73" s="316"/>
      <c r="P73" s="316"/>
      <c r="Q73" s="316"/>
      <c r="R73" s="316"/>
      <c r="S73" s="316"/>
      <c r="T73" s="316"/>
      <c r="U73" s="316"/>
      <c r="V73" s="316"/>
    </row>
    <row r="74" spans="2:22" s="78" customFormat="1" ht="39" customHeight="1" x14ac:dyDescent="0.3">
      <c r="B74" s="280" t="s">
        <v>565</v>
      </c>
      <c r="C74" s="642" t="s">
        <v>575</v>
      </c>
      <c r="D74" s="642"/>
      <c r="E74" s="642"/>
      <c r="F74" s="642"/>
      <c r="G74" s="642"/>
      <c r="H74" s="642"/>
      <c r="I74" s="642"/>
      <c r="J74" s="529" t="s">
        <v>575</v>
      </c>
      <c r="K74" s="316"/>
      <c r="L74" s="316"/>
      <c r="M74" s="316"/>
      <c r="N74" s="316"/>
      <c r="O74" s="316"/>
      <c r="P74" s="316"/>
      <c r="Q74" s="316"/>
      <c r="R74" s="316"/>
      <c r="S74" s="316"/>
      <c r="T74" s="316"/>
      <c r="U74" s="316"/>
      <c r="V74" s="316"/>
    </row>
    <row r="75" spans="2:22" s="78" customFormat="1" ht="43.5" customHeight="1" x14ac:dyDescent="0.3">
      <c r="B75" s="280" t="s">
        <v>566</v>
      </c>
      <c r="C75" s="642" t="s">
        <v>627</v>
      </c>
      <c r="D75" s="642"/>
      <c r="E75" s="642"/>
      <c r="F75" s="642"/>
      <c r="G75" s="642"/>
      <c r="H75" s="642"/>
      <c r="I75" s="642"/>
      <c r="J75" s="529" t="s">
        <v>566</v>
      </c>
      <c r="K75" s="316"/>
      <c r="L75" s="316"/>
      <c r="M75" s="316"/>
      <c r="N75" s="316"/>
      <c r="O75" s="316"/>
      <c r="P75" s="316"/>
      <c r="Q75" s="316"/>
      <c r="R75" s="316"/>
      <c r="S75" s="316"/>
      <c r="T75" s="316"/>
      <c r="U75" s="316"/>
      <c r="V75" s="316"/>
    </row>
    <row r="76" spans="2:22" ht="28.9" customHeight="1" x14ac:dyDescent="0.3">
      <c r="B76" s="280" t="s">
        <v>577</v>
      </c>
      <c r="C76" s="642" t="s">
        <v>575</v>
      </c>
      <c r="D76" s="642"/>
      <c r="E76" s="642"/>
      <c r="F76" s="642"/>
      <c r="G76" s="642"/>
      <c r="H76" s="642"/>
      <c r="I76" s="642"/>
      <c r="J76" s="529" t="s">
        <v>575</v>
      </c>
      <c r="K76" s="316"/>
      <c r="L76" s="316"/>
      <c r="M76" s="316"/>
      <c r="N76" s="316"/>
      <c r="O76" s="316"/>
      <c r="P76" s="316"/>
      <c r="Q76" s="316"/>
      <c r="R76" s="316"/>
      <c r="S76" s="316"/>
      <c r="T76" s="316"/>
      <c r="U76" s="316"/>
      <c r="V76" s="316"/>
    </row>
    <row r="77" spans="2:22" ht="28.9" customHeight="1" x14ac:dyDescent="0.3">
      <c r="B77" s="280" t="s">
        <v>578</v>
      </c>
      <c r="C77" s="642" t="s">
        <v>575</v>
      </c>
      <c r="D77" s="642"/>
      <c r="E77" s="642"/>
      <c r="F77" s="642"/>
      <c r="G77" s="642"/>
      <c r="H77" s="642"/>
      <c r="I77" s="642"/>
      <c r="J77" s="529" t="s">
        <v>575</v>
      </c>
      <c r="K77" s="316"/>
      <c r="L77" s="316"/>
      <c r="M77" s="316"/>
      <c r="N77" s="316"/>
      <c r="O77" s="316"/>
      <c r="P77" s="316"/>
      <c r="Q77" s="316"/>
      <c r="R77" s="316"/>
      <c r="S77" s="316"/>
      <c r="T77" s="316"/>
      <c r="U77" s="316"/>
      <c r="V77" s="316"/>
    </row>
    <row r="78" spans="2:22" ht="28.9" customHeight="1" x14ac:dyDescent="0.3">
      <c r="B78" s="280" t="s">
        <v>579</v>
      </c>
      <c r="C78" s="653" t="s">
        <v>737</v>
      </c>
      <c r="D78" s="653"/>
      <c r="E78" s="653"/>
      <c r="F78" s="653"/>
      <c r="G78" s="653"/>
      <c r="H78" s="653"/>
      <c r="I78" s="653"/>
      <c r="J78" s="529" t="s">
        <v>579</v>
      </c>
      <c r="K78" s="316"/>
      <c r="L78" s="316"/>
      <c r="M78" s="316"/>
      <c r="N78" s="316"/>
      <c r="O78" s="316"/>
      <c r="P78" s="316"/>
      <c r="Q78" s="316"/>
      <c r="R78" s="316"/>
      <c r="S78" s="316"/>
      <c r="T78" s="316"/>
      <c r="U78" s="316"/>
      <c r="V78" s="316"/>
    </row>
    <row r="79" spans="2:22" ht="28.9" customHeight="1" x14ac:dyDescent="0.3">
      <c r="B79" s="280" t="s">
        <v>606</v>
      </c>
      <c r="C79" s="642" t="s">
        <v>720</v>
      </c>
      <c r="D79" s="642"/>
      <c r="E79" s="642"/>
      <c r="F79" s="642"/>
      <c r="G79" s="642"/>
      <c r="H79" s="642"/>
      <c r="I79" s="642"/>
      <c r="J79" s="529" t="s">
        <v>606</v>
      </c>
      <c r="K79" s="316"/>
      <c r="L79" s="316"/>
      <c r="M79" s="316"/>
      <c r="N79" s="316"/>
      <c r="O79" s="316"/>
      <c r="P79" s="316"/>
      <c r="Q79" s="316"/>
      <c r="R79" s="316"/>
      <c r="S79" s="316"/>
      <c r="T79" s="316"/>
      <c r="U79" s="316"/>
      <c r="V79" s="316"/>
    </row>
    <row r="80" spans="2:22" ht="28.9" customHeight="1" x14ac:dyDescent="0.3">
      <c r="B80" s="280" t="s">
        <v>337</v>
      </c>
      <c r="C80" s="539" t="s">
        <v>76</v>
      </c>
      <c r="D80" s="539"/>
      <c r="E80" s="539"/>
      <c r="F80" s="539"/>
      <c r="G80" s="539"/>
      <c r="H80" s="539"/>
      <c r="I80" s="539"/>
      <c r="J80" s="529" t="s">
        <v>337</v>
      </c>
      <c r="K80" s="316"/>
      <c r="L80" s="316"/>
      <c r="M80" s="316"/>
      <c r="N80" s="316"/>
      <c r="O80" s="316"/>
      <c r="P80" s="316"/>
      <c r="Q80" s="316"/>
      <c r="R80" s="316"/>
      <c r="S80" s="316"/>
      <c r="T80" s="316"/>
      <c r="U80" s="316"/>
      <c r="V80" s="316"/>
    </row>
    <row r="81" spans="2:22" ht="28.9" customHeight="1" x14ac:dyDescent="0.3">
      <c r="B81" s="280" t="s">
        <v>581</v>
      </c>
      <c r="C81" s="642" t="s">
        <v>583</v>
      </c>
      <c r="D81" s="642"/>
      <c r="E81" s="642"/>
      <c r="F81" s="642"/>
      <c r="G81" s="642"/>
      <c r="H81" s="642"/>
      <c r="I81" s="642"/>
      <c r="J81" s="529" t="s">
        <v>581</v>
      </c>
      <c r="K81" s="316"/>
      <c r="L81" s="316"/>
      <c r="M81" s="316"/>
      <c r="N81" s="316"/>
      <c r="O81" s="316"/>
      <c r="P81" s="316"/>
      <c r="Q81" s="316"/>
      <c r="R81" s="316"/>
      <c r="S81" s="316"/>
      <c r="T81" s="316"/>
      <c r="U81" s="316"/>
      <c r="V81" s="316"/>
    </row>
    <row r="82" spans="2:22" ht="28.9" customHeight="1" x14ac:dyDescent="0.3">
      <c r="B82" s="280" t="s">
        <v>582</v>
      </c>
      <c r="C82" s="642" t="s">
        <v>584</v>
      </c>
      <c r="D82" s="642"/>
      <c r="E82" s="642"/>
      <c r="F82" s="642"/>
      <c r="G82" s="642"/>
      <c r="H82" s="642"/>
      <c r="I82" s="642"/>
      <c r="J82" s="529" t="s">
        <v>582</v>
      </c>
      <c r="P82" s="281"/>
    </row>
    <row r="83" spans="2:22" ht="28.9" customHeight="1" x14ac:dyDescent="0.3">
      <c r="B83" s="280" t="s">
        <v>644</v>
      </c>
      <c r="C83" s="642" t="s">
        <v>743</v>
      </c>
      <c r="D83" s="642"/>
      <c r="E83" s="642"/>
      <c r="F83" s="642"/>
      <c r="G83" s="642"/>
      <c r="H83" s="642"/>
      <c r="I83" s="642"/>
      <c r="J83" s="394" t="s">
        <v>644</v>
      </c>
      <c r="P83" s="281"/>
    </row>
    <row r="84" spans="2:22" ht="28.9" customHeight="1" x14ac:dyDescent="0.3">
      <c r="B84" s="280" t="s">
        <v>336</v>
      </c>
      <c r="C84" s="642" t="s">
        <v>721</v>
      </c>
      <c r="D84" s="642"/>
      <c r="E84" s="642"/>
      <c r="F84" s="642"/>
      <c r="G84" s="642"/>
      <c r="H84" s="642"/>
      <c r="I84" s="642"/>
      <c r="J84" s="529" t="s">
        <v>336</v>
      </c>
      <c r="P84" s="282"/>
    </row>
    <row r="85" spans="2:22" ht="28.9" customHeight="1" x14ac:dyDescent="0.3">
      <c r="B85" s="280" t="s">
        <v>335</v>
      </c>
      <c r="C85" s="642" t="s">
        <v>585</v>
      </c>
      <c r="D85" s="642"/>
      <c r="E85" s="642"/>
      <c r="F85" s="642"/>
      <c r="G85" s="642"/>
      <c r="H85" s="642"/>
      <c r="I85" s="642"/>
      <c r="J85" s="529" t="s">
        <v>335</v>
      </c>
      <c r="P85" s="281"/>
    </row>
    <row r="86" spans="2:22" ht="28.9" customHeight="1" x14ac:dyDescent="0.3">
      <c r="B86" s="280" t="s">
        <v>334</v>
      </c>
      <c r="C86" s="642" t="s">
        <v>586</v>
      </c>
      <c r="D86" s="642"/>
      <c r="E86" s="642"/>
      <c r="F86" s="642"/>
      <c r="G86" s="642"/>
      <c r="H86" s="642"/>
      <c r="I86" s="642"/>
      <c r="J86" s="529" t="s">
        <v>334</v>
      </c>
      <c r="P86" s="282"/>
    </row>
    <row r="87" spans="2:22" ht="28.9" customHeight="1" x14ac:dyDescent="0.3">
      <c r="B87" s="280" t="s">
        <v>187</v>
      </c>
      <c r="C87" s="642" t="s">
        <v>188</v>
      </c>
      <c r="D87" s="642"/>
      <c r="E87" s="642"/>
      <c r="F87" s="642"/>
      <c r="G87" s="642"/>
      <c r="H87" s="642"/>
      <c r="I87" s="642"/>
      <c r="J87" s="529" t="s">
        <v>187</v>
      </c>
      <c r="P87" s="281"/>
    </row>
    <row r="88" spans="2:22" ht="28.9" customHeight="1" x14ac:dyDescent="0.3">
      <c r="B88" s="280" t="s">
        <v>216</v>
      </c>
      <c r="C88" s="642" t="s">
        <v>587</v>
      </c>
      <c r="D88" s="642"/>
      <c r="E88" s="642"/>
      <c r="F88" s="642"/>
      <c r="G88" s="642"/>
      <c r="H88" s="642"/>
      <c r="I88" s="642"/>
      <c r="J88" s="529" t="s">
        <v>216</v>
      </c>
      <c r="P88" s="282"/>
    </row>
    <row r="89" spans="2:22" ht="28.9" customHeight="1" x14ac:dyDescent="0.3">
      <c r="B89" s="280" t="s">
        <v>217</v>
      </c>
      <c r="C89" s="642" t="s">
        <v>588</v>
      </c>
      <c r="D89" s="642"/>
      <c r="E89" s="642"/>
      <c r="F89" s="642"/>
      <c r="G89" s="642"/>
      <c r="H89" s="642"/>
      <c r="I89" s="642"/>
      <c r="J89" s="529" t="s">
        <v>217</v>
      </c>
      <c r="P89" s="281"/>
    </row>
    <row r="90" spans="2:22" ht="28.9" customHeight="1" x14ac:dyDescent="0.3">
      <c r="B90" s="280" t="s">
        <v>589</v>
      </c>
      <c r="C90" s="642" t="s">
        <v>877</v>
      </c>
      <c r="D90" s="642"/>
      <c r="E90" s="642"/>
      <c r="F90" s="642"/>
      <c r="G90" s="642"/>
      <c r="H90" s="642"/>
      <c r="I90" s="642"/>
      <c r="J90" s="529" t="s">
        <v>589</v>
      </c>
      <c r="P90" s="282"/>
    </row>
    <row r="91" spans="2:22" ht="28.9" customHeight="1" x14ac:dyDescent="0.3">
      <c r="B91" s="280" t="s">
        <v>590</v>
      </c>
      <c r="C91" s="642" t="s">
        <v>878</v>
      </c>
      <c r="D91" s="642"/>
      <c r="E91" s="642"/>
      <c r="F91" s="642"/>
      <c r="G91" s="642"/>
      <c r="H91" s="642"/>
      <c r="I91" s="642"/>
      <c r="J91" s="529" t="s">
        <v>590</v>
      </c>
      <c r="P91" s="281"/>
    </row>
    <row r="92" spans="2:22" x14ac:dyDescent="0.3">
      <c r="J92" s="22"/>
    </row>
    <row r="93" spans="2:22" x14ac:dyDescent="0.3">
      <c r="J93" s="22"/>
    </row>
    <row r="94" spans="2:22" x14ac:dyDescent="0.3">
      <c r="J94" s="22"/>
    </row>
    <row r="95" spans="2:22" x14ac:dyDescent="0.3">
      <c r="J95" s="22"/>
    </row>
    <row r="96" spans="2:22" x14ac:dyDescent="0.3">
      <c r="J96" s="22"/>
    </row>
    <row r="97" spans="10:10" x14ac:dyDescent="0.3">
      <c r="J97" s="22"/>
    </row>
    <row r="98" spans="10:10" x14ac:dyDescent="0.3">
      <c r="J98" s="22"/>
    </row>
    <row r="99" spans="10:10" x14ac:dyDescent="0.3">
      <c r="J99" s="22"/>
    </row>
    <row r="100" spans="10:10" x14ac:dyDescent="0.3">
      <c r="J100" s="22"/>
    </row>
    <row r="101" spans="10:10" x14ac:dyDescent="0.3">
      <c r="J101" s="22"/>
    </row>
    <row r="102" spans="10:10" x14ac:dyDescent="0.3">
      <c r="J102" s="22"/>
    </row>
    <row r="103" spans="10:10" x14ac:dyDescent="0.3">
      <c r="J103" s="22"/>
    </row>
    <row r="104" spans="10:10" x14ac:dyDescent="0.3">
      <c r="J104" s="22"/>
    </row>
    <row r="105" spans="10:10" x14ac:dyDescent="0.3">
      <c r="J105" s="22"/>
    </row>
    <row r="106" spans="10:10" x14ac:dyDescent="0.3">
      <c r="J106" s="22"/>
    </row>
    <row r="107" spans="10:10" x14ac:dyDescent="0.3">
      <c r="J107" s="22"/>
    </row>
    <row r="108" spans="10:10" x14ac:dyDescent="0.3">
      <c r="J108" s="22"/>
    </row>
    <row r="109" spans="10:10" x14ac:dyDescent="0.3">
      <c r="J109" s="22"/>
    </row>
    <row r="110" spans="10:10" x14ac:dyDescent="0.3">
      <c r="J110" s="22"/>
    </row>
    <row r="111" spans="10:10" x14ac:dyDescent="0.3">
      <c r="J111" s="22"/>
    </row>
    <row r="112" spans="10:10" x14ac:dyDescent="0.3">
      <c r="J112" s="22"/>
    </row>
    <row r="113" spans="10:10" x14ac:dyDescent="0.3">
      <c r="J113" s="22"/>
    </row>
    <row r="114" spans="10:10" x14ac:dyDescent="0.3">
      <c r="J114" s="22"/>
    </row>
    <row r="115" spans="10:10" x14ac:dyDescent="0.3">
      <c r="J115" s="22"/>
    </row>
    <row r="116" spans="10:10" x14ac:dyDescent="0.3">
      <c r="J116" s="22"/>
    </row>
    <row r="117" spans="10:10" x14ac:dyDescent="0.3">
      <c r="J117" s="22"/>
    </row>
    <row r="118" spans="10:10" x14ac:dyDescent="0.3">
      <c r="J118" s="22"/>
    </row>
    <row r="119" spans="10:10" x14ac:dyDescent="0.3">
      <c r="J119" s="22"/>
    </row>
    <row r="120" spans="10:10" x14ac:dyDescent="0.3">
      <c r="J120" s="22"/>
    </row>
    <row r="121" spans="10:10" x14ac:dyDescent="0.3">
      <c r="J121" s="22"/>
    </row>
    <row r="122" spans="10:10" x14ac:dyDescent="0.3">
      <c r="J122" s="22"/>
    </row>
    <row r="123" spans="10:10" x14ac:dyDescent="0.3">
      <c r="J123" s="22"/>
    </row>
  </sheetData>
  <mergeCells count="59">
    <mergeCell ref="O71:O72"/>
    <mergeCell ref="C69:I69"/>
    <mergeCell ref="C79:I79"/>
    <mergeCell ref="C74:I74"/>
    <mergeCell ref="C75:I75"/>
    <mergeCell ref="C76:I76"/>
    <mergeCell ref="C77:I77"/>
    <mergeCell ref="C78:I78"/>
    <mergeCell ref="C62:I62"/>
    <mergeCell ref="C68:I68"/>
    <mergeCell ref="C70:I70"/>
    <mergeCell ref="C72:I72"/>
    <mergeCell ref="C73:I73"/>
    <mergeCell ref="C63:I63"/>
    <mergeCell ref="C64:I64"/>
    <mergeCell ref="C65:I65"/>
    <mergeCell ref="C66:I66"/>
    <mergeCell ref="C67:I67"/>
    <mergeCell ref="C57:I57"/>
    <mergeCell ref="C58:I58"/>
    <mergeCell ref="C59:I59"/>
    <mergeCell ref="C60:I60"/>
    <mergeCell ref="C61:I61"/>
    <mergeCell ref="B44:J44"/>
    <mergeCell ref="C49:I49"/>
    <mergeCell ref="C50:I50"/>
    <mergeCell ref="C51:I51"/>
    <mergeCell ref="C52:I52"/>
    <mergeCell ref="C48:I48"/>
    <mergeCell ref="C46:I46"/>
    <mergeCell ref="C47:I47"/>
    <mergeCell ref="C22:J22"/>
    <mergeCell ref="C23:J23"/>
    <mergeCell ref="B39:J39"/>
    <mergeCell ref="B7:J7"/>
    <mergeCell ref="B29:J29"/>
    <mergeCell ref="B9:J9"/>
    <mergeCell ref="B15:J15"/>
    <mergeCell ref="C16:J16"/>
    <mergeCell ref="C17:J17"/>
    <mergeCell ref="C18:J18"/>
    <mergeCell ref="C19:J19"/>
    <mergeCell ref="C21:J21"/>
    <mergeCell ref="C91:I91"/>
    <mergeCell ref="C71:I71"/>
    <mergeCell ref="C53:I53"/>
    <mergeCell ref="C83:I83"/>
    <mergeCell ref="C86:I86"/>
    <mergeCell ref="C87:I87"/>
    <mergeCell ref="C88:I88"/>
    <mergeCell ref="C89:I89"/>
    <mergeCell ref="C90:I90"/>
    <mergeCell ref="C81:I81"/>
    <mergeCell ref="C82:I82"/>
    <mergeCell ref="C84:I84"/>
    <mergeCell ref="C85:I85"/>
    <mergeCell ref="C54:I54"/>
    <mergeCell ref="C55:I55"/>
    <mergeCell ref="C56:I56"/>
  </mergeCells>
  <conditionalFormatting sqref="B41:B42">
    <cfRule type="containsText" dxfId="2260" priority="18" operator="containsText" text="ntitulé">
      <formula>NOT(ISERROR(SEARCH("ntitulé",B41)))</formula>
    </cfRule>
    <cfRule type="containsBlanks" dxfId="2259" priority="19">
      <formula>LEN(TRIM(B41))=0</formula>
    </cfRule>
  </conditionalFormatting>
  <conditionalFormatting sqref="C32:J32">
    <cfRule type="containsText" dxfId="2258" priority="16" operator="containsText" text="ntitulé">
      <formula>NOT(ISERROR(SEARCH("ntitulé",C32)))</formula>
    </cfRule>
    <cfRule type="containsBlanks" dxfId="2257" priority="17">
      <formula>LEN(TRIM(C32))=0</formula>
    </cfRule>
  </conditionalFormatting>
  <conditionalFormatting sqref="C32:J32">
    <cfRule type="containsText" dxfId="2256" priority="15" operator="containsText" text="libre">
      <formula>NOT(ISERROR(SEARCH("libre",C32)))</formula>
    </cfRule>
  </conditionalFormatting>
  <conditionalFormatting sqref="G33:J37">
    <cfRule type="containsText" dxfId="2255" priority="13" operator="containsText" text="ntitulé">
      <formula>NOT(ISERROR(SEARCH("ntitulé",G33)))</formula>
    </cfRule>
    <cfRule type="containsBlanks" dxfId="2254" priority="14">
      <formula>LEN(TRIM(G33))=0</formula>
    </cfRule>
  </conditionalFormatting>
  <conditionalFormatting sqref="G33:J37">
    <cfRule type="containsText" dxfId="2253" priority="12" operator="containsText" text="libre">
      <formula>NOT(ISERROR(SEARCH("libre",G33)))</formula>
    </cfRule>
  </conditionalFormatting>
  <conditionalFormatting sqref="C33:F37">
    <cfRule type="containsText" dxfId="2252" priority="10" operator="containsText" text="ntitulé">
      <formula>NOT(ISERROR(SEARCH("ntitulé",C33)))</formula>
    </cfRule>
    <cfRule type="containsBlanks" dxfId="2251" priority="11">
      <formula>LEN(TRIM(C33))=0</formula>
    </cfRule>
  </conditionalFormatting>
  <conditionalFormatting sqref="C33:F37">
    <cfRule type="containsText" dxfId="2250" priority="9" operator="containsText" text="libre">
      <formula>NOT(ISERROR(SEARCH("libre",C33)))</formula>
    </cfRule>
  </conditionalFormatting>
  <conditionalFormatting sqref="C11:C13">
    <cfRule type="containsText" dxfId="2249" priority="7" operator="containsText" text="ntitulé">
      <formula>NOT(ISERROR(SEARCH("ntitulé",C11)))</formula>
    </cfRule>
    <cfRule type="containsBlanks" dxfId="2248" priority="8">
      <formula>LEN(TRIM(C11))=0</formula>
    </cfRule>
  </conditionalFormatting>
  <conditionalFormatting sqref="C11:C13">
    <cfRule type="containsText" dxfId="2247" priority="6" operator="containsText" text="libre">
      <formula>NOT(ISERROR(SEARCH("libre",C11)))</formula>
    </cfRule>
  </conditionalFormatting>
  <conditionalFormatting sqref="D25">
    <cfRule type="containsText" dxfId="2246" priority="4" operator="containsText" text="ntitulé">
      <formula>NOT(ISERROR(SEARCH("ntitulé",D25)))</formula>
    </cfRule>
    <cfRule type="containsBlanks" dxfId="2245" priority="5">
      <formula>LEN(TRIM(D25))=0</formula>
    </cfRule>
  </conditionalFormatting>
  <conditionalFormatting sqref="D25">
    <cfRule type="containsText" dxfId="2244" priority="3" operator="containsText" text="libre">
      <formula>NOT(ISERROR(SEARCH("libre",D25)))</formula>
    </cfRule>
  </conditionalFormatting>
  <conditionalFormatting sqref="D26">
    <cfRule type="containsText" dxfId="2243" priority="1" operator="containsText" text="ntitulé">
      <formula>NOT(ISERROR(SEARCH("ntitulé",D26)))</formula>
    </cfRule>
    <cfRule type="containsBlanks" dxfId="2242" priority="2">
      <formula>LEN(TRIM(D26))=0</formula>
    </cfRule>
  </conditionalFormatting>
  <hyperlinks>
    <hyperlink ref="J46" location="TABa!A1" display="TABa!A1"/>
    <hyperlink ref="J47" location="TABb!A1" display="TABb!A1"/>
    <hyperlink ref="J48" location="TABc!A1" display="TABc!A1"/>
    <hyperlink ref="J49" location="'TAB1'!A1" display="'TAB1'!A1"/>
    <hyperlink ref="J50" location="'TAB2'!A1" display="'TAB2'!A1"/>
    <hyperlink ref="J51" location="TAB2.1!A1" display="TAB2.1!A1"/>
    <hyperlink ref="J52" location="TAB2.2!A1" display="TAB2.2!A1"/>
    <hyperlink ref="J53" location="TAB2.3!A1" display="TAB2.3!A1"/>
    <hyperlink ref="J54" location="'TAB3'!A1" display="'TAB3'!A1"/>
    <hyperlink ref="J55" location="'TAB4'!A1" display="'TAB4'!A1"/>
    <hyperlink ref="J56" location="TAB4.1!A1" display="TAB4.1!A1"/>
    <hyperlink ref="J57" location="TAB4.2!A1" display="TAB4.2!A1"/>
    <hyperlink ref="J58" location="TAB4.3!A1" display="TAB4.3!A1"/>
    <hyperlink ref="J59" location="TAB4.4!A1" display="TAB4.4!A1"/>
    <hyperlink ref="J60" location="TAB4.5!A1" display="TAB4.5!A1"/>
    <hyperlink ref="J63" location="'TAB5'!A1" display="'TAB5'!A1"/>
    <hyperlink ref="J64" location="TAB5.1!A1" display="TAB5.1!A1"/>
    <hyperlink ref="J65" location="TAB5.2!A1" display="TAB5.2!A1"/>
    <hyperlink ref="J66" location="TAB5.3!A1" display="TAB5.3!A1"/>
    <hyperlink ref="J67" location="TAB5.4!A1" display="TAB5.4!A1"/>
    <hyperlink ref="J68" location="TAB5.5!A1" display="TAB5.5!A1"/>
    <hyperlink ref="J69" location="TAB5.6!A1" display="TAB5.6!A1"/>
    <hyperlink ref="J70" location="TAB5.7!A1" display="TAB5.7!A1"/>
    <hyperlink ref="J71" location="TAB5.8!A1" display="TAB5.8!A1"/>
    <hyperlink ref="J72" location="TAB5.9!A1" display="TAB5.9!A1"/>
    <hyperlink ref="J73" location="TAB5.10!A1" display="TAB5.10!A1"/>
    <hyperlink ref="J74" location="TAB5.11!A1" display="TAB5.11!A1"/>
    <hyperlink ref="J75" location="TAB5.12!A1" display="TAB5.12!A1"/>
    <hyperlink ref="J76" location="TAB5.13!A1" display="TAB5.13!A1"/>
    <hyperlink ref="J77" location="TAB5.14!A1" display="TAB5.14!A1"/>
    <hyperlink ref="J78" location="TAB5.15!A1" display="TAB5.15!A1"/>
    <hyperlink ref="J80" location="'TAB6'!A1" display="'TAB6'!A1"/>
    <hyperlink ref="J81" location="TAB6.1!A1" display="TAB6.1!A1"/>
    <hyperlink ref="J82" location="TAB6.2!A1" display="TAB6.2!A1"/>
    <hyperlink ref="J83" location="TAB6.3!A1" display="TAB6.3!A1"/>
    <hyperlink ref="J84" location="'TAB7'!A1" display="'TAB7'!A1"/>
    <hyperlink ref="J85" location="'TAB8'!A1" display="'TAB8'!A1"/>
    <hyperlink ref="J86" location="'TAB9'!A1" display="'TAB9'!A1"/>
    <hyperlink ref="J87" location="TAB9.1!A1" display="TAB9.1!A1"/>
    <hyperlink ref="J88" location="TAB9.2!A1" display="TAB9.2!A1"/>
    <hyperlink ref="J89" location="TAB9.3!A1" display="TAB9.3!A1"/>
    <hyperlink ref="J90" location="'TAB10'!A1" display="'TAB10'!A1"/>
    <hyperlink ref="J91" location="TAB10.1!A1" display="TAB10.1!A1"/>
    <hyperlink ref="J61" location="TAB4.5!A1" display="TAB4.5!A1"/>
    <hyperlink ref="J62" location="TAB4.7!A1" display="TAB4.7!A1"/>
    <hyperlink ref="J79" location="TAB5.16!A1" display="TAB5.16!A1"/>
  </hyperlinks>
  <pageMargins left="0.7" right="0.7" top="0.75" bottom="0.75" header="0.3" footer="0.3"/>
  <pageSetup paperSize="9" scale="95" orientation="landscape" verticalDpi="300" r:id="rId1"/>
  <rowBreaks count="2" manualBreakCount="2">
    <brk id="43" max="11" man="1"/>
    <brk id="73" max="11" man="1"/>
  </rowBreaks>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selection activeCell="E5" sqref="E5"/>
    </sheetView>
  </sheetViews>
  <sheetFormatPr baseColWidth="10" defaultColWidth="9.1640625" defaultRowHeight="13.5" x14ac:dyDescent="0.3"/>
  <cols>
    <col min="1" max="1" width="68.5" style="11" customWidth="1"/>
    <col min="2" max="2" width="18" style="14" customWidth="1"/>
    <col min="3" max="3" width="3" style="11" customWidth="1"/>
    <col min="4" max="4" width="71.1640625" style="11" customWidth="1"/>
    <col min="5" max="7" width="16.6640625" style="14" customWidth="1"/>
    <col min="8" max="8" width="16.6640625" style="11" customWidth="1"/>
    <col min="9" max="9" width="9.1640625" style="11"/>
    <col min="10" max="10" width="13.5" style="11" customWidth="1"/>
    <col min="11" max="16384" width="9.1640625" style="11"/>
  </cols>
  <sheetData>
    <row r="1" spans="1:10" ht="15" x14ac:dyDescent="0.3">
      <c r="A1" s="19" t="s">
        <v>131</v>
      </c>
    </row>
    <row r="3" spans="1:10" ht="25.15" customHeight="1" x14ac:dyDescent="0.35">
      <c r="A3" s="250" t="str">
        <f>TAB00!B54&amp;" : "&amp;TAB00!C54</f>
        <v>TAB3 : Classification des coûts OSP réels de l'année 2015</v>
      </c>
      <c r="B3" s="268"/>
      <c r="C3" s="268"/>
      <c r="D3" s="268"/>
      <c r="E3" s="268"/>
      <c r="F3" s="268"/>
      <c r="G3" s="268"/>
      <c r="H3" s="268"/>
      <c r="I3" s="268"/>
      <c r="J3" s="268"/>
    </row>
    <row r="5" spans="1:10" s="79" customFormat="1" ht="31.15" customHeight="1" x14ac:dyDescent="0.3">
      <c r="A5" s="724"/>
      <c r="B5" s="725"/>
      <c r="D5" s="724"/>
      <c r="E5" s="727"/>
      <c r="F5" s="727"/>
      <c r="G5" s="727"/>
      <c r="H5" s="725"/>
    </row>
    <row r="6" spans="1:10" ht="26.45" customHeight="1" x14ac:dyDescent="0.3">
      <c r="A6" s="726" t="str">
        <f>'TAB1'!A6</f>
        <v>Rapport ex-post 2015</v>
      </c>
      <c r="B6" s="726"/>
      <c r="D6" s="728" t="str">
        <f>'TAB1'!D6</f>
        <v>Proposition Revenu Autorisé 2019-2023</v>
      </c>
      <c r="E6" s="729"/>
      <c r="F6" s="729"/>
      <c r="G6" s="729"/>
      <c r="H6" s="730"/>
    </row>
    <row r="7" spans="1:10" s="79" customFormat="1" ht="40.5" x14ac:dyDescent="0.3">
      <c r="A7" s="593" t="s">
        <v>2</v>
      </c>
      <c r="B7" s="323" t="s">
        <v>56</v>
      </c>
      <c r="D7" s="593" t="s">
        <v>2</v>
      </c>
      <c r="E7" s="570" t="s">
        <v>511</v>
      </c>
      <c r="F7" s="570" t="s">
        <v>510</v>
      </c>
      <c r="G7" s="571" t="s">
        <v>509</v>
      </c>
      <c r="H7" s="570" t="s">
        <v>53</v>
      </c>
      <c r="J7" s="574"/>
    </row>
    <row r="8" spans="1:10" x14ac:dyDescent="0.3">
      <c r="A8" s="227"/>
      <c r="B8" s="228"/>
      <c r="D8" s="227"/>
      <c r="E8" s="153"/>
      <c r="F8" s="153"/>
      <c r="G8" s="153"/>
      <c r="H8" s="241"/>
    </row>
    <row r="9" spans="1:10" x14ac:dyDescent="0.3">
      <c r="A9" s="229" t="s">
        <v>57</v>
      </c>
      <c r="B9" s="230">
        <f>SUM(B10:B16)</f>
        <v>0</v>
      </c>
      <c r="D9" s="242" t="s">
        <v>77</v>
      </c>
      <c r="E9" s="160">
        <f>SUM(E10:E14)</f>
        <v>0</v>
      </c>
      <c r="F9" s="160">
        <f>SUM(F10:F14)</f>
        <v>0</v>
      </c>
      <c r="G9" s="160">
        <f>SUM(G10:G14)</f>
        <v>0</v>
      </c>
      <c r="H9" s="52">
        <f>SUM(H10:H14)</f>
        <v>0</v>
      </c>
    </row>
    <row r="10" spans="1:10" ht="15" x14ac:dyDescent="0.3">
      <c r="A10" s="231" t="s">
        <v>58</v>
      </c>
      <c r="B10" s="224"/>
      <c r="C10" s="151">
        <v>1</v>
      </c>
      <c r="D10" s="251" t="str">
        <f>TAB00!C56</f>
        <v>Charges nettes liées à la gestion des compteurs à budget</v>
      </c>
      <c r="E10" s="224"/>
      <c r="F10" s="224"/>
      <c r="G10" s="224"/>
      <c r="H10" s="244">
        <f>SUM(E10:G10)</f>
        <v>0</v>
      </c>
      <c r="J10" s="58" t="s">
        <v>280</v>
      </c>
    </row>
    <row r="11" spans="1:10" ht="15" x14ac:dyDescent="0.3">
      <c r="A11" s="231" t="s">
        <v>59</v>
      </c>
      <c r="B11" s="224"/>
      <c r="C11" s="151">
        <v>2</v>
      </c>
      <c r="D11" s="251" t="str">
        <f>TAB00!C57</f>
        <v>Charges nettes liées au rechargement des compteurs à budget</v>
      </c>
      <c r="E11" s="224"/>
      <c r="F11" s="224"/>
      <c r="G11" s="224"/>
      <c r="H11" s="244">
        <f>SUM(E11:G11)</f>
        <v>0</v>
      </c>
      <c r="J11" s="58" t="s">
        <v>281</v>
      </c>
    </row>
    <row r="12" spans="1:10" ht="15" x14ac:dyDescent="0.3">
      <c r="A12" s="231" t="s">
        <v>60</v>
      </c>
      <c r="B12" s="224"/>
      <c r="C12" s="151">
        <v>1</v>
      </c>
      <c r="D12" s="251" t="str">
        <f>TAB00!C58</f>
        <v>Charges nettes liées à la gestion de la clientèle propre</v>
      </c>
      <c r="E12" s="224"/>
      <c r="F12" s="224"/>
      <c r="G12" s="224"/>
      <c r="H12" s="244">
        <f>SUM(E12:G12)</f>
        <v>0</v>
      </c>
      <c r="J12" s="58" t="s">
        <v>282</v>
      </c>
    </row>
    <row r="13" spans="1:10" ht="15" x14ac:dyDescent="0.3">
      <c r="A13" s="231" t="s">
        <v>61</v>
      </c>
      <c r="B13" s="224"/>
      <c r="C13" s="151">
        <v>1</v>
      </c>
      <c r="D13" s="251" t="str">
        <f>TAB00!C59</f>
        <v>Charges nettes liées à la gestion des MOZA et EOC</v>
      </c>
      <c r="E13" s="224"/>
      <c r="F13" s="224"/>
      <c r="G13" s="224"/>
      <c r="H13" s="244">
        <f>SUM(E13:G13)</f>
        <v>0</v>
      </c>
      <c r="J13" s="58" t="s">
        <v>283</v>
      </c>
    </row>
    <row r="14" spans="1:10" ht="15" x14ac:dyDescent="0.3">
      <c r="A14" s="231" t="s">
        <v>62</v>
      </c>
      <c r="B14" s="224"/>
      <c r="C14" s="151">
        <v>1</v>
      </c>
      <c r="D14" s="251" t="str">
        <f>TAB00!C62</f>
        <v>Charges nettes des raccordements standard gratuits</v>
      </c>
      <c r="E14" s="224"/>
      <c r="F14" s="224"/>
      <c r="G14" s="224"/>
      <c r="H14" s="244">
        <f>SUM(E14:G14)</f>
        <v>0</v>
      </c>
      <c r="J14" s="58" t="s">
        <v>286</v>
      </c>
    </row>
    <row r="15" spans="1:10" ht="15" x14ac:dyDescent="0.3">
      <c r="A15" s="231" t="s">
        <v>63</v>
      </c>
      <c r="B15" s="224"/>
      <c r="C15" s="151">
        <v>1</v>
      </c>
      <c r="D15" s="243"/>
      <c r="E15" s="252"/>
      <c r="F15" s="252"/>
      <c r="G15" s="252"/>
      <c r="H15" s="244"/>
      <c r="J15" s="161"/>
    </row>
    <row r="16" spans="1:10" ht="15" x14ac:dyDescent="0.3">
      <c r="A16" s="231" t="s">
        <v>64</v>
      </c>
      <c r="B16" s="224"/>
      <c r="C16" s="151">
        <v>1</v>
      </c>
      <c r="D16" s="245"/>
      <c r="E16" s="52"/>
      <c r="F16" s="52"/>
      <c r="G16" s="52"/>
      <c r="H16" s="244"/>
      <c r="J16" s="161"/>
    </row>
    <row r="17" spans="1:10" ht="28.15" customHeight="1" x14ac:dyDescent="0.3">
      <c r="A17" s="231"/>
      <c r="B17" s="232"/>
      <c r="C17" s="151"/>
      <c r="D17" s="242" t="s">
        <v>78</v>
      </c>
      <c r="E17" s="52">
        <f>SUM(E18:E23)</f>
        <v>0</v>
      </c>
      <c r="F17" s="52">
        <f>SUM(F18:F23)</f>
        <v>0</v>
      </c>
      <c r="G17" s="52">
        <f>SUM(G18:G23)</f>
        <v>0</v>
      </c>
      <c r="H17" s="52">
        <f>SUM(H18:H23)</f>
        <v>0</v>
      </c>
      <c r="J17" s="161"/>
    </row>
    <row r="18" spans="1:10" ht="38.450000000000003" customHeight="1" x14ac:dyDescent="0.3">
      <c r="A18" s="253" t="s">
        <v>65</v>
      </c>
      <c r="B18" s="254">
        <f>SUM(B19:B20,B27)</f>
        <v>0</v>
      </c>
      <c r="C18" s="151"/>
      <c r="D18" s="251" t="str">
        <f>TAB00!C72</f>
        <v>Charges émanant de factures d’achat de gaz émises par un fournisseur commercial pour l'alimentation de la clientèle propre du GRD</v>
      </c>
      <c r="E18" s="224"/>
      <c r="F18" s="224"/>
      <c r="G18" s="224"/>
      <c r="H18" s="244">
        <f t="shared" ref="H18:H25" si="0">SUM(E18:G18)</f>
        <v>0</v>
      </c>
      <c r="J18" s="59" t="s">
        <v>563</v>
      </c>
    </row>
    <row r="19" spans="1:10" ht="38.450000000000003" customHeight="1" x14ac:dyDescent="0.3">
      <c r="A19" s="255" t="s">
        <v>66</v>
      </c>
      <c r="B19" s="224"/>
      <c r="C19" s="151">
        <v>3</v>
      </c>
      <c r="D19" s="251" t="str">
        <f>TAB00!C73</f>
        <v>Charges de distribution supportées par le GRD pour l'alimentation de clientèle propre</v>
      </c>
      <c r="E19" s="224"/>
      <c r="F19" s="224"/>
      <c r="G19" s="224"/>
      <c r="H19" s="244">
        <f t="shared" si="0"/>
        <v>0</v>
      </c>
      <c r="J19" s="59" t="s">
        <v>564</v>
      </c>
    </row>
    <row r="20" spans="1:10" ht="40.5" x14ac:dyDescent="0.3">
      <c r="A20" s="256" t="s">
        <v>67</v>
      </c>
      <c r="B20" s="254">
        <f>SUM(B21,B24,B26)</f>
        <v>0</v>
      </c>
      <c r="C20" s="151"/>
      <c r="D20" s="251" t="str">
        <f>TAB00!C75</f>
        <v xml:space="preserve">Produits issus de la facturation de la fourniture de gaz à la clientèle propre du gestionnaire de réseau de distribution ainsi que le montant de la compensation versée par la CREG </v>
      </c>
      <c r="E20" s="224"/>
      <c r="F20" s="224"/>
      <c r="G20" s="224"/>
      <c r="H20" s="244">
        <f t="shared" si="0"/>
        <v>0</v>
      </c>
      <c r="J20" s="59" t="s">
        <v>566</v>
      </c>
    </row>
    <row r="21" spans="1:10" ht="27" customHeight="1" x14ac:dyDescent="0.3">
      <c r="A21" s="257" t="s">
        <v>68</v>
      </c>
      <c r="B21" s="254">
        <f>SUM(B22:B23)</f>
        <v>0</v>
      </c>
      <c r="C21" s="151"/>
      <c r="D21" s="251" t="str">
        <f>'TAB5'!A20</f>
        <v xml:space="preserve">Charges émanant de factures émises par la société FeReSO dans le cadre du processus de réconciliation </v>
      </c>
      <c r="E21" s="224"/>
      <c r="F21" s="224"/>
      <c r="G21" s="224"/>
      <c r="H21" s="244">
        <f t="shared" si="0"/>
        <v>0</v>
      </c>
      <c r="J21" s="59" t="s">
        <v>557</v>
      </c>
    </row>
    <row r="22" spans="1:10" ht="28.15" customHeight="1" x14ac:dyDescent="0.3">
      <c r="A22" s="258" t="s">
        <v>69</v>
      </c>
      <c r="B22" s="224"/>
      <c r="C22" s="151">
        <v>7</v>
      </c>
      <c r="D22" s="251" t="str">
        <f>TAB00!C78</f>
        <v xml:space="preserve">Indemnités versées aux fournisseurs de gaz, résultant du retard de placement des compteurs à budget </v>
      </c>
      <c r="E22" s="2"/>
      <c r="F22" s="2"/>
      <c r="G22" s="2"/>
      <c r="H22" s="244">
        <f t="shared" si="0"/>
        <v>0</v>
      </c>
      <c r="J22" s="59" t="s">
        <v>579</v>
      </c>
    </row>
    <row r="23" spans="1:10" ht="15" x14ac:dyDescent="0.3">
      <c r="A23" s="258" t="s">
        <v>70</v>
      </c>
      <c r="B23" s="224"/>
      <c r="C23" s="151">
        <v>8</v>
      </c>
      <c r="D23" s="251" t="str">
        <f>TAB00!C79</f>
        <v>Charges et produits liés à l’achat de gaz SER</v>
      </c>
      <c r="E23" s="2"/>
      <c r="F23" s="2"/>
      <c r="G23" s="2"/>
      <c r="H23" s="244">
        <f t="shared" si="0"/>
        <v>0</v>
      </c>
      <c r="J23" s="59" t="s">
        <v>606</v>
      </c>
    </row>
    <row r="24" spans="1:10" x14ac:dyDescent="0.3">
      <c r="A24" s="257" t="s">
        <v>71</v>
      </c>
      <c r="B24" s="254">
        <f>SUM(B25)</f>
        <v>0</v>
      </c>
      <c r="C24" s="151">
        <v>8</v>
      </c>
      <c r="D24" s="491" t="s">
        <v>95</v>
      </c>
      <c r="E24" s="16">
        <f>SUM(E9,E17)</f>
        <v>0</v>
      </c>
      <c r="F24" s="16">
        <f>SUM(F9,F17)</f>
        <v>0</v>
      </c>
      <c r="G24" s="16">
        <f>SUM(G9,G17)</f>
        <v>0</v>
      </c>
      <c r="H24" s="246">
        <f t="shared" si="0"/>
        <v>0</v>
      </c>
    </row>
    <row r="25" spans="1:10" x14ac:dyDescent="0.3">
      <c r="A25" s="258" t="s">
        <v>552</v>
      </c>
      <c r="B25" s="224"/>
      <c r="C25" s="151">
        <v>9</v>
      </c>
      <c r="D25" s="242" t="s">
        <v>546</v>
      </c>
      <c r="E25" s="224"/>
      <c r="F25" s="224"/>
      <c r="G25" s="224"/>
      <c r="H25" s="244">
        <f t="shared" si="0"/>
        <v>0</v>
      </c>
    </row>
    <row r="26" spans="1:10" x14ac:dyDescent="0.3">
      <c r="A26" s="257" t="s">
        <v>553</v>
      </c>
      <c r="B26" s="224"/>
      <c r="C26" s="151"/>
      <c r="D26" s="248" t="s">
        <v>308</v>
      </c>
      <c r="E26" s="16">
        <f>SUM(E24:E25)</f>
        <v>0</v>
      </c>
      <c r="F26" s="16">
        <f>SUM(F24:F25)</f>
        <v>0</v>
      </c>
      <c r="G26" s="16">
        <f>SUM(G24:G25)</f>
        <v>0</v>
      </c>
      <c r="H26" s="16">
        <f>SUM(H24:H25)</f>
        <v>0</v>
      </c>
    </row>
    <row r="27" spans="1:10" x14ac:dyDescent="0.3">
      <c r="A27" s="256" t="s">
        <v>554</v>
      </c>
      <c r="B27" s="224"/>
      <c r="C27" s="151">
        <v>7</v>
      </c>
      <c r="D27" s="222" t="s">
        <v>512</v>
      </c>
      <c r="E27" s="16"/>
      <c r="F27" s="16"/>
      <c r="G27" s="16"/>
      <c r="H27" s="246">
        <f>B45</f>
        <v>0</v>
      </c>
    </row>
    <row r="28" spans="1:10" ht="27" x14ac:dyDescent="0.3">
      <c r="A28" s="231"/>
      <c r="B28" s="232"/>
      <c r="C28" s="162"/>
      <c r="D28" s="249" t="s">
        <v>551</v>
      </c>
      <c r="E28" s="16"/>
      <c r="F28" s="16"/>
      <c r="G28" s="247"/>
      <c r="H28" s="26">
        <f>H26-H27</f>
        <v>0</v>
      </c>
    </row>
    <row r="29" spans="1:10" x14ac:dyDescent="0.3">
      <c r="A29" s="233" t="s">
        <v>72</v>
      </c>
      <c r="B29" s="230">
        <f>SUM(B30:B31)</f>
        <v>0</v>
      </c>
      <c r="C29" s="162">
        <v>7</v>
      </c>
      <c r="E29" s="11"/>
      <c r="F29" s="11"/>
      <c r="G29" s="11"/>
    </row>
    <row r="30" spans="1:10" x14ac:dyDescent="0.3">
      <c r="A30" s="231" t="s">
        <v>73</v>
      </c>
      <c r="B30" s="224"/>
      <c r="C30" s="151"/>
      <c r="E30" s="11"/>
      <c r="F30" s="11"/>
      <c r="G30" s="11"/>
    </row>
    <row r="31" spans="1:10" x14ac:dyDescent="0.3">
      <c r="A31" s="231" t="s">
        <v>74</v>
      </c>
      <c r="B31" s="224"/>
      <c r="C31" s="151"/>
      <c r="E31" s="11"/>
      <c r="F31" s="11"/>
      <c r="G31" s="11"/>
    </row>
    <row r="32" spans="1:10" x14ac:dyDescent="0.3">
      <c r="A32" s="231"/>
      <c r="B32" s="232"/>
      <c r="C32" s="151">
        <v>4</v>
      </c>
      <c r="E32" s="11"/>
      <c r="F32" s="11"/>
      <c r="G32" s="11"/>
    </row>
    <row r="33" spans="1:7" x14ac:dyDescent="0.3">
      <c r="A33" s="234" t="s">
        <v>514</v>
      </c>
      <c r="B33" s="235">
        <f>SUM(B29,B18,B9)</f>
        <v>0</v>
      </c>
      <c r="C33" s="151">
        <v>4</v>
      </c>
      <c r="E33" s="11"/>
      <c r="F33" s="11"/>
      <c r="G33" s="11"/>
    </row>
    <row r="34" spans="1:7" x14ac:dyDescent="0.3">
      <c r="A34" s="231"/>
      <c r="B34" s="232"/>
      <c r="C34" s="151"/>
      <c r="E34" s="11"/>
      <c r="F34" s="11"/>
      <c r="G34" s="11"/>
    </row>
    <row r="35" spans="1:7" x14ac:dyDescent="0.3">
      <c r="A35" s="233" t="s">
        <v>366</v>
      </c>
      <c r="B35" s="230">
        <f>SUM(B36:B37)</f>
        <v>0</v>
      </c>
      <c r="C35" s="151"/>
    </row>
    <row r="36" spans="1:7" x14ac:dyDescent="0.3">
      <c r="A36" s="231" t="s">
        <v>367</v>
      </c>
      <c r="B36" s="240"/>
      <c r="C36" s="151"/>
    </row>
    <row r="37" spans="1:7" x14ac:dyDescent="0.3">
      <c r="A37" s="231" t="s">
        <v>76</v>
      </c>
      <c r="B37" s="240"/>
      <c r="C37" s="151"/>
    </row>
    <row r="38" spans="1:7" x14ac:dyDescent="0.3">
      <c r="A38" s="231"/>
      <c r="B38" s="232"/>
      <c r="C38" s="151"/>
    </row>
    <row r="39" spans="1:7" x14ac:dyDescent="0.3">
      <c r="A39" s="233" t="s">
        <v>75</v>
      </c>
      <c r="B39" s="230">
        <f>SUM(B40:B41)</f>
        <v>0</v>
      </c>
      <c r="C39" s="151"/>
    </row>
    <row r="40" spans="1:7" x14ac:dyDescent="0.3">
      <c r="A40" s="231" t="s">
        <v>367</v>
      </c>
      <c r="B40" s="240"/>
      <c r="C40" s="151"/>
    </row>
    <row r="41" spans="1:7" x14ac:dyDescent="0.3">
      <c r="A41" s="231" t="s">
        <v>76</v>
      </c>
      <c r="B41" s="240"/>
      <c r="C41" s="151"/>
    </row>
    <row r="42" spans="1:7" x14ac:dyDescent="0.3">
      <c r="A42" s="231"/>
      <c r="B42" s="232"/>
      <c r="C42" s="151"/>
    </row>
    <row r="43" spans="1:7" ht="14.25" thickBot="1" x14ac:dyDescent="0.35">
      <c r="A43" s="236" t="s">
        <v>515</v>
      </c>
      <c r="B43" s="237">
        <f>SUM(B35,B39)</f>
        <v>0</v>
      </c>
      <c r="C43" s="151"/>
    </row>
    <row r="44" spans="1:7" x14ac:dyDescent="0.3">
      <c r="A44" s="227"/>
      <c r="B44" s="228"/>
      <c r="C44" s="151"/>
    </row>
    <row r="45" spans="1:7" x14ac:dyDescent="0.3">
      <c r="A45" s="238" t="s">
        <v>53</v>
      </c>
      <c r="B45" s="239">
        <f>SUM(B33,B43)</f>
        <v>0</v>
      </c>
      <c r="C45" s="151"/>
    </row>
    <row r="47" spans="1:7" x14ac:dyDescent="0.3">
      <c r="C47" s="151"/>
    </row>
  </sheetData>
  <mergeCells count="4">
    <mergeCell ref="A5:B5"/>
    <mergeCell ref="A6:B6"/>
    <mergeCell ref="D5:H5"/>
    <mergeCell ref="D6:H6"/>
  </mergeCells>
  <conditionalFormatting sqref="G29">
    <cfRule type="cellIs" dxfId="1999" priority="59" operator="equal">
      <formula>"O"</formula>
    </cfRule>
    <cfRule type="cellIs" dxfId="1998" priority="60" operator="equal">
      <formula>"P"</formula>
    </cfRule>
  </conditionalFormatting>
  <conditionalFormatting sqref="G30">
    <cfRule type="cellIs" dxfId="1997" priority="53" operator="equal">
      <formula>"O"</formula>
    </cfRule>
    <cfRule type="cellIs" dxfId="1996" priority="54" operator="equal">
      <formula>"P"</formula>
    </cfRule>
  </conditionalFormatting>
  <conditionalFormatting sqref="E30:F30">
    <cfRule type="expression" dxfId="1995" priority="52">
      <formula>D30="Veuillez confirmer l'exhaustivité de la séparation des frais fixes et des frais variables pour chaque OSP."</formula>
    </cfRule>
  </conditionalFormatting>
  <conditionalFormatting sqref="B10:B15 E10:G14 E25:G25 E18:G21">
    <cfRule type="containsText" dxfId="1994" priority="50" operator="containsText" text="ntitulé">
      <formula>NOT(ISERROR(SEARCH("ntitulé",B10)))</formula>
    </cfRule>
    <cfRule type="containsBlanks" dxfId="1993" priority="51">
      <formula>LEN(TRIM(B10))=0</formula>
    </cfRule>
  </conditionalFormatting>
  <conditionalFormatting sqref="B10:B15 E10:G14 E25:G25 E18:G21">
    <cfRule type="containsText" dxfId="1992" priority="49" operator="containsText" text="libre">
      <formula>NOT(ISERROR(SEARCH("libre",B10)))</formula>
    </cfRule>
  </conditionalFormatting>
  <conditionalFormatting sqref="B25:B26">
    <cfRule type="containsText" dxfId="1991" priority="29" operator="containsText" text="ntitulé">
      <formula>NOT(ISERROR(SEARCH("ntitulé",B25)))</formula>
    </cfRule>
    <cfRule type="containsBlanks" dxfId="1990" priority="30">
      <formula>LEN(TRIM(B25))=0</formula>
    </cfRule>
  </conditionalFormatting>
  <conditionalFormatting sqref="B25:B26">
    <cfRule type="containsText" dxfId="1989" priority="28" operator="containsText" text="libre">
      <formula>NOT(ISERROR(SEARCH("libre",B25)))</formula>
    </cfRule>
  </conditionalFormatting>
  <conditionalFormatting sqref="B22:B23">
    <cfRule type="containsText" dxfId="1988" priority="35" operator="containsText" text="ntitulé">
      <formula>NOT(ISERROR(SEARCH("ntitulé",B22)))</formula>
    </cfRule>
    <cfRule type="containsBlanks" dxfId="1987" priority="36">
      <formula>LEN(TRIM(B22))=0</formula>
    </cfRule>
  </conditionalFormatting>
  <conditionalFormatting sqref="B22:B23">
    <cfRule type="containsText" dxfId="1986" priority="34" operator="containsText" text="libre">
      <formula>NOT(ISERROR(SEARCH("libre",B22)))</formula>
    </cfRule>
  </conditionalFormatting>
  <conditionalFormatting sqref="B19">
    <cfRule type="containsText" dxfId="1985" priority="32" operator="containsText" text="ntitulé">
      <formula>NOT(ISERROR(SEARCH("ntitulé",B19)))</formula>
    </cfRule>
    <cfRule type="containsBlanks" dxfId="1984" priority="33">
      <formula>LEN(TRIM(B19))=0</formula>
    </cfRule>
  </conditionalFormatting>
  <conditionalFormatting sqref="B19">
    <cfRule type="containsText" dxfId="1983" priority="31" operator="containsText" text="libre">
      <formula>NOT(ISERROR(SEARCH("libre",B19)))</formula>
    </cfRule>
  </conditionalFormatting>
  <conditionalFormatting sqref="B27">
    <cfRule type="containsText" dxfId="1982" priority="25" operator="containsText" text="libre">
      <formula>NOT(ISERROR(SEARCH("libre",B27)))</formula>
    </cfRule>
  </conditionalFormatting>
  <conditionalFormatting sqref="B27">
    <cfRule type="containsText" dxfId="1981" priority="26" operator="containsText" text="ntitulé">
      <formula>NOT(ISERROR(SEARCH("ntitulé",B27)))</formula>
    </cfRule>
    <cfRule type="containsBlanks" dxfId="1980" priority="27">
      <formula>LEN(TRIM(B27))=0</formula>
    </cfRule>
  </conditionalFormatting>
  <conditionalFormatting sqref="B30">
    <cfRule type="containsText" dxfId="1979" priority="23" operator="containsText" text="ntitulé">
      <formula>NOT(ISERROR(SEARCH("ntitulé",B30)))</formula>
    </cfRule>
    <cfRule type="containsBlanks" dxfId="1978" priority="24">
      <formula>LEN(TRIM(B30))=0</formula>
    </cfRule>
  </conditionalFormatting>
  <conditionalFormatting sqref="B30">
    <cfRule type="containsText" dxfId="1977" priority="22" operator="containsText" text="libre">
      <formula>NOT(ISERROR(SEARCH("libre",B30)))</formula>
    </cfRule>
  </conditionalFormatting>
  <conditionalFormatting sqref="B31">
    <cfRule type="containsText" dxfId="1976" priority="19" operator="containsText" text="libre">
      <formula>NOT(ISERROR(SEARCH("libre",B31)))</formula>
    </cfRule>
  </conditionalFormatting>
  <conditionalFormatting sqref="B31">
    <cfRule type="containsText" dxfId="1975" priority="20" operator="containsText" text="ntitulé">
      <formula>NOT(ISERROR(SEARCH("ntitulé",B31)))</formula>
    </cfRule>
    <cfRule type="containsBlanks" dxfId="1974" priority="21">
      <formula>LEN(TRIM(B31))=0</formula>
    </cfRule>
  </conditionalFormatting>
  <conditionalFormatting sqref="B16">
    <cfRule type="containsText" dxfId="1973" priority="14" operator="containsText" text="ntitulé">
      <formula>NOT(ISERROR(SEARCH("ntitulé",B16)))</formula>
    </cfRule>
    <cfRule type="containsBlanks" dxfId="1972" priority="15">
      <formula>LEN(TRIM(B16))=0</formula>
    </cfRule>
  </conditionalFormatting>
  <conditionalFormatting sqref="B16">
    <cfRule type="containsText" dxfId="1971" priority="13" operator="containsText" text="libre">
      <formula>NOT(ISERROR(SEARCH("libre",B16)))</formula>
    </cfRule>
  </conditionalFormatting>
  <hyperlinks>
    <hyperlink ref="A1" location="TAB00!A1" display="Retour page de garde"/>
    <hyperlink ref="J10" location="TAB4.1!A1" display="TAB4.1!A1"/>
    <hyperlink ref="J11" location="TAB4.2!A1" display="TAB4.2!A1"/>
    <hyperlink ref="J12" location="TAB4.3!A1" display="TAB4.3!A1"/>
    <hyperlink ref="J13" location="TAB4.4!A1" display="TAB4.4!A1"/>
    <hyperlink ref="J14" location="TAB4.7!A1" display="TAB4.7!A1"/>
    <hyperlink ref="J18" location="TAB5.9!A1" display="TAB5.9!A1"/>
    <hyperlink ref="J19" location="TAB5.10!A1" display="TAB5.10!A1"/>
    <hyperlink ref="J20" location="TAB5.12!A1" display="TAB5.12!A1"/>
    <hyperlink ref="J22" location="TAB5.15!A1" display="TAB5.15!A1"/>
    <hyperlink ref="J23" location="TAB5.16!A1" display="TAB5.16!A1"/>
    <hyperlink ref="J21" location="TAB5.3!A1" display="TAB5.3!A1"/>
  </hyperlinks>
  <pageMargins left="0.7" right="0.7" top="0.75" bottom="0.75" header="0.3" footer="0.3"/>
  <pageSetup paperSize="9" scale="7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zoomScale="80" zoomScaleNormal="80" workbookViewId="0">
      <pane xSplit="1" ySplit="6" topLeftCell="B7" activePane="bottomRight" state="frozen"/>
      <selection activeCell="E5" sqref="E5"/>
      <selection pane="topRight" activeCell="E5" sqref="E5"/>
      <selection pane="bottomLeft" activeCell="E5" sqref="E5"/>
      <selection pane="bottomRight" activeCell="E5" sqref="E5"/>
    </sheetView>
  </sheetViews>
  <sheetFormatPr baseColWidth="10" defaultColWidth="9.1640625" defaultRowHeight="13.5" x14ac:dyDescent="0.3"/>
  <cols>
    <col min="1" max="1" width="61.5" style="11" customWidth="1"/>
    <col min="2" max="2" width="16.6640625" style="14" customWidth="1"/>
    <col min="3" max="4" width="16.6640625" style="11" customWidth="1"/>
    <col min="5" max="6" width="16.6640625" style="14" customWidth="1"/>
    <col min="7" max="10" width="16.6640625" style="11" customWidth="1"/>
    <col min="11" max="11" width="9.1640625" style="11"/>
    <col min="12" max="12" width="10.6640625" style="11" customWidth="1"/>
    <col min="13" max="14" width="10.6640625" style="14" customWidth="1"/>
    <col min="15" max="19" width="10.6640625" style="11" customWidth="1"/>
    <col min="20" max="16384" width="9.1640625" style="11"/>
  </cols>
  <sheetData>
    <row r="1" spans="1:35" ht="15" x14ac:dyDescent="0.3">
      <c r="A1" s="19" t="s">
        <v>131</v>
      </c>
    </row>
    <row r="3" spans="1:35" ht="21" x14ac:dyDescent="0.35">
      <c r="A3" s="250" t="str">
        <f>TAB00!B55&amp;" : "&amp;TAB00!C55</f>
        <v>TAB4 : Synthèse des charges nettes contrôlables relatives aux obligations de service public</v>
      </c>
      <c r="B3" s="268"/>
      <c r="C3" s="268"/>
      <c r="D3" s="268"/>
      <c r="E3" s="268"/>
      <c r="F3" s="268"/>
      <c r="G3" s="268"/>
      <c r="H3" s="268"/>
      <c r="I3" s="268"/>
      <c r="J3" s="268"/>
      <c r="K3" s="268"/>
      <c r="L3" s="268"/>
      <c r="M3" s="268"/>
      <c r="N3" s="268"/>
      <c r="O3" s="268"/>
      <c r="P3" s="268"/>
      <c r="Q3" s="268"/>
      <c r="R3" s="268"/>
      <c r="S3" s="268"/>
    </row>
    <row r="5" spans="1:35" x14ac:dyDescent="0.3">
      <c r="A5" s="598"/>
      <c r="L5" s="731" t="s">
        <v>845</v>
      </c>
      <c r="M5" s="731"/>
      <c r="N5" s="731"/>
      <c r="O5" s="731"/>
      <c r="P5" s="731"/>
      <c r="Q5" s="731"/>
      <c r="R5" s="731"/>
      <c r="S5" s="732"/>
    </row>
    <row r="6" spans="1:35" ht="27" x14ac:dyDescent="0.3">
      <c r="A6" s="598"/>
      <c r="B6" s="572" t="s">
        <v>92</v>
      </c>
      <c r="C6" s="568" t="s">
        <v>112</v>
      </c>
      <c r="D6" s="568" t="s">
        <v>279</v>
      </c>
      <c r="E6" s="568" t="s">
        <v>297</v>
      </c>
      <c r="F6" s="568" t="s">
        <v>278</v>
      </c>
      <c r="G6" s="568" t="s">
        <v>274</v>
      </c>
      <c r="H6" s="568" t="s">
        <v>275</v>
      </c>
      <c r="I6" s="568" t="s">
        <v>276</v>
      </c>
      <c r="J6" s="568" t="s">
        <v>277</v>
      </c>
      <c r="K6" s="576"/>
      <c r="L6" s="567" t="s">
        <v>846</v>
      </c>
      <c r="M6" s="567" t="s">
        <v>847</v>
      </c>
      <c r="N6" s="567" t="s">
        <v>848</v>
      </c>
      <c r="O6" s="567" t="s">
        <v>849</v>
      </c>
      <c r="P6" s="567" t="s">
        <v>850</v>
      </c>
      <c r="Q6" s="567" t="s">
        <v>851</v>
      </c>
      <c r="R6" s="567" t="s">
        <v>852</v>
      </c>
      <c r="S6" s="567" t="s">
        <v>853</v>
      </c>
    </row>
    <row r="7" spans="1:35" ht="24" customHeight="1" x14ac:dyDescent="0.3">
      <c r="A7" s="599" t="str">
        <f>'TAB3'!D10</f>
        <v>Charges nettes liées à la gestion des compteurs à budget</v>
      </c>
      <c r="B7" s="542">
        <f t="shared" ref="B7:J7" si="0">SUM(B8:B9,B12)</f>
        <v>0</v>
      </c>
      <c r="C7" s="542">
        <f t="shared" si="0"/>
        <v>0</v>
      </c>
      <c r="D7" s="542">
        <f t="shared" si="0"/>
        <v>0</v>
      </c>
      <c r="E7" s="542">
        <f t="shared" si="0"/>
        <v>0</v>
      </c>
      <c r="F7" s="542">
        <f t="shared" si="0"/>
        <v>0</v>
      </c>
      <c r="G7" s="542">
        <f t="shared" si="0"/>
        <v>0</v>
      </c>
      <c r="H7" s="542">
        <f t="shared" si="0"/>
        <v>0</v>
      </c>
      <c r="I7" s="542">
        <f t="shared" si="0"/>
        <v>0</v>
      </c>
      <c r="J7" s="542">
        <f t="shared" si="0"/>
        <v>0</v>
      </c>
      <c r="L7" s="543">
        <f t="shared" ref="L7:L32" si="1">IF(AND(ROUND(B7,0)=0,C7&gt;B7),"INF",IF(AND(ROUND(B7,0)=0,ROUND(C7,0)=0),0,(C7-B7)/B7))</f>
        <v>0</v>
      </c>
      <c r="M7" s="543">
        <f t="shared" ref="M7:M32" si="2">IF(AND(ROUND(C7,0)=0,D7&gt;C7),"INF",IF(AND(ROUND(C7,0)=0,ROUND(D7,0)=0),0,(D7-C7)/C7))</f>
        <v>0</v>
      </c>
      <c r="N7" s="543">
        <f t="shared" ref="N7:N32" si="3">IF(AND(ROUND(D7,0)=0,E7&gt;D7),"INF",IF(AND(ROUND(D7,0)=0,ROUND(E7,0)=0),0,(E7-D7)/D7))</f>
        <v>0</v>
      </c>
      <c r="O7" s="543">
        <f t="shared" ref="O7:O32" si="4">IF(AND(ROUND(E7,0)=0,F7&gt;E7),"INF",IF(AND(ROUND(E7,0)=0,ROUND(F7,0)=0),0,(F7-E7)/E7))</f>
        <v>0</v>
      </c>
      <c r="P7" s="543">
        <f t="shared" ref="P7:P32" si="5">IF(AND(ROUND(F7,0)=0,G7&gt;F7),"INF",IF(AND(ROUND(F7,0)=0,ROUND(G7,0)=0),0,(G7-F7)/F7))</f>
        <v>0</v>
      </c>
      <c r="Q7" s="543">
        <f t="shared" ref="Q7:Q32" si="6">IF(AND(ROUND(G7,0)=0,H7&gt;G7),"INF",IF(AND(ROUND(G7,0)=0,ROUND(H7,0)=0),0,(H7-G7)/G7))</f>
        <v>0</v>
      </c>
      <c r="R7" s="543">
        <f t="shared" ref="R7:R32" si="7">IF(AND(ROUND(H7,0)=0,I7&gt;H7),"INF",IF(AND(ROUND(H7,0)=0,ROUND(I7,0)=0),0,(I7-H7)/H7))</f>
        <v>0</v>
      </c>
      <c r="S7" s="543">
        <f t="shared" ref="S7:S32" si="8">IF(AND(ROUND(I7,0)=0,J7&gt;I7),"INF",IF(AND(ROUND(I7,0)=0,ROUND(J7,0)=0),0,(J7-I7)/I7))</f>
        <v>0</v>
      </c>
      <c r="AA7" s="152">
        <f t="shared" ref="AA7:AI7" si="9">B7</f>
        <v>0</v>
      </c>
      <c r="AB7" s="152">
        <f t="shared" si="9"/>
        <v>0</v>
      </c>
      <c r="AC7" s="152">
        <f t="shared" si="9"/>
        <v>0</v>
      </c>
      <c r="AD7" s="152">
        <f t="shared" si="9"/>
        <v>0</v>
      </c>
      <c r="AE7" s="152">
        <f t="shared" si="9"/>
        <v>0</v>
      </c>
      <c r="AF7" s="152">
        <f t="shared" si="9"/>
        <v>0</v>
      </c>
      <c r="AG7" s="152">
        <f t="shared" si="9"/>
        <v>0</v>
      </c>
      <c r="AH7" s="152">
        <f t="shared" si="9"/>
        <v>0</v>
      </c>
      <c r="AI7" s="152">
        <f t="shared" si="9"/>
        <v>0</v>
      </c>
    </row>
    <row r="8" spans="1:35" ht="24" customHeight="1" x14ac:dyDescent="0.3">
      <c r="A8" s="600" t="s">
        <v>556</v>
      </c>
      <c r="B8" s="157">
        <f>TAB4.1!B$25</f>
        <v>0</v>
      </c>
      <c r="C8" s="157">
        <f>TAB4.1!C$25</f>
        <v>0</v>
      </c>
      <c r="D8" s="157">
        <f>TAB4.1!D$25</f>
        <v>0</v>
      </c>
      <c r="E8" s="157">
        <f>TAB4.1!E$25</f>
        <v>0</v>
      </c>
      <c r="F8" s="157">
        <f>TAB4.1!F$25</f>
        <v>0</v>
      </c>
      <c r="G8" s="157">
        <f>TAB4.1!G$25</f>
        <v>0</v>
      </c>
      <c r="H8" s="157">
        <f>TAB4.1!H$25</f>
        <v>0</v>
      </c>
      <c r="I8" s="157">
        <f>TAB4.1!I$25</f>
        <v>0</v>
      </c>
      <c r="J8" s="157">
        <f>TAB4.1!J$25</f>
        <v>0</v>
      </c>
      <c r="L8" s="272">
        <f t="shared" si="1"/>
        <v>0</v>
      </c>
      <c r="M8" s="272">
        <f t="shared" si="2"/>
        <v>0</v>
      </c>
      <c r="N8" s="272">
        <f t="shared" si="3"/>
        <v>0</v>
      </c>
      <c r="O8" s="272">
        <f t="shared" si="4"/>
        <v>0</v>
      </c>
      <c r="P8" s="272">
        <f t="shared" si="5"/>
        <v>0</v>
      </c>
      <c r="Q8" s="272">
        <f t="shared" si="6"/>
        <v>0</v>
      </c>
      <c r="R8" s="272">
        <f t="shared" si="7"/>
        <v>0</v>
      </c>
      <c r="S8" s="272">
        <f t="shared" si="8"/>
        <v>0</v>
      </c>
      <c r="AA8" s="152">
        <f t="shared" ref="AA8:AA32" si="10">B8</f>
        <v>0</v>
      </c>
      <c r="AB8" s="152">
        <f t="shared" ref="AB8:AB32" si="11">C8</f>
        <v>0</v>
      </c>
      <c r="AC8" s="152">
        <f t="shared" ref="AC8:AC32" si="12">D8</f>
        <v>0</v>
      </c>
      <c r="AD8" s="152">
        <f t="shared" ref="AD8:AD32" si="13">E8</f>
        <v>0</v>
      </c>
      <c r="AE8" s="152">
        <f t="shared" ref="AE8:AE32" si="14">F8</f>
        <v>0</v>
      </c>
      <c r="AF8" s="152">
        <f t="shared" ref="AF8:AF32" si="15">G8</f>
        <v>0</v>
      </c>
      <c r="AG8" s="152">
        <f t="shared" ref="AG8:AG32" si="16">H8</f>
        <v>0</v>
      </c>
      <c r="AH8" s="152">
        <f t="shared" ref="AH8:AH32" si="17">I8</f>
        <v>0</v>
      </c>
      <c r="AI8" s="152">
        <f t="shared" ref="AI8:AI32" si="18">J8</f>
        <v>0</v>
      </c>
    </row>
    <row r="9" spans="1:35" ht="24" customHeight="1" x14ac:dyDescent="0.3">
      <c r="A9" s="600" t="s">
        <v>555</v>
      </c>
      <c r="B9" s="157">
        <f>TAB4.1!B$9</f>
        <v>0</v>
      </c>
      <c r="C9" s="157">
        <f>TAB4.1!C$9</f>
        <v>0</v>
      </c>
      <c r="D9" s="157">
        <f>TAB4.1!D$9</f>
        <v>0</v>
      </c>
      <c r="E9" s="157">
        <f>TAB4.1!E$9</f>
        <v>0</v>
      </c>
      <c r="F9" s="157">
        <f>TAB4.1!F$9</f>
        <v>0</v>
      </c>
      <c r="G9" s="157">
        <f>TAB4.1!G$9</f>
        <v>0</v>
      </c>
      <c r="H9" s="157">
        <f>TAB4.1!H$9</f>
        <v>0</v>
      </c>
      <c r="I9" s="157">
        <f>TAB4.1!I$9</f>
        <v>0</v>
      </c>
      <c r="J9" s="157">
        <f>TAB4.1!J$9</f>
        <v>0</v>
      </c>
      <c r="L9" s="272">
        <f t="shared" si="1"/>
        <v>0</v>
      </c>
      <c r="M9" s="272">
        <f t="shared" si="2"/>
        <v>0</v>
      </c>
      <c r="N9" s="272">
        <f t="shared" si="3"/>
        <v>0</v>
      </c>
      <c r="O9" s="272">
        <f t="shared" si="4"/>
        <v>0</v>
      </c>
      <c r="P9" s="272">
        <f t="shared" si="5"/>
        <v>0</v>
      </c>
      <c r="Q9" s="272">
        <f t="shared" si="6"/>
        <v>0</v>
      </c>
      <c r="R9" s="272">
        <f t="shared" si="7"/>
        <v>0</v>
      </c>
      <c r="S9" s="272">
        <f t="shared" si="8"/>
        <v>0</v>
      </c>
      <c r="AA9" s="152">
        <f t="shared" si="10"/>
        <v>0</v>
      </c>
      <c r="AB9" s="152">
        <f t="shared" si="11"/>
        <v>0</v>
      </c>
      <c r="AC9" s="152">
        <f t="shared" si="12"/>
        <v>0</v>
      </c>
      <c r="AD9" s="152">
        <f t="shared" si="13"/>
        <v>0</v>
      </c>
      <c r="AE9" s="152">
        <f t="shared" si="14"/>
        <v>0</v>
      </c>
      <c r="AF9" s="152">
        <f t="shared" si="15"/>
        <v>0</v>
      </c>
      <c r="AG9" s="152">
        <f t="shared" si="16"/>
        <v>0</v>
      </c>
      <c r="AH9" s="152">
        <f t="shared" si="17"/>
        <v>0</v>
      </c>
      <c r="AI9" s="152">
        <f t="shared" si="18"/>
        <v>0</v>
      </c>
    </row>
    <row r="10" spans="1:35" ht="24" customHeight="1" x14ac:dyDescent="0.3">
      <c r="A10" s="600" t="str">
        <f>+TAB4.1!A21</f>
        <v>Variable : nombre de demandes de placement de CàB introduites et validées par le GRD</v>
      </c>
      <c r="B10" s="157">
        <f>TAB4.1!B$21</f>
        <v>0</v>
      </c>
      <c r="C10" s="157">
        <f>TAB4.1!C$21</f>
        <v>0</v>
      </c>
      <c r="D10" s="157">
        <f>TAB4.1!D$21</f>
        <v>0</v>
      </c>
      <c r="E10" s="157">
        <f>TAB4.1!E$21</f>
        <v>0</v>
      </c>
      <c r="F10" s="157">
        <f>TAB4.1!F$21</f>
        <v>0</v>
      </c>
      <c r="G10" s="157">
        <f>TAB4.1!G$21</f>
        <v>0</v>
      </c>
      <c r="H10" s="157">
        <f>TAB4.1!H$21</f>
        <v>0</v>
      </c>
      <c r="I10" s="157">
        <f>TAB4.1!I$21</f>
        <v>0</v>
      </c>
      <c r="J10" s="157">
        <f>TAB4.1!J$21</f>
        <v>0</v>
      </c>
      <c r="L10" s="272">
        <f t="shared" si="1"/>
        <v>0</v>
      </c>
      <c r="M10" s="272">
        <f t="shared" si="2"/>
        <v>0</v>
      </c>
      <c r="N10" s="272">
        <f t="shared" si="3"/>
        <v>0</v>
      </c>
      <c r="O10" s="272">
        <f t="shared" si="4"/>
        <v>0</v>
      </c>
      <c r="P10" s="272">
        <f t="shared" si="5"/>
        <v>0</v>
      </c>
      <c r="Q10" s="272">
        <f t="shared" si="6"/>
        <v>0</v>
      </c>
      <c r="R10" s="272">
        <f t="shared" si="7"/>
        <v>0</v>
      </c>
      <c r="S10" s="272">
        <f t="shared" si="8"/>
        <v>0</v>
      </c>
      <c r="AA10" s="152">
        <f t="shared" si="10"/>
        <v>0</v>
      </c>
      <c r="AB10" s="152">
        <f t="shared" si="11"/>
        <v>0</v>
      </c>
      <c r="AC10" s="152">
        <f t="shared" si="12"/>
        <v>0</v>
      </c>
      <c r="AD10" s="152">
        <f t="shared" si="13"/>
        <v>0</v>
      </c>
      <c r="AE10" s="152">
        <f t="shared" si="14"/>
        <v>0</v>
      </c>
      <c r="AF10" s="152">
        <f t="shared" si="15"/>
        <v>0</v>
      </c>
      <c r="AG10" s="152">
        <f t="shared" si="16"/>
        <v>0</v>
      </c>
      <c r="AH10" s="152">
        <f t="shared" si="17"/>
        <v>0</v>
      </c>
      <c r="AI10" s="152">
        <f t="shared" si="18"/>
        <v>0</v>
      </c>
    </row>
    <row r="11" spans="1:35" ht="24" customHeight="1" x14ac:dyDescent="0.3">
      <c r="A11" s="600" t="s">
        <v>96</v>
      </c>
      <c r="B11" s="157">
        <f>TAB4.1!B$23</f>
        <v>0</v>
      </c>
      <c r="C11" s="157">
        <f>TAB4.1!C$23</f>
        <v>0</v>
      </c>
      <c r="D11" s="157">
        <f>TAB4.1!D$23</f>
        <v>0</v>
      </c>
      <c r="E11" s="157">
        <f>TAB4.1!E$23</f>
        <v>0</v>
      </c>
      <c r="F11" s="157">
        <f>TAB4.1!F$23</f>
        <v>0</v>
      </c>
      <c r="G11" s="157">
        <f>TAB4.1!G$23</f>
        <v>0</v>
      </c>
      <c r="H11" s="157">
        <f>TAB4.1!H$23</f>
        <v>0</v>
      </c>
      <c r="I11" s="157">
        <f>TAB4.1!I$23</f>
        <v>0</v>
      </c>
      <c r="J11" s="157">
        <f>TAB4.1!J$23</f>
        <v>0</v>
      </c>
      <c r="L11" s="272">
        <f t="shared" si="1"/>
        <v>0</v>
      </c>
      <c r="M11" s="272">
        <f t="shared" si="2"/>
        <v>0</v>
      </c>
      <c r="N11" s="272">
        <f t="shared" si="3"/>
        <v>0</v>
      </c>
      <c r="O11" s="272">
        <f t="shared" si="4"/>
        <v>0</v>
      </c>
      <c r="P11" s="272">
        <f t="shared" si="5"/>
        <v>0</v>
      </c>
      <c r="Q11" s="272">
        <f t="shared" si="6"/>
        <v>0</v>
      </c>
      <c r="R11" s="272">
        <f t="shared" si="7"/>
        <v>0</v>
      </c>
      <c r="S11" s="272">
        <f t="shared" si="8"/>
        <v>0</v>
      </c>
      <c r="AA11" s="152">
        <f t="shared" si="10"/>
        <v>0</v>
      </c>
      <c r="AB11" s="152">
        <f t="shared" si="11"/>
        <v>0</v>
      </c>
      <c r="AC11" s="152">
        <f t="shared" si="12"/>
        <v>0</v>
      </c>
      <c r="AD11" s="152">
        <f t="shared" si="13"/>
        <v>0</v>
      </c>
      <c r="AE11" s="152">
        <f t="shared" si="14"/>
        <v>0</v>
      </c>
      <c r="AF11" s="152">
        <f t="shared" si="15"/>
        <v>0</v>
      </c>
      <c r="AG11" s="152">
        <f t="shared" si="16"/>
        <v>0</v>
      </c>
      <c r="AH11" s="152">
        <f t="shared" si="17"/>
        <v>0</v>
      </c>
      <c r="AI11" s="152">
        <f t="shared" si="18"/>
        <v>0</v>
      </c>
    </row>
    <row r="12" spans="1:35" ht="24" customHeight="1" x14ac:dyDescent="0.3">
      <c r="A12" s="600" t="s">
        <v>509</v>
      </c>
      <c r="B12" s="157">
        <f>TAB4.1!B$37</f>
        <v>0</v>
      </c>
      <c r="C12" s="157">
        <f>TAB4.1!C$37</f>
        <v>0</v>
      </c>
      <c r="D12" s="157">
        <f>TAB4.1!D$37</f>
        <v>0</v>
      </c>
      <c r="E12" s="157">
        <f>TAB4.1!E$37</f>
        <v>0</v>
      </c>
      <c r="F12" s="157">
        <f>TAB4.1!F$37</f>
        <v>0</v>
      </c>
      <c r="G12" s="157">
        <f>TAB4.1!G$37</f>
        <v>0</v>
      </c>
      <c r="H12" s="157">
        <f>TAB4.1!H$37</f>
        <v>0</v>
      </c>
      <c r="I12" s="157">
        <f>TAB4.1!I$37</f>
        <v>0</v>
      </c>
      <c r="J12" s="157">
        <f>TAB4.1!J$37</f>
        <v>0</v>
      </c>
      <c r="L12" s="272">
        <f t="shared" si="1"/>
        <v>0</v>
      </c>
      <c r="M12" s="272">
        <f t="shared" si="2"/>
        <v>0</v>
      </c>
      <c r="N12" s="272">
        <f t="shared" si="3"/>
        <v>0</v>
      </c>
      <c r="O12" s="272">
        <f t="shared" si="4"/>
        <v>0</v>
      </c>
      <c r="P12" s="272">
        <f t="shared" si="5"/>
        <v>0</v>
      </c>
      <c r="Q12" s="272">
        <f t="shared" si="6"/>
        <v>0</v>
      </c>
      <c r="R12" s="272">
        <f t="shared" si="7"/>
        <v>0</v>
      </c>
      <c r="S12" s="272">
        <f t="shared" si="8"/>
        <v>0</v>
      </c>
      <c r="AA12" s="152">
        <f t="shared" si="10"/>
        <v>0</v>
      </c>
      <c r="AB12" s="152">
        <f t="shared" si="11"/>
        <v>0</v>
      </c>
      <c r="AC12" s="152">
        <f t="shared" si="12"/>
        <v>0</v>
      </c>
      <c r="AD12" s="152">
        <f t="shared" si="13"/>
        <v>0</v>
      </c>
      <c r="AE12" s="152">
        <f t="shared" si="14"/>
        <v>0</v>
      </c>
      <c r="AF12" s="152">
        <f t="shared" si="15"/>
        <v>0</v>
      </c>
      <c r="AG12" s="152">
        <f t="shared" si="16"/>
        <v>0</v>
      </c>
      <c r="AH12" s="152">
        <f t="shared" si="17"/>
        <v>0</v>
      </c>
      <c r="AI12" s="152">
        <f t="shared" si="18"/>
        <v>0</v>
      </c>
    </row>
    <row r="13" spans="1:35" ht="24" customHeight="1" x14ac:dyDescent="0.3">
      <c r="A13" s="599" t="str">
        <f>'TAB3'!D11</f>
        <v>Charges nettes liées au rechargement des compteurs à budget</v>
      </c>
      <c r="B13" s="542">
        <f t="shared" ref="B13:J13" si="19">SUM(B14:B15,B18)</f>
        <v>0</v>
      </c>
      <c r="C13" s="542">
        <f t="shared" si="19"/>
        <v>0</v>
      </c>
      <c r="D13" s="542">
        <f t="shared" si="19"/>
        <v>0</v>
      </c>
      <c r="E13" s="542">
        <f t="shared" si="19"/>
        <v>0</v>
      </c>
      <c r="F13" s="542">
        <f t="shared" si="19"/>
        <v>0</v>
      </c>
      <c r="G13" s="542">
        <f t="shared" si="19"/>
        <v>0</v>
      </c>
      <c r="H13" s="542">
        <f t="shared" si="19"/>
        <v>0</v>
      </c>
      <c r="I13" s="542">
        <f t="shared" si="19"/>
        <v>0</v>
      </c>
      <c r="J13" s="542">
        <f t="shared" si="19"/>
        <v>0</v>
      </c>
      <c r="L13" s="543">
        <f t="shared" si="1"/>
        <v>0</v>
      </c>
      <c r="M13" s="543">
        <f t="shared" si="2"/>
        <v>0</v>
      </c>
      <c r="N13" s="543">
        <f t="shared" si="3"/>
        <v>0</v>
      </c>
      <c r="O13" s="543">
        <f t="shared" si="4"/>
        <v>0</v>
      </c>
      <c r="P13" s="543">
        <f t="shared" si="5"/>
        <v>0</v>
      </c>
      <c r="Q13" s="543">
        <f t="shared" si="6"/>
        <v>0</v>
      </c>
      <c r="R13" s="543">
        <f t="shared" si="7"/>
        <v>0</v>
      </c>
      <c r="S13" s="543">
        <f t="shared" si="8"/>
        <v>0</v>
      </c>
      <c r="AA13" s="152">
        <f t="shared" si="10"/>
        <v>0</v>
      </c>
      <c r="AB13" s="152">
        <f t="shared" si="11"/>
        <v>0</v>
      </c>
      <c r="AC13" s="152">
        <f t="shared" si="12"/>
        <v>0</v>
      </c>
      <c r="AD13" s="152">
        <f t="shared" si="13"/>
        <v>0</v>
      </c>
      <c r="AE13" s="152">
        <f t="shared" si="14"/>
        <v>0</v>
      </c>
      <c r="AF13" s="152">
        <f t="shared" si="15"/>
        <v>0</v>
      </c>
      <c r="AG13" s="152">
        <f t="shared" si="16"/>
        <v>0</v>
      </c>
      <c r="AH13" s="152">
        <f t="shared" si="17"/>
        <v>0</v>
      </c>
      <c r="AI13" s="152">
        <f t="shared" si="18"/>
        <v>0</v>
      </c>
    </row>
    <row r="14" spans="1:35" ht="24" customHeight="1" x14ac:dyDescent="0.3">
      <c r="A14" s="600" t="s">
        <v>556</v>
      </c>
      <c r="B14" s="157">
        <f>TAB4.2!B$23</f>
        <v>0</v>
      </c>
      <c r="C14" s="157">
        <f>TAB4.2!C$23</f>
        <v>0</v>
      </c>
      <c r="D14" s="157">
        <f>TAB4.2!D$23</f>
        <v>0</v>
      </c>
      <c r="E14" s="157">
        <f>TAB4.2!E$23</f>
        <v>0</v>
      </c>
      <c r="F14" s="157">
        <f>TAB4.2!F$23</f>
        <v>0</v>
      </c>
      <c r="G14" s="157">
        <f>TAB4.2!G$23</f>
        <v>0</v>
      </c>
      <c r="H14" s="157">
        <f>TAB4.2!H$23</f>
        <v>0</v>
      </c>
      <c r="I14" s="157">
        <f>TAB4.2!I$23</f>
        <v>0</v>
      </c>
      <c r="J14" s="157">
        <f>TAB4.2!J$23</f>
        <v>0</v>
      </c>
      <c r="L14" s="272">
        <f t="shared" si="1"/>
        <v>0</v>
      </c>
      <c r="M14" s="272">
        <f t="shared" si="2"/>
        <v>0</v>
      </c>
      <c r="N14" s="272">
        <f t="shared" si="3"/>
        <v>0</v>
      </c>
      <c r="O14" s="272">
        <f t="shared" si="4"/>
        <v>0</v>
      </c>
      <c r="P14" s="272">
        <f t="shared" si="5"/>
        <v>0</v>
      </c>
      <c r="Q14" s="272">
        <f t="shared" si="6"/>
        <v>0</v>
      </c>
      <c r="R14" s="272">
        <f t="shared" si="7"/>
        <v>0</v>
      </c>
      <c r="S14" s="272">
        <f t="shared" si="8"/>
        <v>0</v>
      </c>
      <c r="AA14" s="152">
        <f t="shared" si="10"/>
        <v>0</v>
      </c>
      <c r="AB14" s="152">
        <f t="shared" si="11"/>
        <v>0</v>
      </c>
      <c r="AC14" s="152">
        <f t="shared" si="12"/>
        <v>0</v>
      </c>
      <c r="AD14" s="152">
        <f t="shared" si="13"/>
        <v>0</v>
      </c>
      <c r="AE14" s="152">
        <f t="shared" si="14"/>
        <v>0</v>
      </c>
      <c r="AF14" s="152">
        <f t="shared" si="15"/>
        <v>0</v>
      </c>
      <c r="AG14" s="152">
        <f t="shared" si="16"/>
        <v>0</v>
      </c>
      <c r="AH14" s="152">
        <f t="shared" si="17"/>
        <v>0</v>
      </c>
      <c r="AI14" s="152">
        <f t="shared" si="18"/>
        <v>0</v>
      </c>
    </row>
    <row r="15" spans="1:35" ht="24" customHeight="1" x14ac:dyDescent="0.3">
      <c r="A15" s="600" t="s">
        <v>555</v>
      </c>
      <c r="B15" s="157">
        <f>TAB4.2!B$7</f>
        <v>0</v>
      </c>
      <c r="C15" s="157">
        <f>TAB4.2!C$7</f>
        <v>0</v>
      </c>
      <c r="D15" s="157">
        <f>TAB4.2!D$7</f>
        <v>0</v>
      </c>
      <c r="E15" s="157">
        <f>TAB4.2!E$7</f>
        <v>0</v>
      </c>
      <c r="F15" s="157">
        <f>TAB4.2!F$7</f>
        <v>0</v>
      </c>
      <c r="G15" s="157">
        <f>TAB4.2!G$7</f>
        <v>0</v>
      </c>
      <c r="H15" s="157">
        <f>TAB4.2!H$7</f>
        <v>0</v>
      </c>
      <c r="I15" s="157">
        <f>TAB4.2!I$7</f>
        <v>0</v>
      </c>
      <c r="J15" s="157">
        <f>TAB4.2!J$7</f>
        <v>0</v>
      </c>
      <c r="L15" s="272">
        <f t="shared" si="1"/>
        <v>0</v>
      </c>
      <c r="M15" s="272">
        <f t="shared" si="2"/>
        <v>0</v>
      </c>
      <c r="N15" s="272">
        <f t="shared" si="3"/>
        <v>0</v>
      </c>
      <c r="O15" s="272">
        <f t="shared" si="4"/>
        <v>0</v>
      </c>
      <c r="P15" s="272">
        <f t="shared" si="5"/>
        <v>0</v>
      </c>
      <c r="Q15" s="272">
        <f t="shared" si="6"/>
        <v>0</v>
      </c>
      <c r="R15" s="272">
        <f t="shared" si="7"/>
        <v>0</v>
      </c>
      <c r="S15" s="272">
        <f t="shared" si="8"/>
        <v>0</v>
      </c>
      <c r="AA15" s="152">
        <f t="shared" si="10"/>
        <v>0</v>
      </c>
      <c r="AB15" s="152">
        <f t="shared" si="11"/>
        <v>0</v>
      </c>
      <c r="AC15" s="152">
        <f t="shared" si="12"/>
        <v>0</v>
      </c>
      <c r="AD15" s="152">
        <f t="shared" si="13"/>
        <v>0</v>
      </c>
      <c r="AE15" s="152">
        <f t="shared" si="14"/>
        <v>0</v>
      </c>
      <c r="AF15" s="152">
        <f t="shared" si="15"/>
        <v>0</v>
      </c>
      <c r="AG15" s="152">
        <f t="shared" si="16"/>
        <v>0</v>
      </c>
      <c r="AH15" s="152">
        <f t="shared" si="17"/>
        <v>0</v>
      </c>
      <c r="AI15" s="152">
        <f t="shared" si="18"/>
        <v>0</v>
      </c>
    </row>
    <row r="16" spans="1:35" ht="24" customHeight="1" x14ac:dyDescent="0.3">
      <c r="A16" s="600" t="str">
        <f>+TAB4.2!A19</f>
        <v>Variable : nombre de CàB pour lequel un rechargement est opéré au cours de la période concernée</v>
      </c>
      <c r="B16" s="157">
        <f>TAB4.2!B$19</f>
        <v>0</v>
      </c>
      <c r="C16" s="157">
        <f>TAB4.2!C$19</f>
        <v>0</v>
      </c>
      <c r="D16" s="157">
        <f>TAB4.2!D$19</f>
        <v>0</v>
      </c>
      <c r="E16" s="157">
        <f>TAB4.2!E$19</f>
        <v>0</v>
      </c>
      <c r="F16" s="157">
        <f>TAB4.2!F$19</f>
        <v>0</v>
      </c>
      <c r="G16" s="157">
        <f>TAB4.2!G$19</f>
        <v>0</v>
      </c>
      <c r="H16" s="157">
        <f>TAB4.2!H$19</f>
        <v>0</v>
      </c>
      <c r="I16" s="157">
        <f>TAB4.2!I$19</f>
        <v>0</v>
      </c>
      <c r="J16" s="157">
        <f>TAB4.2!J$19</f>
        <v>0</v>
      </c>
      <c r="L16" s="272">
        <f t="shared" si="1"/>
        <v>0</v>
      </c>
      <c r="M16" s="272">
        <f t="shared" si="2"/>
        <v>0</v>
      </c>
      <c r="N16" s="272">
        <f t="shared" si="3"/>
        <v>0</v>
      </c>
      <c r="O16" s="272">
        <f t="shared" si="4"/>
        <v>0</v>
      </c>
      <c r="P16" s="272">
        <f t="shared" si="5"/>
        <v>0</v>
      </c>
      <c r="Q16" s="272">
        <f t="shared" si="6"/>
        <v>0</v>
      </c>
      <c r="R16" s="272">
        <f t="shared" si="7"/>
        <v>0</v>
      </c>
      <c r="S16" s="272">
        <f t="shared" si="8"/>
        <v>0</v>
      </c>
      <c r="AA16" s="152">
        <f t="shared" si="10"/>
        <v>0</v>
      </c>
      <c r="AB16" s="152">
        <f t="shared" si="11"/>
        <v>0</v>
      </c>
      <c r="AC16" s="152">
        <f t="shared" si="12"/>
        <v>0</v>
      </c>
      <c r="AD16" s="152">
        <f t="shared" si="13"/>
        <v>0</v>
      </c>
      <c r="AE16" s="152">
        <f t="shared" si="14"/>
        <v>0</v>
      </c>
      <c r="AF16" s="152">
        <f t="shared" si="15"/>
        <v>0</v>
      </c>
      <c r="AG16" s="152">
        <f t="shared" si="16"/>
        <v>0</v>
      </c>
      <c r="AH16" s="152">
        <f t="shared" si="17"/>
        <v>0</v>
      </c>
      <c r="AI16" s="152">
        <f t="shared" si="18"/>
        <v>0</v>
      </c>
    </row>
    <row r="17" spans="1:35" ht="24" customHeight="1" x14ac:dyDescent="0.3">
      <c r="A17" s="600" t="s">
        <v>96</v>
      </c>
      <c r="B17" s="157">
        <f>TAB4.2!B$21</f>
        <v>0</v>
      </c>
      <c r="C17" s="157">
        <f>TAB4.2!C$21</f>
        <v>0</v>
      </c>
      <c r="D17" s="157">
        <f>TAB4.2!D$21</f>
        <v>0</v>
      </c>
      <c r="E17" s="157">
        <f>TAB4.2!E$21</f>
        <v>0</v>
      </c>
      <c r="F17" s="157">
        <f>TAB4.2!F$21</f>
        <v>0</v>
      </c>
      <c r="G17" s="157">
        <f>TAB4.2!G$21</f>
        <v>0</v>
      </c>
      <c r="H17" s="157">
        <f>TAB4.2!H$21</f>
        <v>0</v>
      </c>
      <c r="I17" s="157">
        <f>TAB4.2!I$21</f>
        <v>0</v>
      </c>
      <c r="J17" s="157">
        <f>TAB4.2!J$21</f>
        <v>0</v>
      </c>
      <c r="L17" s="272">
        <f t="shared" si="1"/>
        <v>0</v>
      </c>
      <c r="M17" s="272">
        <f t="shared" si="2"/>
        <v>0</v>
      </c>
      <c r="N17" s="272">
        <f t="shared" si="3"/>
        <v>0</v>
      </c>
      <c r="O17" s="272">
        <f t="shared" si="4"/>
        <v>0</v>
      </c>
      <c r="P17" s="272">
        <f t="shared" si="5"/>
        <v>0</v>
      </c>
      <c r="Q17" s="272">
        <f t="shared" si="6"/>
        <v>0</v>
      </c>
      <c r="R17" s="272">
        <f t="shared" si="7"/>
        <v>0</v>
      </c>
      <c r="S17" s="272">
        <f t="shared" si="8"/>
        <v>0</v>
      </c>
      <c r="AA17" s="152">
        <f t="shared" si="10"/>
        <v>0</v>
      </c>
      <c r="AB17" s="152">
        <f t="shared" si="11"/>
        <v>0</v>
      </c>
      <c r="AC17" s="152">
        <f t="shared" si="12"/>
        <v>0</v>
      </c>
      <c r="AD17" s="152">
        <f t="shared" si="13"/>
        <v>0</v>
      </c>
      <c r="AE17" s="152">
        <f t="shared" si="14"/>
        <v>0</v>
      </c>
      <c r="AF17" s="152">
        <f t="shared" si="15"/>
        <v>0</v>
      </c>
      <c r="AG17" s="152">
        <f t="shared" si="16"/>
        <v>0</v>
      </c>
      <c r="AH17" s="152">
        <f t="shared" si="17"/>
        <v>0</v>
      </c>
      <c r="AI17" s="152">
        <f t="shared" si="18"/>
        <v>0</v>
      </c>
    </row>
    <row r="18" spans="1:35" ht="24" customHeight="1" x14ac:dyDescent="0.3">
      <c r="A18" s="600" t="s">
        <v>509</v>
      </c>
      <c r="B18" s="157">
        <f>TAB4.2!B$35</f>
        <v>0</v>
      </c>
      <c r="C18" s="157">
        <f>TAB4.2!C$35</f>
        <v>0</v>
      </c>
      <c r="D18" s="157">
        <f>TAB4.2!D$35</f>
        <v>0</v>
      </c>
      <c r="E18" s="157">
        <f>TAB4.2!E$35</f>
        <v>0</v>
      </c>
      <c r="F18" s="157">
        <f>TAB4.2!F$35</f>
        <v>0</v>
      </c>
      <c r="G18" s="157">
        <f>TAB4.2!G$35</f>
        <v>0</v>
      </c>
      <c r="H18" s="157">
        <f>TAB4.2!H$35</f>
        <v>0</v>
      </c>
      <c r="I18" s="157">
        <f>TAB4.2!I$35</f>
        <v>0</v>
      </c>
      <c r="J18" s="157">
        <f>TAB4.2!J$35</f>
        <v>0</v>
      </c>
      <c r="L18" s="272">
        <f t="shared" si="1"/>
        <v>0</v>
      </c>
      <c r="M18" s="272">
        <f t="shared" si="2"/>
        <v>0</v>
      </c>
      <c r="N18" s="272">
        <f t="shared" si="3"/>
        <v>0</v>
      </c>
      <c r="O18" s="272">
        <f t="shared" si="4"/>
        <v>0</v>
      </c>
      <c r="P18" s="272">
        <f t="shared" si="5"/>
        <v>0</v>
      </c>
      <c r="Q18" s="272">
        <f t="shared" si="6"/>
        <v>0</v>
      </c>
      <c r="R18" s="272">
        <f t="shared" si="7"/>
        <v>0</v>
      </c>
      <c r="S18" s="272">
        <f t="shared" si="8"/>
        <v>0</v>
      </c>
      <c r="AA18" s="152">
        <f t="shared" si="10"/>
        <v>0</v>
      </c>
      <c r="AB18" s="152">
        <f t="shared" si="11"/>
        <v>0</v>
      </c>
      <c r="AC18" s="152">
        <f t="shared" si="12"/>
        <v>0</v>
      </c>
      <c r="AD18" s="152">
        <f t="shared" si="13"/>
        <v>0</v>
      </c>
      <c r="AE18" s="152">
        <f t="shared" si="14"/>
        <v>0</v>
      </c>
      <c r="AF18" s="152">
        <f t="shared" si="15"/>
        <v>0</v>
      </c>
      <c r="AG18" s="152">
        <f t="shared" si="16"/>
        <v>0</v>
      </c>
      <c r="AH18" s="152">
        <f t="shared" si="17"/>
        <v>0</v>
      </c>
      <c r="AI18" s="152">
        <f t="shared" si="18"/>
        <v>0</v>
      </c>
    </row>
    <row r="19" spans="1:35" ht="24" customHeight="1" x14ac:dyDescent="0.3">
      <c r="A19" s="599" t="str">
        <f>'TAB3'!D12</f>
        <v>Charges nettes liées à la gestion de la clientèle propre</v>
      </c>
      <c r="B19" s="542">
        <f t="shared" ref="B19:J19" si="20">SUM(B20:B21,B24)</f>
        <v>0</v>
      </c>
      <c r="C19" s="542">
        <f t="shared" si="20"/>
        <v>0</v>
      </c>
      <c r="D19" s="542">
        <f t="shared" si="20"/>
        <v>0</v>
      </c>
      <c r="E19" s="542">
        <f t="shared" si="20"/>
        <v>0</v>
      </c>
      <c r="F19" s="542">
        <f t="shared" si="20"/>
        <v>0</v>
      </c>
      <c r="G19" s="542">
        <f t="shared" si="20"/>
        <v>0</v>
      </c>
      <c r="H19" s="542">
        <f t="shared" si="20"/>
        <v>0</v>
      </c>
      <c r="I19" s="542">
        <f t="shared" si="20"/>
        <v>0</v>
      </c>
      <c r="J19" s="542">
        <f t="shared" si="20"/>
        <v>0</v>
      </c>
      <c r="L19" s="543">
        <f t="shared" si="1"/>
        <v>0</v>
      </c>
      <c r="M19" s="543">
        <f t="shared" si="2"/>
        <v>0</v>
      </c>
      <c r="N19" s="543">
        <f t="shared" si="3"/>
        <v>0</v>
      </c>
      <c r="O19" s="543">
        <f t="shared" si="4"/>
        <v>0</v>
      </c>
      <c r="P19" s="543">
        <f t="shared" si="5"/>
        <v>0</v>
      </c>
      <c r="Q19" s="543">
        <f t="shared" si="6"/>
        <v>0</v>
      </c>
      <c r="R19" s="543">
        <f t="shared" si="7"/>
        <v>0</v>
      </c>
      <c r="S19" s="543">
        <f t="shared" si="8"/>
        <v>0</v>
      </c>
      <c r="AA19" s="152">
        <f t="shared" si="10"/>
        <v>0</v>
      </c>
      <c r="AB19" s="152">
        <f t="shared" si="11"/>
        <v>0</v>
      </c>
      <c r="AC19" s="152">
        <f t="shared" si="12"/>
        <v>0</v>
      </c>
      <c r="AD19" s="152">
        <f t="shared" si="13"/>
        <v>0</v>
      </c>
      <c r="AE19" s="152">
        <f t="shared" si="14"/>
        <v>0</v>
      </c>
      <c r="AF19" s="152">
        <f t="shared" si="15"/>
        <v>0</v>
      </c>
      <c r="AG19" s="152">
        <f t="shared" si="16"/>
        <v>0</v>
      </c>
      <c r="AH19" s="152">
        <f t="shared" si="17"/>
        <v>0</v>
      </c>
      <c r="AI19" s="152">
        <f t="shared" si="18"/>
        <v>0</v>
      </c>
    </row>
    <row r="20" spans="1:35" ht="24" customHeight="1" x14ac:dyDescent="0.3">
      <c r="A20" s="600" t="s">
        <v>556</v>
      </c>
      <c r="B20" s="157">
        <f>TAB4.3!B$24</f>
        <v>0</v>
      </c>
      <c r="C20" s="157">
        <f>TAB4.3!C$24</f>
        <v>0</v>
      </c>
      <c r="D20" s="157">
        <f>TAB4.3!D$24</f>
        <v>0</v>
      </c>
      <c r="E20" s="157">
        <f>TAB4.3!E$24</f>
        <v>0</v>
      </c>
      <c r="F20" s="157">
        <f>TAB4.3!F$24</f>
        <v>0</v>
      </c>
      <c r="G20" s="157">
        <f>TAB4.3!G$24</f>
        <v>0</v>
      </c>
      <c r="H20" s="157">
        <f>TAB4.3!H$24</f>
        <v>0</v>
      </c>
      <c r="I20" s="157">
        <f>TAB4.3!I$24</f>
        <v>0</v>
      </c>
      <c r="J20" s="157">
        <f>TAB4.3!J$24</f>
        <v>0</v>
      </c>
      <c r="L20" s="272">
        <f t="shared" si="1"/>
        <v>0</v>
      </c>
      <c r="M20" s="272">
        <f t="shared" si="2"/>
        <v>0</v>
      </c>
      <c r="N20" s="272">
        <f t="shared" si="3"/>
        <v>0</v>
      </c>
      <c r="O20" s="272">
        <f t="shared" si="4"/>
        <v>0</v>
      </c>
      <c r="P20" s="272">
        <f t="shared" si="5"/>
        <v>0</v>
      </c>
      <c r="Q20" s="272">
        <f t="shared" si="6"/>
        <v>0</v>
      </c>
      <c r="R20" s="272">
        <f t="shared" si="7"/>
        <v>0</v>
      </c>
      <c r="S20" s="272">
        <f t="shared" si="8"/>
        <v>0</v>
      </c>
      <c r="AA20" s="152">
        <f t="shared" si="10"/>
        <v>0</v>
      </c>
      <c r="AB20" s="152">
        <f t="shared" si="11"/>
        <v>0</v>
      </c>
      <c r="AC20" s="152">
        <f t="shared" si="12"/>
        <v>0</v>
      </c>
      <c r="AD20" s="152">
        <f t="shared" si="13"/>
        <v>0</v>
      </c>
      <c r="AE20" s="152">
        <f t="shared" si="14"/>
        <v>0</v>
      </c>
      <c r="AF20" s="152">
        <f t="shared" si="15"/>
        <v>0</v>
      </c>
      <c r="AG20" s="152">
        <f t="shared" si="16"/>
        <v>0</v>
      </c>
      <c r="AH20" s="152">
        <f t="shared" si="17"/>
        <v>0</v>
      </c>
      <c r="AI20" s="152">
        <f t="shared" si="18"/>
        <v>0</v>
      </c>
    </row>
    <row r="21" spans="1:35" ht="24" customHeight="1" x14ac:dyDescent="0.3">
      <c r="A21" s="600" t="s">
        <v>555</v>
      </c>
      <c r="B21" s="157">
        <f>TAB4.3!B$8</f>
        <v>0</v>
      </c>
      <c r="C21" s="157">
        <f>TAB4.3!C$8</f>
        <v>0</v>
      </c>
      <c r="D21" s="157">
        <f>TAB4.3!D$8</f>
        <v>0</v>
      </c>
      <c r="E21" s="157">
        <f>TAB4.3!E$8</f>
        <v>0</v>
      </c>
      <c r="F21" s="157">
        <f>TAB4.3!F$8</f>
        <v>0</v>
      </c>
      <c r="G21" s="157">
        <f>TAB4.3!G$8</f>
        <v>0</v>
      </c>
      <c r="H21" s="157">
        <f>TAB4.3!H$8</f>
        <v>0</v>
      </c>
      <c r="I21" s="157">
        <f>TAB4.3!I$8</f>
        <v>0</v>
      </c>
      <c r="J21" s="157">
        <f>TAB4.3!J$8</f>
        <v>0</v>
      </c>
      <c r="L21" s="272">
        <f t="shared" si="1"/>
        <v>0</v>
      </c>
      <c r="M21" s="272">
        <f t="shared" si="2"/>
        <v>0</v>
      </c>
      <c r="N21" s="272">
        <f t="shared" si="3"/>
        <v>0</v>
      </c>
      <c r="O21" s="272">
        <f t="shared" si="4"/>
        <v>0</v>
      </c>
      <c r="P21" s="272">
        <f t="shared" si="5"/>
        <v>0</v>
      </c>
      <c r="Q21" s="272">
        <f t="shared" si="6"/>
        <v>0</v>
      </c>
      <c r="R21" s="272">
        <f t="shared" si="7"/>
        <v>0</v>
      </c>
      <c r="S21" s="272">
        <f t="shared" si="8"/>
        <v>0</v>
      </c>
      <c r="AA21" s="152">
        <f t="shared" si="10"/>
        <v>0</v>
      </c>
      <c r="AB21" s="152">
        <f t="shared" si="11"/>
        <v>0</v>
      </c>
      <c r="AC21" s="152">
        <f t="shared" si="12"/>
        <v>0</v>
      </c>
      <c r="AD21" s="152">
        <f t="shared" si="13"/>
        <v>0</v>
      </c>
      <c r="AE21" s="152">
        <f t="shared" si="14"/>
        <v>0</v>
      </c>
      <c r="AF21" s="152">
        <f t="shared" si="15"/>
        <v>0</v>
      </c>
      <c r="AG21" s="152">
        <f t="shared" si="16"/>
        <v>0</v>
      </c>
      <c r="AH21" s="152">
        <f t="shared" si="17"/>
        <v>0</v>
      </c>
      <c r="AI21" s="152">
        <f t="shared" si="18"/>
        <v>0</v>
      </c>
    </row>
    <row r="22" spans="1:35" ht="24" customHeight="1" x14ac:dyDescent="0.3">
      <c r="A22" s="600" t="str">
        <f>+TAB4.3!A20</f>
        <v xml:space="preserve">Variable : moyenne annuelle  du nombre de clients que le gestionnaire de réseau a alimentés </v>
      </c>
      <c r="B22" s="157">
        <f>TAB4.3!B$20</f>
        <v>0</v>
      </c>
      <c r="C22" s="157">
        <f>TAB4.3!C$20</f>
        <v>0</v>
      </c>
      <c r="D22" s="157">
        <f>TAB4.3!D$20</f>
        <v>0</v>
      </c>
      <c r="E22" s="157">
        <f>TAB4.3!E$20</f>
        <v>0</v>
      </c>
      <c r="F22" s="157">
        <f>TAB4.3!F$20</f>
        <v>0</v>
      </c>
      <c r="G22" s="157">
        <f>TAB4.3!G$20</f>
        <v>0</v>
      </c>
      <c r="H22" s="157">
        <f>TAB4.3!H$20</f>
        <v>0</v>
      </c>
      <c r="I22" s="157">
        <f>TAB4.3!I$20</f>
        <v>0</v>
      </c>
      <c r="J22" s="157">
        <f>TAB4.3!J$20</f>
        <v>0</v>
      </c>
      <c r="L22" s="272">
        <f t="shared" si="1"/>
        <v>0</v>
      </c>
      <c r="M22" s="272">
        <f t="shared" si="2"/>
        <v>0</v>
      </c>
      <c r="N22" s="272">
        <f t="shared" si="3"/>
        <v>0</v>
      </c>
      <c r="O22" s="272">
        <f t="shared" si="4"/>
        <v>0</v>
      </c>
      <c r="P22" s="272">
        <f t="shared" si="5"/>
        <v>0</v>
      </c>
      <c r="Q22" s="272">
        <f t="shared" si="6"/>
        <v>0</v>
      </c>
      <c r="R22" s="272">
        <f t="shared" si="7"/>
        <v>0</v>
      </c>
      <c r="S22" s="272">
        <f t="shared" si="8"/>
        <v>0</v>
      </c>
      <c r="AA22" s="152">
        <f t="shared" si="10"/>
        <v>0</v>
      </c>
      <c r="AB22" s="152">
        <f t="shared" si="11"/>
        <v>0</v>
      </c>
      <c r="AC22" s="152">
        <f t="shared" si="12"/>
        <v>0</v>
      </c>
      <c r="AD22" s="152">
        <f t="shared" si="13"/>
        <v>0</v>
      </c>
      <c r="AE22" s="152">
        <f t="shared" si="14"/>
        <v>0</v>
      </c>
      <c r="AF22" s="152">
        <f t="shared" si="15"/>
        <v>0</v>
      </c>
      <c r="AG22" s="152">
        <f t="shared" si="16"/>
        <v>0</v>
      </c>
      <c r="AH22" s="152">
        <f t="shared" si="17"/>
        <v>0</v>
      </c>
      <c r="AI22" s="152">
        <f t="shared" si="18"/>
        <v>0</v>
      </c>
    </row>
    <row r="23" spans="1:35" ht="24" customHeight="1" x14ac:dyDescent="0.3">
      <c r="A23" s="600" t="s">
        <v>96</v>
      </c>
      <c r="B23" s="157">
        <f>TAB4.3!B$22</f>
        <v>0</v>
      </c>
      <c r="C23" s="157">
        <f>TAB4.3!C$22</f>
        <v>0</v>
      </c>
      <c r="D23" s="157">
        <f>TAB4.3!D$22</f>
        <v>0</v>
      </c>
      <c r="E23" s="157">
        <f>TAB4.3!E$22</f>
        <v>0</v>
      </c>
      <c r="F23" s="157">
        <f>TAB4.3!F$22</f>
        <v>0</v>
      </c>
      <c r="G23" s="157">
        <f>TAB4.3!G$22</f>
        <v>0</v>
      </c>
      <c r="H23" s="157">
        <f>TAB4.3!H$22</f>
        <v>0</v>
      </c>
      <c r="I23" s="157">
        <f>TAB4.3!I$22</f>
        <v>0</v>
      </c>
      <c r="J23" s="157">
        <f>TAB4.3!J$22</f>
        <v>0</v>
      </c>
      <c r="L23" s="272">
        <f t="shared" si="1"/>
        <v>0</v>
      </c>
      <c r="M23" s="272">
        <f t="shared" si="2"/>
        <v>0</v>
      </c>
      <c r="N23" s="272">
        <f t="shared" si="3"/>
        <v>0</v>
      </c>
      <c r="O23" s="272">
        <f t="shared" si="4"/>
        <v>0</v>
      </c>
      <c r="P23" s="272">
        <f t="shared" si="5"/>
        <v>0</v>
      </c>
      <c r="Q23" s="272">
        <f t="shared" si="6"/>
        <v>0</v>
      </c>
      <c r="R23" s="272">
        <f t="shared" si="7"/>
        <v>0</v>
      </c>
      <c r="S23" s="272">
        <f t="shared" si="8"/>
        <v>0</v>
      </c>
      <c r="AA23" s="152">
        <f t="shared" si="10"/>
        <v>0</v>
      </c>
      <c r="AB23" s="152">
        <f t="shared" si="11"/>
        <v>0</v>
      </c>
      <c r="AC23" s="152">
        <f t="shared" si="12"/>
        <v>0</v>
      </c>
      <c r="AD23" s="152">
        <f t="shared" si="13"/>
        <v>0</v>
      </c>
      <c r="AE23" s="152">
        <f t="shared" si="14"/>
        <v>0</v>
      </c>
      <c r="AF23" s="152">
        <f t="shared" si="15"/>
        <v>0</v>
      </c>
      <c r="AG23" s="152">
        <f t="shared" si="16"/>
        <v>0</v>
      </c>
      <c r="AH23" s="152">
        <f t="shared" si="17"/>
        <v>0</v>
      </c>
      <c r="AI23" s="152">
        <f t="shared" si="18"/>
        <v>0</v>
      </c>
    </row>
    <row r="24" spans="1:35" ht="24" customHeight="1" x14ac:dyDescent="0.3">
      <c r="A24" s="600" t="s">
        <v>509</v>
      </c>
      <c r="B24" s="157">
        <f>TAB4.3!B$36</f>
        <v>0</v>
      </c>
      <c r="C24" s="157">
        <f>TAB4.3!C$36</f>
        <v>0</v>
      </c>
      <c r="D24" s="157">
        <f>TAB4.3!D$36</f>
        <v>0</v>
      </c>
      <c r="E24" s="157">
        <f>TAB4.3!E$36</f>
        <v>0</v>
      </c>
      <c r="F24" s="157">
        <f>TAB4.3!F$36</f>
        <v>0</v>
      </c>
      <c r="G24" s="157">
        <f>TAB4.3!G$36</f>
        <v>0</v>
      </c>
      <c r="H24" s="157">
        <f>TAB4.3!H$36</f>
        <v>0</v>
      </c>
      <c r="I24" s="157">
        <f>TAB4.3!I$36</f>
        <v>0</v>
      </c>
      <c r="J24" s="157">
        <f>TAB4.3!J$36</f>
        <v>0</v>
      </c>
      <c r="L24" s="272">
        <f t="shared" si="1"/>
        <v>0</v>
      </c>
      <c r="M24" s="272">
        <f t="shared" si="2"/>
        <v>0</v>
      </c>
      <c r="N24" s="272">
        <f t="shared" si="3"/>
        <v>0</v>
      </c>
      <c r="O24" s="272">
        <f t="shared" si="4"/>
        <v>0</v>
      </c>
      <c r="P24" s="272">
        <f t="shared" si="5"/>
        <v>0</v>
      </c>
      <c r="Q24" s="272">
        <f t="shared" si="6"/>
        <v>0</v>
      </c>
      <c r="R24" s="272">
        <f t="shared" si="7"/>
        <v>0</v>
      </c>
      <c r="S24" s="272">
        <f t="shared" si="8"/>
        <v>0</v>
      </c>
      <c r="AA24" s="152">
        <f t="shared" si="10"/>
        <v>0</v>
      </c>
      <c r="AB24" s="152">
        <f t="shared" si="11"/>
        <v>0</v>
      </c>
      <c r="AC24" s="152">
        <f t="shared" si="12"/>
        <v>0</v>
      </c>
      <c r="AD24" s="152">
        <f t="shared" si="13"/>
        <v>0</v>
      </c>
      <c r="AE24" s="152">
        <f t="shared" si="14"/>
        <v>0</v>
      </c>
      <c r="AF24" s="152">
        <f t="shared" si="15"/>
        <v>0</v>
      </c>
      <c r="AG24" s="152">
        <f t="shared" si="16"/>
        <v>0</v>
      </c>
      <c r="AH24" s="152">
        <f t="shared" si="17"/>
        <v>0</v>
      </c>
      <c r="AI24" s="152">
        <f t="shared" si="18"/>
        <v>0</v>
      </c>
    </row>
    <row r="25" spans="1:35" ht="24" customHeight="1" x14ac:dyDescent="0.3">
      <c r="A25" s="599" t="str">
        <f>'TAB3'!D13</f>
        <v>Charges nettes liées à la gestion des MOZA et EOC</v>
      </c>
      <c r="B25" s="542">
        <f t="shared" ref="B25:J25" si="21">SUM(B26:B27,B30)</f>
        <v>0</v>
      </c>
      <c r="C25" s="542">
        <f t="shared" si="21"/>
        <v>0</v>
      </c>
      <c r="D25" s="542">
        <f t="shared" si="21"/>
        <v>0</v>
      </c>
      <c r="E25" s="542">
        <f t="shared" si="21"/>
        <v>0</v>
      </c>
      <c r="F25" s="542">
        <f t="shared" si="21"/>
        <v>0</v>
      </c>
      <c r="G25" s="542">
        <f t="shared" si="21"/>
        <v>0</v>
      </c>
      <c r="H25" s="542">
        <f t="shared" si="21"/>
        <v>0</v>
      </c>
      <c r="I25" s="542">
        <f t="shared" si="21"/>
        <v>0</v>
      </c>
      <c r="J25" s="542">
        <f t="shared" si="21"/>
        <v>0</v>
      </c>
      <c r="L25" s="543">
        <f t="shared" si="1"/>
        <v>0</v>
      </c>
      <c r="M25" s="543">
        <f t="shared" si="2"/>
        <v>0</v>
      </c>
      <c r="N25" s="543">
        <f t="shared" si="3"/>
        <v>0</v>
      </c>
      <c r="O25" s="543">
        <f t="shared" si="4"/>
        <v>0</v>
      </c>
      <c r="P25" s="543">
        <f t="shared" si="5"/>
        <v>0</v>
      </c>
      <c r="Q25" s="543">
        <f t="shared" si="6"/>
        <v>0</v>
      </c>
      <c r="R25" s="543">
        <f t="shared" si="7"/>
        <v>0</v>
      </c>
      <c r="S25" s="543">
        <f t="shared" si="8"/>
        <v>0</v>
      </c>
      <c r="AA25" s="152">
        <f t="shared" si="10"/>
        <v>0</v>
      </c>
      <c r="AB25" s="152">
        <f t="shared" si="11"/>
        <v>0</v>
      </c>
      <c r="AC25" s="152">
        <f t="shared" si="12"/>
        <v>0</v>
      </c>
      <c r="AD25" s="152">
        <f t="shared" si="13"/>
        <v>0</v>
      </c>
      <c r="AE25" s="152">
        <f t="shared" si="14"/>
        <v>0</v>
      </c>
      <c r="AF25" s="152">
        <f t="shared" si="15"/>
        <v>0</v>
      </c>
      <c r="AG25" s="152">
        <f t="shared" si="16"/>
        <v>0</v>
      </c>
      <c r="AH25" s="152">
        <f t="shared" si="17"/>
        <v>0</v>
      </c>
      <c r="AI25" s="152">
        <f t="shared" si="18"/>
        <v>0</v>
      </c>
    </row>
    <row r="26" spans="1:35" ht="24" customHeight="1" x14ac:dyDescent="0.3">
      <c r="A26" s="600" t="s">
        <v>556</v>
      </c>
      <c r="B26" s="157">
        <f>TAB4.4!B$25</f>
        <v>0</v>
      </c>
      <c r="C26" s="157">
        <f>TAB4.4!C$25</f>
        <v>0</v>
      </c>
      <c r="D26" s="157">
        <f>TAB4.4!D$25</f>
        <v>0</v>
      </c>
      <c r="E26" s="157">
        <f>TAB4.4!E$25</f>
        <v>0</v>
      </c>
      <c r="F26" s="157">
        <f>TAB4.4!F$25</f>
        <v>0</v>
      </c>
      <c r="G26" s="157">
        <f>TAB4.4!G$25</f>
        <v>0</v>
      </c>
      <c r="H26" s="157">
        <f>TAB4.4!H$25</f>
        <v>0</v>
      </c>
      <c r="I26" s="157">
        <f>TAB4.4!I$25</f>
        <v>0</v>
      </c>
      <c r="J26" s="157">
        <f>TAB4.4!J$25</f>
        <v>0</v>
      </c>
      <c r="L26" s="272">
        <f t="shared" si="1"/>
        <v>0</v>
      </c>
      <c r="M26" s="272">
        <f t="shared" si="2"/>
        <v>0</v>
      </c>
      <c r="N26" s="272">
        <f t="shared" si="3"/>
        <v>0</v>
      </c>
      <c r="O26" s="272">
        <f t="shared" si="4"/>
        <v>0</v>
      </c>
      <c r="P26" s="272">
        <f t="shared" si="5"/>
        <v>0</v>
      </c>
      <c r="Q26" s="272">
        <f t="shared" si="6"/>
        <v>0</v>
      </c>
      <c r="R26" s="272">
        <f t="shared" si="7"/>
        <v>0</v>
      </c>
      <c r="S26" s="272">
        <f t="shared" si="8"/>
        <v>0</v>
      </c>
      <c r="AA26" s="152">
        <f t="shared" si="10"/>
        <v>0</v>
      </c>
      <c r="AB26" s="152">
        <f t="shared" si="11"/>
        <v>0</v>
      </c>
      <c r="AC26" s="152">
        <f t="shared" si="12"/>
        <v>0</v>
      </c>
      <c r="AD26" s="152">
        <f t="shared" si="13"/>
        <v>0</v>
      </c>
      <c r="AE26" s="152">
        <f t="shared" si="14"/>
        <v>0</v>
      </c>
      <c r="AF26" s="152">
        <f t="shared" si="15"/>
        <v>0</v>
      </c>
      <c r="AG26" s="152">
        <f t="shared" si="16"/>
        <v>0</v>
      </c>
      <c r="AH26" s="152">
        <f t="shared" si="17"/>
        <v>0</v>
      </c>
      <c r="AI26" s="152">
        <f t="shared" si="18"/>
        <v>0</v>
      </c>
    </row>
    <row r="27" spans="1:35" ht="24" customHeight="1" x14ac:dyDescent="0.3">
      <c r="A27" s="600" t="s">
        <v>555</v>
      </c>
      <c r="B27" s="157">
        <f>TAB4.4!B$9</f>
        <v>0</v>
      </c>
      <c r="C27" s="157">
        <f>TAB4.4!C$9</f>
        <v>0</v>
      </c>
      <c r="D27" s="157">
        <f>TAB4.4!D$9</f>
        <v>0</v>
      </c>
      <c r="E27" s="157">
        <f>TAB4.4!E$9</f>
        <v>0</v>
      </c>
      <c r="F27" s="157">
        <f>TAB4.4!F$9</f>
        <v>0</v>
      </c>
      <c r="G27" s="157">
        <f>TAB4.4!G$9</f>
        <v>0</v>
      </c>
      <c r="H27" s="157">
        <f>TAB4.4!H$9</f>
        <v>0</v>
      </c>
      <c r="I27" s="157">
        <f>TAB4.4!I$9</f>
        <v>0</v>
      </c>
      <c r="J27" s="157">
        <f>TAB4.4!J$9</f>
        <v>0</v>
      </c>
      <c r="L27" s="272">
        <f t="shared" si="1"/>
        <v>0</v>
      </c>
      <c r="M27" s="272">
        <f t="shared" si="2"/>
        <v>0</v>
      </c>
      <c r="N27" s="272">
        <f t="shared" si="3"/>
        <v>0</v>
      </c>
      <c r="O27" s="272">
        <f t="shared" si="4"/>
        <v>0</v>
      </c>
      <c r="P27" s="272">
        <f t="shared" si="5"/>
        <v>0</v>
      </c>
      <c r="Q27" s="272">
        <f t="shared" si="6"/>
        <v>0</v>
      </c>
      <c r="R27" s="272">
        <f t="shared" si="7"/>
        <v>0</v>
      </c>
      <c r="S27" s="272">
        <f t="shared" si="8"/>
        <v>0</v>
      </c>
      <c r="AA27" s="152">
        <f t="shared" si="10"/>
        <v>0</v>
      </c>
      <c r="AB27" s="152">
        <f t="shared" si="11"/>
        <v>0</v>
      </c>
      <c r="AC27" s="152">
        <f t="shared" si="12"/>
        <v>0</v>
      </c>
      <c r="AD27" s="152">
        <f t="shared" si="13"/>
        <v>0</v>
      </c>
      <c r="AE27" s="152">
        <f t="shared" si="14"/>
        <v>0</v>
      </c>
      <c r="AF27" s="152">
        <f t="shared" si="15"/>
        <v>0</v>
      </c>
      <c r="AG27" s="152">
        <f t="shared" si="16"/>
        <v>0</v>
      </c>
      <c r="AH27" s="152">
        <f t="shared" si="17"/>
        <v>0</v>
      </c>
      <c r="AI27" s="152">
        <f t="shared" si="18"/>
        <v>0</v>
      </c>
    </row>
    <row r="28" spans="1:35" ht="24" customHeight="1" x14ac:dyDescent="0.3">
      <c r="A28" s="600" t="str">
        <f>+TAB4.4!A21</f>
        <v>Variable : nombre de demandes de MOZA et EOC introduites et validées par le GRD</v>
      </c>
      <c r="B28" s="157">
        <f>TAB4.4!B$21</f>
        <v>0</v>
      </c>
      <c r="C28" s="157">
        <f>TAB4.4!C$21</f>
        <v>0</v>
      </c>
      <c r="D28" s="157">
        <f>TAB4.4!D$21</f>
        <v>0</v>
      </c>
      <c r="E28" s="157">
        <f>TAB4.4!E$21</f>
        <v>0</v>
      </c>
      <c r="F28" s="157">
        <f>TAB4.4!F$21</f>
        <v>0</v>
      </c>
      <c r="G28" s="157">
        <f>TAB4.4!G$21</f>
        <v>0</v>
      </c>
      <c r="H28" s="157">
        <f>TAB4.4!H$21</f>
        <v>0</v>
      </c>
      <c r="I28" s="157">
        <f>TAB4.4!I$21</f>
        <v>0</v>
      </c>
      <c r="J28" s="157">
        <f>TAB4.4!J$21</f>
        <v>0</v>
      </c>
      <c r="L28" s="272">
        <f t="shared" si="1"/>
        <v>0</v>
      </c>
      <c r="M28" s="272">
        <f t="shared" si="2"/>
        <v>0</v>
      </c>
      <c r="N28" s="272">
        <f t="shared" si="3"/>
        <v>0</v>
      </c>
      <c r="O28" s="272">
        <f t="shared" si="4"/>
        <v>0</v>
      </c>
      <c r="P28" s="272">
        <f t="shared" si="5"/>
        <v>0</v>
      </c>
      <c r="Q28" s="272">
        <f t="shared" si="6"/>
        <v>0</v>
      </c>
      <c r="R28" s="272">
        <f t="shared" si="7"/>
        <v>0</v>
      </c>
      <c r="S28" s="272">
        <f t="shared" si="8"/>
        <v>0</v>
      </c>
      <c r="AA28" s="152">
        <f t="shared" si="10"/>
        <v>0</v>
      </c>
      <c r="AB28" s="152">
        <f t="shared" si="11"/>
        <v>0</v>
      </c>
      <c r="AC28" s="152">
        <f t="shared" si="12"/>
        <v>0</v>
      </c>
      <c r="AD28" s="152">
        <f t="shared" si="13"/>
        <v>0</v>
      </c>
      <c r="AE28" s="152">
        <f t="shared" si="14"/>
        <v>0</v>
      </c>
      <c r="AF28" s="152">
        <f t="shared" si="15"/>
        <v>0</v>
      </c>
      <c r="AG28" s="152">
        <f t="shared" si="16"/>
        <v>0</v>
      </c>
      <c r="AH28" s="152">
        <f t="shared" si="17"/>
        <v>0</v>
      </c>
      <c r="AI28" s="152">
        <f t="shared" si="18"/>
        <v>0</v>
      </c>
    </row>
    <row r="29" spans="1:35" ht="24" customHeight="1" x14ac:dyDescent="0.3">
      <c r="A29" s="600" t="s">
        <v>96</v>
      </c>
      <c r="B29" s="157">
        <f>TAB4.4!B$23</f>
        <v>0</v>
      </c>
      <c r="C29" s="157">
        <f>TAB4.4!C$23</f>
        <v>0</v>
      </c>
      <c r="D29" s="157">
        <f>TAB4.4!D$23</f>
        <v>0</v>
      </c>
      <c r="E29" s="157">
        <f>TAB4.4!E$23</f>
        <v>0</v>
      </c>
      <c r="F29" s="157">
        <f>TAB4.4!F$23</f>
        <v>0</v>
      </c>
      <c r="G29" s="157">
        <f>TAB4.4!G$23</f>
        <v>0</v>
      </c>
      <c r="H29" s="157">
        <f>TAB4.4!H$23</f>
        <v>0</v>
      </c>
      <c r="I29" s="157">
        <f>TAB4.4!I$23</f>
        <v>0</v>
      </c>
      <c r="J29" s="157">
        <f>TAB4.4!J$23</f>
        <v>0</v>
      </c>
      <c r="L29" s="272">
        <f t="shared" si="1"/>
        <v>0</v>
      </c>
      <c r="M29" s="272">
        <f t="shared" si="2"/>
        <v>0</v>
      </c>
      <c r="N29" s="272">
        <f t="shared" si="3"/>
        <v>0</v>
      </c>
      <c r="O29" s="272">
        <f t="shared" si="4"/>
        <v>0</v>
      </c>
      <c r="P29" s="272">
        <f t="shared" si="5"/>
        <v>0</v>
      </c>
      <c r="Q29" s="272">
        <f t="shared" si="6"/>
        <v>0</v>
      </c>
      <c r="R29" s="272">
        <f t="shared" si="7"/>
        <v>0</v>
      </c>
      <c r="S29" s="272">
        <f t="shared" si="8"/>
        <v>0</v>
      </c>
      <c r="AA29" s="152">
        <f t="shared" si="10"/>
        <v>0</v>
      </c>
      <c r="AB29" s="152">
        <f t="shared" si="11"/>
        <v>0</v>
      </c>
      <c r="AC29" s="152">
        <f t="shared" si="12"/>
        <v>0</v>
      </c>
      <c r="AD29" s="152">
        <f t="shared" si="13"/>
        <v>0</v>
      </c>
      <c r="AE29" s="152">
        <f t="shared" si="14"/>
        <v>0</v>
      </c>
      <c r="AF29" s="152">
        <f t="shared" si="15"/>
        <v>0</v>
      </c>
      <c r="AG29" s="152">
        <f t="shared" si="16"/>
        <v>0</v>
      </c>
      <c r="AH29" s="152">
        <f t="shared" si="17"/>
        <v>0</v>
      </c>
      <c r="AI29" s="152">
        <f t="shared" si="18"/>
        <v>0</v>
      </c>
    </row>
    <row r="30" spans="1:35" ht="24" customHeight="1" x14ac:dyDescent="0.3">
      <c r="A30" s="600" t="s">
        <v>509</v>
      </c>
      <c r="B30" s="157">
        <f>TAB4.4!B$37</f>
        <v>0</v>
      </c>
      <c r="C30" s="157">
        <f>TAB4.4!C$37</f>
        <v>0</v>
      </c>
      <c r="D30" s="157">
        <f>TAB4.4!D$37</f>
        <v>0</v>
      </c>
      <c r="E30" s="157">
        <f>TAB4.4!E$37</f>
        <v>0</v>
      </c>
      <c r="F30" s="157">
        <f>TAB4.4!F$37</f>
        <v>0</v>
      </c>
      <c r="G30" s="157">
        <f>TAB4.4!G$37</f>
        <v>0</v>
      </c>
      <c r="H30" s="157">
        <f>TAB4.4!H$37</f>
        <v>0</v>
      </c>
      <c r="I30" s="157">
        <f>TAB4.4!I$37</f>
        <v>0</v>
      </c>
      <c r="J30" s="157">
        <f>TAB4.4!J$37</f>
        <v>0</v>
      </c>
      <c r="L30" s="272">
        <f t="shared" si="1"/>
        <v>0</v>
      </c>
      <c r="M30" s="272">
        <f t="shared" si="2"/>
        <v>0</v>
      </c>
      <c r="N30" s="272">
        <f t="shared" si="3"/>
        <v>0</v>
      </c>
      <c r="O30" s="272">
        <f t="shared" si="4"/>
        <v>0</v>
      </c>
      <c r="P30" s="272">
        <f t="shared" si="5"/>
        <v>0</v>
      </c>
      <c r="Q30" s="272">
        <f t="shared" si="6"/>
        <v>0</v>
      </c>
      <c r="R30" s="272">
        <f t="shared" si="7"/>
        <v>0</v>
      </c>
      <c r="S30" s="272">
        <f t="shared" si="8"/>
        <v>0</v>
      </c>
      <c r="AA30" s="152">
        <f t="shared" si="10"/>
        <v>0</v>
      </c>
      <c r="AB30" s="152">
        <f t="shared" si="11"/>
        <v>0</v>
      </c>
      <c r="AC30" s="152">
        <f t="shared" si="12"/>
        <v>0</v>
      </c>
      <c r="AD30" s="152">
        <f t="shared" si="13"/>
        <v>0</v>
      </c>
      <c r="AE30" s="152">
        <f t="shared" si="14"/>
        <v>0</v>
      </c>
      <c r="AF30" s="152">
        <f t="shared" si="15"/>
        <v>0</v>
      </c>
      <c r="AG30" s="152">
        <f t="shared" si="16"/>
        <v>0</v>
      </c>
      <c r="AH30" s="152">
        <f t="shared" si="17"/>
        <v>0</v>
      </c>
      <c r="AI30" s="152">
        <f t="shared" si="18"/>
        <v>0</v>
      </c>
    </row>
    <row r="31" spans="1:35" ht="24" customHeight="1" x14ac:dyDescent="0.3">
      <c r="A31" s="599" t="str">
        <f>'TAB3'!D14</f>
        <v>Charges nettes des raccordements standard gratuits</v>
      </c>
      <c r="B31" s="542">
        <f t="shared" ref="B31:J31" si="22">B32</f>
        <v>0</v>
      </c>
      <c r="C31" s="542">
        <f t="shared" si="22"/>
        <v>0</v>
      </c>
      <c r="D31" s="542">
        <f t="shared" si="22"/>
        <v>0</v>
      </c>
      <c r="E31" s="542">
        <f t="shared" si="22"/>
        <v>0</v>
      </c>
      <c r="F31" s="542">
        <f t="shared" si="22"/>
        <v>0</v>
      </c>
      <c r="G31" s="542">
        <f t="shared" si="22"/>
        <v>0</v>
      </c>
      <c r="H31" s="542">
        <f t="shared" si="22"/>
        <v>0</v>
      </c>
      <c r="I31" s="542">
        <f t="shared" si="22"/>
        <v>0</v>
      </c>
      <c r="J31" s="542">
        <f t="shared" si="22"/>
        <v>0</v>
      </c>
      <c r="L31" s="543">
        <f t="shared" si="1"/>
        <v>0</v>
      </c>
      <c r="M31" s="543">
        <f t="shared" si="2"/>
        <v>0</v>
      </c>
      <c r="N31" s="543">
        <f t="shared" si="3"/>
        <v>0</v>
      </c>
      <c r="O31" s="543">
        <f t="shared" si="4"/>
        <v>0</v>
      </c>
      <c r="P31" s="543">
        <f t="shared" si="5"/>
        <v>0</v>
      </c>
      <c r="Q31" s="543">
        <f t="shared" si="6"/>
        <v>0</v>
      </c>
      <c r="R31" s="543">
        <f t="shared" si="7"/>
        <v>0</v>
      </c>
      <c r="S31" s="543">
        <f t="shared" si="8"/>
        <v>0</v>
      </c>
      <c r="AA31" s="152">
        <f t="shared" si="10"/>
        <v>0</v>
      </c>
      <c r="AB31" s="152">
        <f t="shared" si="11"/>
        <v>0</v>
      </c>
      <c r="AC31" s="152">
        <f t="shared" si="12"/>
        <v>0</v>
      </c>
      <c r="AD31" s="152">
        <f t="shared" si="13"/>
        <v>0</v>
      </c>
      <c r="AE31" s="152">
        <f t="shared" si="14"/>
        <v>0</v>
      </c>
      <c r="AF31" s="152">
        <f t="shared" si="15"/>
        <v>0</v>
      </c>
      <c r="AG31" s="152">
        <f t="shared" si="16"/>
        <v>0</v>
      </c>
      <c r="AH31" s="152">
        <f t="shared" si="17"/>
        <v>0</v>
      </c>
      <c r="AI31" s="152">
        <f t="shared" si="18"/>
        <v>0</v>
      </c>
    </row>
    <row r="32" spans="1:35" ht="24" customHeight="1" x14ac:dyDescent="0.3">
      <c r="A32" s="600" t="s">
        <v>509</v>
      </c>
      <c r="B32" s="157">
        <f>TAB4.7!B10</f>
        <v>0</v>
      </c>
      <c r="C32" s="157">
        <f>TAB4.7!C10</f>
        <v>0</v>
      </c>
      <c r="D32" s="157">
        <f>TAB4.7!D10</f>
        <v>0</v>
      </c>
      <c r="E32" s="157">
        <f>TAB4.7!E10</f>
        <v>0</v>
      </c>
      <c r="F32" s="157">
        <f>TAB4.7!F10</f>
        <v>0</v>
      </c>
      <c r="G32" s="157">
        <f>TAB4.7!G10</f>
        <v>0</v>
      </c>
      <c r="H32" s="157">
        <f>TAB4.7!H10</f>
        <v>0</v>
      </c>
      <c r="I32" s="157">
        <f>TAB4.7!I10</f>
        <v>0</v>
      </c>
      <c r="J32" s="157">
        <f>TAB4.7!J10</f>
        <v>0</v>
      </c>
      <c r="L32" s="272">
        <f t="shared" si="1"/>
        <v>0</v>
      </c>
      <c r="M32" s="272">
        <f t="shared" si="2"/>
        <v>0</v>
      </c>
      <c r="N32" s="272">
        <f t="shared" si="3"/>
        <v>0</v>
      </c>
      <c r="O32" s="272">
        <f t="shared" si="4"/>
        <v>0</v>
      </c>
      <c r="P32" s="272">
        <f t="shared" si="5"/>
        <v>0</v>
      </c>
      <c r="Q32" s="272">
        <f t="shared" si="6"/>
        <v>0</v>
      </c>
      <c r="R32" s="272">
        <f t="shared" si="7"/>
        <v>0</v>
      </c>
      <c r="S32" s="272">
        <f t="shared" si="8"/>
        <v>0</v>
      </c>
      <c r="AA32" s="152">
        <f t="shared" si="10"/>
        <v>0</v>
      </c>
      <c r="AB32" s="152">
        <f t="shared" si="11"/>
        <v>0</v>
      </c>
      <c r="AC32" s="152">
        <f t="shared" si="12"/>
        <v>0</v>
      </c>
      <c r="AD32" s="152">
        <f t="shared" si="13"/>
        <v>0</v>
      </c>
      <c r="AE32" s="152">
        <f t="shared" si="14"/>
        <v>0</v>
      </c>
      <c r="AF32" s="152">
        <f t="shared" si="15"/>
        <v>0</v>
      </c>
      <c r="AG32" s="152">
        <f t="shared" si="16"/>
        <v>0</v>
      </c>
      <c r="AH32" s="152">
        <f t="shared" si="17"/>
        <v>0</v>
      </c>
      <c r="AI32" s="152">
        <f t="shared" si="18"/>
        <v>0</v>
      </c>
    </row>
    <row r="33" spans="1:36" x14ac:dyDescent="0.3">
      <c r="A33" s="278"/>
      <c r="B33" s="269"/>
      <c r="C33" s="260"/>
    </row>
    <row r="34" spans="1:36" ht="27.6" customHeight="1" x14ac:dyDescent="0.3">
      <c r="A34" s="544" t="s">
        <v>576</v>
      </c>
      <c r="B34" s="544">
        <f t="shared" ref="B34:J34" si="23">SUM(B7,B13,B19,B25,B31)</f>
        <v>0</v>
      </c>
      <c r="C34" s="544">
        <f t="shared" si="23"/>
        <v>0</v>
      </c>
      <c r="D34" s="544">
        <f t="shared" si="23"/>
        <v>0</v>
      </c>
      <c r="E34" s="544">
        <f t="shared" si="23"/>
        <v>0</v>
      </c>
      <c r="F34" s="544">
        <f t="shared" si="23"/>
        <v>0</v>
      </c>
      <c r="G34" s="544">
        <f t="shared" si="23"/>
        <v>0</v>
      </c>
      <c r="H34" s="544">
        <f t="shared" si="23"/>
        <v>0</v>
      </c>
      <c r="I34" s="544">
        <f t="shared" si="23"/>
        <v>0</v>
      </c>
      <c r="J34" s="544">
        <f t="shared" si="23"/>
        <v>0</v>
      </c>
      <c r="L34" s="267">
        <f t="shared" ref="L34:S34" si="24">IF(AND(ROUND(B34,0)=0,C34&gt;B34),"INF",IF(AND(ROUND(B34,0)=0,ROUND(C34,0)=0),0,(C34-B34)/B34))</f>
        <v>0</v>
      </c>
      <c r="M34" s="267">
        <f t="shared" si="24"/>
        <v>0</v>
      </c>
      <c r="N34" s="267">
        <f t="shared" si="24"/>
        <v>0</v>
      </c>
      <c r="O34" s="267">
        <f t="shared" si="24"/>
        <v>0</v>
      </c>
      <c r="P34" s="267">
        <f t="shared" si="24"/>
        <v>0</v>
      </c>
      <c r="Q34" s="267">
        <f t="shared" si="24"/>
        <v>0</v>
      </c>
      <c r="R34" s="267">
        <f t="shared" si="24"/>
        <v>0</v>
      </c>
      <c r="S34" s="267">
        <f t="shared" si="24"/>
        <v>0</v>
      </c>
      <c r="AA34" s="152">
        <f t="shared" ref="AA34:AI34" si="25">B34</f>
        <v>0</v>
      </c>
      <c r="AB34" s="152">
        <f t="shared" si="25"/>
        <v>0</v>
      </c>
      <c r="AC34" s="152">
        <f t="shared" si="25"/>
        <v>0</v>
      </c>
      <c r="AD34" s="152">
        <f t="shared" si="25"/>
        <v>0</v>
      </c>
      <c r="AE34" s="152">
        <f t="shared" si="25"/>
        <v>0</v>
      </c>
      <c r="AF34" s="152">
        <f t="shared" si="25"/>
        <v>0</v>
      </c>
      <c r="AG34" s="152">
        <f t="shared" si="25"/>
        <v>0</v>
      </c>
      <c r="AH34" s="152">
        <f t="shared" si="25"/>
        <v>0</v>
      </c>
      <c r="AI34" s="152">
        <f t="shared" si="25"/>
        <v>0</v>
      </c>
      <c r="AJ34" s="151"/>
    </row>
  </sheetData>
  <mergeCells count="1">
    <mergeCell ref="L5:S5"/>
  </mergeCells>
  <hyperlinks>
    <hyperlink ref="A1" location="TAB00!A1" display="Retour page de garde"/>
  </hyperlinks>
  <pageMargins left="0.7" right="0.7" top="0.75" bottom="0.75" header="0.3" footer="0.3"/>
  <pageSetup paperSize="8" scale="81" fitToHeight="0" orientation="landscape" verticalDpi="300" r:id="rId1"/>
  <colBreaks count="1" manualBreakCount="1">
    <brk id="22" max="3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43" zoomScale="80" zoomScaleNormal="80" workbookViewId="0">
      <selection activeCell="E5" sqref="E5"/>
    </sheetView>
  </sheetViews>
  <sheetFormatPr baseColWidth="10" defaultColWidth="9.1640625" defaultRowHeight="13.5" x14ac:dyDescent="0.3"/>
  <cols>
    <col min="1" max="1" width="38.33203125" style="156" customWidth="1"/>
    <col min="2" max="3" width="16.83203125" style="14" customWidth="1"/>
    <col min="4" max="4" width="16.83203125" style="13" customWidth="1"/>
    <col min="5" max="5" width="16.83203125" style="14" customWidth="1"/>
    <col min="6" max="6" width="16.83203125" style="13" customWidth="1"/>
    <col min="7" max="7" width="16.83203125" style="14" customWidth="1"/>
    <col min="8" max="8" width="16.83203125" style="13" customWidth="1"/>
    <col min="9" max="9" width="16.83203125" style="14" customWidth="1"/>
    <col min="10" max="10" width="16.83203125" style="13" customWidth="1"/>
    <col min="11" max="11" width="0.6640625" style="14" customWidth="1"/>
    <col min="12" max="12" width="8.1640625" style="11" customWidth="1"/>
    <col min="13" max="13" width="8.1640625" style="14" customWidth="1"/>
    <col min="14" max="14" width="8.1640625" style="11" customWidth="1"/>
    <col min="15" max="15" width="8.1640625" style="14" customWidth="1"/>
    <col min="16" max="16" width="8.1640625" style="11" customWidth="1"/>
    <col min="17" max="17" width="8.1640625" style="14" customWidth="1"/>
    <col min="18" max="19" width="8.1640625" style="11" customWidth="1"/>
    <col min="20" max="20" width="1.5" style="11" customWidth="1"/>
    <col min="21" max="16384" width="9.1640625" style="11"/>
  </cols>
  <sheetData>
    <row r="1" spans="1:19" ht="15" x14ac:dyDescent="0.3">
      <c r="A1" s="17" t="s">
        <v>131</v>
      </c>
      <c r="B1" s="11"/>
      <c r="C1" s="11"/>
      <c r="D1" s="11"/>
      <c r="E1" s="13"/>
      <c r="F1" s="11"/>
      <c r="G1" s="13"/>
      <c r="H1" s="11"/>
      <c r="I1" s="13"/>
      <c r="J1" s="11"/>
      <c r="K1" s="13"/>
      <c r="M1" s="11"/>
      <c r="O1" s="11"/>
      <c r="Q1" s="11"/>
    </row>
    <row r="2" spans="1:19" ht="15" x14ac:dyDescent="0.3">
      <c r="A2" s="17" t="s">
        <v>330</v>
      </c>
      <c r="B2" s="11"/>
      <c r="C2" s="11"/>
      <c r="D2" s="11"/>
      <c r="E2" s="13"/>
      <c r="F2" s="11"/>
      <c r="G2" s="13"/>
      <c r="H2" s="11"/>
      <c r="I2" s="13"/>
      <c r="J2" s="11"/>
      <c r="K2" s="13"/>
      <c r="M2" s="11"/>
      <c r="O2" s="11"/>
      <c r="Q2" s="11"/>
    </row>
    <row r="3" spans="1:19" ht="21" x14ac:dyDescent="0.35">
      <c r="A3" s="250" t="str">
        <f>TAB00!B56&amp;" : "&amp;TAB00!C56</f>
        <v>TAB4.1 : Charges nettes liées à la gestion des compteurs à budget</v>
      </c>
      <c r="B3" s="271"/>
      <c r="C3" s="271"/>
      <c r="D3" s="271"/>
      <c r="E3" s="271"/>
      <c r="F3" s="271"/>
      <c r="G3" s="271"/>
      <c r="H3" s="271"/>
      <c r="I3" s="271"/>
      <c r="J3" s="271"/>
      <c r="K3" s="271"/>
      <c r="L3" s="271"/>
      <c r="M3" s="271"/>
      <c r="N3" s="271"/>
      <c r="O3" s="271"/>
      <c r="P3" s="271"/>
      <c r="Q3" s="271"/>
      <c r="R3" s="271"/>
    </row>
    <row r="5" spans="1:19" x14ac:dyDescent="0.3">
      <c r="A5" s="663"/>
      <c r="B5" s="663"/>
      <c r="C5" s="663"/>
      <c r="D5" s="663"/>
      <c r="E5" s="663"/>
      <c r="F5" s="663"/>
      <c r="G5" s="663"/>
      <c r="H5" s="663"/>
      <c r="I5" s="663"/>
      <c r="J5" s="663"/>
      <c r="K5" s="663"/>
      <c r="L5" s="663"/>
      <c r="M5" s="663"/>
      <c r="N5" s="663"/>
      <c r="O5" s="663"/>
    </row>
    <row r="7" spans="1:19" x14ac:dyDescent="0.3">
      <c r="L7" s="731" t="s">
        <v>845</v>
      </c>
      <c r="M7" s="731"/>
      <c r="N7" s="731"/>
      <c r="O7" s="731"/>
      <c r="P7" s="731"/>
      <c r="Q7" s="731"/>
      <c r="R7" s="731"/>
      <c r="S7" s="732"/>
    </row>
    <row r="8" spans="1:19" ht="27" x14ac:dyDescent="0.3">
      <c r="B8" s="577" t="s">
        <v>92</v>
      </c>
      <c r="C8" s="568" t="s">
        <v>112</v>
      </c>
      <c r="D8" s="568" t="s">
        <v>279</v>
      </c>
      <c r="E8" s="568" t="s">
        <v>297</v>
      </c>
      <c r="F8" s="568" t="s">
        <v>278</v>
      </c>
      <c r="G8" s="568" t="s">
        <v>274</v>
      </c>
      <c r="H8" s="568" t="s">
        <v>275</v>
      </c>
      <c r="I8" s="568" t="s">
        <v>276</v>
      </c>
      <c r="J8" s="568" t="s">
        <v>277</v>
      </c>
      <c r="L8" s="567" t="s">
        <v>846</v>
      </c>
      <c r="M8" s="567" t="s">
        <v>847</v>
      </c>
      <c r="N8" s="567" t="s">
        <v>848</v>
      </c>
      <c r="O8" s="567" t="s">
        <v>849</v>
      </c>
      <c r="P8" s="567" t="s">
        <v>850</v>
      </c>
      <c r="Q8" s="567" t="s">
        <v>851</v>
      </c>
      <c r="R8" s="567" t="s">
        <v>852</v>
      </c>
      <c r="S8" s="567" t="s">
        <v>853</v>
      </c>
    </row>
    <row r="9" spans="1:19" ht="27" x14ac:dyDescent="0.3">
      <c r="A9" s="259" t="s">
        <v>555</v>
      </c>
      <c r="B9" s="493">
        <f>SUM(B10:B19)</f>
        <v>0</v>
      </c>
      <c r="C9" s="493">
        <f>SUM(C10:C19)</f>
        <v>0</v>
      </c>
      <c r="D9" s="493">
        <f>SUM(D10:D19)</f>
        <v>0</v>
      </c>
      <c r="E9" s="493">
        <f>SUM(E10:E19)</f>
        <v>0</v>
      </c>
      <c r="F9" s="493">
        <f>SUM(F10:F19)</f>
        <v>0</v>
      </c>
      <c r="G9" s="493">
        <f>G23*G21</f>
        <v>0</v>
      </c>
      <c r="H9" s="493">
        <f>H23*H21</f>
        <v>0</v>
      </c>
      <c r="I9" s="493">
        <f>I23*I21</f>
        <v>0</v>
      </c>
      <c r="J9" s="493">
        <f>J23*J21</f>
        <v>0</v>
      </c>
      <c r="K9" s="11"/>
      <c r="L9" s="492">
        <f t="shared" ref="L9:S9" si="0">IF(AND(ROUND(B9,0)=0,C9&gt;B9),"INF",IF(AND(ROUND(B9,0)=0,ROUND(C9,0)=0),0,(C9-B9)/B9))</f>
        <v>0</v>
      </c>
      <c r="M9" s="492">
        <f t="shared" si="0"/>
        <v>0</v>
      </c>
      <c r="N9" s="492">
        <f t="shared" si="0"/>
        <v>0</v>
      </c>
      <c r="O9" s="492">
        <f t="shared" si="0"/>
        <v>0</v>
      </c>
      <c r="P9" s="492">
        <f t="shared" si="0"/>
        <v>0</v>
      </c>
      <c r="Q9" s="492">
        <f t="shared" si="0"/>
        <v>0</v>
      </c>
      <c r="R9" s="492">
        <f t="shared" si="0"/>
        <v>0</v>
      </c>
      <c r="S9" s="492">
        <f t="shared" si="0"/>
        <v>0</v>
      </c>
    </row>
    <row r="10" spans="1:19" x14ac:dyDescent="0.3">
      <c r="A10" s="263" t="s">
        <v>441</v>
      </c>
      <c r="B10" s="224"/>
      <c r="C10" s="224"/>
      <c r="D10" s="224"/>
      <c r="E10" s="224"/>
      <c r="F10" s="224"/>
      <c r="G10" s="2"/>
      <c r="H10" s="2"/>
      <c r="I10" s="2"/>
      <c r="J10" s="2"/>
      <c r="K10" s="11"/>
      <c r="L10" s="158">
        <f t="shared" ref="L10:L19" si="1">IF(AND(ROUND(B10,0)=0,C10&gt;B10),"INF",IF(AND(ROUND(B10,0)=0,ROUND(C10,0)=0),0,(C10-B10)/B10))</f>
        <v>0</v>
      </c>
      <c r="M10" s="158">
        <f t="shared" ref="M10:M19" si="2">IF(AND(ROUND(C10,0)=0,D10&gt;C10),"INF",IF(AND(ROUND(C10,0)=0,ROUND(D10,0)=0),0,(D10-C10)/C10))</f>
        <v>0</v>
      </c>
      <c r="N10" s="158">
        <f t="shared" ref="N10:N19" si="3">IF(AND(ROUND(D10,0)=0,E10&gt;D10),"INF",IF(AND(ROUND(D10,0)=0,ROUND(E10,0)=0),0,(E10-D10)/D10))</f>
        <v>0</v>
      </c>
      <c r="O10" s="158">
        <f t="shared" ref="O10:O19" si="4">IF(AND(ROUND(E10,0)=0,F10&gt;E10),"INF",IF(AND(ROUND(E10,0)=0,ROUND(F10,0)=0),0,(F10-E10)/E10))</f>
        <v>0</v>
      </c>
      <c r="P10" s="2"/>
      <c r="Q10" s="2"/>
      <c r="R10" s="2"/>
      <c r="S10" s="2"/>
    </row>
    <row r="11" spans="1:19" x14ac:dyDescent="0.3">
      <c r="A11" s="263" t="s">
        <v>441</v>
      </c>
      <c r="B11" s="224"/>
      <c r="C11" s="224"/>
      <c r="D11" s="224"/>
      <c r="E11" s="224"/>
      <c r="F11" s="224"/>
      <c r="G11" s="2"/>
      <c r="H11" s="2"/>
      <c r="I11" s="2"/>
      <c r="J11" s="2"/>
      <c r="K11" s="11"/>
      <c r="L11" s="158">
        <f t="shared" si="1"/>
        <v>0</v>
      </c>
      <c r="M11" s="158">
        <f t="shared" si="2"/>
        <v>0</v>
      </c>
      <c r="N11" s="158">
        <f t="shared" si="3"/>
        <v>0</v>
      </c>
      <c r="O11" s="158">
        <f t="shared" si="4"/>
        <v>0</v>
      </c>
      <c r="P11" s="2"/>
      <c r="Q11" s="2"/>
      <c r="R11" s="2"/>
      <c r="S11" s="2"/>
    </row>
    <row r="12" spans="1:19" x14ac:dyDescent="0.3">
      <c r="A12" s="263" t="s">
        <v>441</v>
      </c>
      <c r="B12" s="224"/>
      <c r="C12" s="224"/>
      <c r="D12" s="224"/>
      <c r="E12" s="224"/>
      <c r="F12" s="224"/>
      <c r="G12" s="2"/>
      <c r="H12" s="2"/>
      <c r="I12" s="2"/>
      <c r="J12" s="2"/>
      <c r="K12" s="11"/>
      <c r="L12" s="158">
        <f t="shared" si="1"/>
        <v>0</v>
      </c>
      <c r="M12" s="158">
        <f t="shared" si="2"/>
        <v>0</v>
      </c>
      <c r="N12" s="158">
        <f t="shared" si="3"/>
        <v>0</v>
      </c>
      <c r="O12" s="158">
        <f t="shared" si="4"/>
        <v>0</v>
      </c>
      <c r="P12" s="2"/>
      <c r="Q12" s="2"/>
      <c r="R12" s="2"/>
      <c r="S12" s="2"/>
    </row>
    <row r="13" spans="1:19" x14ac:dyDescent="0.3">
      <c r="A13" s="263" t="s">
        <v>441</v>
      </c>
      <c r="B13" s="224"/>
      <c r="C13" s="224"/>
      <c r="D13" s="224"/>
      <c r="E13" s="224"/>
      <c r="F13" s="224"/>
      <c r="G13" s="2"/>
      <c r="H13" s="2"/>
      <c r="I13" s="2"/>
      <c r="J13" s="2"/>
      <c r="K13" s="11"/>
      <c r="L13" s="158">
        <f t="shared" si="1"/>
        <v>0</v>
      </c>
      <c r="M13" s="158">
        <f t="shared" si="2"/>
        <v>0</v>
      </c>
      <c r="N13" s="158">
        <f t="shared" si="3"/>
        <v>0</v>
      </c>
      <c r="O13" s="158">
        <f t="shared" si="4"/>
        <v>0</v>
      </c>
      <c r="P13" s="2"/>
      <c r="Q13" s="2"/>
      <c r="R13" s="2"/>
      <c r="S13" s="2"/>
    </row>
    <row r="14" spans="1:19" x14ac:dyDescent="0.3">
      <c r="A14" s="263" t="s">
        <v>441</v>
      </c>
      <c r="B14" s="224"/>
      <c r="C14" s="224"/>
      <c r="D14" s="224"/>
      <c r="E14" s="224"/>
      <c r="F14" s="224"/>
      <c r="G14" s="2"/>
      <c r="H14" s="2"/>
      <c r="I14" s="2"/>
      <c r="J14" s="2"/>
      <c r="K14" s="11"/>
      <c r="L14" s="158">
        <f t="shared" si="1"/>
        <v>0</v>
      </c>
      <c r="M14" s="158">
        <f t="shared" si="2"/>
        <v>0</v>
      </c>
      <c r="N14" s="158">
        <f t="shared" si="3"/>
        <v>0</v>
      </c>
      <c r="O14" s="158">
        <f t="shared" si="4"/>
        <v>0</v>
      </c>
      <c r="P14" s="2"/>
      <c r="Q14" s="2"/>
      <c r="R14" s="2"/>
      <c r="S14" s="2"/>
    </row>
    <row r="15" spans="1:19" x14ac:dyDescent="0.3">
      <c r="A15" s="263" t="s">
        <v>441</v>
      </c>
      <c r="B15" s="224"/>
      <c r="C15" s="224"/>
      <c r="D15" s="224"/>
      <c r="E15" s="224"/>
      <c r="F15" s="224"/>
      <c r="G15" s="2"/>
      <c r="H15" s="2"/>
      <c r="I15" s="2"/>
      <c r="J15" s="2"/>
      <c r="K15" s="11"/>
      <c r="L15" s="158">
        <f t="shared" si="1"/>
        <v>0</v>
      </c>
      <c r="M15" s="158">
        <f t="shared" si="2"/>
        <v>0</v>
      </c>
      <c r="N15" s="158">
        <f t="shared" si="3"/>
        <v>0</v>
      </c>
      <c r="O15" s="158">
        <f t="shared" si="4"/>
        <v>0</v>
      </c>
      <c r="P15" s="2"/>
      <c r="Q15" s="2"/>
      <c r="R15" s="2"/>
      <c r="S15" s="2"/>
    </row>
    <row r="16" spans="1:19" x14ac:dyDescent="0.3">
      <c r="A16" s="263" t="s">
        <v>441</v>
      </c>
      <c r="B16" s="224"/>
      <c r="C16" s="224"/>
      <c r="D16" s="224"/>
      <c r="E16" s="224"/>
      <c r="F16" s="224"/>
      <c r="G16" s="2"/>
      <c r="H16" s="2"/>
      <c r="I16" s="2"/>
      <c r="J16" s="2"/>
      <c r="K16" s="11"/>
      <c r="L16" s="158">
        <f t="shared" si="1"/>
        <v>0</v>
      </c>
      <c r="M16" s="158">
        <f t="shared" si="2"/>
        <v>0</v>
      </c>
      <c r="N16" s="158">
        <f t="shared" si="3"/>
        <v>0</v>
      </c>
      <c r="O16" s="158">
        <f t="shared" si="4"/>
        <v>0</v>
      </c>
      <c r="P16" s="2"/>
      <c r="Q16" s="2"/>
      <c r="R16" s="2"/>
      <c r="S16" s="2"/>
    </row>
    <row r="17" spans="1:19" x14ac:dyDescent="0.3">
      <c r="A17" s="263" t="s">
        <v>441</v>
      </c>
      <c r="B17" s="224"/>
      <c r="C17" s="224"/>
      <c r="D17" s="224"/>
      <c r="E17" s="224"/>
      <c r="F17" s="224"/>
      <c r="G17" s="2"/>
      <c r="H17" s="2"/>
      <c r="I17" s="2"/>
      <c r="J17" s="2"/>
      <c r="K17" s="11"/>
      <c r="L17" s="158">
        <f t="shared" si="1"/>
        <v>0</v>
      </c>
      <c r="M17" s="158">
        <f t="shared" si="2"/>
        <v>0</v>
      </c>
      <c r="N17" s="158">
        <f t="shared" si="3"/>
        <v>0</v>
      </c>
      <c r="O17" s="158">
        <f t="shared" si="4"/>
        <v>0</v>
      </c>
      <c r="P17" s="2"/>
      <c r="Q17" s="2"/>
      <c r="R17" s="2"/>
      <c r="S17" s="2"/>
    </row>
    <row r="18" spans="1:19" x14ac:dyDescent="0.3">
      <c r="A18" s="263" t="s">
        <v>441</v>
      </c>
      <c r="B18" s="224"/>
      <c r="C18" s="224"/>
      <c r="D18" s="224"/>
      <c r="E18" s="224"/>
      <c r="F18" s="224"/>
      <c r="G18" s="2"/>
      <c r="H18" s="2"/>
      <c r="I18" s="2"/>
      <c r="J18" s="2"/>
      <c r="K18" s="11"/>
      <c r="L18" s="158">
        <f t="shared" si="1"/>
        <v>0</v>
      </c>
      <c r="M18" s="158">
        <f t="shared" si="2"/>
        <v>0</v>
      </c>
      <c r="N18" s="158">
        <f t="shared" si="3"/>
        <v>0</v>
      </c>
      <c r="O18" s="158">
        <f t="shared" si="4"/>
        <v>0</v>
      </c>
      <c r="P18" s="2"/>
      <c r="Q18" s="2"/>
      <c r="R18" s="2"/>
      <c r="S18" s="2"/>
    </row>
    <row r="19" spans="1:19" x14ac:dyDescent="0.3">
      <c r="A19" s="263" t="s">
        <v>441</v>
      </c>
      <c r="B19" s="224"/>
      <c r="C19" s="224"/>
      <c r="D19" s="224"/>
      <c r="E19" s="224"/>
      <c r="F19" s="224"/>
      <c r="G19" s="2"/>
      <c r="H19" s="2"/>
      <c r="I19" s="2"/>
      <c r="J19" s="2"/>
      <c r="K19" s="11"/>
      <c r="L19" s="158">
        <f t="shared" si="1"/>
        <v>0</v>
      </c>
      <c r="M19" s="158">
        <f t="shared" si="2"/>
        <v>0</v>
      </c>
      <c r="N19" s="158">
        <f t="shared" si="3"/>
        <v>0</v>
      </c>
      <c r="O19" s="158">
        <f t="shared" si="4"/>
        <v>0</v>
      </c>
      <c r="P19" s="2"/>
      <c r="Q19" s="2"/>
      <c r="R19" s="2"/>
      <c r="S19" s="2"/>
    </row>
    <row r="20" spans="1:19" s="262" customFormat="1" x14ac:dyDescent="0.3"/>
    <row r="21" spans="1:19" ht="40.5" x14ac:dyDescent="0.3">
      <c r="A21" s="270" t="s">
        <v>842</v>
      </c>
      <c r="B21" s="224"/>
      <c r="C21" s="224"/>
      <c r="D21" s="224"/>
      <c r="E21" s="224"/>
      <c r="F21" s="224"/>
      <c r="G21" s="224"/>
      <c r="H21" s="224"/>
      <c r="I21" s="224"/>
      <c r="J21" s="224"/>
      <c r="K21" s="11"/>
      <c r="L21" s="158">
        <f t="shared" ref="L21:S21" si="5">IF(AND(ROUND(B21,0)=0,C21&gt;B21),"INF",IF(AND(ROUND(B21,0)=0,ROUND(C21,0)=0),0,(C21-B21)/B21))</f>
        <v>0</v>
      </c>
      <c r="M21" s="158">
        <f t="shared" si="5"/>
        <v>0</v>
      </c>
      <c r="N21" s="158">
        <f t="shared" si="5"/>
        <v>0</v>
      </c>
      <c r="O21" s="158">
        <f t="shared" si="5"/>
        <v>0</v>
      </c>
      <c r="P21" s="158">
        <f t="shared" si="5"/>
        <v>0</v>
      </c>
      <c r="Q21" s="158">
        <f t="shared" si="5"/>
        <v>0</v>
      </c>
      <c r="R21" s="158">
        <f t="shared" si="5"/>
        <v>0</v>
      </c>
      <c r="S21" s="158">
        <f t="shared" si="5"/>
        <v>0</v>
      </c>
    </row>
    <row r="22" spans="1:19" x14ac:dyDescent="0.3">
      <c r="D22" s="14"/>
      <c r="F22" s="14"/>
      <c r="H22" s="14"/>
      <c r="J22" s="14"/>
      <c r="K22" s="11"/>
      <c r="L22" s="13"/>
      <c r="M22" s="13"/>
      <c r="N22" s="13"/>
      <c r="O22" s="13"/>
      <c r="P22" s="13"/>
      <c r="Q22" s="13"/>
      <c r="R22" s="13"/>
      <c r="S22" s="13"/>
    </row>
    <row r="23" spans="1:19" x14ac:dyDescent="0.3">
      <c r="A23" s="496" t="s">
        <v>96</v>
      </c>
      <c r="B23" s="497">
        <f>IFERROR(B9/B21,0)</f>
        <v>0</v>
      </c>
      <c r="C23" s="497">
        <f>IFERROR(C9/C21,0)</f>
        <v>0</v>
      </c>
      <c r="D23" s="497">
        <f>IFERROR(D9/D21,0)</f>
        <v>0</v>
      </c>
      <c r="E23" s="497">
        <f>IFERROR(E9/E21,0)</f>
        <v>0</v>
      </c>
      <c r="F23" s="497">
        <f>IFERROR(F9/F21,0)</f>
        <v>0</v>
      </c>
      <c r="G23" s="497">
        <f>F23*(1+TAB00!G$32-TAB00!G$33)</f>
        <v>0</v>
      </c>
      <c r="H23" s="497">
        <f>G23*(1+TAB00!H$32-TAB00!H$33)</f>
        <v>0</v>
      </c>
      <c r="I23" s="497">
        <f>H23*(1+TAB00!I$32-TAB00!I$33)</f>
        <v>0</v>
      </c>
      <c r="J23" s="497">
        <f>I23*(1+TAB00!J$32-TAB00!J$33)</f>
        <v>0</v>
      </c>
      <c r="K23" s="11"/>
      <c r="L23" s="498">
        <f t="shared" ref="L23:S23" si="6">IF(AND(ROUND(B23,0)=0,C23&gt;B23),"INF",IF(AND(ROUND(B23,0)=0,ROUND(C23,0)=0),0,(C23-B23)/B23))</f>
        <v>0</v>
      </c>
      <c r="M23" s="498">
        <f t="shared" si="6"/>
        <v>0</v>
      </c>
      <c r="N23" s="498">
        <f t="shared" si="6"/>
        <v>0</v>
      </c>
      <c r="O23" s="498">
        <f t="shared" si="6"/>
        <v>0</v>
      </c>
      <c r="P23" s="498">
        <f t="shared" si="6"/>
        <v>0</v>
      </c>
      <c r="Q23" s="498">
        <f t="shared" si="6"/>
        <v>0</v>
      </c>
      <c r="R23" s="498">
        <f t="shared" si="6"/>
        <v>0</v>
      </c>
      <c r="S23" s="498">
        <f t="shared" si="6"/>
        <v>0</v>
      </c>
    </row>
    <row r="24" spans="1:19" x14ac:dyDescent="0.3">
      <c r="D24" s="14"/>
      <c r="F24" s="14"/>
      <c r="H24" s="14"/>
      <c r="J24" s="14"/>
      <c r="K24" s="11"/>
      <c r="L24" s="13"/>
      <c r="M24" s="13"/>
      <c r="N24" s="13"/>
      <c r="O24" s="13"/>
      <c r="P24" s="13"/>
      <c r="Q24" s="13"/>
      <c r="R24" s="13"/>
      <c r="S24" s="13"/>
    </row>
    <row r="25" spans="1:19" ht="27" x14ac:dyDescent="0.3">
      <c r="A25" s="259" t="s">
        <v>556</v>
      </c>
      <c r="B25" s="493">
        <f>SUM(B26:B35)</f>
        <v>0</v>
      </c>
      <c r="C25" s="493">
        <f>SUM(C26:C35)</f>
        <v>0</v>
      </c>
      <c r="D25" s="493">
        <f>SUM(D26:D35)</f>
        <v>0</v>
      </c>
      <c r="E25" s="493">
        <f>SUM(E26:E35)</f>
        <v>0</v>
      </c>
      <c r="F25" s="493">
        <f>SUM(F26:F35)</f>
        <v>0</v>
      </c>
      <c r="G25" s="494">
        <f>F25*(1+TAB00!G$32-TAB00!G$33)</f>
        <v>0</v>
      </c>
      <c r="H25" s="494">
        <f>G25*(1+TAB00!H$32-TAB00!H$33)</f>
        <v>0</v>
      </c>
      <c r="I25" s="494">
        <f>H25*(1+TAB00!I$32-TAB00!I$33)</f>
        <v>0</v>
      </c>
      <c r="J25" s="494">
        <f>I25*(1+TAB00!J$32-TAB00!J$33)</f>
        <v>0</v>
      </c>
      <c r="K25" s="11"/>
      <c r="L25" s="492">
        <f t="shared" ref="L25:S25" si="7">IF(AND(ROUND(B25,0)=0,C25&gt;B25),"INF",IF(AND(ROUND(B25,0)=0,ROUND(C25,0)=0),0,(C25-B25)/B25))</f>
        <v>0</v>
      </c>
      <c r="M25" s="492">
        <f t="shared" si="7"/>
        <v>0</v>
      </c>
      <c r="N25" s="492">
        <f t="shared" si="7"/>
        <v>0</v>
      </c>
      <c r="O25" s="492">
        <f t="shared" si="7"/>
        <v>0</v>
      </c>
      <c r="P25" s="492">
        <f t="shared" si="7"/>
        <v>0</v>
      </c>
      <c r="Q25" s="492">
        <f t="shared" si="7"/>
        <v>0</v>
      </c>
      <c r="R25" s="492">
        <f t="shared" si="7"/>
        <v>0</v>
      </c>
      <c r="S25" s="492">
        <f t="shared" si="7"/>
        <v>0</v>
      </c>
    </row>
    <row r="26" spans="1:19" x14ac:dyDescent="0.3">
      <c r="A26" s="263" t="s">
        <v>441</v>
      </c>
      <c r="B26" s="224"/>
      <c r="C26" s="224"/>
      <c r="D26" s="224"/>
      <c r="E26" s="224"/>
      <c r="F26" s="224"/>
      <c r="G26" s="2"/>
      <c r="H26" s="2"/>
      <c r="I26" s="2"/>
      <c r="J26" s="2"/>
      <c r="K26" s="11"/>
      <c r="L26" s="158">
        <f t="shared" ref="L26:L35" si="8">IF(AND(ROUND(B26,0)=0,C26&gt;B26),"INF",IF(AND(ROUND(B26,0)=0,ROUND(C26,0)=0),0,(C26-B26)/B26))</f>
        <v>0</v>
      </c>
      <c r="M26" s="158">
        <f t="shared" ref="M26:M35" si="9">IF(AND(ROUND(C26,0)=0,D26&gt;C26),"INF",IF(AND(ROUND(C26,0)=0,ROUND(D26,0)=0),0,(D26-C26)/C26))</f>
        <v>0</v>
      </c>
      <c r="N26" s="158">
        <f t="shared" ref="N26:N35" si="10">IF(AND(ROUND(D26,0)=0,E26&gt;D26),"INF",IF(AND(ROUND(D26,0)=0,ROUND(E26,0)=0),0,(E26-D26)/D26))</f>
        <v>0</v>
      </c>
      <c r="O26" s="158">
        <f t="shared" ref="O26:O35" si="11">IF(AND(ROUND(E26,0)=0,F26&gt;E26),"INF",IF(AND(ROUND(E26,0)=0,ROUND(F26,0)=0),0,(F26-E26)/E26))</f>
        <v>0</v>
      </c>
      <c r="P26" s="2"/>
      <c r="Q26" s="2"/>
      <c r="R26" s="2"/>
      <c r="S26" s="2"/>
    </row>
    <row r="27" spans="1:19" x14ac:dyDescent="0.3">
      <c r="A27" s="263" t="s">
        <v>441</v>
      </c>
      <c r="B27" s="224"/>
      <c r="C27" s="224"/>
      <c r="D27" s="224"/>
      <c r="E27" s="224"/>
      <c r="F27" s="224"/>
      <c r="G27" s="2"/>
      <c r="H27" s="2"/>
      <c r="I27" s="2"/>
      <c r="J27" s="2"/>
      <c r="K27" s="11"/>
      <c r="L27" s="158">
        <f t="shared" si="8"/>
        <v>0</v>
      </c>
      <c r="M27" s="158">
        <f t="shared" si="9"/>
        <v>0</v>
      </c>
      <c r="N27" s="158">
        <f t="shared" si="10"/>
        <v>0</v>
      </c>
      <c r="O27" s="158">
        <f t="shared" si="11"/>
        <v>0</v>
      </c>
      <c r="P27" s="2"/>
      <c r="Q27" s="2"/>
      <c r="R27" s="2"/>
      <c r="S27" s="2"/>
    </row>
    <row r="28" spans="1:19" x14ac:dyDescent="0.3">
      <c r="A28" s="263" t="s">
        <v>441</v>
      </c>
      <c r="B28" s="224"/>
      <c r="C28" s="224"/>
      <c r="D28" s="224"/>
      <c r="E28" s="224"/>
      <c r="F28" s="224"/>
      <c r="G28" s="2"/>
      <c r="H28" s="2"/>
      <c r="I28" s="2"/>
      <c r="J28" s="2"/>
      <c r="K28" s="11"/>
      <c r="L28" s="158">
        <f t="shared" si="8"/>
        <v>0</v>
      </c>
      <c r="M28" s="158">
        <f t="shared" si="9"/>
        <v>0</v>
      </c>
      <c r="N28" s="158">
        <f t="shared" si="10"/>
        <v>0</v>
      </c>
      <c r="O28" s="158">
        <f t="shared" si="11"/>
        <v>0</v>
      </c>
      <c r="P28" s="2"/>
      <c r="Q28" s="2"/>
      <c r="R28" s="2"/>
      <c r="S28" s="2"/>
    </row>
    <row r="29" spans="1:19" x14ac:dyDescent="0.3">
      <c r="A29" s="263" t="s">
        <v>441</v>
      </c>
      <c r="B29" s="224"/>
      <c r="C29" s="224"/>
      <c r="D29" s="224"/>
      <c r="E29" s="224"/>
      <c r="F29" s="224"/>
      <c r="G29" s="2"/>
      <c r="H29" s="2"/>
      <c r="I29" s="2"/>
      <c r="J29" s="2"/>
      <c r="K29" s="11"/>
      <c r="L29" s="158">
        <f t="shared" si="8"/>
        <v>0</v>
      </c>
      <c r="M29" s="158">
        <f t="shared" si="9"/>
        <v>0</v>
      </c>
      <c r="N29" s="158">
        <f t="shared" si="10"/>
        <v>0</v>
      </c>
      <c r="O29" s="158">
        <f t="shared" si="11"/>
        <v>0</v>
      </c>
      <c r="P29" s="2"/>
      <c r="Q29" s="2"/>
      <c r="R29" s="2"/>
      <c r="S29" s="2"/>
    </row>
    <row r="30" spans="1:19" x14ac:dyDescent="0.3">
      <c r="A30" s="263" t="s">
        <v>441</v>
      </c>
      <c r="B30" s="224"/>
      <c r="C30" s="224"/>
      <c r="D30" s="224"/>
      <c r="E30" s="224"/>
      <c r="F30" s="224"/>
      <c r="G30" s="2"/>
      <c r="H30" s="2"/>
      <c r="I30" s="2"/>
      <c r="J30" s="2"/>
      <c r="K30" s="11"/>
      <c r="L30" s="158">
        <f t="shared" si="8"/>
        <v>0</v>
      </c>
      <c r="M30" s="158">
        <f t="shared" si="9"/>
        <v>0</v>
      </c>
      <c r="N30" s="158">
        <f t="shared" si="10"/>
        <v>0</v>
      </c>
      <c r="O30" s="158">
        <f t="shared" si="11"/>
        <v>0</v>
      </c>
      <c r="P30" s="2"/>
      <c r="Q30" s="2"/>
      <c r="R30" s="2"/>
      <c r="S30" s="2"/>
    </row>
    <row r="31" spans="1:19" x14ac:dyDescent="0.3">
      <c r="A31" s="263" t="s">
        <v>441</v>
      </c>
      <c r="B31" s="224"/>
      <c r="C31" s="224"/>
      <c r="D31" s="224"/>
      <c r="E31" s="224"/>
      <c r="F31" s="224"/>
      <c r="G31" s="2"/>
      <c r="H31" s="2"/>
      <c r="I31" s="2"/>
      <c r="J31" s="2"/>
      <c r="K31" s="11"/>
      <c r="L31" s="158">
        <f t="shared" si="8"/>
        <v>0</v>
      </c>
      <c r="M31" s="158">
        <f t="shared" si="9"/>
        <v>0</v>
      </c>
      <c r="N31" s="158">
        <f t="shared" si="10"/>
        <v>0</v>
      </c>
      <c r="O31" s="158">
        <f t="shared" si="11"/>
        <v>0</v>
      </c>
      <c r="P31" s="2"/>
      <c r="Q31" s="2"/>
      <c r="R31" s="2"/>
      <c r="S31" s="2"/>
    </row>
    <row r="32" spans="1:19" x14ac:dyDescent="0.3">
      <c r="A32" s="263" t="s">
        <v>441</v>
      </c>
      <c r="B32" s="224"/>
      <c r="C32" s="224"/>
      <c r="D32" s="224"/>
      <c r="E32" s="224"/>
      <c r="F32" s="224"/>
      <c r="G32" s="2"/>
      <c r="H32" s="2"/>
      <c r="I32" s="2"/>
      <c r="J32" s="2"/>
      <c r="K32" s="11"/>
      <c r="L32" s="158">
        <f t="shared" si="8"/>
        <v>0</v>
      </c>
      <c r="M32" s="158">
        <f t="shared" si="9"/>
        <v>0</v>
      </c>
      <c r="N32" s="158">
        <f t="shared" si="10"/>
        <v>0</v>
      </c>
      <c r="O32" s="158">
        <f t="shared" si="11"/>
        <v>0</v>
      </c>
      <c r="P32" s="2"/>
      <c r="Q32" s="2"/>
      <c r="R32" s="2"/>
      <c r="S32" s="2"/>
    </row>
    <row r="33" spans="1:20" x14ac:dyDescent="0.3">
      <c r="A33" s="263" t="s">
        <v>441</v>
      </c>
      <c r="B33" s="224"/>
      <c r="C33" s="224"/>
      <c r="D33" s="224"/>
      <c r="E33" s="224"/>
      <c r="F33" s="224"/>
      <c r="G33" s="2"/>
      <c r="H33" s="2"/>
      <c r="I33" s="2"/>
      <c r="J33" s="2"/>
      <c r="K33" s="11"/>
      <c r="L33" s="158">
        <f t="shared" si="8"/>
        <v>0</v>
      </c>
      <c r="M33" s="158">
        <f t="shared" si="9"/>
        <v>0</v>
      </c>
      <c r="N33" s="158">
        <f t="shared" si="10"/>
        <v>0</v>
      </c>
      <c r="O33" s="158">
        <f t="shared" si="11"/>
        <v>0</v>
      </c>
      <c r="P33" s="2"/>
      <c r="Q33" s="2"/>
      <c r="R33" s="2"/>
      <c r="S33" s="2"/>
    </row>
    <row r="34" spans="1:20" x14ac:dyDescent="0.3">
      <c r="A34" s="263" t="s">
        <v>441</v>
      </c>
      <c r="B34" s="224"/>
      <c r="C34" s="224"/>
      <c r="D34" s="224"/>
      <c r="E34" s="224"/>
      <c r="F34" s="224"/>
      <c r="G34" s="2"/>
      <c r="H34" s="2"/>
      <c r="I34" s="2"/>
      <c r="J34" s="2"/>
      <c r="K34" s="11"/>
      <c r="L34" s="158">
        <f t="shared" si="8"/>
        <v>0</v>
      </c>
      <c r="M34" s="158">
        <f t="shared" si="9"/>
        <v>0</v>
      </c>
      <c r="N34" s="158">
        <f t="shared" si="10"/>
        <v>0</v>
      </c>
      <c r="O34" s="158">
        <f t="shared" si="11"/>
        <v>0</v>
      </c>
      <c r="P34" s="2"/>
      <c r="Q34" s="2"/>
      <c r="R34" s="2"/>
      <c r="S34" s="2"/>
    </row>
    <row r="35" spans="1:20" x14ac:dyDescent="0.3">
      <c r="A35" s="263" t="s">
        <v>441</v>
      </c>
      <c r="B35" s="224"/>
      <c r="C35" s="224"/>
      <c r="D35" s="224"/>
      <c r="E35" s="224"/>
      <c r="F35" s="224"/>
      <c r="G35" s="2"/>
      <c r="H35" s="2"/>
      <c r="I35" s="2"/>
      <c r="J35" s="2"/>
      <c r="K35" s="11"/>
      <c r="L35" s="158">
        <f t="shared" si="8"/>
        <v>0</v>
      </c>
      <c r="M35" s="158">
        <f t="shared" si="9"/>
        <v>0</v>
      </c>
      <c r="N35" s="158">
        <f t="shared" si="10"/>
        <v>0</v>
      </c>
      <c r="O35" s="158">
        <f t="shared" si="11"/>
        <v>0</v>
      </c>
      <c r="P35" s="2"/>
      <c r="Q35" s="2"/>
      <c r="R35" s="2"/>
      <c r="S35" s="2"/>
    </row>
    <row r="36" spans="1:20" x14ac:dyDescent="0.3">
      <c r="A36" s="261"/>
      <c r="D36" s="14"/>
      <c r="F36" s="14"/>
      <c r="H36" s="14"/>
      <c r="J36" s="14"/>
      <c r="K36" s="11"/>
      <c r="L36" s="13"/>
      <c r="M36" s="13"/>
      <c r="N36" s="13"/>
      <c r="O36" s="13"/>
      <c r="P36" s="13"/>
      <c r="Q36" s="13"/>
      <c r="R36" s="13"/>
      <c r="S36" s="13"/>
    </row>
    <row r="37" spans="1:20" x14ac:dyDescent="0.3">
      <c r="A37" s="259" t="s">
        <v>509</v>
      </c>
      <c r="B37" s="224"/>
      <c r="C37" s="224"/>
      <c r="D37" s="224"/>
      <c r="E37" s="224"/>
      <c r="F37" s="224"/>
      <c r="G37" s="14">
        <f>F37*(1+TAB00!G$32)</f>
        <v>0</v>
      </c>
      <c r="H37" s="14">
        <f>G37*(1+TAB00!H$32)</f>
        <v>0</v>
      </c>
      <c r="I37" s="14">
        <f>H37*(1+TAB00!I$32)</f>
        <v>0</v>
      </c>
      <c r="J37" s="14">
        <f>I37*(1+TAB00!J$32)</f>
        <v>0</v>
      </c>
      <c r="K37" s="11"/>
      <c r="L37" s="158">
        <f t="shared" ref="L37:S37" si="12">IF(AND(ROUND(B37,0)=0,C37&gt;B37),"INF",IF(AND(ROUND(B37,0)=0,ROUND(C37,0)=0),0,(C37-B37)/B37))</f>
        <v>0</v>
      </c>
      <c r="M37" s="158">
        <f t="shared" si="12"/>
        <v>0</v>
      </c>
      <c r="N37" s="158">
        <f t="shared" si="12"/>
        <v>0</v>
      </c>
      <c r="O37" s="158">
        <f t="shared" si="12"/>
        <v>0</v>
      </c>
      <c r="P37" s="158">
        <f t="shared" si="12"/>
        <v>0</v>
      </c>
      <c r="Q37" s="158">
        <f t="shared" si="12"/>
        <v>0</v>
      </c>
      <c r="R37" s="158">
        <f t="shared" si="12"/>
        <v>0</v>
      </c>
      <c r="S37" s="158">
        <f t="shared" si="12"/>
        <v>0</v>
      </c>
    </row>
    <row r="38" spans="1:20" x14ac:dyDescent="0.3">
      <c r="A38" s="264"/>
      <c r="B38" s="264"/>
      <c r="D38" s="14"/>
      <c r="F38" s="14"/>
      <c r="H38" s="14"/>
      <c r="J38" s="14"/>
      <c r="K38" s="11"/>
      <c r="L38" s="13"/>
      <c r="M38" s="13"/>
      <c r="N38" s="13"/>
      <c r="O38" s="13"/>
      <c r="Q38" s="11"/>
    </row>
    <row r="39" spans="1:20" x14ac:dyDescent="0.3">
      <c r="A39" s="265" t="s">
        <v>53</v>
      </c>
      <c r="B39" s="266">
        <f t="shared" ref="B39:J39" si="13">SUM(B9,B25,B37)</f>
        <v>0</v>
      </c>
      <c r="C39" s="266">
        <f t="shared" si="13"/>
        <v>0</v>
      </c>
      <c r="D39" s="266">
        <f t="shared" si="13"/>
        <v>0</v>
      </c>
      <c r="E39" s="266">
        <f t="shared" si="13"/>
        <v>0</v>
      </c>
      <c r="F39" s="266">
        <f t="shared" si="13"/>
        <v>0</v>
      </c>
      <c r="G39" s="266">
        <f t="shared" si="13"/>
        <v>0</v>
      </c>
      <c r="H39" s="266">
        <f t="shared" si="13"/>
        <v>0</v>
      </c>
      <c r="I39" s="266">
        <f t="shared" si="13"/>
        <v>0</v>
      </c>
      <c r="J39" s="266">
        <f t="shared" si="13"/>
        <v>0</v>
      </c>
      <c r="K39" s="11"/>
      <c r="L39" s="267">
        <f t="shared" ref="L39:S39" si="14">IF(AND(ROUND(B39,0)=0,C39&gt;B39),"INF",IF(AND(ROUND(B39,0)=0,ROUND(C39,0)=0),0,(C39-B39)/B39))</f>
        <v>0</v>
      </c>
      <c r="M39" s="267">
        <f t="shared" si="14"/>
        <v>0</v>
      </c>
      <c r="N39" s="267">
        <f t="shared" si="14"/>
        <v>0</v>
      </c>
      <c r="O39" s="267">
        <f t="shared" si="14"/>
        <v>0</v>
      </c>
      <c r="P39" s="267">
        <f t="shared" si="14"/>
        <v>0</v>
      </c>
      <c r="Q39" s="267">
        <f t="shared" si="14"/>
        <v>0</v>
      </c>
      <c r="R39" s="267">
        <f t="shared" si="14"/>
        <v>0</v>
      </c>
      <c r="S39" s="267">
        <f t="shared" si="14"/>
        <v>0</v>
      </c>
    </row>
    <row r="40" spans="1:20" x14ac:dyDescent="0.3">
      <c r="A40" s="66"/>
      <c r="B40" s="264"/>
    </row>
    <row r="41" spans="1:20" ht="12" customHeight="1" x14ac:dyDescent="0.3">
      <c r="A41" s="733" t="str">
        <f>IF(COUNTIF(B23:C23,"&lt;&gt;0")+COUNTIF(D23,"&lt;&gt;0")+COUNTIF(E23,"&lt;&gt;0")+COUNTIF(F23,"&lt;&gt;0")+COUNTIF(G23,"&lt;&gt;0")+COUNTIF(H23,"&lt;&gt;0")+COUNTIF(I23,"&lt;&gt;0")+COUNTIF(J23,"&lt;&gt;0")+COUNTIF(B25:C25,"&lt;&gt;0")+COUNTIF(D25,"&lt;&gt;0")+COUNTIF(E25,"&lt;&gt;0")+COUNTIF(F25,"&lt;&gt;0")+COUNTIF(G25,"&lt;&gt;0")+COUNTIF(H25,"&lt;&gt;0")+COUNTIF(I25,"&lt;&gt;0")+COUNTIF(J25,"&lt;&gt;0")&lt;18,'TAB C'!B14,"")</f>
        <v>C.4.1.a. Le GRD doit compléter l'intégralité des champs prévus à cet effet dans le détail des coûts OSP (en ce compris les données relatives aux volumes)</v>
      </c>
      <c r="B41" s="733"/>
      <c r="C41" s="733"/>
      <c r="D41" s="733"/>
      <c r="E41" s="733"/>
      <c r="F41" s="733"/>
      <c r="G41" s="733"/>
      <c r="H41" s="733"/>
      <c r="I41" s="733"/>
      <c r="J41" s="733"/>
      <c r="K41" s="733"/>
      <c r="L41" s="733"/>
    </row>
    <row r="42" spans="1:20" x14ac:dyDescent="0.3">
      <c r="A42" s="733" t="str">
        <f>IF(ABS(SUM(B37,B25,B9)-SUM('TAB3'!E10:G10))&gt;100,'TAB C'!B15,"")</f>
        <v/>
      </c>
      <c r="B42" s="733"/>
      <c r="C42" s="733"/>
      <c r="D42" s="733"/>
      <c r="E42" s="733"/>
      <c r="F42" s="733"/>
      <c r="G42" s="733"/>
      <c r="H42" s="733"/>
      <c r="I42" s="733"/>
      <c r="J42" s="733"/>
      <c r="K42" s="733"/>
      <c r="L42" s="733"/>
    </row>
    <row r="44" spans="1:20" ht="14.25" thickBot="1" x14ac:dyDescent="0.35">
      <c r="A44" s="99"/>
      <c r="B44" s="10"/>
      <c r="C44" s="10"/>
      <c r="D44" s="6"/>
      <c r="E44" s="6"/>
      <c r="F44" s="6"/>
      <c r="G44" s="6"/>
      <c r="H44" s="6"/>
      <c r="I44" s="6"/>
      <c r="J44" s="6"/>
      <c r="K44" s="6"/>
      <c r="L44" s="10"/>
      <c r="M44" s="6"/>
      <c r="N44" s="6"/>
      <c r="O44" s="6"/>
      <c r="P44" s="6"/>
      <c r="Q44" s="6"/>
      <c r="R44" s="6"/>
      <c r="S44" s="6"/>
      <c r="T44" s="6"/>
    </row>
    <row r="45" spans="1:20" s="6" customFormat="1" ht="12.6" customHeight="1" thickBot="1" x14ac:dyDescent="0.35">
      <c r="A45" s="124" t="s">
        <v>109</v>
      </c>
      <c r="B45" s="734" t="s">
        <v>501</v>
      </c>
      <c r="C45" s="735"/>
      <c r="D45" s="735"/>
      <c r="E45" s="735"/>
      <c r="F45" s="735"/>
      <c r="G45" s="735"/>
      <c r="H45" s="735"/>
      <c r="I45" s="735"/>
      <c r="J45" s="735"/>
      <c r="K45" s="735"/>
      <c r="L45" s="735"/>
      <c r="M45" s="735"/>
      <c r="N45" s="735"/>
      <c r="O45" s="735"/>
      <c r="P45" s="735"/>
      <c r="Q45" s="735"/>
      <c r="R45" s="735"/>
      <c r="S45" s="735"/>
      <c r="T45" s="736"/>
    </row>
    <row r="46" spans="1:20" s="6" customFormat="1" ht="214.9" customHeight="1" thickBot="1" x14ac:dyDescent="0.35">
      <c r="A46" s="126" t="s">
        <v>517</v>
      </c>
      <c r="B46" s="679"/>
      <c r="C46" s="680"/>
      <c r="D46" s="680"/>
      <c r="E46" s="680"/>
      <c r="F46" s="680"/>
      <c r="G46" s="680"/>
      <c r="H46" s="680"/>
      <c r="I46" s="680"/>
      <c r="J46" s="680"/>
      <c r="K46" s="680"/>
      <c r="L46" s="680"/>
      <c r="M46" s="680"/>
      <c r="N46" s="680"/>
      <c r="O46" s="680"/>
      <c r="P46" s="680"/>
      <c r="Q46" s="680"/>
      <c r="R46" s="680"/>
      <c r="S46" s="680"/>
      <c r="T46" s="681"/>
    </row>
    <row r="47" spans="1:20" s="6" customFormat="1" ht="214.9" customHeight="1" thickBot="1" x14ac:dyDescent="0.35">
      <c r="A47" s="126" t="s">
        <v>518</v>
      </c>
      <c r="B47" s="679"/>
      <c r="C47" s="680"/>
      <c r="D47" s="680"/>
      <c r="E47" s="680"/>
      <c r="F47" s="680"/>
      <c r="G47" s="680"/>
      <c r="H47" s="680"/>
      <c r="I47" s="680"/>
      <c r="J47" s="680"/>
      <c r="K47" s="680"/>
      <c r="L47" s="680"/>
      <c r="M47" s="680"/>
      <c r="N47" s="680"/>
      <c r="O47" s="680"/>
      <c r="P47" s="680"/>
      <c r="Q47" s="680"/>
      <c r="R47" s="680"/>
      <c r="S47" s="680"/>
      <c r="T47" s="681"/>
    </row>
    <row r="48" spans="1:20" s="6" customFormat="1" ht="214.9" customHeight="1" thickBot="1" x14ac:dyDescent="0.35">
      <c r="A48" s="126" t="s">
        <v>519</v>
      </c>
      <c r="B48" s="679"/>
      <c r="C48" s="680"/>
      <c r="D48" s="680"/>
      <c r="E48" s="680"/>
      <c r="F48" s="680"/>
      <c r="G48" s="680"/>
      <c r="H48" s="680"/>
      <c r="I48" s="680"/>
      <c r="J48" s="680"/>
      <c r="K48" s="680"/>
      <c r="L48" s="680"/>
      <c r="M48" s="680"/>
      <c r="N48" s="680"/>
      <c r="O48" s="680"/>
      <c r="P48" s="680"/>
      <c r="Q48" s="680"/>
      <c r="R48" s="680"/>
      <c r="S48" s="680"/>
      <c r="T48" s="681"/>
    </row>
    <row r="49" spans="1:20" s="6" customFormat="1" ht="214.9" customHeight="1" thickBot="1" x14ac:dyDescent="0.35">
      <c r="A49" s="126" t="s">
        <v>520</v>
      </c>
      <c r="B49" s="679"/>
      <c r="C49" s="680"/>
      <c r="D49" s="680"/>
      <c r="E49" s="680"/>
      <c r="F49" s="680"/>
      <c r="G49" s="680"/>
      <c r="H49" s="680"/>
      <c r="I49" s="680"/>
      <c r="J49" s="680"/>
      <c r="K49" s="680"/>
      <c r="L49" s="680"/>
      <c r="M49" s="680"/>
      <c r="N49" s="680"/>
      <c r="O49" s="680"/>
      <c r="P49" s="680"/>
      <c r="Q49" s="680"/>
      <c r="R49" s="680"/>
      <c r="S49" s="680"/>
      <c r="T49" s="681"/>
    </row>
  </sheetData>
  <mergeCells count="9">
    <mergeCell ref="A5:O5"/>
    <mergeCell ref="B48:T48"/>
    <mergeCell ref="L7:S7"/>
    <mergeCell ref="B49:T49"/>
    <mergeCell ref="A41:L41"/>
    <mergeCell ref="B45:T45"/>
    <mergeCell ref="B46:T46"/>
    <mergeCell ref="B47:T47"/>
    <mergeCell ref="A42:L42"/>
  </mergeCells>
  <conditionalFormatting sqref="A11:A19 B10:J19 P10:S19 B26:J35 P26:S35">
    <cfRule type="containsText" dxfId="1970" priority="126" operator="containsText" text="ntitulé">
      <formula>NOT(ISERROR(SEARCH("ntitulé",A10)))</formula>
    </cfRule>
    <cfRule type="containsBlanks" dxfId="1969" priority="127">
      <formula>LEN(TRIM(A10))=0</formula>
    </cfRule>
  </conditionalFormatting>
  <conditionalFormatting sqref="A11:A19 B10:J19 P10:S19 B26:J35 P26:S35">
    <cfRule type="containsText" dxfId="1968" priority="125" operator="containsText" text="libre">
      <formula>NOT(ISERROR(SEARCH("libre",A10)))</formula>
    </cfRule>
  </conditionalFormatting>
  <conditionalFormatting sqref="A10:A19">
    <cfRule type="containsText" dxfId="1967" priority="123" operator="containsText" text="ntitulé">
      <formula>NOT(ISERROR(SEARCH("ntitulé",A10)))</formula>
    </cfRule>
    <cfRule type="containsBlanks" dxfId="1966" priority="124">
      <formula>LEN(TRIM(A10))=0</formula>
    </cfRule>
  </conditionalFormatting>
  <conditionalFormatting sqref="A10:A19">
    <cfRule type="containsText" dxfId="1965" priority="122" operator="containsText" text="libre">
      <formula>NOT(ISERROR(SEARCH("libre",A10)))</formula>
    </cfRule>
  </conditionalFormatting>
  <conditionalFormatting sqref="A26:A35">
    <cfRule type="containsText" dxfId="1964" priority="120" operator="containsText" text="ntitulé">
      <formula>NOT(ISERROR(SEARCH("ntitulé",A26)))</formula>
    </cfRule>
    <cfRule type="containsBlanks" dxfId="1963" priority="121">
      <formula>LEN(TRIM(A26))=0</formula>
    </cfRule>
  </conditionalFormatting>
  <conditionalFormatting sqref="A26:A35">
    <cfRule type="containsText" dxfId="1962" priority="119" operator="containsText" text="libre">
      <formula>NOT(ISERROR(SEARCH("libre",A26)))</formula>
    </cfRule>
  </conditionalFormatting>
  <conditionalFormatting sqref="A26:A35">
    <cfRule type="containsText" dxfId="1961" priority="117" operator="containsText" text="ntitulé">
      <formula>NOT(ISERROR(SEARCH("ntitulé",A26)))</formula>
    </cfRule>
    <cfRule type="containsBlanks" dxfId="1960" priority="118">
      <formula>LEN(TRIM(A26))=0</formula>
    </cfRule>
  </conditionalFormatting>
  <conditionalFormatting sqref="A26:A35">
    <cfRule type="containsText" dxfId="1959" priority="116" operator="containsText" text="libre">
      <formula>NOT(ISERROR(SEARCH("libre",A26)))</formula>
    </cfRule>
  </conditionalFormatting>
  <conditionalFormatting sqref="B21">
    <cfRule type="containsText" dxfId="1958" priority="114" operator="containsText" text="ntitulé">
      <formula>NOT(ISERROR(SEARCH("ntitulé",B21)))</formula>
    </cfRule>
    <cfRule type="containsBlanks" dxfId="1957" priority="115">
      <formula>LEN(TRIM(B21))=0</formula>
    </cfRule>
  </conditionalFormatting>
  <conditionalFormatting sqref="B21">
    <cfRule type="containsText" dxfId="1956" priority="113" operator="containsText" text="libre">
      <formula>NOT(ISERROR(SEARCH("libre",B21)))</formula>
    </cfRule>
  </conditionalFormatting>
  <conditionalFormatting sqref="I21">
    <cfRule type="containsText" dxfId="1955" priority="18" operator="containsText" text="ntitulé">
      <formula>NOT(ISERROR(SEARCH("ntitulé",I21)))</formula>
    </cfRule>
    <cfRule type="containsBlanks" dxfId="1954" priority="19">
      <formula>LEN(TRIM(I21))=0</formula>
    </cfRule>
  </conditionalFormatting>
  <conditionalFormatting sqref="I21">
    <cfRule type="containsText" dxfId="1953" priority="17" operator="containsText" text="libre">
      <formula>NOT(ISERROR(SEARCH("libre",I21)))</formula>
    </cfRule>
  </conditionalFormatting>
  <conditionalFormatting sqref="B37">
    <cfRule type="containsText" dxfId="1952" priority="105" operator="containsText" text="ntitulé">
      <formula>NOT(ISERROR(SEARCH("ntitulé",B37)))</formula>
    </cfRule>
    <cfRule type="containsBlanks" dxfId="1951" priority="106">
      <formula>LEN(TRIM(B37))=0</formula>
    </cfRule>
  </conditionalFormatting>
  <conditionalFormatting sqref="B37">
    <cfRule type="containsText" dxfId="1950" priority="104" operator="containsText" text="libre">
      <formula>NOT(ISERROR(SEARCH("libre",B37)))</formula>
    </cfRule>
  </conditionalFormatting>
  <conditionalFormatting sqref="C21">
    <cfRule type="containsText" dxfId="1949" priority="102" operator="containsText" text="ntitulé">
      <formula>NOT(ISERROR(SEARCH("ntitulé",C21)))</formula>
    </cfRule>
    <cfRule type="containsBlanks" dxfId="1948" priority="103">
      <formula>LEN(TRIM(C21))=0</formula>
    </cfRule>
  </conditionalFormatting>
  <conditionalFormatting sqref="C21">
    <cfRule type="containsText" dxfId="1947" priority="101" operator="containsText" text="libre">
      <formula>NOT(ISERROR(SEARCH("libre",C21)))</formula>
    </cfRule>
  </conditionalFormatting>
  <conditionalFormatting sqref="C37">
    <cfRule type="containsText" dxfId="1946" priority="96" operator="containsText" text="ntitulé">
      <formula>NOT(ISERROR(SEARCH("ntitulé",C37)))</formula>
    </cfRule>
    <cfRule type="containsBlanks" dxfId="1945" priority="97">
      <formula>LEN(TRIM(C37))=0</formula>
    </cfRule>
  </conditionalFormatting>
  <conditionalFormatting sqref="C37">
    <cfRule type="containsText" dxfId="1944" priority="95" operator="containsText" text="libre">
      <formula>NOT(ISERROR(SEARCH("libre",C37)))</formula>
    </cfRule>
  </conditionalFormatting>
  <conditionalFormatting sqref="D21">
    <cfRule type="containsText" dxfId="1943" priority="93" operator="containsText" text="ntitulé">
      <formula>NOT(ISERROR(SEARCH("ntitulé",D21)))</formula>
    </cfRule>
    <cfRule type="containsBlanks" dxfId="1942" priority="94">
      <formula>LEN(TRIM(D21))=0</formula>
    </cfRule>
  </conditionalFormatting>
  <conditionalFormatting sqref="D21">
    <cfRule type="containsText" dxfId="1941" priority="92" operator="containsText" text="libre">
      <formula>NOT(ISERROR(SEARCH("libre",D21)))</formula>
    </cfRule>
  </conditionalFormatting>
  <conditionalFormatting sqref="D37">
    <cfRule type="containsText" dxfId="1940" priority="87" operator="containsText" text="ntitulé">
      <formula>NOT(ISERROR(SEARCH("ntitulé",D37)))</formula>
    </cfRule>
    <cfRule type="containsBlanks" dxfId="1939" priority="88">
      <formula>LEN(TRIM(D37))=0</formula>
    </cfRule>
  </conditionalFormatting>
  <conditionalFormatting sqref="D37">
    <cfRule type="containsText" dxfId="1938" priority="86" operator="containsText" text="libre">
      <formula>NOT(ISERROR(SEARCH("libre",D37)))</formula>
    </cfRule>
  </conditionalFormatting>
  <conditionalFormatting sqref="E21">
    <cfRule type="containsText" dxfId="1937" priority="84" operator="containsText" text="ntitulé">
      <formula>NOT(ISERROR(SEARCH("ntitulé",E21)))</formula>
    </cfRule>
    <cfRule type="containsBlanks" dxfId="1936" priority="85">
      <formula>LEN(TRIM(E21))=0</formula>
    </cfRule>
  </conditionalFormatting>
  <conditionalFormatting sqref="E21">
    <cfRule type="containsText" dxfId="1935" priority="83" operator="containsText" text="libre">
      <formula>NOT(ISERROR(SEARCH("libre",E21)))</formula>
    </cfRule>
  </conditionalFormatting>
  <conditionalFormatting sqref="E37">
    <cfRule type="containsText" dxfId="1934" priority="78" operator="containsText" text="ntitulé">
      <formula>NOT(ISERROR(SEARCH("ntitulé",E37)))</formula>
    </cfRule>
    <cfRule type="containsBlanks" dxfId="1933" priority="79">
      <formula>LEN(TRIM(E37))=0</formula>
    </cfRule>
  </conditionalFormatting>
  <conditionalFormatting sqref="E37">
    <cfRule type="containsText" dxfId="1932" priority="77" operator="containsText" text="libre">
      <formula>NOT(ISERROR(SEARCH("libre",E37)))</formula>
    </cfRule>
  </conditionalFormatting>
  <conditionalFormatting sqref="F21">
    <cfRule type="containsText" dxfId="1931" priority="75" operator="containsText" text="ntitulé">
      <formula>NOT(ISERROR(SEARCH("ntitulé",F21)))</formula>
    </cfRule>
    <cfRule type="containsBlanks" dxfId="1930" priority="76">
      <formula>LEN(TRIM(F21))=0</formula>
    </cfRule>
  </conditionalFormatting>
  <conditionalFormatting sqref="F21">
    <cfRule type="containsText" dxfId="1929" priority="74" operator="containsText" text="libre">
      <formula>NOT(ISERROR(SEARCH("libre",F21)))</formula>
    </cfRule>
  </conditionalFormatting>
  <conditionalFormatting sqref="F37">
    <cfRule type="containsText" dxfId="1928" priority="69" operator="containsText" text="ntitulé">
      <formula>NOT(ISERROR(SEARCH("ntitulé",F37)))</formula>
    </cfRule>
    <cfRule type="containsBlanks" dxfId="1927" priority="70">
      <formula>LEN(TRIM(F37))=0</formula>
    </cfRule>
  </conditionalFormatting>
  <conditionalFormatting sqref="F37">
    <cfRule type="containsText" dxfId="1926" priority="68" operator="containsText" text="libre">
      <formula>NOT(ISERROR(SEARCH("libre",F37)))</formula>
    </cfRule>
  </conditionalFormatting>
  <conditionalFormatting sqref="G21">
    <cfRule type="containsText" dxfId="1925" priority="66" operator="containsText" text="ntitulé">
      <formula>NOT(ISERROR(SEARCH("ntitulé",G21)))</formula>
    </cfRule>
    <cfRule type="containsBlanks" dxfId="1924" priority="67">
      <formula>LEN(TRIM(G21))=0</formula>
    </cfRule>
  </conditionalFormatting>
  <conditionalFormatting sqref="G21">
    <cfRule type="containsText" dxfId="1923" priority="65" operator="containsText" text="libre">
      <formula>NOT(ISERROR(SEARCH("libre",G21)))</formula>
    </cfRule>
  </conditionalFormatting>
  <conditionalFormatting sqref="H21">
    <cfRule type="containsText" dxfId="1922" priority="27" operator="containsText" text="ntitulé">
      <formula>NOT(ISERROR(SEARCH("ntitulé",H21)))</formula>
    </cfRule>
    <cfRule type="containsBlanks" dxfId="1921" priority="28">
      <formula>LEN(TRIM(H21))=0</formula>
    </cfRule>
  </conditionalFormatting>
  <conditionalFormatting sqref="H21">
    <cfRule type="containsText" dxfId="1920" priority="26" operator="containsText" text="libre">
      <formula>NOT(ISERROR(SEARCH("libre",H21)))</formula>
    </cfRule>
  </conditionalFormatting>
  <conditionalFormatting sqref="J21">
    <cfRule type="containsText" dxfId="1919" priority="9" operator="containsText" text="ntitulé">
      <formula>NOT(ISERROR(SEARCH("ntitulé",J21)))</formula>
    </cfRule>
    <cfRule type="containsBlanks" dxfId="1918" priority="10">
      <formula>LEN(TRIM(J21))=0</formula>
    </cfRule>
  </conditionalFormatting>
  <conditionalFormatting sqref="J21">
    <cfRule type="containsText" dxfId="1917" priority="8" operator="containsText" text="libre">
      <formula>NOT(ISERROR(SEARCH("libre",J21)))</formula>
    </cfRule>
  </conditionalFormatting>
  <conditionalFormatting sqref="B46:T49">
    <cfRule type="containsBlanks" dxfId="1916" priority="1">
      <formula>LEN(TRIM(B46))=0</formula>
    </cfRule>
  </conditionalFormatting>
  <hyperlinks>
    <hyperlink ref="A1" location="TAB00!A1" display="Retour page de garde"/>
    <hyperlink ref="A2" location="'TAB4'!A1" display="Retour TAB4"/>
  </hyperlinks>
  <pageMargins left="0.7" right="0.7" top="0.75" bottom="0.75" header="0.3" footer="0.3"/>
  <pageSetup paperSize="9" scale="64" fitToHeight="0" orientation="landscape" verticalDpi="300" r:id="rId1"/>
  <rowBreaks count="1" manualBreakCount="1">
    <brk id="40" max="1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opLeftCell="A46" zoomScale="80" zoomScaleNormal="80" workbookViewId="0">
      <selection activeCell="E5" sqref="E5"/>
    </sheetView>
  </sheetViews>
  <sheetFormatPr baseColWidth="10" defaultColWidth="9.1640625" defaultRowHeight="13.5" x14ac:dyDescent="0.3"/>
  <cols>
    <col min="1" max="1" width="38.5" style="156" customWidth="1"/>
    <col min="2" max="3" width="16.5" style="14" customWidth="1"/>
    <col min="4" max="4" width="16.5" style="13" customWidth="1"/>
    <col min="5" max="5" width="16.5" style="14" customWidth="1"/>
    <col min="6" max="6" width="16.5" style="13" customWidth="1"/>
    <col min="7" max="7" width="16.5" style="14" customWidth="1"/>
    <col min="8" max="8" width="16.5" style="13" customWidth="1"/>
    <col min="9" max="9" width="16.5" style="14" customWidth="1"/>
    <col min="10" max="10" width="16.5" style="13" customWidth="1"/>
    <col min="11" max="11" width="1.5" style="14" customWidth="1"/>
    <col min="12" max="12" width="7.5" style="11" customWidth="1"/>
    <col min="13" max="13" width="7.5" style="14" customWidth="1"/>
    <col min="14" max="14" width="7.5" style="11" customWidth="1"/>
    <col min="15" max="15" width="7.5" style="14" customWidth="1"/>
    <col min="16" max="16" width="7.5" style="11" customWidth="1"/>
    <col min="17" max="17" width="7.5" style="14" customWidth="1"/>
    <col min="18" max="19" width="7.5" style="11" customWidth="1"/>
    <col min="20" max="20" width="2" style="11" customWidth="1"/>
    <col min="21" max="16384" width="9.1640625" style="11"/>
  </cols>
  <sheetData>
    <row r="1" spans="1:19" ht="15" x14ac:dyDescent="0.3">
      <c r="A1" s="17" t="s">
        <v>131</v>
      </c>
      <c r="B1" s="11"/>
      <c r="C1" s="11"/>
      <c r="D1" s="11"/>
      <c r="E1" s="13"/>
      <c r="F1" s="11"/>
      <c r="G1" s="13"/>
      <c r="H1" s="11"/>
      <c r="I1" s="13"/>
      <c r="J1" s="11"/>
      <c r="K1" s="13"/>
      <c r="M1" s="11"/>
      <c r="O1" s="11"/>
      <c r="Q1" s="11"/>
    </row>
    <row r="2" spans="1:19" ht="15" x14ac:dyDescent="0.3">
      <c r="A2" s="17" t="s">
        <v>330</v>
      </c>
      <c r="B2" s="11"/>
      <c r="C2" s="11"/>
      <c r="D2" s="11"/>
      <c r="E2" s="13"/>
      <c r="F2" s="11"/>
      <c r="G2" s="13"/>
      <c r="H2" s="11"/>
      <c r="I2" s="13"/>
      <c r="J2" s="11"/>
      <c r="K2" s="13"/>
      <c r="M2" s="11"/>
      <c r="O2" s="11"/>
      <c r="Q2" s="11"/>
    </row>
    <row r="3" spans="1:19" ht="21" x14ac:dyDescent="0.35">
      <c r="A3" s="250" t="str">
        <f>TAB00!B57&amp;" : "&amp;TAB00!C57</f>
        <v>TAB4.2 : Charges nettes liées au rechargement des compteurs à budget</v>
      </c>
      <c r="B3" s="271"/>
      <c r="C3" s="271"/>
      <c r="D3" s="271"/>
      <c r="E3" s="271"/>
      <c r="F3" s="271"/>
      <c r="G3" s="271"/>
      <c r="H3" s="271"/>
      <c r="I3" s="271"/>
      <c r="J3" s="271"/>
      <c r="K3" s="271"/>
      <c r="L3" s="271"/>
      <c r="M3" s="271"/>
      <c r="N3" s="271"/>
      <c r="O3" s="271"/>
      <c r="P3" s="271"/>
      <c r="Q3" s="271"/>
      <c r="R3" s="271"/>
      <c r="S3" s="271"/>
    </row>
    <row r="5" spans="1:19" x14ac:dyDescent="0.3">
      <c r="L5" s="731" t="s">
        <v>845</v>
      </c>
      <c r="M5" s="731"/>
      <c r="N5" s="731"/>
      <c r="O5" s="731"/>
      <c r="P5" s="731"/>
      <c r="Q5" s="731"/>
      <c r="R5" s="731"/>
      <c r="S5" s="732"/>
    </row>
    <row r="6" spans="1:19" ht="27" x14ac:dyDescent="0.3">
      <c r="B6" s="577" t="s">
        <v>92</v>
      </c>
      <c r="C6" s="568" t="s">
        <v>112</v>
      </c>
      <c r="D6" s="568" t="s">
        <v>279</v>
      </c>
      <c r="E6" s="568" t="s">
        <v>297</v>
      </c>
      <c r="F6" s="568" t="s">
        <v>278</v>
      </c>
      <c r="G6" s="568" t="s">
        <v>274</v>
      </c>
      <c r="H6" s="568" t="s">
        <v>275</v>
      </c>
      <c r="I6" s="568" t="s">
        <v>276</v>
      </c>
      <c r="J6" s="568" t="s">
        <v>277</v>
      </c>
      <c r="L6" s="567" t="s">
        <v>846</v>
      </c>
      <c r="M6" s="567" t="s">
        <v>847</v>
      </c>
      <c r="N6" s="567" t="s">
        <v>848</v>
      </c>
      <c r="O6" s="567" t="s">
        <v>849</v>
      </c>
      <c r="P6" s="567" t="s">
        <v>850</v>
      </c>
      <c r="Q6" s="567" t="s">
        <v>851</v>
      </c>
      <c r="R6" s="567" t="s">
        <v>852</v>
      </c>
      <c r="S6" s="567" t="s">
        <v>853</v>
      </c>
    </row>
    <row r="7" spans="1:19" ht="27" x14ac:dyDescent="0.3">
      <c r="A7" s="495" t="s">
        <v>555</v>
      </c>
      <c r="B7" s="493">
        <f>SUM(B8:B17)</f>
        <v>0</v>
      </c>
      <c r="C7" s="493">
        <f>SUM(C8:C17)</f>
        <v>0</v>
      </c>
      <c r="D7" s="493">
        <f>SUM(D8:D17)</f>
        <v>0</v>
      </c>
      <c r="E7" s="493">
        <f>SUM(E8:E17)</f>
        <v>0</v>
      </c>
      <c r="F7" s="493">
        <f>SUM(F8:F17)</f>
        <v>0</v>
      </c>
      <c r="G7" s="493">
        <f>G21*G19</f>
        <v>0</v>
      </c>
      <c r="H7" s="493">
        <f>H21*H19</f>
        <v>0</v>
      </c>
      <c r="I7" s="493">
        <f>I21*I19</f>
        <v>0</v>
      </c>
      <c r="J7" s="493">
        <f>J21*J19</f>
        <v>0</v>
      </c>
      <c r="K7" s="11"/>
      <c r="L7" s="492">
        <f t="shared" ref="L7:S7" si="0">IF(AND(ROUND(B7,0)=0,C7&gt;B7),"INF",IF(AND(ROUND(B7,0)=0,ROUND(C7,0)=0),0,(C7-B7)/B7))</f>
        <v>0</v>
      </c>
      <c r="M7" s="492">
        <f t="shared" si="0"/>
        <v>0</v>
      </c>
      <c r="N7" s="492">
        <f t="shared" si="0"/>
        <v>0</v>
      </c>
      <c r="O7" s="492">
        <f t="shared" si="0"/>
        <v>0</v>
      </c>
      <c r="P7" s="492">
        <f t="shared" si="0"/>
        <v>0</v>
      </c>
      <c r="Q7" s="492">
        <f t="shared" si="0"/>
        <v>0</v>
      </c>
      <c r="R7" s="492">
        <f t="shared" si="0"/>
        <v>0</v>
      </c>
      <c r="S7" s="492">
        <f t="shared" si="0"/>
        <v>0</v>
      </c>
    </row>
    <row r="8" spans="1:19" x14ac:dyDescent="0.3">
      <c r="A8" s="263" t="s">
        <v>441</v>
      </c>
      <c r="B8" s="224"/>
      <c r="C8" s="224"/>
      <c r="D8" s="224"/>
      <c r="E8" s="224"/>
      <c r="F8" s="224"/>
      <c r="G8" s="2"/>
      <c r="H8" s="2"/>
      <c r="I8" s="2"/>
      <c r="J8" s="2"/>
      <c r="K8" s="11"/>
      <c r="L8" s="158">
        <f t="shared" ref="L8:L17" si="1">IF(AND(ROUND(B8,0)=0,C8&gt;B8),"INF",IF(AND(ROUND(B8,0)=0,ROUND(C8,0)=0),0,(C8-B8)/B8))</f>
        <v>0</v>
      </c>
      <c r="M8" s="158">
        <f t="shared" ref="M8:M17" si="2">IF(AND(ROUND(C8,0)=0,D8&gt;C8),"INF",IF(AND(ROUND(C8,0)=0,ROUND(D8,0)=0),0,(D8-C8)/C8))</f>
        <v>0</v>
      </c>
      <c r="N8" s="158">
        <f t="shared" ref="N8:N17" si="3">IF(AND(ROUND(D8,0)=0,E8&gt;D8),"INF",IF(AND(ROUND(D8,0)=0,ROUND(E8,0)=0),0,(E8-D8)/D8))</f>
        <v>0</v>
      </c>
      <c r="O8" s="158">
        <f t="shared" ref="O8:O17" si="4">IF(AND(ROUND(E8,0)=0,F8&gt;E8),"INF",IF(AND(ROUND(E8,0)=0,ROUND(F8,0)=0),0,(F8-E8)/E8))</f>
        <v>0</v>
      </c>
      <c r="P8" s="2"/>
      <c r="Q8" s="2"/>
      <c r="R8" s="2"/>
      <c r="S8" s="2"/>
    </row>
    <row r="9" spans="1:19" x14ac:dyDescent="0.3">
      <c r="A9" s="263" t="s">
        <v>441</v>
      </c>
      <c r="B9" s="224"/>
      <c r="C9" s="224"/>
      <c r="D9" s="224"/>
      <c r="E9" s="224"/>
      <c r="F9" s="224"/>
      <c r="G9" s="2"/>
      <c r="H9" s="2"/>
      <c r="I9" s="2"/>
      <c r="J9" s="2"/>
      <c r="K9" s="11"/>
      <c r="L9" s="158">
        <f t="shared" si="1"/>
        <v>0</v>
      </c>
      <c r="M9" s="158">
        <f t="shared" si="2"/>
        <v>0</v>
      </c>
      <c r="N9" s="158">
        <f t="shared" si="3"/>
        <v>0</v>
      </c>
      <c r="O9" s="158">
        <f t="shared" si="4"/>
        <v>0</v>
      </c>
      <c r="P9" s="2"/>
      <c r="Q9" s="2"/>
      <c r="R9" s="2"/>
      <c r="S9" s="2"/>
    </row>
    <row r="10" spans="1:19" x14ac:dyDescent="0.3">
      <c r="A10" s="263" t="s">
        <v>441</v>
      </c>
      <c r="B10" s="224"/>
      <c r="C10" s="224"/>
      <c r="D10" s="224"/>
      <c r="E10" s="224"/>
      <c r="F10" s="224"/>
      <c r="G10" s="2"/>
      <c r="H10" s="2"/>
      <c r="I10" s="2"/>
      <c r="J10" s="2"/>
      <c r="K10" s="11"/>
      <c r="L10" s="158">
        <f t="shared" si="1"/>
        <v>0</v>
      </c>
      <c r="M10" s="158">
        <f t="shared" si="2"/>
        <v>0</v>
      </c>
      <c r="N10" s="158">
        <f t="shared" si="3"/>
        <v>0</v>
      </c>
      <c r="O10" s="158">
        <f t="shared" si="4"/>
        <v>0</v>
      </c>
      <c r="P10" s="2"/>
      <c r="Q10" s="2"/>
      <c r="R10" s="2"/>
      <c r="S10" s="2"/>
    </row>
    <row r="11" spans="1:19" x14ac:dyDescent="0.3">
      <c r="A11" s="263" t="s">
        <v>441</v>
      </c>
      <c r="B11" s="224"/>
      <c r="C11" s="224"/>
      <c r="D11" s="224"/>
      <c r="E11" s="224"/>
      <c r="F11" s="224"/>
      <c r="G11" s="2"/>
      <c r="H11" s="2"/>
      <c r="I11" s="2"/>
      <c r="J11" s="2"/>
      <c r="K11" s="11"/>
      <c r="L11" s="158">
        <f t="shared" si="1"/>
        <v>0</v>
      </c>
      <c r="M11" s="158">
        <f t="shared" si="2"/>
        <v>0</v>
      </c>
      <c r="N11" s="158">
        <f t="shared" si="3"/>
        <v>0</v>
      </c>
      <c r="O11" s="158">
        <f t="shared" si="4"/>
        <v>0</v>
      </c>
      <c r="P11" s="2"/>
      <c r="Q11" s="2"/>
      <c r="R11" s="2"/>
      <c r="S11" s="2"/>
    </row>
    <row r="12" spans="1:19" x14ac:dyDescent="0.3">
      <c r="A12" s="263" t="s">
        <v>441</v>
      </c>
      <c r="B12" s="224"/>
      <c r="C12" s="224"/>
      <c r="D12" s="224"/>
      <c r="E12" s="224"/>
      <c r="F12" s="224"/>
      <c r="G12" s="2"/>
      <c r="H12" s="2"/>
      <c r="I12" s="2"/>
      <c r="J12" s="2"/>
      <c r="K12" s="11"/>
      <c r="L12" s="158">
        <f t="shared" si="1"/>
        <v>0</v>
      </c>
      <c r="M12" s="158">
        <f t="shared" si="2"/>
        <v>0</v>
      </c>
      <c r="N12" s="158">
        <f t="shared" si="3"/>
        <v>0</v>
      </c>
      <c r="O12" s="158">
        <f t="shared" si="4"/>
        <v>0</v>
      </c>
      <c r="P12" s="2"/>
      <c r="Q12" s="2"/>
      <c r="R12" s="2"/>
      <c r="S12" s="2"/>
    </row>
    <row r="13" spans="1:19" x14ac:dyDescent="0.3">
      <c r="A13" s="263" t="s">
        <v>441</v>
      </c>
      <c r="B13" s="224"/>
      <c r="C13" s="224"/>
      <c r="D13" s="224"/>
      <c r="E13" s="224"/>
      <c r="F13" s="224"/>
      <c r="G13" s="2"/>
      <c r="H13" s="2"/>
      <c r="I13" s="2"/>
      <c r="J13" s="2"/>
      <c r="K13" s="11"/>
      <c r="L13" s="158">
        <f t="shared" si="1"/>
        <v>0</v>
      </c>
      <c r="M13" s="158">
        <f t="shared" si="2"/>
        <v>0</v>
      </c>
      <c r="N13" s="158">
        <f t="shared" si="3"/>
        <v>0</v>
      </c>
      <c r="O13" s="158">
        <f t="shared" si="4"/>
        <v>0</v>
      </c>
      <c r="P13" s="2"/>
      <c r="Q13" s="2"/>
      <c r="R13" s="2"/>
      <c r="S13" s="2"/>
    </row>
    <row r="14" spans="1:19" x14ac:dyDescent="0.3">
      <c r="A14" s="263" t="s">
        <v>441</v>
      </c>
      <c r="B14" s="224"/>
      <c r="C14" s="224"/>
      <c r="D14" s="224"/>
      <c r="E14" s="224"/>
      <c r="F14" s="224"/>
      <c r="G14" s="2"/>
      <c r="H14" s="2"/>
      <c r="I14" s="2"/>
      <c r="J14" s="2"/>
      <c r="K14" s="11"/>
      <c r="L14" s="158">
        <f t="shared" si="1"/>
        <v>0</v>
      </c>
      <c r="M14" s="158">
        <f t="shared" si="2"/>
        <v>0</v>
      </c>
      <c r="N14" s="158">
        <f t="shared" si="3"/>
        <v>0</v>
      </c>
      <c r="O14" s="158">
        <f t="shared" si="4"/>
        <v>0</v>
      </c>
      <c r="P14" s="2"/>
      <c r="Q14" s="2"/>
      <c r="R14" s="2"/>
      <c r="S14" s="2"/>
    </row>
    <row r="15" spans="1:19" x14ac:dyDescent="0.3">
      <c r="A15" s="263" t="s">
        <v>441</v>
      </c>
      <c r="B15" s="224"/>
      <c r="C15" s="224"/>
      <c r="D15" s="224"/>
      <c r="E15" s="224"/>
      <c r="F15" s="224"/>
      <c r="G15" s="2"/>
      <c r="H15" s="2"/>
      <c r="I15" s="2"/>
      <c r="J15" s="2"/>
      <c r="K15" s="11"/>
      <c r="L15" s="158">
        <f t="shared" si="1"/>
        <v>0</v>
      </c>
      <c r="M15" s="158">
        <f t="shared" si="2"/>
        <v>0</v>
      </c>
      <c r="N15" s="158">
        <f t="shared" si="3"/>
        <v>0</v>
      </c>
      <c r="O15" s="158">
        <f t="shared" si="4"/>
        <v>0</v>
      </c>
      <c r="P15" s="2"/>
      <c r="Q15" s="2"/>
      <c r="R15" s="2"/>
      <c r="S15" s="2"/>
    </row>
    <row r="16" spans="1:19" x14ac:dyDescent="0.3">
      <c r="A16" s="263" t="s">
        <v>441</v>
      </c>
      <c r="B16" s="224"/>
      <c r="C16" s="224"/>
      <c r="D16" s="224"/>
      <c r="E16" s="224"/>
      <c r="F16" s="224"/>
      <c r="G16" s="2"/>
      <c r="H16" s="2"/>
      <c r="I16" s="2"/>
      <c r="J16" s="2"/>
      <c r="K16" s="11"/>
      <c r="L16" s="158">
        <f t="shared" si="1"/>
        <v>0</v>
      </c>
      <c r="M16" s="158">
        <f t="shared" si="2"/>
        <v>0</v>
      </c>
      <c r="N16" s="158">
        <f t="shared" si="3"/>
        <v>0</v>
      </c>
      <c r="O16" s="158">
        <f t="shared" si="4"/>
        <v>0</v>
      </c>
      <c r="P16" s="2"/>
      <c r="Q16" s="2"/>
      <c r="R16" s="2"/>
      <c r="S16" s="2"/>
    </row>
    <row r="17" spans="1:19" x14ac:dyDescent="0.3">
      <c r="A17" s="263" t="s">
        <v>441</v>
      </c>
      <c r="B17" s="224"/>
      <c r="C17" s="224"/>
      <c r="D17" s="224"/>
      <c r="E17" s="224"/>
      <c r="F17" s="224"/>
      <c r="G17" s="2"/>
      <c r="H17" s="2"/>
      <c r="I17" s="2"/>
      <c r="J17" s="2"/>
      <c r="K17" s="11"/>
      <c r="L17" s="158">
        <f t="shared" si="1"/>
        <v>0</v>
      </c>
      <c r="M17" s="158">
        <f t="shared" si="2"/>
        <v>0</v>
      </c>
      <c r="N17" s="158">
        <f t="shared" si="3"/>
        <v>0</v>
      </c>
      <c r="O17" s="158">
        <f t="shared" si="4"/>
        <v>0</v>
      </c>
      <c r="P17" s="2"/>
      <c r="Q17" s="2"/>
      <c r="R17" s="2"/>
      <c r="S17" s="2"/>
    </row>
    <row r="18" spans="1:19" s="262" customFormat="1" x14ac:dyDescent="0.3"/>
    <row r="19" spans="1:19" s="79" customFormat="1" ht="40.5" x14ac:dyDescent="0.3">
      <c r="A19" s="373" t="s">
        <v>93</v>
      </c>
      <c r="B19" s="391"/>
      <c r="C19" s="391"/>
      <c r="D19" s="391"/>
      <c r="E19" s="391"/>
      <c r="F19" s="391"/>
      <c r="G19" s="391"/>
      <c r="H19" s="391"/>
      <c r="I19" s="391"/>
      <c r="J19" s="391"/>
      <c r="L19" s="155">
        <f t="shared" ref="L19:S19" si="5">IF(AND(ROUND(B19,0)=0,C19&gt;B19),"INF",IF(AND(ROUND(B19,0)=0,ROUND(C19,0)=0),0,(C19-B19)/B19))</f>
        <v>0</v>
      </c>
      <c r="M19" s="155">
        <f t="shared" si="5"/>
        <v>0</v>
      </c>
      <c r="N19" s="155">
        <f t="shared" si="5"/>
        <v>0</v>
      </c>
      <c r="O19" s="155">
        <f t="shared" si="5"/>
        <v>0</v>
      </c>
      <c r="P19" s="155">
        <f t="shared" si="5"/>
        <v>0</v>
      </c>
      <c r="Q19" s="155">
        <f t="shared" si="5"/>
        <v>0</v>
      </c>
      <c r="R19" s="155">
        <f t="shared" si="5"/>
        <v>0</v>
      </c>
      <c r="S19" s="155">
        <f t="shared" si="5"/>
        <v>0</v>
      </c>
    </row>
    <row r="20" spans="1:19" x14ac:dyDescent="0.3">
      <c r="D20" s="14"/>
      <c r="F20" s="14"/>
      <c r="H20" s="14"/>
      <c r="J20" s="14"/>
      <c r="K20" s="11"/>
      <c r="L20" s="13"/>
      <c r="M20" s="13"/>
      <c r="N20" s="13"/>
      <c r="O20" s="13"/>
      <c r="P20" s="13"/>
      <c r="Q20" s="13"/>
      <c r="R20" s="13"/>
      <c r="S20" s="13"/>
    </row>
    <row r="21" spans="1:19" x14ac:dyDescent="0.3">
      <c r="A21" s="496" t="s">
        <v>96</v>
      </c>
      <c r="B21" s="497">
        <f>IFERROR(B7/B19,0)</f>
        <v>0</v>
      </c>
      <c r="C21" s="497">
        <f>IFERROR(C7/C19,0)</f>
        <v>0</v>
      </c>
      <c r="D21" s="497">
        <f>IFERROR(D7/D19,0)</f>
        <v>0</v>
      </c>
      <c r="E21" s="497">
        <f>IFERROR(E7/E19,0)</f>
        <v>0</v>
      </c>
      <c r="F21" s="497">
        <f>IFERROR(F7/F19,0)</f>
        <v>0</v>
      </c>
      <c r="G21" s="497">
        <f>F21*(1+TAB00!G$32-TAB00!G$33)</f>
        <v>0</v>
      </c>
      <c r="H21" s="497">
        <f>G21*(1+TAB00!H$32-TAB00!H$33)</f>
        <v>0</v>
      </c>
      <c r="I21" s="497">
        <f>H21*(1+TAB00!I$32-TAB00!I$33)</f>
        <v>0</v>
      </c>
      <c r="J21" s="497">
        <f>I21*(1+TAB00!J$32-TAB00!J$33)</f>
        <v>0</v>
      </c>
      <c r="K21" s="11"/>
      <c r="L21" s="498">
        <f t="shared" ref="L21:S21" si="6">IF(AND(ROUND(B21,0)=0,C21&gt;B21),"INF",IF(AND(ROUND(B21,0)=0,ROUND(C21,0)=0),0,(C21-B21)/B21))</f>
        <v>0</v>
      </c>
      <c r="M21" s="498">
        <f t="shared" si="6"/>
        <v>0</v>
      </c>
      <c r="N21" s="498">
        <f t="shared" si="6"/>
        <v>0</v>
      </c>
      <c r="O21" s="498">
        <f t="shared" si="6"/>
        <v>0</v>
      </c>
      <c r="P21" s="498">
        <f t="shared" si="6"/>
        <v>0</v>
      </c>
      <c r="Q21" s="498">
        <f t="shared" si="6"/>
        <v>0</v>
      </c>
      <c r="R21" s="498">
        <f t="shared" si="6"/>
        <v>0</v>
      </c>
      <c r="S21" s="498">
        <f t="shared" si="6"/>
        <v>0</v>
      </c>
    </row>
    <row r="22" spans="1:19" x14ac:dyDescent="0.3">
      <c r="D22" s="14"/>
      <c r="F22" s="14"/>
      <c r="H22" s="14"/>
      <c r="J22" s="14"/>
      <c r="K22" s="11"/>
      <c r="L22" s="13"/>
      <c r="M22" s="13"/>
      <c r="N22" s="13"/>
      <c r="O22" s="13"/>
      <c r="P22" s="13"/>
      <c r="Q22" s="13"/>
      <c r="R22" s="13"/>
      <c r="S22" s="13"/>
    </row>
    <row r="23" spans="1:19" ht="27" x14ac:dyDescent="0.3">
      <c r="A23" s="495" t="s">
        <v>556</v>
      </c>
      <c r="B23" s="493">
        <f>SUM(B24:B33)</f>
        <v>0</v>
      </c>
      <c r="C23" s="493">
        <f>SUM(C24:C33)</f>
        <v>0</v>
      </c>
      <c r="D23" s="493">
        <f>SUM(D24:D33)</f>
        <v>0</v>
      </c>
      <c r="E23" s="493">
        <f>SUM(E24:E33)</f>
        <v>0</v>
      </c>
      <c r="F23" s="493">
        <f>SUM(F24:F33)</f>
        <v>0</v>
      </c>
      <c r="G23" s="494">
        <f>F23*(1+TAB00!G$32-TAB00!G$33)</f>
        <v>0</v>
      </c>
      <c r="H23" s="494">
        <f>G23*(1+TAB00!H$32-TAB00!H$33)</f>
        <v>0</v>
      </c>
      <c r="I23" s="494">
        <f>H23*(1+TAB00!I$32-TAB00!I$33)</f>
        <v>0</v>
      </c>
      <c r="J23" s="494">
        <f>I23*(1+TAB00!J$32-TAB00!J$33)</f>
        <v>0</v>
      </c>
      <c r="K23" s="11"/>
      <c r="L23" s="492">
        <f t="shared" ref="L23:S23" si="7">IF(AND(ROUND(B23,0)=0,C23&gt;B23),"INF",IF(AND(ROUND(B23,0)=0,ROUND(C23,0)=0),0,(C23-B23)/B23))</f>
        <v>0</v>
      </c>
      <c r="M23" s="492">
        <f t="shared" si="7"/>
        <v>0</v>
      </c>
      <c r="N23" s="492">
        <f t="shared" si="7"/>
        <v>0</v>
      </c>
      <c r="O23" s="492">
        <f t="shared" si="7"/>
        <v>0</v>
      </c>
      <c r="P23" s="492">
        <f t="shared" si="7"/>
        <v>0</v>
      </c>
      <c r="Q23" s="492">
        <f t="shared" si="7"/>
        <v>0</v>
      </c>
      <c r="R23" s="492">
        <f t="shared" si="7"/>
        <v>0</v>
      </c>
      <c r="S23" s="492">
        <f t="shared" si="7"/>
        <v>0</v>
      </c>
    </row>
    <row r="24" spans="1:19" x14ac:dyDescent="0.3">
      <c r="A24" s="263" t="s">
        <v>441</v>
      </c>
      <c r="B24" s="224"/>
      <c r="C24" s="224"/>
      <c r="D24" s="224"/>
      <c r="E24" s="224"/>
      <c r="F24" s="224"/>
      <c r="G24" s="2"/>
      <c r="H24" s="2"/>
      <c r="I24" s="2"/>
      <c r="J24" s="2"/>
      <c r="K24" s="11"/>
      <c r="L24" s="158">
        <f t="shared" ref="L24:L33" si="8">IF(AND(ROUND(B24,0)=0,C24&gt;B24),"INF",IF(AND(ROUND(B24,0)=0,ROUND(C24,0)=0),0,(C24-B24)/B24))</f>
        <v>0</v>
      </c>
      <c r="M24" s="158">
        <f t="shared" ref="M24:M33" si="9">IF(AND(ROUND(C24,0)=0,D24&gt;C24),"INF",IF(AND(ROUND(C24,0)=0,ROUND(D24,0)=0),0,(D24-C24)/C24))</f>
        <v>0</v>
      </c>
      <c r="N24" s="158">
        <f t="shared" ref="N24:N33" si="10">IF(AND(ROUND(D24,0)=0,E24&gt;D24),"INF",IF(AND(ROUND(D24,0)=0,ROUND(E24,0)=0),0,(E24-D24)/D24))</f>
        <v>0</v>
      </c>
      <c r="O24" s="158">
        <f t="shared" ref="O24:O33" si="11">IF(AND(ROUND(E24,0)=0,F24&gt;E24),"INF",IF(AND(ROUND(E24,0)=0,ROUND(F24,0)=0),0,(F24-E24)/E24))</f>
        <v>0</v>
      </c>
      <c r="P24" s="2"/>
      <c r="Q24" s="2"/>
      <c r="R24" s="2"/>
      <c r="S24" s="2"/>
    </row>
    <row r="25" spans="1:19" x14ac:dyDescent="0.3">
      <c r="A25" s="263" t="s">
        <v>441</v>
      </c>
      <c r="B25" s="224"/>
      <c r="C25" s="224"/>
      <c r="D25" s="224"/>
      <c r="E25" s="224"/>
      <c r="F25" s="224"/>
      <c r="G25" s="2"/>
      <c r="H25" s="2"/>
      <c r="I25" s="2"/>
      <c r="J25" s="2"/>
      <c r="K25" s="11"/>
      <c r="L25" s="158">
        <f t="shared" si="8"/>
        <v>0</v>
      </c>
      <c r="M25" s="158">
        <f t="shared" si="9"/>
        <v>0</v>
      </c>
      <c r="N25" s="158">
        <f t="shared" si="10"/>
        <v>0</v>
      </c>
      <c r="O25" s="158">
        <f t="shared" si="11"/>
        <v>0</v>
      </c>
      <c r="P25" s="2"/>
      <c r="Q25" s="2"/>
      <c r="R25" s="2"/>
      <c r="S25" s="2"/>
    </row>
    <row r="26" spans="1:19" x14ac:dyDescent="0.3">
      <c r="A26" s="263" t="s">
        <v>441</v>
      </c>
      <c r="B26" s="224"/>
      <c r="C26" s="224"/>
      <c r="D26" s="224"/>
      <c r="E26" s="224"/>
      <c r="F26" s="224"/>
      <c r="G26" s="2"/>
      <c r="H26" s="2"/>
      <c r="I26" s="2"/>
      <c r="J26" s="2"/>
      <c r="K26" s="11"/>
      <c r="L26" s="158">
        <f t="shared" si="8"/>
        <v>0</v>
      </c>
      <c r="M26" s="158">
        <f t="shared" si="9"/>
        <v>0</v>
      </c>
      <c r="N26" s="158">
        <f t="shared" si="10"/>
        <v>0</v>
      </c>
      <c r="O26" s="158">
        <f t="shared" si="11"/>
        <v>0</v>
      </c>
      <c r="P26" s="2"/>
      <c r="Q26" s="2"/>
      <c r="R26" s="2"/>
      <c r="S26" s="2"/>
    </row>
    <row r="27" spans="1:19" x14ac:dyDescent="0.3">
      <c r="A27" s="263" t="s">
        <v>441</v>
      </c>
      <c r="B27" s="224"/>
      <c r="C27" s="224"/>
      <c r="D27" s="224"/>
      <c r="E27" s="224"/>
      <c r="F27" s="224"/>
      <c r="G27" s="2"/>
      <c r="H27" s="2"/>
      <c r="I27" s="2"/>
      <c r="J27" s="2"/>
      <c r="K27" s="11"/>
      <c r="L27" s="158">
        <f t="shared" si="8"/>
        <v>0</v>
      </c>
      <c r="M27" s="158">
        <f t="shared" si="9"/>
        <v>0</v>
      </c>
      <c r="N27" s="158">
        <f t="shared" si="10"/>
        <v>0</v>
      </c>
      <c r="O27" s="158">
        <f t="shared" si="11"/>
        <v>0</v>
      </c>
      <c r="P27" s="2"/>
      <c r="Q27" s="2"/>
      <c r="R27" s="2"/>
      <c r="S27" s="2"/>
    </row>
    <row r="28" spans="1:19" x14ac:dyDescent="0.3">
      <c r="A28" s="263" t="s">
        <v>441</v>
      </c>
      <c r="B28" s="224"/>
      <c r="C28" s="224"/>
      <c r="D28" s="224"/>
      <c r="E28" s="224"/>
      <c r="F28" s="224"/>
      <c r="G28" s="2"/>
      <c r="H28" s="2"/>
      <c r="I28" s="2"/>
      <c r="J28" s="2"/>
      <c r="K28" s="11"/>
      <c r="L28" s="158">
        <f t="shared" si="8"/>
        <v>0</v>
      </c>
      <c r="M28" s="158">
        <f t="shared" si="9"/>
        <v>0</v>
      </c>
      <c r="N28" s="158">
        <f t="shared" si="10"/>
        <v>0</v>
      </c>
      <c r="O28" s="158">
        <f t="shared" si="11"/>
        <v>0</v>
      </c>
      <c r="P28" s="2"/>
      <c r="Q28" s="2"/>
      <c r="R28" s="2"/>
      <c r="S28" s="2"/>
    </row>
    <row r="29" spans="1:19" x14ac:dyDescent="0.3">
      <c r="A29" s="263" t="s">
        <v>441</v>
      </c>
      <c r="B29" s="224"/>
      <c r="C29" s="224"/>
      <c r="D29" s="224"/>
      <c r="E29" s="224"/>
      <c r="F29" s="224"/>
      <c r="G29" s="2"/>
      <c r="H29" s="2"/>
      <c r="I29" s="2"/>
      <c r="J29" s="2"/>
      <c r="K29" s="11"/>
      <c r="L29" s="158">
        <f t="shared" si="8"/>
        <v>0</v>
      </c>
      <c r="M29" s="158">
        <f t="shared" si="9"/>
        <v>0</v>
      </c>
      <c r="N29" s="158">
        <f t="shared" si="10"/>
        <v>0</v>
      </c>
      <c r="O29" s="158">
        <f t="shared" si="11"/>
        <v>0</v>
      </c>
      <c r="P29" s="2"/>
      <c r="Q29" s="2"/>
      <c r="R29" s="2"/>
      <c r="S29" s="2"/>
    </row>
    <row r="30" spans="1:19" x14ac:dyDescent="0.3">
      <c r="A30" s="263" t="s">
        <v>441</v>
      </c>
      <c r="B30" s="224"/>
      <c r="C30" s="224"/>
      <c r="D30" s="224"/>
      <c r="E30" s="224"/>
      <c r="F30" s="224"/>
      <c r="G30" s="2"/>
      <c r="H30" s="2"/>
      <c r="I30" s="2"/>
      <c r="J30" s="2"/>
      <c r="K30" s="11"/>
      <c r="L30" s="158">
        <f t="shared" si="8"/>
        <v>0</v>
      </c>
      <c r="M30" s="158">
        <f t="shared" si="9"/>
        <v>0</v>
      </c>
      <c r="N30" s="158">
        <f t="shared" si="10"/>
        <v>0</v>
      </c>
      <c r="O30" s="158">
        <f t="shared" si="11"/>
        <v>0</v>
      </c>
      <c r="P30" s="2"/>
      <c r="Q30" s="2"/>
      <c r="R30" s="2"/>
      <c r="S30" s="2"/>
    </row>
    <row r="31" spans="1:19" x14ac:dyDescent="0.3">
      <c r="A31" s="263" t="s">
        <v>441</v>
      </c>
      <c r="B31" s="224"/>
      <c r="C31" s="224"/>
      <c r="D31" s="224"/>
      <c r="E31" s="224"/>
      <c r="F31" s="224"/>
      <c r="G31" s="2"/>
      <c r="H31" s="2"/>
      <c r="I31" s="2"/>
      <c r="J31" s="2"/>
      <c r="K31" s="11"/>
      <c r="L31" s="158">
        <f t="shared" si="8"/>
        <v>0</v>
      </c>
      <c r="M31" s="158">
        <f t="shared" si="9"/>
        <v>0</v>
      </c>
      <c r="N31" s="158">
        <f t="shared" si="10"/>
        <v>0</v>
      </c>
      <c r="O31" s="158">
        <f t="shared" si="11"/>
        <v>0</v>
      </c>
      <c r="P31" s="2"/>
      <c r="Q31" s="2"/>
      <c r="R31" s="2"/>
      <c r="S31" s="2"/>
    </row>
    <row r="32" spans="1:19" x14ac:dyDescent="0.3">
      <c r="A32" s="263" t="s">
        <v>441</v>
      </c>
      <c r="B32" s="224"/>
      <c r="C32" s="224"/>
      <c r="D32" s="224"/>
      <c r="E32" s="224"/>
      <c r="F32" s="224"/>
      <c r="G32" s="2"/>
      <c r="H32" s="2"/>
      <c r="I32" s="2"/>
      <c r="J32" s="2"/>
      <c r="K32" s="11"/>
      <c r="L32" s="158">
        <f t="shared" si="8"/>
        <v>0</v>
      </c>
      <c r="M32" s="158">
        <f t="shared" si="9"/>
        <v>0</v>
      </c>
      <c r="N32" s="158">
        <f t="shared" si="10"/>
        <v>0</v>
      </c>
      <c r="O32" s="158">
        <f t="shared" si="11"/>
        <v>0</v>
      </c>
      <c r="P32" s="2"/>
      <c r="Q32" s="2"/>
      <c r="R32" s="2"/>
      <c r="S32" s="2"/>
    </row>
    <row r="33" spans="1:20" x14ac:dyDescent="0.3">
      <c r="A33" s="263" t="s">
        <v>441</v>
      </c>
      <c r="B33" s="224"/>
      <c r="C33" s="224"/>
      <c r="D33" s="224"/>
      <c r="E33" s="224"/>
      <c r="F33" s="224"/>
      <c r="G33" s="2"/>
      <c r="H33" s="2"/>
      <c r="I33" s="2"/>
      <c r="J33" s="2"/>
      <c r="K33" s="11"/>
      <c r="L33" s="158">
        <f t="shared" si="8"/>
        <v>0</v>
      </c>
      <c r="M33" s="158">
        <f t="shared" si="9"/>
        <v>0</v>
      </c>
      <c r="N33" s="158">
        <f t="shared" si="10"/>
        <v>0</v>
      </c>
      <c r="O33" s="158">
        <f t="shared" si="11"/>
        <v>0</v>
      </c>
      <c r="P33" s="2"/>
      <c r="Q33" s="2"/>
      <c r="R33" s="2"/>
      <c r="S33" s="2"/>
    </row>
    <row r="34" spans="1:20" x14ac:dyDescent="0.3">
      <c r="A34" s="261"/>
      <c r="D34" s="14"/>
      <c r="F34" s="14"/>
      <c r="H34" s="14"/>
      <c r="J34" s="14"/>
      <c r="K34" s="11"/>
      <c r="L34" s="13"/>
      <c r="M34" s="13"/>
      <c r="N34" s="13"/>
      <c r="O34" s="13"/>
      <c r="P34" s="13"/>
      <c r="Q34" s="13"/>
      <c r="R34" s="13"/>
      <c r="S34" s="13"/>
    </row>
    <row r="35" spans="1:20" x14ac:dyDescent="0.3">
      <c r="A35" s="259" t="s">
        <v>509</v>
      </c>
      <c r="B35" s="224"/>
      <c r="C35" s="224"/>
      <c r="D35" s="224"/>
      <c r="E35" s="224"/>
      <c r="F35" s="224"/>
      <c r="G35" s="14">
        <f>F35*(1+TAB00!G$32)</f>
        <v>0</v>
      </c>
      <c r="H35" s="14">
        <f>G35*(1+TAB00!H$32)</f>
        <v>0</v>
      </c>
      <c r="I35" s="14">
        <f>H35*(1+TAB00!I$32)</f>
        <v>0</v>
      </c>
      <c r="J35" s="14">
        <f>I35*(1+TAB00!J$32)</f>
        <v>0</v>
      </c>
      <c r="K35" s="11"/>
      <c r="L35" s="158">
        <f t="shared" ref="L35:S35" si="12">IF(AND(ROUND(B35,0)=0,C35&gt;B35),"INF",IF(AND(ROUND(B35,0)=0,ROUND(C35,0)=0),0,(C35-B35)/B35))</f>
        <v>0</v>
      </c>
      <c r="M35" s="158">
        <f t="shared" si="12"/>
        <v>0</v>
      </c>
      <c r="N35" s="158">
        <f t="shared" si="12"/>
        <v>0</v>
      </c>
      <c r="O35" s="158">
        <f t="shared" si="12"/>
        <v>0</v>
      </c>
      <c r="P35" s="158">
        <f t="shared" si="12"/>
        <v>0</v>
      </c>
      <c r="Q35" s="158">
        <f t="shared" si="12"/>
        <v>0</v>
      </c>
      <c r="R35" s="158">
        <f t="shared" si="12"/>
        <v>0</v>
      </c>
      <c r="S35" s="158">
        <f t="shared" si="12"/>
        <v>0</v>
      </c>
    </row>
    <row r="36" spans="1:20" x14ac:dyDescent="0.3">
      <c r="A36" s="264"/>
      <c r="B36" s="264"/>
      <c r="D36" s="14"/>
      <c r="F36" s="14"/>
      <c r="H36" s="14"/>
      <c r="J36" s="14"/>
      <c r="K36" s="11"/>
      <c r="L36" s="13"/>
      <c r="M36" s="13"/>
      <c r="N36" s="13"/>
      <c r="O36" s="13"/>
      <c r="Q36" s="11"/>
    </row>
    <row r="37" spans="1:20" x14ac:dyDescent="0.3">
      <c r="A37" s="265" t="s">
        <v>53</v>
      </c>
      <c r="B37" s="266">
        <f t="shared" ref="B37:J37" si="13">SUM(B7,B23,B35)</f>
        <v>0</v>
      </c>
      <c r="C37" s="266">
        <f t="shared" si="13"/>
        <v>0</v>
      </c>
      <c r="D37" s="266">
        <f t="shared" si="13"/>
        <v>0</v>
      </c>
      <c r="E37" s="266">
        <f t="shared" si="13"/>
        <v>0</v>
      </c>
      <c r="F37" s="266">
        <f t="shared" si="13"/>
        <v>0</v>
      </c>
      <c r="G37" s="266">
        <f t="shared" si="13"/>
        <v>0</v>
      </c>
      <c r="H37" s="266">
        <f t="shared" si="13"/>
        <v>0</v>
      </c>
      <c r="I37" s="266">
        <f t="shared" si="13"/>
        <v>0</v>
      </c>
      <c r="J37" s="266">
        <f t="shared" si="13"/>
        <v>0</v>
      </c>
      <c r="K37" s="11"/>
      <c r="L37" s="267">
        <f t="shared" ref="L37:S37" si="14">IF(AND(ROUND(B37,0)=0,C37&gt;B37),"INF",IF(AND(ROUND(B37,0)=0,ROUND(C37,0)=0),0,(C37-B37)/B37))</f>
        <v>0</v>
      </c>
      <c r="M37" s="267">
        <f t="shared" si="14"/>
        <v>0</v>
      </c>
      <c r="N37" s="267">
        <f t="shared" si="14"/>
        <v>0</v>
      </c>
      <c r="O37" s="267">
        <f t="shared" si="14"/>
        <v>0</v>
      </c>
      <c r="P37" s="267">
        <f t="shared" si="14"/>
        <v>0</v>
      </c>
      <c r="Q37" s="267">
        <f t="shared" si="14"/>
        <v>0</v>
      </c>
      <c r="R37" s="267">
        <f t="shared" si="14"/>
        <v>0</v>
      </c>
      <c r="S37" s="267">
        <f t="shared" si="14"/>
        <v>0</v>
      </c>
    </row>
    <row r="38" spans="1:20" x14ac:dyDescent="0.3">
      <c r="A38" s="66"/>
      <c r="B38" s="264"/>
    </row>
    <row r="39" spans="1:20" ht="12" customHeight="1" x14ac:dyDescent="0.3">
      <c r="A39" s="733" t="str">
        <f>IF(COUNTIF(B21:C21,"&lt;&gt;0")+COUNTIF(D21,"&lt;&gt;0")+COUNTIF(E21,"&lt;&gt;0")+COUNTIF(F21,"&lt;&gt;0")+COUNTIF(G21,"&lt;&gt;0")+COUNTIF(H21,"&lt;&gt;0")+COUNTIF(I21,"&lt;&gt;0")+COUNTIF(J21,"&lt;&gt;0")+COUNTIF(B23:C23,"&lt;&gt;0")+COUNTIF(D23,"&lt;&gt;0")+COUNTIF(E23,"&lt;&gt;0")+COUNTIF(F23,"&lt;&gt;0")+COUNTIF(G23,"&lt;&gt;0")+COUNTIF(H23,"&lt;&gt;0")+COUNTIF(I23,"&lt;&gt;0")+COUNTIF(J23,"&lt;&gt;0")&lt;18,'TAB C'!B16,"")</f>
        <v>C.4.2.a. Le GRD doit compléter l'intégralité des champs prévus à cet effet dans le détail des coûts OSP (en ce compris les données relatives aux volumes)</v>
      </c>
      <c r="B39" s="733"/>
      <c r="C39" s="733"/>
      <c r="D39" s="733"/>
      <c r="E39" s="733"/>
      <c r="F39" s="733"/>
      <c r="G39" s="733"/>
      <c r="H39" s="733"/>
      <c r="I39" s="733"/>
      <c r="J39" s="733"/>
      <c r="K39" s="733"/>
      <c r="L39" s="733"/>
    </row>
    <row r="40" spans="1:20" x14ac:dyDescent="0.3">
      <c r="A40" s="733" t="str">
        <f>IF(ABS(SUM(B35,B23,B7)-SUM('TAB3'!E11:G11))&gt;100,'TAB C'!B17,"")</f>
        <v/>
      </c>
      <c r="B40" s="733"/>
      <c r="C40" s="733"/>
      <c r="D40" s="733"/>
      <c r="E40" s="733"/>
      <c r="F40" s="733"/>
      <c r="G40" s="733"/>
      <c r="H40" s="733"/>
      <c r="I40" s="733"/>
      <c r="J40" s="733"/>
      <c r="K40" s="733"/>
      <c r="L40" s="733"/>
    </row>
    <row r="41" spans="1:20" x14ac:dyDescent="0.3">
      <c r="A41" s="159"/>
    </row>
    <row r="42" spans="1:20" ht="14.25" thickBot="1" x14ac:dyDescent="0.35">
      <c r="A42" s="99"/>
      <c r="B42" s="10"/>
      <c r="C42" s="10"/>
      <c r="D42" s="6"/>
      <c r="E42" s="6"/>
      <c r="F42" s="6"/>
      <c r="G42" s="6"/>
      <c r="H42" s="6"/>
      <c r="I42" s="6"/>
      <c r="J42" s="6"/>
      <c r="K42" s="6"/>
      <c r="L42" s="10"/>
      <c r="M42" s="6"/>
      <c r="N42" s="6"/>
      <c r="O42" s="6"/>
      <c r="P42" s="6"/>
      <c r="Q42" s="6"/>
      <c r="R42" s="6"/>
      <c r="S42" s="6"/>
      <c r="T42" s="6"/>
    </row>
    <row r="43" spans="1:20" s="6" customFormat="1" ht="12.6" customHeight="1" thickBot="1" x14ac:dyDescent="0.35">
      <c r="A43" s="124" t="s">
        <v>109</v>
      </c>
      <c r="B43" s="734" t="s">
        <v>501</v>
      </c>
      <c r="C43" s="735"/>
      <c r="D43" s="735"/>
      <c r="E43" s="735"/>
      <c r="F43" s="735"/>
      <c r="G43" s="735"/>
      <c r="H43" s="735"/>
      <c r="I43" s="735"/>
      <c r="J43" s="735"/>
      <c r="K43" s="735"/>
      <c r="L43" s="735"/>
      <c r="M43" s="735"/>
      <c r="N43" s="735"/>
      <c r="O43" s="735"/>
      <c r="P43" s="735"/>
      <c r="Q43" s="735"/>
      <c r="R43" s="735"/>
      <c r="S43" s="735"/>
      <c r="T43" s="736"/>
    </row>
    <row r="44" spans="1:20" s="6" customFormat="1" ht="214.9" customHeight="1" thickBot="1" x14ac:dyDescent="0.35">
      <c r="A44" s="126" t="s">
        <v>517</v>
      </c>
      <c r="B44" s="737"/>
      <c r="C44" s="738"/>
      <c r="D44" s="738"/>
      <c r="E44" s="738"/>
      <c r="F44" s="738"/>
      <c r="G44" s="738"/>
      <c r="H44" s="738"/>
      <c r="I44" s="738"/>
      <c r="J44" s="738"/>
      <c r="K44" s="738"/>
      <c r="L44" s="738"/>
      <c r="M44" s="738"/>
      <c r="N44" s="738"/>
      <c r="O44" s="738"/>
      <c r="P44" s="738"/>
      <c r="Q44" s="738"/>
      <c r="R44" s="738"/>
      <c r="S44" s="738"/>
      <c r="T44" s="738"/>
    </row>
    <row r="45" spans="1:20" s="6" customFormat="1" ht="214.9" customHeight="1" thickBot="1" x14ac:dyDescent="0.35">
      <c r="A45" s="126" t="s">
        <v>518</v>
      </c>
      <c r="B45" s="737"/>
      <c r="C45" s="738"/>
      <c r="D45" s="738"/>
      <c r="E45" s="738"/>
      <c r="F45" s="738"/>
      <c r="G45" s="738"/>
      <c r="H45" s="738"/>
      <c r="I45" s="738"/>
      <c r="J45" s="738"/>
      <c r="K45" s="738"/>
      <c r="L45" s="738"/>
      <c r="M45" s="738"/>
      <c r="N45" s="738"/>
      <c r="O45" s="738"/>
      <c r="P45" s="738"/>
      <c r="Q45" s="738"/>
      <c r="R45" s="738"/>
      <c r="S45" s="738"/>
      <c r="T45" s="738"/>
    </row>
    <row r="46" spans="1:20" s="6" customFormat="1" ht="214.9" customHeight="1" thickBot="1" x14ac:dyDescent="0.35">
      <c r="A46" s="126" t="s">
        <v>519</v>
      </c>
      <c r="B46" s="737"/>
      <c r="C46" s="738"/>
      <c r="D46" s="738"/>
      <c r="E46" s="738"/>
      <c r="F46" s="738"/>
      <c r="G46" s="738"/>
      <c r="H46" s="738"/>
      <c r="I46" s="738"/>
      <c r="J46" s="738"/>
      <c r="K46" s="738"/>
      <c r="L46" s="738"/>
      <c r="M46" s="738"/>
      <c r="N46" s="738"/>
      <c r="O46" s="738"/>
      <c r="P46" s="738"/>
      <c r="Q46" s="738"/>
      <c r="R46" s="738"/>
      <c r="S46" s="738"/>
      <c r="T46" s="738"/>
    </row>
    <row r="47" spans="1:20" s="6" customFormat="1" ht="214.9" customHeight="1" thickBot="1" x14ac:dyDescent="0.35">
      <c r="A47" s="126" t="s">
        <v>520</v>
      </c>
      <c r="B47" s="737"/>
      <c r="C47" s="738"/>
      <c r="D47" s="738"/>
      <c r="E47" s="738"/>
      <c r="F47" s="738"/>
      <c r="G47" s="738"/>
      <c r="H47" s="738"/>
      <c r="I47" s="738"/>
      <c r="J47" s="738"/>
      <c r="K47" s="738"/>
      <c r="L47" s="738"/>
      <c r="M47" s="738"/>
      <c r="N47" s="738"/>
      <c r="O47" s="738"/>
      <c r="P47" s="738"/>
      <c r="Q47" s="738"/>
      <c r="R47" s="738"/>
      <c r="S47" s="738"/>
      <c r="T47" s="738"/>
    </row>
  </sheetData>
  <mergeCells count="8">
    <mergeCell ref="L5:S5"/>
    <mergeCell ref="B46:T46"/>
    <mergeCell ref="B47:T47"/>
    <mergeCell ref="A39:L39"/>
    <mergeCell ref="A40:L40"/>
    <mergeCell ref="B43:T43"/>
    <mergeCell ref="B44:T44"/>
    <mergeCell ref="B45:T45"/>
  </mergeCells>
  <conditionalFormatting sqref="A9:A17 B8:J17 P8:S17 B24:J33 P24:S33">
    <cfRule type="containsText" dxfId="1915" priority="93" operator="containsText" text="ntitulé">
      <formula>NOT(ISERROR(SEARCH("ntitulé",A8)))</formula>
    </cfRule>
    <cfRule type="containsBlanks" dxfId="1914" priority="94">
      <formula>LEN(TRIM(A8))=0</formula>
    </cfRule>
  </conditionalFormatting>
  <conditionalFormatting sqref="A9:A17 B8:J17 P8:S17 B24:J33 P24:S33">
    <cfRule type="containsText" dxfId="1913" priority="92" operator="containsText" text="libre">
      <formula>NOT(ISERROR(SEARCH("libre",A8)))</formula>
    </cfRule>
  </conditionalFormatting>
  <conditionalFormatting sqref="A8:A17">
    <cfRule type="containsText" dxfId="1912" priority="90" operator="containsText" text="ntitulé">
      <formula>NOT(ISERROR(SEARCH("ntitulé",A8)))</formula>
    </cfRule>
    <cfRule type="containsBlanks" dxfId="1911" priority="91">
      <formula>LEN(TRIM(A8))=0</formula>
    </cfRule>
  </conditionalFormatting>
  <conditionalFormatting sqref="A8:A17">
    <cfRule type="containsText" dxfId="1910" priority="89" operator="containsText" text="libre">
      <formula>NOT(ISERROR(SEARCH("libre",A8)))</formula>
    </cfRule>
  </conditionalFormatting>
  <conditionalFormatting sqref="A24:A33">
    <cfRule type="containsText" dxfId="1909" priority="87" operator="containsText" text="ntitulé">
      <formula>NOT(ISERROR(SEARCH("ntitulé",A24)))</formula>
    </cfRule>
    <cfRule type="containsBlanks" dxfId="1908" priority="88">
      <formula>LEN(TRIM(A24))=0</formula>
    </cfRule>
  </conditionalFormatting>
  <conditionalFormatting sqref="A24:A33">
    <cfRule type="containsText" dxfId="1907" priority="86" operator="containsText" text="libre">
      <formula>NOT(ISERROR(SEARCH("libre",A24)))</formula>
    </cfRule>
  </conditionalFormatting>
  <conditionalFormatting sqref="A24:A33">
    <cfRule type="containsText" dxfId="1906" priority="84" operator="containsText" text="ntitulé">
      <formula>NOT(ISERROR(SEARCH("ntitulé",A24)))</formula>
    </cfRule>
    <cfRule type="containsBlanks" dxfId="1905" priority="85">
      <formula>LEN(TRIM(A24))=0</formula>
    </cfRule>
  </conditionalFormatting>
  <conditionalFormatting sqref="A24:A33">
    <cfRule type="containsText" dxfId="1904" priority="83" operator="containsText" text="libre">
      <formula>NOT(ISERROR(SEARCH("libre",A24)))</formula>
    </cfRule>
  </conditionalFormatting>
  <conditionalFormatting sqref="B19">
    <cfRule type="containsText" dxfId="1903" priority="81" operator="containsText" text="ntitulé">
      <formula>NOT(ISERROR(SEARCH("ntitulé",B19)))</formula>
    </cfRule>
    <cfRule type="containsBlanks" dxfId="1902" priority="82">
      <formula>LEN(TRIM(B19))=0</formula>
    </cfRule>
  </conditionalFormatting>
  <conditionalFormatting sqref="B19">
    <cfRule type="containsText" dxfId="1901" priority="80" operator="containsText" text="libre">
      <formula>NOT(ISERROR(SEARCH("libre",B19)))</formula>
    </cfRule>
  </conditionalFormatting>
  <conditionalFormatting sqref="I19">
    <cfRule type="containsText" dxfId="1900" priority="18" operator="containsText" text="ntitulé">
      <formula>NOT(ISERROR(SEARCH("ntitulé",I19)))</formula>
    </cfRule>
    <cfRule type="containsBlanks" dxfId="1899" priority="19">
      <formula>LEN(TRIM(I19))=0</formula>
    </cfRule>
  </conditionalFormatting>
  <conditionalFormatting sqref="I19">
    <cfRule type="containsText" dxfId="1898" priority="17" operator="containsText" text="libre">
      <formula>NOT(ISERROR(SEARCH("libre",I19)))</formula>
    </cfRule>
  </conditionalFormatting>
  <conditionalFormatting sqref="B35">
    <cfRule type="containsText" dxfId="1897" priority="75" operator="containsText" text="ntitulé">
      <formula>NOT(ISERROR(SEARCH("ntitulé",B35)))</formula>
    </cfRule>
    <cfRule type="containsBlanks" dxfId="1896" priority="76">
      <formula>LEN(TRIM(B35))=0</formula>
    </cfRule>
  </conditionalFormatting>
  <conditionalFormatting sqref="B35">
    <cfRule type="containsText" dxfId="1895" priority="74" operator="containsText" text="libre">
      <formula>NOT(ISERROR(SEARCH("libre",B35)))</formula>
    </cfRule>
  </conditionalFormatting>
  <conditionalFormatting sqref="C19">
    <cfRule type="containsText" dxfId="1894" priority="72" operator="containsText" text="ntitulé">
      <formula>NOT(ISERROR(SEARCH("ntitulé",C19)))</formula>
    </cfRule>
    <cfRule type="containsBlanks" dxfId="1893" priority="73">
      <formula>LEN(TRIM(C19))=0</formula>
    </cfRule>
  </conditionalFormatting>
  <conditionalFormatting sqref="C19">
    <cfRule type="containsText" dxfId="1892" priority="71" operator="containsText" text="libre">
      <formula>NOT(ISERROR(SEARCH("libre",C19)))</formula>
    </cfRule>
  </conditionalFormatting>
  <conditionalFormatting sqref="C35">
    <cfRule type="containsText" dxfId="1891" priority="66" operator="containsText" text="ntitulé">
      <formula>NOT(ISERROR(SEARCH("ntitulé",C35)))</formula>
    </cfRule>
    <cfRule type="containsBlanks" dxfId="1890" priority="67">
      <formula>LEN(TRIM(C35))=0</formula>
    </cfRule>
  </conditionalFormatting>
  <conditionalFormatting sqref="C35">
    <cfRule type="containsText" dxfId="1889" priority="65" operator="containsText" text="libre">
      <formula>NOT(ISERROR(SEARCH("libre",C35)))</formula>
    </cfRule>
  </conditionalFormatting>
  <conditionalFormatting sqref="D19">
    <cfRule type="containsText" dxfId="1888" priority="63" operator="containsText" text="ntitulé">
      <formula>NOT(ISERROR(SEARCH("ntitulé",D19)))</formula>
    </cfRule>
    <cfRule type="containsBlanks" dxfId="1887" priority="64">
      <formula>LEN(TRIM(D19))=0</formula>
    </cfRule>
  </conditionalFormatting>
  <conditionalFormatting sqref="D19">
    <cfRule type="containsText" dxfId="1886" priority="62" operator="containsText" text="libre">
      <formula>NOT(ISERROR(SEARCH("libre",D19)))</formula>
    </cfRule>
  </conditionalFormatting>
  <conditionalFormatting sqref="D35">
    <cfRule type="containsText" dxfId="1885" priority="57" operator="containsText" text="ntitulé">
      <formula>NOT(ISERROR(SEARCH("ntitulé",D35)))</formula>
    </cfRule>
    <cfRule type="containsBlanks" dxfId="1884" priority="58">
      <formula>LEN(TRIM(D35))=0</formula>
    </cfRule>
  </conditionalFormatting>
  <conditionalFormatting sqref="D35">
    <cfRule type="containsText" dxfId="1883" priority="56" operator="containsText" text="libre">
      <formula>NOT(ISERROR(SEARCH("libre",D35)))</formula>
    </cfRule>
  </conditionalFormatting>
  <conditionalFormatting sqref="E19">
    <cfRule type="containsText" dxfId="1882" priority="54" operator="containsText" text="ntitulé">
      <formula>NOT(ISERROR(SEARCH("ntitulé",E19)))</formula>
    </cfRule>
    <cfRule type="containsBlanks" dxfId="1881" priority="55">
      <formula>LEN(TRIM(E19))=0</formula>
    </cfRule>
  </conditionalFormatting>
  <conditionalFormatting sqref="E19">
    <cfRule type="containsText" dxfId="1880" priority="53" operator="containsText" text="libre">
      <formula>NOT(ISERROR(SEARCH("libre",E19)))</formula>
    </cfRule>
  </conditionalFormatting>
  <conditionalFormatting sqref="E35">
    <cfRule type="containsText" dxfId="1879" priority="48" operator="containsText" text="ntitulé">
      <formula>NOT(ISERROR(SEARCH("ntitulé",E35)))</formula>
    </cfRule>
    <cfRule type="containsBlanks" dxfId="1878" priority="49">
      <formula>LEN(TRIM(E35))=0</formula>
    </cfRule>
  </conditionalFormatting>
  <conditionalFormatting sqref="E35">
    <cfRule type="containsText" dxfId="1877" priority="47" operator="containsText" text="libre">
      <formula>NOT(ISERROR(SEARCH("libre",E35)))</formula>
    </cfRule>
  </conditionalFormatting>
  <conditionalFormatting sqref="F19">
    <cfRule type="containsText" dxfId="1876" priority="45" operator="containsText" text="ntitulé">
      <formula>NOT(ISERROR(SEARCH("ntitulé",F19)))</formula>
    </cfRule>
    <cfRule type="containsBlanks" dxfId="1875" priority="46">
      <formula>LEN(TRIM(F19))=0</formula>
    </cfRule>
  </conditionalFormatting>
  <conditionalFormatting sqref="F19">
    <cfRule type="containsText" dxfId="1874" priority="44" operator="containsText" text="libre">
      <formula>NOT(ISERROR(SEARCH("libre",F19)))</formula>
    </cfRule>
  </conditionalFormatting>
  <conditionalFormatting sqref="F35">
    <cfRule type="containsText" dxfId="1873" priority="39" operator="containsText" text="ntitulé">
      <formula>NOT(ISERROR(SEARCH("ntitulé",F35)))</formula>
    </cfRule>
    <cfRule type="containsBlanks" dxfId="1872" priority="40">
      <formula>LEN(TRIM(F35))=0</formula>
    </cfRule>
  </conditionalFormatting>
  <conditionalFormatting sqref="F35">
    <cfRule type="containsText" dxfId="1871" priority="38" operator="containsText" text="libre">
      <formula>NOT(ISERROR(SEARCH("libre",F35)))</formula>
    </cfRule>
  </conditionalFormatting>
  <conditionalFormatting sqref="G19">
    <cfRule type="containsText" dxfId="1870" priority="36" operator="containsText" text="ntitulé">
      <formula>NOT(ISERROR(SEARCH("ntitulé",G19)))</formula>
    </cfRule>
    <cfRule type="containsBlanks" dxfId="1869" priority="37">
      <formula>LEN(TRIM(G19))=0</formula>
    </cfRule>
  </conditionalFormatting>
  <conditionalFormatting sqref="G19">
    <cfRule type="containsText" dxfId="1868" priority="35" operator="containsText" text="libre">
      <formula>NOT(ISERROR(SEARCH("libre",G19)))</formula>
    </cfRule>
  </conditionalFormatting>
  <conditionalFormatting sqref="H19">
    <cfRule type="containsText" dxfId="1867" priority="27" operator="containsText" text="ntitulé">
      <formula>NOT(ISERROR(SEARCH("ntitulé",H19)))</formula>
    </cfRule>
    <cfRule type="containsBlanks" dxfId="1866" priority="28">
      <formula>LEN(TRIM(H19))=0</formula>
    </cfRule>
  </conditionalFormatting>
  <conditionalFormatting sqref="H19">
    <cfRule type="containsText" dxfId="1865" priority="26" operator="containsText" text="libre">
      <formula>NOT(ISERROR(SEARCH("libre",H19)))</formula>
    </cfRule>
  </conditionalFormatting>
  <conditionalFormatting sqref="J19">
    <cfRule type="containsText" dxfId="1864" priority="9" operator="containsText" text="ntitulé">
      <formula>NOT(ISERROR(SEARCH("ntitulé",J19)))</formula>
    </cfRule>
    <cfRule type="containsBlanks" dxfId="1863" priority="10">
      <formula>LEN(TRIM(J19))=0</formula>
    </cfRule>
  </conditionalFormatting>
  <conditionalFormatting sqref="J19">
    <cfRule type="containsText" dxfId="1862" priority="8" operator="containsText" text="libre">
      <formula>NOT(ISERROR(SEARCH("libre",J19)))</formula>
    </cfRule>
  </conditionalFormatting>
  <conditionalFormatting sqref="B44:T47">
    <cfRule type="containsBlanks" dxfId="1861" priority="1">
      <formula>LEN(TRIM(B44))=0</formula>
    </cfRule>
  </conditionalFormatting>
  <hyperlinks>
    <hyperlink ref="A1" location="TAB00!A1" display="Retour page de garde"/>
    <hyperlink ref="A2" location="'TAB4'!A1" display="Retour TAB4"/>
  </hyperlinks>
  <pageMargins left="0.7" right="0.7" top="0.75" bottom="0.75" header="0.3" footer="0.3"/>
  <pageSetup paperSize="9" scale="70" fitToHeight="0" orientation="landscape" verticalDpi="300" r:id="rId1"/>
  <rowBreaks count="1" manualBreakCount="1">
    <brk id="41" max="1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opLeftCell="A43" zoomScale="80" zoomScaleNormal="80" workbookViewId="0">
      <selection activeCell="E5" sqref="E5"/>
    </sheetView>
  </sheetViews>
  <sheetFormatPr baseColWidth="10" defaultColWidth="9.1640625" defaultRowHeight="13.5" x14ac:dyDescent="0.3"/>
  <cols>
    <col min="1" max="1" width="37.83203125" style="79" customWidth="1"/>
    <col min="2" max="3" width="15.83203125" style="273" customWidth="1"/>
    <col min="4" max="4" width="15.83203125" style="603" customWidth="1"/>
    <col min="5" max="5" width="15.83203125" style="273" customWidth="1"/>
    <col min="6" max="6" width="15.83203125" style="603" customWidth="1"/>
    <col min="7" max="7" width="15.83203125" style="273" customWidth="1"/>
    <col min="8" max="8" width="15.83203125" style="603" customWidth="1"/>
    <col min="9" max="9" width="15.83203125" style="273" customWidth="1"/>
    <col min="10" max="10" width="15.83203125" style="603" customWidth="1"/>
    <col min="11" max="11" width="1.5" style="273" customWidth="1"/>
    <col min="12" max="12" width="8.5" style="79" customWidth="1"/>
    <col min="13" max="13" width="8.5" style="273" customWidth="1"/>
    <col min="14" max="14" width="8.5" style="79" customWidth="1"/>
    <col min="15" max="15" width="8.5" style="273" customWidth="1"/>
    <col min="16" max="16" width="8.5" style="79" customWidth="1"/>
    <col min="17" max="17" width="8.5" style="273" customWidth="1"/>
    <col min="18" max="19" width="8.5" style="79" customWidth="1"/>
    <col min="20" max="20" width="1.6640625" style="79" customWidth="1"/>
    <col min="21" max="16384" width="9.1640625" style="11"/>
  </cols>
  <sheetData>
    <row r="1" spans="1:19" ht="15" x14ac:dyDescent="0.3">
      <c r="A1" s="602" t="s">
        <v>131</v>
      </c>
      <c r="B1" s="79"/>
      <c r="C1" s="79"/>
      <c r="D1" s="79"/>
      <c r="E1" s="603"/>
      <c r="F1" s="79"/>
      <c r="G1" s="603"/>
      <c r="H1" s="79"/>
      <c r="I1" s="603"/>
      <c r="J1" s="79"/>
      <c r="K1" s="603"/>
      <c r="M1" s="79"/>
      <c r="O1" s="79"/>
      <c r="Q1" s="79"/>
    </row>
    <row r="2" spans="1:19" ht="15" x14ac:dyDescent="0.3">
      <c r="A2" s="602" t="s">
        <v>330</v>
      </c>
      <c r="B2" s="79"/>
      <c r="C2" s="79"/>
      <c r="D2" s="79"/>
      <c r="E2" s="603"/>
      <c r="F2" s="79"/>
      <c r="G2" s="603"/>
      <c r="H2" s="79"/>
      <c r="I2" s="603"/>
      <c r="J2" s="79"/>
      <c r="K2" s="603"/>
      <c r="M2" s="79"/>
      <c r="O2" s="79"/>
      <c r="Q2" s="79"/>
    </row>
    <row r="3" spans="1:19" ht="21" x14ac:dyDescent="0.3">
      <c r="A3" s="604" t="str">
        <f>TAB00!B58&amp;" : "&amp;TAB00!C58</f>
        <v>TAB4.3 : Charges nettes liées à la gestion de la clientèle propre</v>
      </c>
      <c r="B3" s="605"/>
      <c r="C3" s="605"/>
      <c r="D3" s="605"/>
      <c r="E3" s="605"/>
      <c r="F3" s="605"/>
      <c r="G3" s="605"/>
      <c r="H3" s="605"/>
      <c r="I3" s="605"/>
      <c r="J3" s="605"/>
      <c r="K3" s="605"/>
      <c r="L3" s="605"/>
      <c r="M3" s="605"/>
      <c r="N3" s="605"/>
      <c r="O3" s="605"/>
      <c r="P3" s="605"/>
      <c r="Q3" s="605"/>
      <c r="R3" s="605"/>
      <c r="S3" s="605"/>
    </row>
    <row r="6" spans="1:19" x14ac:dyDescent="0.3">
      <c r="L6" s="731" t="s">
        <v>845</v>
      </c>
      <c r="M6" s="731"/>
      <c r="N6" s="731"/>
      <c r="O6" s="731"/>
      <c r="P6" s="731"/>
      <c r="Q6" s="731"/>
      <c r="R6" s="731"/>
      <c r="S6" s="732"/>
    </row>
    <row r="7" spans="1:19" ht="27" x14ac:dyDescent="0.3">
      <c r="B7" s="577" t="s">
        <v>92</v>
      </c>
      <c r="C7" s="596" t="s">
        <v>112</v>
      </c>
      <c r="D7" s="596" t="s">
        <v>279</v>
      </c>
      <c r="E7" s="596" t="s">
        <v>297</v>
      </c>
      <c r="F7" s="596" t="s">
        <v>278</v>
      </c>
      <c r="G7" s="596" t="s">
        <v>274</v>
      </c>
      <c r="H7" s="596" t="s">
        <v>275</v>
      </c>
      <c r="I7" s="596" t="s">
        <v>276</v>
      </c>
      <c r="J7" s="596" t="s">
        <v>277</v>
      </c>
      <c r="L7" s="595" t="s">
        <v>846</v>
      </c>
      <c r="M7" s="595" t="s">
        <v>847</v>
      </c>
      <c r="N7" s="595" t="s">
        <v>848</v>
      </c>
      <c r="O7" s="595" t="s">
        <v>849</v>
      </c>
      <c r="P7" s="595" t="s">
        <v>850</v>
      </c>
      <c r="Q7" s="595" t="s">
        <v>851</v>
      </c>
      <c r="R7" s="595" t="s">
        <v>852</v>
      </c>
      <c r="S7" s="595" t="s">
        <v>853</v>
      </c>
    </row>
    <row r="8" spans="1:19" ht="27" x14ac:dyDescent="0.3">
      <c r="A8" s="606" t="s">
        <v>555</v>
      </c>
      <c r="B8" s="607">
        <f>SUM(B9:B18)</f>
        <v>0</v>
      </c>
      <c r="C8" s="607">
        <f>SUM(C9:C18)</f>
        <v>0</v>
      </c>
      <c r="D8" s="607">
        <f>SUM(D9:D18)</f>
        <v>0</v>
      </c>
      <c r="E8" s="607">
        <f>SUM(E9:E18)</f>
        <v>0</v>
      </c>
      <c r="F8" s="607">
        <f>SUM(F9:F18)</f>
        <v>0</v>
      </c>
      <c r="G8" s="607">
        <f>G22*G20</f>
        <v>0</v>
      </c>
      <c r="H8" s="607">
        <f>H22*H20</f>
        <v>0</v>
      </c>
      <c r="I8" s="607">
        <f>I22*I20</f>
        <v>0</v>
      </c>
      <c r="J8" s="607">
        <f>J22*J20</f>
        <v>0</v>
      </c>
      <c r="K8" s="79"/>
      <c r="L8" s="608">
        <f t="shared" ref="L8:S8" si="0">IF(AND(ROUND(B8,0)=0,C8&gt;B8),"INF",IF(AND(ROUND(B8,0)=0,ROUND(C8,0)=0),0,(C8-B8)/B8))</f>
        <v>0</v>
      </c>
      <c r="M8" s="608">
        <f t="shared" si="0"/>
        <v>0</v>
      </c>
      <c r="N8" s="608">
        <f t="shared" si="0"/>
        <v>0</v>
      </c>
      <c r="O8" s="608">
        <f t="shared" si="0"/>
        <v>0</v>
      </c>
      <c r="P8" s="608">
        <f t="shared" si="0"/>
        <v>0</v>
      </c>
      <c r="Q8" s="608">
        <f t="shared" si="0"/>
        <v>0</v>
      </c>
      <c r="R8" s="608">
        <f t="shared" si="0"/>
        <v>0</v>
      </c>
      <c r="S8" s="608">
        <f t="shared" si="0"/>
        <v>0</v>
      </c>
    </row>
    <row r="9" spans="1:19" x14ac:dyDescent="0.3">
      <c r="A9" s="609" t="s">
        <v>441</v>
      </c>
      <c r="B9" s="391"/>
      <c r="C9" s="391"/>
      <c r="D9" s="391"/>
      <c r="E9" s="391"/>
      <c r="F9" s="391"/>
      <c r="G9" s="610"/>
      <c r="H9" s="610"/>
      <c r="I9" s="610"/>
      <c r="J9" s="610"/>
      <c r="K9" s="79"/>
      <c r="L9" s="155">
        <f t="shared" ref="L9:L18" si="1">IF(AND(ROUND(B9,0)=0,C9&gt;B9),"INF",IF(AND(ROUND(B9,0)=0,ROUND(C9,0)=0),0,(C9-B9)/B9))</f>
        <v>0</v>
      </c>
      <c r="M9" s="155">
        <f t="shared" ref="M9:M18" si="2">IF(AND(ROUND(C9,0)=0,D9&gt;C9),"INF",IF(AND(ROUND(C9,0)=0,ROUND(D9,0)=0),0,(D9-C9)/C9))</f>
        <v>0</v>
      </c>
      <c r="N9" s="155">
        <f t="shared" ref="N9:N18" si="3">IF(AND(ROUND(D9,0)=0,E9&gt;D9),"INF",IF(AND(ROUND(D9,0)=0,ROUND(E9,0)=0),0,(E9-D9)/D9))</f>
        <v>0</v>
      </c>
      <c r="O9" s="155">
        <f t="shared" ref="O9:O18" si="4">IF(AND(ROUND(E9,0)=0,F9&gt;E9),"INF",IF(AND(ROUND(E9,0)=0,ROUND(F9,0)=0),0,(F9-E9)/E9))</f>
        <v>0</v>
      </c>
      <c r="P9" s="610"/>
      <c r="Q9" s="610"/>
      <c r="R9" s="610"/>
      <c r="S9" s="610"/>
    </row>
    <row r="10" spans="1:19" x14ac:dyDescent="0.3">
      <c r="A10" s="609" t="s">
        <v>441</v>
      </c>
      <c r="B10" s="391"/>
      <c r="C10" s="391"/>
      <c r="D10" s="391"/>
      <c r="E10" s="391"/>
      <c r="F10" s="391"/>
      <c r="G10" s="610"/>
      <c r="H10" s="610"/>
      <c r="I10" s="610"/>
      <c r="J10" s="610"/>
      <c r="K10" s="79"/>
      <c r="L10" s="155">
        <f t="shared" si="1"/>
        <v>0</v>
      </c>
      <c r="M10" s="155">
        <f t="shared" si="2"/>
        <v>0</v>
      </c>
      <c r="N10" s="155">
        <f t="shared" si="3"/>
        <v>0</v>
      </c>
      <c r="O10" s="155">
        <f t="shared" si="4"/>
        <v>0</v>
      </c>
      <c r="P10" s="610"/>
      <c r="Q10" s="610"/>
      <c r="R10" s="610"/>
      <c r="S10" s="610"/>
    </row>
    <row r="11" spans="1:19" x14ac:dyDescent="0.3">
      <c r="A11" s="609" t="s">
        <v>441</v>
      </c>
      <c r="B11" s="391"/>
      <c r="C11" s="391"/>
      <c r="D11" s="391"/>
      <c r="E11" s="391"/>
      <c r="F11" s="391"/>
      <c r="G11" s="610"/>
      <c r="H11" s="610"/>
      <c r="I11" s="610"/>
      <c r="J11" s="610"/>
      <c r="K11" s="79"/>
      <c r="L11" s="155">
        <f t="shared" si="1"/>
        <v>0</v>
      </c>
      <c r="M11" s="155">
        <f t="shared" si="2"/>
        <v>0</v>
      </c>
      <c r="N11" s="155">
        <f t="shared" si="3"/>
        <v>0</v>
      </c>
      <c r="O11" s="155">
        <f t="shared" si="4"/>
        <v>0</v>
      </c>
      <c r="P11" s="610"/>
      <c r="Q11" s="610"/>
      <c r="R11" s="610"/>
      <c r="S11" s="610"/>
    </row>
    <row r="12" spans="1:19" x14ac:dyDescent="0.3">
      <c r="A12" s="609" t="s">
        <v>441</v>
      </c>
      <c r="B12" s="391"/>
      <c r="C12" s="391"/>
      <c r="D12" s="391"/>
      <c r="E12" s="391"/>
      <c r="F12" s="391"/>
      <c r="G12" s="610"/>
      <c r="H12" s="610"/>
      <c r="I12" s="610"/>
      <c r="J12" s="610"/>
      <c r="K12" s="79"/>
      <c r="L12" s="155">
        <f t="shared" si="1"/>
        <v>0</v>
      </c>
      <c r="M12" s="155">
        <f t="shared" si="2"/>
        <v>0</v>
      </c>
      <c r="N12" s="155">
        <f t="shared" si="3"/>
        <v>0</v>
      </c>
      <c r="O12" s="155">
        <f t="shared" si="4"/>
        <v>0</v>
      </c>
      <c r="P12" s="610"/>
      <c r="Q12" s="610"/>
      <c r="R12" s="610"/>
      <c r="S12" s="610"/>
    </row>
    <row r="13" spans="1:19" x14ac:dyDescent="0.3">
      <c r="A13" s="609" t="s">
        <v>441</v>
      </c>
      <c r="B13" s="391"/>
      <c r="C13" s="391"/>
      <c r="D13" s="391"/>
      <c r="E13" s="391"/>
      <c r="F13" s="391"/>
      <c r="G13" s="610"/>
      <c r="H13" s="610"/>
      <c r="I13" s="610"/>
      <c r="J13" s="610"/>
      <c r="K13" s="79"/>
      <c r="L13" s="155">
        <f t="shared" si="1"/>
        <v>0</v>
      </c>
      <c r="M13" s="155">
        <f t="shared" si="2"/>
        <v>0</v>
      </c>
      <c r="N13" s="155">
        <f t="shared" si="3"/>
        <v>0</v>
      </c>
      <c r="O13" s="155">
        <f t="shared" si="4"/>
        <v>0</v>
      </c>
      <c r="P13" s="610"/>
      <c r="Q13" s="610"/>
      <c r="R13" s="610"/>
      <c r="S13" s="610"/>
    </row>
    <row r="14" spans="1:19" x14ac:dyDescent="0.3">
      <c r="A14" s="609" t="s">
        <v>441</v>
      </c>
      <c r="B14" s="391"/>
      <c r="C14" s="391"/>
      <c r="D14" s="391"/>
      <c r="E14" s="391"/>
      <c r="F14" s="391"/>
      <c r="G14" s="610"/>
      <c r="H14" s="610"/>
      <c r="I14" s="610"/>
      <c r="J14" s="610"/>
      <c r="K14" s="79"/>
      <c r="L14" s="155">
        <f t="shared" si="1"/>
        <v>0</v>
      </c>
      <c r="M14" s="155">
        <f t="shared" si="2"/>
        <v>0</v>
      </c>
      <c r="N14" s="155">
        <f t="shared" si="3"/>
        <v>0</v>
      </c>
      <c r="O14" s="155">
        <f t="shared" si="4"/>
        <v>0</v>
      </c>
      <c r="P14" s="610"/>
      <c r="Q14" s="610"/>
      <c r="R14" s="610"/>
      <c r="S14" s="610"/>
    </row>
    <row r="15" spans="1:19" x14ac:dyDescent="0.3">
      <c r="A15" s="609" t="s">
        <v>441</v>
      </c>
      <c r="B15" s="391"/>
      <c r="C15" s="391"/>
      <c r="D15" s="391"/>
      <c r="E15" s="391"/>
      <c r="F15" s="391"/>
      <c r="G15" s="610"/>
      <c r="H15" s="610"/>
      <c r="I15" s="610"/>
      <c r="J15" s="610"/>
      <c r="K15" s="79"/>
      <c r="L15" s="155">
        <f t="shared" si="1"/>
        <v>0</v>
      </c>
      <c r="M15" s="155">
        <f t="shared" si="2"/>
        <v>0</v>
      </c>
      <c r="N15" s="155">
        <f t="shared" si="3"/>
        <v>0</v>
      </c>
      <c r="O15" s="155">
        <f t="shared" si="4"/>
        <v>0</v>
      </c>
      <c r="P15" s="610"/>
      <c r="Q15" s="610"/>
      <c r="R15" s="610"/>
      <c r="S15" s="610"/>
    </row>
    <row r="16" spans="1:19" x14ac:dyDescent="0.3">
      <c r="A16" s="609" t="s">
        <v>441</v>
      </c>
      <c r="B16" s="391"/>
      <c r="C16" s="391"/>
      <c r="D16" s="391"/>
      <c r="E16" s="391"/>
      <c r="F16" s="391"/>
      <c r="G16" s="610"/>
      <c r="H16" s="610"/>
      <c r="I16" s="610"/>
      <c r="J16" s="610"/>
      <c r="K16" s="79"/>
      <c r="L16" s="155">
        <f t="shared" si="1"/>
        <v>0</v>
      </c>
      <c r="M16" s="155">
        <f t="shared" si="2"/>
        <v>0</v>
      </c>
      <c r="N16" s="155">
        <f t="shared" si="3"/>
        <v>0</v>
      </c>
      <c r="O16" s="155">
        <f t="shared" si="4"/>
        <v>0</v>
      </c>
      <c r="P16" s="610"/>
      <c r="Q16" s="610"/>
      <c r="R16" s="610"/>
      <c r="S16" s="610"/>
    </row>
    <row r="17" spans="1:20" x14ac:dyDescent="0.3">
      <c r="A17" s="609" t="s">
        <v>441</v>
      </c>
      <c r="B17" s="391"/>
      <c r="C17" s="391"/>
      <c r="D17" s="391"/>
      <c r="E17" s="391"/>
      <c r="F17" s="391"/>
      <c r="G17" s="610"/>
      <c r="H17" s="610"/>
      <c r="I17" s="610"/>
      <c r="J17" s="610"/>
      <c r="K17" s="79"/>
      <c r="L17" s="155">
        <f t="shared" si="1"/>
        <v>0</v>
      </c>
      <c r="M17" s="155">
        <f t="shared" si="2"/>
        <v>0</v>
      </c>
      <c r="N17" s="155">
        <f t="shared" si="3"/>
        <v>0</v>
      </c>
      <c r="O17" s="155">
        <f t="shared" si="4"/>
        <v>0</v>
      </c>
      <c r="P17" s="610"/>
      <c r="Q17" s="610"/>
      <c r="R17" s="610"/>
      <c r="S17" s="610"/>
    </row>
    <row r="18" spans="1:20" x14ac:dyDescent="0.3">
      <c r="A18" s="609" t="s">
        <v>441</v>
      </c>
      <c r="B18" s="391"/>
      <c r="C18" s="391"/>
      <c r="D18" s="391"/>
      <c r="E18" s="391"/>
      <c r="F18" s="391"/>
      <c r="G18" s="610"/>
      <c r="H18" s="610"/>
      <c r="I18" s="610"/>
      <c r="J18" s="610"/>
      <c r="K18" s="79"/>
      <c r="L18" s="155">
        <f t="shared" si="1"/>
        <v>0</v>
      </c>
      <c r="M18" s="155">
        <f t="shared" si="2"/>
        <v>0</v>
      </c>
      <c r="N18" s="155">
        <f t="shared" si="3"/>
        <v>0</v>
      </c>
      <c r="O18" s="155">
        <f t="shared" si="4"/>
        <v>0</v>
      </c>
      <c r="P18" s="610"/>
      <c r="Q18" s="610"/>
      <c r="R18" s="610"/>
      <c r="S18" s="610"/>
    </row>
    <row r="19" spans="1:20" s="262" customFormat="1" x14ac:dyDescent="0.3">
      <c r="A19" s="611"/>
      <c r="B19" s="611"/>
      <c r="C19" s="611"/>
      <c r="D19" s="611"/>
      <c r="E19" s="611"/>
      <c r="F19" s="611"/>
      <c r="G19" s="611"/>
      <c r="H19" s="611"/>
      <c r="I19" s="611"/>
      <c r="J19" s="611"/>
      <c r="K19" s="611"/>
      <c r="L19" s="611"/>
      <c r="M19" s="611"/>
      <c r="N19" s="611"/>
      <c r="O19" s="611"/>
      <c r="P19" s="611"/>
      <c r="Q19" s="611"/>
      <c r="R19" s="611"/>
      <c r="S19" s="611"/>
      <c r="T19" s="611"/>
    </row>
    <row r="20" spans="1:20" ht="40.5" x14ac:dyDescent="0.3">
      <c r="A20" s="612" t="s">
        <v>843</v>
      </c>
      <c r="B20" s="391"/>
      <c r="C20" s="391"/>
      <c r="D20" s="391"/>
      <c r="E20" s="391"/>
      <c r="F20" s="391"/>
      <c r="G20" s="391"/>
      <c r="H20" s="391"/>
      <c r="I20" s="391"/>
      <c r="J20" s="391"/>
      <c r="K20" s="79"/>
      <c r="L20" s="155">
        <f t="shared" ref="L20:S20" si="5">IF(AND(ROUND(B20,0)=0,C20&gt;B20),"INF",IF(AND(ROUND(B20,0)=0,ROUND(C20,0)=0),0,(C20-B20)/B20))</f>
        <v>0</v>
      </c>
      <c r="M20" s="155">
        <f t="shared" si="5"/>
        <v>0</v>
      </c>
      <c r="N20" s="155">
        <f t="shared" si="5"/>
        <v>0</v>
      </c>
      <c r="O20" s="155">
        <f t="shared" si="5"/>
        <v>0</v>
      </c>
      <c r="P20" s="155">
        <f t="shared" si="5"/>
        <v>0</v>
      </c>
      <c r="Q20" s="155">
        <f t="shared" si="5"/>
        <v>0</v>
      </c>
      <c r="R20" s="155">
        <f t="shared" si="5"/>
        <v>0</v>
      </c>
      <c r="S20" s="155">
        <f t="shared" si="5"/>
        <v>0</v>
      </c>
    </row>
    <row r="21" spans="1:20" x14ac:dyDescent="0.3">
      <c r="D21" s="273"/>
      <c r="F21" s="273"/>
      <c r="H21" s="273"/>
      <c r="J21" s="273"/>
      <c r="K21" s="79"/>
      <c r="L21" s="603"/>
      <c r="M21" s="603"/>
      <c r="N21" s="603"/>
      <c r="O21" s="603"/>
      <c r="P21" s="603"/>
      <c r="Q21" s="603"/>
      <c r="R21" s="603"/>
      <c r="S21" s="603"/>
    </row>
    <row r="22" spans="1:20" x14ac:dyDescent="0.3">
      <c r="A22" s="613" t="s">
        <v>96</v>
      </c>
      <c r="B22" s="614">
        <f>IFERROR(B8/B20,0)</f>
        <v>0</v>
      </c>
      <c r="C22" s="614">
        <f>IFERROR(C8/C20,0)</f>
        <v>0</v>
      </c>
      <c r="D22" s="614">
        <f>IFERROR(D8/D20,0)</f>
        <v>0</v>
      </c>
      <c r="E22" s="614">
        <f>IFERROR(E8/E20,0)</f>
        <v>0</v>
      </c>
      <c r="F22" s="614">
        <f>IFERROR(F8/F20,0)</f>
        <v>0</v>
      </c>
      <c r="G22" s="614">
        <f>F22*(1+TAB00!G$32-TAB00!G$33)</f>
        <v>0</v>
      </c>
      <c r="H22" s="614">
        <f>G22*(1+TAB00!H$32-TAB00!H$33)</f>
        <v>0</v>
      </c>
      <c r="I22" s="614">
        <f>H22*(1+TAB00!I$32-TAB00!I$33)</f>
        <v>0</v>
      </c>
      <c r="J22" s="614">
        <f>I22*(1+TAB00!J$32-TAB00!J$33)</f>
        <v>0</v>
      </c>
      <c r="K22" s="79"/>
      <c r="L22" s="615">
        <f t="shared" ref="L22:S22" si="6">IF(AND(ROUND(B22,0)=0,C22&gt;B22),"INF",IF(AND(ROUND(B22,0)=0,ROUND(C22,0)=0),0,(C22-B22)/B22))</f>
        <v>0</v>
      </c>
      <c r="M22" s="615">
        <f t="shared" si="6"/>
        <v>0</v>
      </c>
      <c r="N22" s="615">
        <f t="shared" si="6"/>
        <v>0</v>
      </c>
      <c r="O22" s="615">
        <f t="shared" si="6"/>
        <v>0</v>
      </c>
      <c r="P22" s="615">
        <f t="shared" si="6"/>
        <v>0</v>
      </c>
      <c r="Q22" s="615">
        <f t="shared" si="6"/>
        <v>0</v>
      </c>
      <c r="R22" s="615">
        <f t="shared" si="6"/>
        <v>0</v>
      </c>
      <c r="S22" s="615">
        <f t="shared" si="6"/>
        <v>0</v>
      </c>
    </row>
    <row r="23" spans="1:20" x14ac:dyDescent="0.3">
      <c r="D23" s="273"/>
      <c r="F23" s="273"/>
      <c r="H23" s="273"/>
      <c r="J23" s="273"/>
      <c r="K23" s="79"/>
      <c r="L23" s="603"/>
      <c r="M23" s="603"/>
      <c r="N23" s="603"/>
      <c r="O23" s="603"/>
      <c r="P23" s="603"/>
      <c r="Q23" s="603"/>
      <c r="R23" s="603"/>
      <c r="S23" s="603"/>
    </row>
    <row r="24" spans="1:20" ht="27" x14ac:dyDescent="0.3">
      <c r="A24" s="606" t="s">
        <v>556</v>
      </c>
      <c r="B24" s="607">
        <f>SUM(B25:B34)</f>
        <v>0</v>
      </c>
      <c r="C24" s="607">
        <f>SUM(C25:C34)</f>
        <v>0</v>
      </c>
      <c r="D24" s="607">
        <f>SUM(D25:D34)</f>
        <v>0</v>
      </c>
      <c r="E24" s="607">
        <f>SUM(E25:E34)</f>
        <v>0</v>
      </c>
      <c r="F24" s="607">
        <f>SUM(F25:F34)</f>
        <v>0</v>
      </c>
      <c r="G24" s="616">
        <f>F24*(1+TAB00!G$32-TAB00!G$33)</f>
        <v>0</v>
      </c>
      <c r="H24" s="616">
        <f>G24*(1+TAB00!H$32-TAB00!H$33)</f>
        <v>0</v>
      </c>
      <c r="I24" s="616">
        <f>H24*(1+TAB00!I$32-TAB00!I$33)</f>
        <v>0</v>
      </c>
      <c r="J24" s="616">
        <f>I24*(1+TAB00!J$32-TAB00!J$33)</f>
        <v>0</v>
      </c>
      <c r="K24" s="79"/>
      <c r="L24" s="608">
        <f t="shared" ref="L24:S24" si="7">IF(AND(ROUND(B24,0)=0,C24&gt;B24),"INF",IF(AND(ROUND(B24,0)=0,ROUND(C24,0)=0),0,(C24-B24)/B24))</f>
        <v>0</v>
      </c>
      <c r="M24" s="608">
        <f t="shared" si="7"/>
        <v>0</v>
      </c>
      <c r="N24" s="608">
        <f t="shared" si="7"/>
        <v>0</v>
      </c>
      <c r="O24" s="608">
        <f t="shared" si="7"/>
        <v>0</v>
      </c>
      <c r="P24" s="608">
        <f t="shared" si="7"/>
        <v>0</v>
      </c>
      <c r="Q24" s="608">
        <f t="shared" si="7"/>
        <v>0</v>
      </c>
      <c r="R24" s="608">
        <f t="shared" si="7"/>
        <v>0</v>
      </c>
      <c r="S24" s="608">
        <f t="shared" si="7"/>
        <v>0</v>
      </c>
    </row>
    <row r="25" spans="1:20" x14ac:dyDescent="0.3">
      <c r="A25" s="609" t="s">
        <v>441</v>
      </c>
      <c r="B25" s="391"/>
      <c r="C25" s="391"/>
      <c r="D25" s="391"/>
      <c r="E25" s="391"/>
      <c r="F25" s="391"/>
      <c r="G25" s="610"/>
      <c r="H25" s="610"/>
      <c r="I25" s="610"/>
      <c r="J25" s="610"/>
      <c r="K25" s="79"/>
      <c r="L25" s="155">
        <f t="shared" ref="L25:L34" si="8">IF(AND(ROUND(B25,0)=0,C25&gt;B25),"INF",IF(AND(ROUND(B25,0)=0,ROUND(C25,0)=0),0,(C25-B25)/B25))</f>
        <v>0</v>
      </c>
      <c r="M25" s="155">
        <f t="shared" ref="M25:M34" si="9">IF(AND(ROUND(C25,0)=0,D25&gt;C25),"INF",IF(AND(ROUND(C25,0)=0,ROUND(D25,0)=0),0,(D25-C25)/C25))</f>
        <v>0</v>
      </c>
      <c r="N25" s="155">
        <f t="shared" ref="N25:N34" si="10">IF(AND(ROUND(D25,0)=0,E25&gt;D25),"INF",IF(AND(ROUND(D25,0)=0,ROUND(E25,0)=0),0,(E25-D25)/D25))</f>
        <v>0</v>
      </c>
      <c r="O25" s="155">
        <f t="shared" ref="O25:O34" si="11">IF(AND(ROUND(E25,0)=0,F25&gt;E25),"INF",IF(AND(ROUND(E25,0)=0,ROUND(F25,0)=0),0,(F25-E25)/E25))</f>
        <v>0</v>
      </c>
      <c r="P25" s="610"/>
      <c r="Q25" s="610"/>
      <c r="R25" s="610"/>
      <c r="S25" s="610"/>
    </row>
    <row r="26" spans="1:20" x14ac:dyDescent="0.3">
      <c r="A26" s="609" t="s">
        <v>441</v>
      </c>
      <c r="B26" s="391"/>
      <c r="C26" s="391"/>
      <c r="D26" s="391"/>
      <c r="E26" s="391"/>
      <c r="F26" s="391"/>
      <c r="G26" s="610"/>
      <c r="H26" s="610"/>
      <c r="I26" s="610"/>
      <c r="J26" s="610"/>
      <c r="K26" s="79"/>
      <c r="L26" s="155">
        <f t="shared" si="8"/>
        <v>0</v>
      </c>
      <c r="M26" s="155">
        <f t="shared" si="9"/>
        <v>0</v>
      </c>
      <c r="N26" s="155">
        <f t="shared" si="10"/>
        <v>0</v>
      </c>
      <c r="O26" s="155">
        <f t="shared" si="11"/>
        <v>0</v>
      </c>
      <c r="P26" s="610"/>
      <c r="Q26" s="610"/>
      <c r="R26" s="610"/>
      <c r="S26" s="610"/>
    </row>
    <row r="27" spans="1:20" x14ac:dyDescent="0.3">
      <c r="A27" s="609" t="s">
        <v>441</v>
      </c>
      <c r="B27" s="391"/>
      <c r="C27" s="391"/>
      <c r="D27" s="391"/>
      <c r="E27" s="391"/>
      <c r="F27" s="391"/>
      <c r="G27" s="610"/>
      <c r="H27" s="610"/>
      <c r="I27" s="610"/>
      <c r="J27" s="610"/>
      <c r="K27" s="79"/>
      <c r="L27" s="155">
        <f t="shared" si="8"/>
        <v>0</v>
      </c>
      <c r="M27" s="155">
        <f t="shared" si="9"/>
        <v>0</v>
      </c>
      <c r="N27" s="155">
        <f t="shared" si="10"/>
        <v>0</v>
      </c>
      <c r="O27" s="155">
        <f t="shared" si="11"/>
        <v>0</v>
      </c>
      <c r="P27" s="610"/>
      <c r="Q27" s="610"/>
      <c r="R27" s="610"/>
      <c r="S27" s="610"/>
    </row>
    <row r="28" spans="1:20" x14ac:dyDescent="0.3">
      <c r="A28" s="609" t="s">
        <v>441</v>
      </c>
      <c r="B28" s="391"/>
      <c r="C28" s="391"/>
      <c r="D28" s="391"/>
      <c r="E28" s="391"/>
      <c r="F28" s="391"/>
      <c r="G28" s="610"/>
      <c r="H28" s="610"/>
      <c r="I28" s="610"/>
      <c r="J28" s="610"/>
      <c r="K28" s="79"/>
      <c r="L28" s="155">
        <f t="shared" si="8"/>
        <v>0</v>
      </c>
      <c r="M28" s="155">
        <f t="shared" si="9"/>
        <v>0</v>
      </c>
      <c r="N28" s="155">
        <f t="shared" si="10"/>
        <v>0</v>
      </c>
      <c r="O28" s="155">
        <f t="shared" si="11"/>
        <v>0</v>
      </c>
      <c r="P28" s="610"/>
      <c r="Q28" s="610"/>
      <c r="R28" s="610"/>
      <c r="S28" s="610"/>
    </row>
    <row r="29" spans="1:20" x14ac:dyDescent="0.3">
      <c r="A29" s="609" t="s">
        <v>441</v>
      </c>
      <c r="B29" s="391"/>
      <c r="C29" s="391"/>
      <c r="D29" s="391"/>
      <c r="E29" s="391"/>
      <c r="F29" s="391"/>
      <c r="G29" s="610"/>
      <c r="H29" s="610"/>
      <c r="I29" s="610"/>
      <c r="J29" s="610"/>
      <c r="K29" s="79"/>
      <c r="L29" s="155">
        <f t="shared" si="8"/>
        <v>0</v>
      </c>
      <c r="M29" s="155">
        <f t="shared" si="9"/>
        <v>0</v>
      </c>
      <c r="N29" s="155">
        <f t="shared" si="10"/>
        <v>0</v>
      </c>
      <c r="O29" s="155">
        <f t="shared" si="11"/>
        <v>0</v>
      </c>
      <c r="P29" s="610"/>
      <c r="Q29" s="610"/>
      <c r="R29" s="610"/>
      <c r="S29" s="610"/>
    </row>
    <row r="30" spans="1:20" x14ac:dyDescent="0.3">
      <c r="A30" s="609" t="s">
        <v>441</v>
      </c>
      <c r="B30" s="391"/>
      <c r="C30" s="391"/>
      <c r="D30" s="391"/>
      <c r="E30" s="391"/>
      <c r="F30" s="391"/>
      <c r="G30" s="610"/>
      <c r="H30" s="610"/>
      <c r="I30" s="610"/>
      <c r="J30" s="610"/>
      <c r="K30" s="79"/>
      <c r="L30" s="155">
        <f t="shared" si="8"/>
        <v>0</v>
      </c>
      <c r="M30" s="155">
        <f t="shared" si="9"/>
        <v>0</v>
      </c>
      <c r="N30" s="155">
        <f t="shared" si="10"/>
        <v>0</v>
      </c>
      <c r="O30" s="155">
        <f t="shared" si="11"/>
        <v>0</v>
      </c>
      <c r="P30" s="610"/>
      <c r="Q30" s="610"/>
      <c r="R30" s="610"/>
      <c r="S30" s="610"/>
    </row>
    <row r="31" spans="1:20" x14ac:dyDescent="0.3">
      <c r="A31" s="609" t="s">
        <v>441</v>
      </c>
      <c r="B31" s="391"/>
      <c r="C31" s="391"/>
      <c r="D31" s="391"/>
      <c r="E31" s="391"/>
      <c r="F31" s="391"/>
      <c r="G31" s="610"/>
      <c r="H31" s="610"/>
      <c r="I31" s="610"/>
      <c r="J31" s="610"/>
      <c r="K31" s="79"/>
      <c r="L31" s="155">
        <f t="shared" si="8"/>
        <v>0</v>
      </c>
      <c r="M31" s="155">
        <f t="shared" si="9"/>
        <v>0</v>
      </c>
      <c r="N31" s="155">
        <f t="shared" si="10"/>
        <v>0</v>
      </c>
      <c r="O31" s="155">
        <f t="shared" si="11"/>
        <v>0</v>
      </c>
      <c r="P31" s="610"/>
      <c r="Q31" s="610"/>
      <c r="R31" s="610"/>
      <c r="S31" s="610"/>
    </row>
    <row r="32" spans="1:20" x14ac:dyDescent="0.3">
      <c r="A32" s="609" t="s">
        <v>441</v>
      </c>
      <c r="B32" s="391"/>
      <c r="C32" s="391"/>
      <c r="D32" s="391"/>
      <c r="E32" s="391"/>
      <c r="F32" s="391"/>
      <c r="G32" s="610"/>
      <c r="H32" s="610"/>
      <c r="I32" s="610"/>
      <c r="J32" s="610"/>
      <c r="K32" s="79"/>
      <c r="L32" s="155">
        <f t="shared" si="8"/>
        <v>0</v>
      </c>
      <c r="M32" s="155">
        <f t="shared" si="9"/>
        <v>0</v>
      </c>
      <c r="N32" s="155">
        <f t="shared" si="10"/>
        <v>0</v>
      </c>
      <c r="O32" s="155">
        <f t="shared" si="11"/>
        <v>0</v>
      </c>
      <c r="P32" s="610"/>
      <c r="Q32" s="610"/>
      <c r="R32" s="610"/>
      <c r="S32" s="610"/>
    </row>
    <row r="33" spans="1:20" x14ac:dyDescent="0.3">
      <c r="A33" s="609" t="s">
        <v>441</v>
      </c>
      <c r="B33" s="391"/>
      <c r="C33" s="391"/>
      <c r="D33" s="391"/>
      <c r="E33" s="391"/>
      <c r="F33" s="391"/>
      <c r="G33" s="610"/>
      <c r="H33" s="610"/>
      <c r="I33" s="610"/>
      <c r="J33" s="610"/>
      <c r="K33" s="79"/>
      <c r="L33" s="155">
        <f t="shared" si="8"/>
        <v>0</v>
      </c>
      <c r="M33" s="155">
        <f t="shared" si="9"/>
        <v>0</v>
      </c>
      <c r="N33" s="155">
        <f t="shared" si="10"/>
        <v>0</v>
      </c>
      <c r="O33" s="155">
        <f t="shared" si="11"/>
        <v>0</v>
      </c>
      <c r="P33" s="610"/>
      <c r="Q33" s="610"/>
      <c r="R33" s="610"/>
      <c r="S33" s="610"/>
    </row>
    <row r="34" spans="1:20" x14ac:dyDescent="0.3">
      <c r="A34" s="609" t="s">
        <v>441</v>
      </c>
      <c r="B34" s="391"/>
      <c r="C34" s="391"/>
      <c r="D34" s="391"/>
      <c r="E34" s="391"/>
      <c r="F34" s="391"/>
      <c r="G34" s="610"/>
      <c r="H34" s="610"/>
      <c r="I34" s="610"/>
      <c r="J34" s="610"/>
      <c r="K34" s="79"/>
      <c r="L34" s="155">
        <f t="shared" si="8"/>
        <v>0</v>
      </c>
      <c r="M34" s="155">
        <f t="shared" si="9"/>
        <v>0</v>
      </c>
      <c r="N34" s="155">
        <f t="shared" si="10"/>
        <v>0</v>
      </c>
      <c r="O34" s="155">
        <f t="shared" si="11"/>
        <v>0</v>
      </c>
      <c r="P34" s="610"/>
      <c r="Q34" s="610"/>
      <c r="R34" s="610"/>
      <c r="S34" s="610"/>
    </row>
    <row r="35" spans="1:20" x14ac:dyDescent="0.3">
      <c r="A35" s="374"/>
      <c r="D35" s="273"/>
      <c r="F35" s="273"/>
      <c r="H35" s="273"/>
      <c r="J35" s="273"/>
      <c r="K35" s="79"/>
      <c r="L35" s="603"/>
      <c r="M35" s="603"/>
      <c r="N35" s="603"/>
      <c r="O35" s="603"/>
      <c r="P35" s="603"/>
      <c r="Q35" s="603"/>
      <c r="R35" s="603"/>
      <c r="S35" s="603"/>
    </row>
    <row r="36" spans="1:20" x14ac:dyDescent="0.3">
      <c r="A36" s="617" t="s">
        <v>509</v>
      </c>
      <c r="B36" s="391"/>
      <c r="C36" s="391"/>
      <c r="D36" s="391"/>
      <c r="E36" s="391"/>
      <c r="F36" s="391"/>
      <c r="G36" s="273">
        <f>F36*(1+TAB00!G$32)</f>
        <v>0</v>
      </c>
      <c r="H36" s="273">
        <f>G36*(1+TAB00!H$32)</f>
        <v>0</v>
      </c>
      <c r="I36" s="273">
        <f>H36*(1+TAB00!I$32)</f>
        <v>0</v>
      </c>
      <c r="J36" s="273">
        <f>I36*(1+TAB00!J$32)</f>
        <v>0</v>
      </c>
      <c r="K36" s="79"/>
      <c r="L36" s="155">
        <f t="shared" ref="L36:S36" si="12">IF(AND(ROUND(B36,0)=0,C36&gt;B36),"INF",IF(AND(ROUND(B36,0)=0,ROUND(C36,0)=0),0,(C36-B36)/B36))</f>
        <v>0</v>
      </c>
      <c r="M36" s="155">
        <f t="shared" si="12"/>
        <v>0</v>
      </c>
      <c r="N36" s="155">
        <f t="shared" si="12"/>
        <v>0</v>
      </c>
      <c r="O36" s="155">
        <f t="shared" si="12"/>
        <v>0</v>
      </c>
      <c r="P36" s="155">
        <f t="shared" si="12"/>
        <v>0</v>
      </c>
      <c r="Q36" s="155">
        <f t="shared" si="12"/>
        <v>0</v>
      </c>
      <c r="R36" s="155">
        <f t="shared" si="12"/>
        <v>0</v>
      </c>
      <c r="S36" s="155">
        <f t="shared" si="12"/>
        <v>0</v>
      </c>
    </row>
    <row r="37" spans="1:20" x14ac:dyDescent="0.3">
      <c r="A37" s="618"/>
      <c r="B37" s="618"/>
      <c r="D37" s="273"/>
      <c r="F37" s="273"/>
      <c r="H37" s="273"/>
      <c r="J37" s="273"/>
      <c r="K37" s="79"/>
      <c r="L37" s="603"/>
      <c r="M37" s="603"/>
      <c r="N37" s="603"/>
      <c r="O37" s="603"/>
      <c r="Q37" s="79"/>
    </row>
    <row r="38" spans="1:20" x14ac:dyDescent="0.3">
      <c r="A38" s="619" t="s">
        <v>53</v>
      </c>
      <c r="B38" s="620">
        <f t="shared" ref="B38:J38" si="13">SUM(B8,B24,B36)</f>
        <v>0</v>
      </c>
      <c r="C38" s="620">
        <f t="shared" si="13"/>
        <v>0</v>
      </c>
      <c r="D38" s="620">
        <f t="shared" si="13"/>
        <v>0</v>
      </c>
      <c r="E38" s="620">
        <f t="shared" si="13"/>
        <v>0</v>
      </c>
      <c r="F38" s="620">
        <f t="shared" si="13"/>
        <v>0</v>
      </c>
      <c r="G38" s="620">
        <f t="shared" si="13"/>
        <v>0</v>
      </c>
      <c r="H38" s="620">
        <f t="shared" si="13"/>
        <v>0</v>
      </c>
      <c r="I38" s="620">
        <f t="shared" si="13"/>
        <v>0</v>
      </c>
      <c r="J38" s="620">
        <f t="shared" si="13"/>
        <v>0</v>
      </c>
      <c r="K38" s="79"/>
      <c r="L38" s="276">
        <f t="shared" ref="L38:S38" si="14">IF(AND(ROUND(B38,0)=0,C38&gt;B38),"INF",IF(AND(ROUND(B38,0)=0,ROUND(C38,0)=0),0,(C38-B38)/B38))</f>
        <v>0</v>
      </c>
      <c r="M38" s="276">
        <f t="shared" si="14"/>
        <v>0</v>
      </c>
      <c r="N38" s="276">
        <f t="shared" si="14"/>
        <v>0</v>
      </c>
      <c r="O38" s="276">
        <f t="shared" si="14"/>
        <v>0</v>
      </c>
      <c r="P38" s="276">
        <f t="shared" si="14"/>
        <v>0</v>
      </c>
      <c r="Q38" s="276">
        <f t="shared" si="14"/>
        <v>0</v>
      </c>
      <c r="R38" s="276">
        <f t="shared" si="14"/>
        <v>0</v>
      </c>
      <c r="S38" s="276">
        <f t="shared" si="14"/>
        <v>0</v>
      </c>
    </row>
    <row r="39" spans="1:20" x14ac:dyDescent="0.3">
      <c r="A39" s="401"/>
      <c r="B39" s="618"/>
    </row>
    <row r="40" spans="1:20" ht="12" customHeight="1" x14ac:dyDescent="0.3">
      <c r="A40" s="733" t="str">
        <f>IF(COUNTIF(B22:C22,"&lt;&gt;0")+COUNTIF(D22,"&lt;&gt;0")+COUNTIF(E22,"&lt;&gt;0")+COUNTIF(F22,"&lt;&gt;0")+COUNTIF(G22,"&lt;&gt;0")+COUNTIF(H22,"&lt;&gt;0")+COUNTIF(I22,"&lt;&gt;0")+COUNTIF(J22,"&lt;&gt;0")+COUNTIF(B24:C24,"&lt;&gt;0")+COUNTIF(D24,"&lt;&gt;0")+COUNTIF(E24,"&lt;&gt;0")+COUNTIF(F24,"&lt;&gt;0")+COUNTIF(G24,"&lt;&gt;0")+COUNTIF(H24,"&lt;&gt;0")+COUNTIF(I24,"&lt;&gt;0")+COUNTIF(J24,"&lt;&gt;0")&lt;18,'TAB C'!B18,"")</f>
        <v>C.4.3.a. Le GRD doit compléter l'intégralité des champs prévus à cet effet dans le détail des coûts OSP (en ce compris les données relatives aux volumes)</v>
      </c>
      <c r="B40" s="733"/>
      <c r="C40" s="733"/>
      <c r="D40" s="733"/>
      <c r="E40" s="733"/>
      <c r="F40" s="733"/>
      <c r="G40" s="733"/>
      <c r="H40" s="733"/>
      <c r="I40" s="733"/>
      <c r="J40" s="733"/>
      <c r="K40" s="733"/>
      <c r="L40" s="733"/>
    </row>
    <row r="41" spans="1:20" x14ac:dyDescent="0.3">
      <c r="A41" s="733" t="str">
        <f>IF(ABS(SUM(B36,B24,B8)-SUM('TAB3'!E12:G12))&gt;100,'TAB C'!B19,"")</f>
        <v/>
      </c>
      <c r="B41" s="733"/>
      <c r="C41" s="733"/>
      <c r="D41" s="733"/>
      <c r="E41" s="733"/>
      <c r="F41" s="733"/>
      <c r="G41" s="733"/>
      <c r="H41" s="733"/>
      <c r="I41" s="733"/>
      <c r="J41" s="733"/>
      <c r="K41" s="733"/>
      <c r="L41" s="733"/>
    </row>
    <row r="42" spans="1:20" x14ac:dyDescent="0.3">
      <c r="A42" s="401"/>
    </row>
    <row r="43" spans="1:20" ht="14.25" thickBot="1" x14ac:dyDescent="0.35">
      <c r="A43" s="621"/>
      <c r="B43" s="136"/>
      <c r="C43" s="136"/>
      <c r="D43" s="78"/>
      <c r="E43" s="78"/>
      <c r="F43" s="78"/>
      <c r="G43" s="78"/>
      <c r="H43" s="78"/>
      <c r="I43" s="78"/>
      <c r="J43" s="78"/>
      <c r="K43" s="78"/>
      <c r="L43" s="136"/>
      <c r="M43" s="78"/>
      <c r="N43" s="78"/>
      <c r="O43" s="78"/>
      <c r="P43" s="78"/>
      <c r="Q43" s="78"/>
      <c r="R43" s="78"/>
      <c r="S43" s="78"/>
      <c r="T43" s="78"/>
    </row>
    <row r="44" spans="1:20" s="6" customFormat="1" ht="12.6" customHeight="1" thickBot="1" x14ac:dyDescent="0.35">
      <c r="A44" s="622" t="s">
        <v>109</v>
      </c>
      <c r="B44" s="741" t="s">
        <v>501</v>
      </c>
      <c r="C44" s="742"/>
      <c r="D44" s="742"/>
      <c r="E44" s="742"/>
      <c r="F44" s="742"/>
      <c r="G44" s="742"/>
      <c r="H44" s="742"/>
      <c r="I44" s="742"/>
      <c r="J44" s="742"/>
      <c r="K44" s="742"/>
      <c r="L44" s="742"/>
      <c r="M44" s="742"/>
      <c r="N44" s="742"/>
      <c r="O44" s="742"/>
      <c r="P44" s="742"/>
      <c r="Q44" s="742"/>
      <c r="R44" s="742"/>
      <c r="S44" s="742"/>
      <c r="T44" s="743"/>
    </row>
    <row r="45" spans="1:20" s="6" customFormat="1" ht="214.9" customHeight="1" thickBot="1" x14ac:dyDescent="0.35">
      <c r="A45" s="126" t="s">
        <v>517</v>
      </c>
      <c r="B45" s="739"/>
      <c r="C45" s="740"/>
      <c r="D45" s="740"/>
      <c r="E45" s="740"/>
      <c r="F45" s="740"/>
      <c r="G45" s="740"/>
      <c r="H45" s="740"/>
      <c r="I45" s="740"/>
      <c r="J45" s="740"/>
      <c r="K45" s="740"/>
      <c r="L45" s="740"/>
      <c r="M45" s="740"/>
      <c r="N45" s="740"/>
      <c r="O45" s="740"/>
      <c r="P45" s="740"/>
      <c r="Q45" s="740"/>
      <c r="R45" s="740"/>
      <c r="S45" s="740"/>
      <c r="T45" s="740"/>
    </row>
    <row r="46" spans="1:20" s="6" customFormat="1" ht="214.9" customHeight="1" thickBot="1" x14ac:dyDescent="0.35">
      <c r="A46" s="126" t="s">
        <v>518</v>
      </c>
      <c r="B46" s="739"/>
      <c r="C46" s="740"/>
      <c r="D46" s="740"/>
      <c r="E46" s="740"/>
      <c r="F46" s="740"/>
      <c r="G46" s="740"/>
      <c r="H46" s="740"/>
      <c r="I46" s="740"/>
      <c r="J46" s="740"/>
      <c r="K46" s="740"/>
      <c r="L46" s="740"/>
      <c r="M46" s="740"/>
      <c r="N46" s="740"/>
      <c r="O46" s="740"/>
      <c r="P46" s="740"/>
      <c r="Q46" s="740"/>
      <c r="R46" s="740"/>
      <c r="S46" s="740"/>
      <c r="T46" s="740"/>
    </row>
    <row r="47" spans="1:20" s="6" customFormat="1" ht="214.9" customHeight="1" thickBot="1" x14ac:dyDescent="0.35">
      <c r="A47" s="126" t="s">
        <v>519</v>
      </c>
      <c r="B47" s="739"/>
      <c r="C47" s="740"/>
      <c r="D47" s="740"/>
      <c r="E47" s="740"/>
      <c r="F47" s="740"/>
      <c r="G47" s="740"/>
      <c r="H47" s="740"/>
      <c r="I47" s="740"/>
      <c r="J47" s="740"/>
      <c r="K47" s="740"/>
      <c r="L47" s="740"/>
      <c r="M47" s="740"/>
      <c r="N47" s="740"/>
      <c r="O47" s="740"/>
      <c r="P47" s="740"/>
      <c r="Q47" s="740"/>
      <c r="R47" s="740"/>
      <c r="S47" s="740"/>
      <c r="T47" s="740"/>
    </row>
    <row r="48" spans="1:20" s="6" customFormat="1" ht="214.9" customHeight="1" thickBot="1" x14ac:dyDescent="0.35">
      <c r="A48" s="126" t="s">
        <v>520</v>
      </c>
      <c r="B48" s="739"/>
      <c r="C48" s="740"/>
      <c r="D48" s="740"/>
      <c r="E48" s="740"/>
      <c r="F48" s="740"/>
      <c r="G48" s="740"/>
      <c r="H48" s="740"/>
      <c r="I48" s="740"/>
      <c r="J48" s="740"/>
      <c r="K48" s="740"/>
      <c r="L48" s="740"/>
      <c r="M48" s="740"/>
      <c r="N48" s="740"/>
      <c r="O48" s="740"/>
      <c r="P48" s="740"/>
      <c r="Q48" s="740"/>
      <c r="R48" s="740"/>
      <c r="S48" s="740"/>
      <c r="T48" s="740"/>
    </row>
  </sheetData>
  <mergeCells count="8">
    <mergeCell ref="L6:S6"/>
    <mergeCell ref="B47:T47"/>
    <mergeCell ref="B48:T48"/>
    <mergeCell ref="A40:L40"/>
    <mergeCell ref="A41:L41"/>
    <mergeCell ref="B44:T44"/>
    <mergeCell ref="B45:T45"/>
    <mergeCell ref="B46:T46"/>
  </mergeCells>
  <conditionalFormatting sqref="A10:A18 B9:J18 P9:S18 B25:J34 P25:S34">
    <cfRule type="containsText" dxfId="1860" priority="93" operator="containsText" text="ntitulé">
      <formula>NOT(ISERROR(SEARCH("ntitulé",A9)))</formula>
    </cfRule>
    <cfRule type="containsBlanks" dxfId="1859" priority="94">
      <formula>LEN(TRIM(A9))=0</formula>
    </cfRule>
  </conditionalFormatting>
  <conditionalFormatting sqref="A10:A18 B9:J18 P9:S18 B25:J34 P25:S34">
    <cfRule type="containsText" dxfId="1858" priority="92" operator="containsText" text="libre">
      <formula>NOT(ISERROR(SEARCH("libre",A9)))</formula>
    </cfRule>
  </conditionalFormatting>
  <conditionalFormatting sqref="A9:A18">
    <cfRule type="containsText" dxfId="1857" priority="90" operator="containsText" text="ntitulé">
      <formula>NOT(ISERROR(SEARCH("ntitulé",A9)))</formula>
    </cfRule>
    <cfRule type="containsBlanks" dxfId="1856" priority="91">
      <formula>LEN(TRIM(A9))=0</formula>
    </cfRule>
  </conditionalFormatting>
  <conditionalFormatting sqref="A9:A18">
    <cfRule type="containsText" dxfId="1855" priority="89" operator="containsText" text="libre">
      <formula>NOT(ISERROR(SEARCH("libre",A9)))</formula>
    </cfRule>
  </conditionalFormatting>
  <conditionalFormatting sqref="A25:A34">
    <cfRule type="containsText" dxfId="1854" priority="87" operator="containsText" text="ntitulé">
      <formula>NOT(ISERROR(SEARCH("ntitulé",A25)))</formula>
    </cfRule>
    <cfRule type="containsBlanks" dxfId="1853" priority="88">
      <formula>LEN(TRIM(A25))=0</formula>
    </cfRule>
  </conditionalFormatting>
  <conditionalFormatting sqref="A25:A34">
    <cfRule type="containsText" dxfId="1852" priority="86" operator="containsText" text="libre">
      <formula>NOT(ISERROR(SEARCH("libre",A25)))</formula>
    </cfRule>
  </conditionalFormatting>
  <conditionalFormatting sqref="A25:A34">
    <cfRule type="containsText" dxfId="1851" priority="84" operator="containsText" text="ntitulé">
      <formula>NOT(ISERROR(SEARCH("ntitulé",A25)))</formula>
    </cfRule>
    <cfRule type="containsBlanks" dxfId="1850" priority="85">
      <formula>LEN(TRIM(A25))=0</formula>
    </cfRule>
  </conditionalFormatting>
  <conditionalFormatting sqref="A25:A34">
    <cfRule type="containsText" dxfId="1849" priority="83" operator="containsText" text="libre">
      <formula>NOT(ISERROR(SEARCH("libre",A25)))</formula>
    </cfRule>
  </conditionalFormatting>
  <conditionalFormatting sqref="B20">
    <cfRule type="containsText" dxfId="1848" priority="81" operator="containsText" text="ntitulé">
      <formula>NOT(ISERROR(SEARCH("ntitulé",B20)))</formula>
    </cfRule>
    <cfRule type="containsBlanks" dxfId="1847" priority="82">
      <formula>LEN(TRIM(B20))=0</formula>
    </cfRule>
  </conditionalFormatting>
  <conditionalFormatting sqref="B20">
    <cfRule type="containsText" dxfId="1846" priority="80" operator="containsText" text="libre">
      <formula>NOT(ISERROR(SEARCH("libre",B20)))</formula>
    </cfRule>
  </conditionalFormatting>
  <conditionalFormatting sqref="I20">
    <cfRule type="containsText" dxfId="1845" priority="18" operator="containsText" text="ntitulé">
      <formula>NOT(ISERROR(SEARCH("ntitulé",I20)))</formula>
    </cfRule>
    <cfRule type="containsBlanks" dxfId="1844" priority="19">
      <formula>LEN(TRIM(I20))=0</formula>
    </cfRule>
  </conditionalFormatting>
  <conditionalFormatting sqref="I20">
    <cfRule type="containsText" dxfId="1843" priority="17" operator="containsText" text="libre">
      <formula>NOT(ISERROR(SEARCH("libre",I20)))</formula>
    </cfRule>
  </conditionalFormatting>
  <conditionalFormatting sqref="B36">
    <cfRule type="containsText" dxfId="1842" priority="75" operator="containsText" text="ntitulé">
      <formula>NOT(ISERROR(SEARCH("ntitulé",B36)))</formula>
    </cfRule>
    <cfRule type="containsBlanks" dxfId="1841" priority="76">
      <formula>LEN(TRIM(B36))=0</formula>
    </cfRule>
  </conditionalFormatting>
  <conditionalFormatting sqref="B36">
    <cfRule type="containsText" dxfId="1840" priority="74" operator="containsText" text="libre">
      <formula>NOT(ISERROR(SEARCH("libre",B36)))</formula>
    </cfRule>
  </conditionalFormatting>
  <conditionalFormatting sqref="C20">
    <cfRule type="containsText" dxfId="1839" priority="72" operator="containsText" text="ntitulé">
      <formula>NOT(ISERROR(SEARCH("ntitulé",C20)))</formula>
    </cfRule>
    <cfRule type="containsBlanks" dxfId="1838" priority="73">
      <formula>LEN(TRIM(C20))=0</formula>
    </cfRule>
  </conditionalFormatting>
  <conditionalFormatting sqref="C20">
    <cfRule type="containsText" dxfId="1837" priority="71" operator="containsText" text="libre">
      <formula>NOT(ISERROR(SEARCH("libre",C20)))</formula>
    </cfRule>
  </conditionalFormatting>
  <conditionalFormatting sqref="C36">
    <cfRule type="containsText" dxfId="1836" priority="66" operator="containsText" text="ntitulé">
      <formula>NOT(ISERROR(SEARCH("ntitulé",C36)))</formula>
    </cfRule>
    <cfRule type="containsBlanks" dxfId="1835" priority="67">
      <formula>LEN(TRIM(C36))=0</formula>
    </cfRule>
  </conditionalFormatting>
  <conditionalFormatting sqref="C36">
    <cfRule type="containsText" dxfId="1834" priority="65" operator="containsText" text="libre">
      <formula>NOT(ISERROR(SEARCH("libre",C36)))</formula>
    </cfRule>
  </conditionalFormatting>
  <conditionalFormatting sqref="D20">
    <cfRule type="containsText" dxfId="1833" priority="63" operator="containsText" text="ntitulé">
      <formula>NOT(ISERROR(SEARCH("ntitulé",D20)))</formula>
    </cfRule>
    <cfRule type="containsBlanks" dxfId="1832" priority="64">
      <formula>LEN(TRIM(D20))=0</formula>
    </cfRule>
  </conditionalFormatting>
  <conditionalFormatting sqref="D20">
    <cfRule type="containsText" dxfId="1831" priority="62" operator="containsText" text="libre">
      <formula>NOT(ISERROR(SEARCH("libre",D20)))</formula>
    </cfRule>
  </conditionalFormatting>
  <conditionalFormatting sqref="D36">
    <cfRule type="containsText" dxfId="1830" priority="57" operator="containsText" text="ntitulé">
      <formula>NOT(ISERROR(SEARCH("ntitulé",D36)))</formula>
    </cfRule>
    <cfRule type="containsBlanks" dxfId="1829" priority="58">
      <formula>LEN(TRIM(D36))=0</formula>
    </cfRule>
  </conditionalFormatting>
  <conditionalFormatting sqref="D36">
    <cfRule type="containsText" dxfId="1828" priority="56" operator="containsText" text="libre">
      <formula>NOT(ISERROR(SEARCH("libre",D36)))</formula>
    </cfRule>
  </conditionalFormatting>
  <conditionalFormatting sqref="E20">
    <cfRule type="containsText" dxfId="1827" priority="54" operator="containsText" text="ntitulé">
      <formula>NOT(ISERROR(SEARCH("ntitulé",E20)))</formula>
    </cfRule>
    <cfRule type="containsBlanks" dxfId="1826" priority="55">
      <formula>LEN(TRIM(E20))=0</formula>
    </cfRule>
  </conditionalFormatting>
  <conditionalFormatting sqref="E20">
    <cfRule type="containsText" dxfId="1825" priority="53" operator="containsText" text="libre">
      <formula>NOT(ISERROR(SEARCH("libre",E20)))</formula>
    </cfRule>
  </conditionalFormatting>
  <conditionalFormatting sqref="E36">
    <cfRule type="containsText" dxfId="1824" priority="48" operator="containsText" text="ntitulé">
      <formula>NOT(ISERROR(SEARCH("ntitulé",E36)))</formula>
    </cfRule>
    <cfRule type="containsBlanks" dxfId="1823" priority="49">
      <formula>LEN(TRIM(E36))=0</formula>
    </cfRule>
  </conditionalFormatting>
  <conditionalFormatting sqref="E36">
    <cfRule type="containsText" dxfId="1822" priority="47" operator="containsText" text="libre">
      <formula>NOT(ISERROR(SEARCH("libre",E36)))</formula>
    </cfRule>
  </conditionalFormatting>
  <conditionalFormatting sqref="F20">
    <cfRule type="containsText" dxfId="1821" priority="45" operator="containsText" text="ntitulé">
      <formula>NOT(ISERROR(SEARCH("ntitulé",F20)))</formula>
    </cfRule>
    <cfRule type="containsBlanks" dxfId="1820" priority="46">
      <formula>LEN(TRIM(F20))=0</formula>
    </cfRule>
  </conditionalFormatting>
  <conditionalFormatting sqref="F20">
    <cfRule type="containsText" dxfId="1819" priority="44" operator="containsText" text="libre">
      <formula>NOT(ISERROR(SEARCH("libre",F20)))</formula>
    </cfRule>
  </conditionalFormatting>
  <conditionalFormatting sqref="F36">
    <cfRule type="containsText" dxfId="1818" priority="39" operator="containsText" text="ntitulé">
      <formula>NOT(ISERROR(SEARCH("ntitulé",F36)))</formula>
    </cfRule>
    <cfRule type="containsBlanks" dxfId="1817" priority="40">
      <formula>LEN(TRIM(F36))=0</formula>
    </cfRule>
  </conditionalFormatting>
  <conditionalFormatting sqref="F36">
    <cfRule type="containsText" dxfId="1816" priority="38" operator="containsText" text="libre">
      <formula>NOT(ISERROR(SEARCH("libre",F36)))</formula>
    </cfRule>
  </conditionalFormatting>
  <conditionalFormatting sqref="G20">
    <cfRule type="containsText" dxfId="1815" priority="36" operator="containsText" text="ntitulé">
      <formula>NOT(ISERROR(SEARCH("ntitulé",G20)))</formula>
    </cfRule>
    <cfRule type="containsBlanks" dxfId="1814" priority="37">
      <formula>LEN(TRIM(G20))=0</formula>
    </cfRule>
  </conditionalFormatting>
  <conditionalFormatting sqref="G20">
    <cfRule type="containsText" dxfId="1813" priority="35" operator="containsText" text="libre">
      <formula>NOT(ISERROR(SEARCH("libre",G20)))</formula>
    </cfRule>
  </conditionalFormatting>
  <conditionalFormatting sqref="H20">
    <cfRule type="containsText" dxfId="1812" priority="27" operator="containsText" text="ntitulé">
      <formula>NOT(ISERROR(SEARCH("ntitulé",H20)))</formula>
    </cfRule>
    <cfRule type="containsBlanks" dxfId="1811" priority="28">
      <formula>LEN(TRIM(H20))=0</formula>
    </cfRule>
  </conditionalFormatting>
  <conditionalFormatting sqref="H20">
    <cfRule type="containsText" dxfId="1810" priority="26" operator="containsText" text="libre">
      <formula>NOT(ISERROR(SEARCH("libre",H20)))</formula>
    </cfRule>
  </conditionalFormatting>
  <conditionalFormatting sqref="J20">
    <cfRule type="containsText" dxfId="1809" priority="9" operator="containsText" text="ntitulé">
      <formula>NOT(ISERROR(SEARCH("ntitulé",J20)))</formula>
    </cfRule>
    <cfRule type="containsBlanks" dxfId="1808" priority="10">
      <formula>LEN(TRIM(J20))=0</formula>
    </cfRule>
  </conditionalFormatting>
  <conditionalFormatting sqref="J20">
    <cfRule type="containsText" dxfId="1807" priority="8" operator="containsText" text="libre">
      <formula>NOT(ISERROR(SEARCH("libre",J20)))</formula>
    </cfRule>
  </conditionalFormatting>
  <conditionalFormatting sqref="B45:T48">
    <cfRule type="containsBlanks" dxfId="1806" priority="1">
      <formula>LEN(TRIM(B45))=0</formula>
    </cfRule>
  </conditionalFormatting>
  <hyperlinks>
    <hyperlink ref="A1" location="TAB00!A1" display="Retour page de garde"/>
    <hyperlink ref="A2" location="'TAB4'!A1" display="Retour TAB4"/>
  </hyperlinks>
  <pageMargins left="0.7" right="0.7" top="0.75" bottom="0.75" header="0.3" footer="0.3"/>
  <pageSetup paperSize="9" scale="66" fitToHeight="0" orientation="landscape" r:id="rId1"/>
  <rowBreaks count="1" manualBreakCount="1">
    <brk id="43" max="1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topLeftCell="A67" zoomScale="80" zoomScaleNormal="80" workbookViewId="0">
      <selection activeCell="E5" sqref="E5"/>
    </sheetView>
  </sheetViews>
  <sheetFormatPr baseColWidth="10" defaultColWidth="9.1640625" defaultRowHeight="13.5" x14ac:dyDescent="0.3"/>
  <cols>
    <col min="1" max="1" width="32.5" style="79" customWidth="1"/>
    <col min="2" max="3" width="15.6640625" style="273" customWidth="1"/>
    <col min="4" max="4" width="15.6640625" style="603" customWidth="1"/>
    <col min="5" max="5" width="15.6640625" style="273" customWidth="1"/>
    <col min="6" max="6" width="15.6640625" style="603" customWidth="1"/>
    <col min="7" max="7" width="15.6640625" style="273" customWidth="1"/>
    <col min="8" max="8" width="15.6640625" style="603" customWidth="1"/>
    <col min="9" max="9" width="15.6640625" style="273" customWidth="1"/>
    <col min="10" max="10" width="15.6640625" style="603" customWidth="1"/>
    <col min="11" max="11" width="1" style="79" customWidth="1"/>
    <col min="12" max="12" width="8.5" style="273" customWidth="1"/>
    <col min="13" max="13" width="8.5" style="79" customWidth="1"/>
    <col min="14" max="14" width="8.5" style="273" customWidth="1"/>
    <col min="15" max="15" width="8.5" style="79" customWidth="1"/>
    <col min="16" max="16" width="8.5" style="273" customWidth="1"/>
    <col min="17" max="18" width="8.5" style="79" customWidth="1"/>
    <col min="19" max="16384" width="9.1640625" style="79"/>
  </cols>
  <sheetData>
    <row r="1" spans="1:19" ht="15" x14ac:dyDescent="0.3">
      <c r="A1" s="602" t="s">
        <v>131</v>
      </c>
      <c r="B1" s="79"/>
      <c r="C1" s="79"/>
      <c r="D1" s="79"/>
      <c r="E1" s="603"/>
      <c r="F1" s="79"/>
      <c r="G1" s="603"/>
      <c r="H1" s="79"/>
      <c r="I1" s="603"/>
      <c r="J1" s="79"/>
      <c r="L1" s="79"/>
      <c r="N1" s="79"/>
      <c r="P1" s="79"/>
    </row>
    <row r="2" spans="1:19" ht="15" x14ac:dyDescent="0.3">
      <c r="A2" s="602" t="s">
        <v>330</v>
      </c>
      <c r="B2" s="79"/>
      <c r="C2" s="79"/>
      <c r="D2" s="79"/>
      <c r="E2" s="603"/>
      <c r="F2" s="79"/>
      <c r="G2" s="603"/>
      <c r="H2" s="79"/>
      <c r="I2" s="603"/>
      <c r="J2" s="79"/>
      <c r="L2" s="79"/>
      <c r="N2" s="79"/>
      <c r="P2" s="79"/>
    </row>
    <row r="3" spans="1:19" ht="21" x14ac:dyDescent="0.3">
      <c r="A3" s="604" t="str">
        <f>TAB00!B59&amp;" : "&amp;TAB00!C59</f>
        <v>TAB4.4 : Charges nettes liées à la gestion des MOZA et EOC</v>
      </c>
      <c r="B3" s="605"/>
      <c r="C3" s="605"/>
      <c r="D3" s="605"/>
      <c r="E3" s="605"/>
      <c r="F3" s="605"/>
      <c r="G3" s="605"/>
      <c r="H3" s="605"/>
      <c r="I3" s="605"/>
      <c r="J3" s="605"/>
      <c r="K3" s="605"/>
      <c r="L3" s="605"/>
      <c r="M3" s="605"/>
      <c r="N3" s="605"/>
      <c r="O3" s="605"/>
      <c r="P3" s="605"/>
      <c r="Q3" s="605"/>
      <c r="R3" s="605"/>
      <c r="S3" s="605"/>
    </row>
    <row r="5" spans="1:19" x14ac:dyDescent="0.3">
      <c r="A5" s="663"/>
      <c r="B5" s="663"/>
      <c r="C5" s="663"/>
      <c r="D5" s="663"/>
      <c r="E5" s="663"/>
      <c r="F5" s="663"/>
      <c r="G5" s="663"/>
      <c r="H5" s="663"/>
      <c r="I5" s="663"/>
      <c r="J5" s="663"/>
      <c r="K5" s="663"/>
      <c r="L5" s="663"/>
      <c r="M5" s="663"/>
      <c r="N5" s="663"/>
    </row>
    <row r="7" spans="1:19" x14ac:dyDescent="0.3">
      <c r="K7" s="273"/>
      <c r="L7" s="731" t="s">
        <v>845</v>
      </c>
      <c r="M7" s="731"/>
      <c r="N7" s="731"/>
      <c r="O7" s="731"/>
      <c r="P7" s="731"/>
      <c r="Q7" s="731"/>
      <c r="R7" s="731"/>
      <c r="S7" s="732"/>
    </row>
    <row r="8" spans="1:19" ht="27" x14ac:dyDescent="0.3">
      <c r="B8" s="577" t="s">
        <v>92</v>
      </c>
      <c r="C8" s="596" t="s">
        <v>112</v>
      </c>
      <c r="D8" s="596" t="s">
        <v>279</v>
      </c>
      <c r="E8" s="596" t="s">
        <v>297</v>
      </c>
      <c r="F8" s="596" t="s">
        <v>278</v>
      </c>
      <c r="G8" s="596" t="s">
        <v>274</v>
      </c>
      <c r="H8" s="596" t="s">
        <v>275</v>
      </c>
      <c r="I8" s="596" t="s">
        <v>276</v>
      </c>
      <c r="J8" s="596" t="s">
        <v>277</v>
      </c>
      <c r="K8" s="273"/>
      <c r="L8" s="595" t="s">
        <v>846</v>
      </c>
      <c r="M8" s="595" t="s">
        <v>847</v>
      </c>
      <c r="N8" s="595" t="s">
        <v>848</v>
      </c>
      <c r="O8" s="595" t="s">
        <v>849</v>
      </c>
      <c r="P8" s="595" t="s">
        <v>850</v>
      </c>
      <c r="Q8" s="595" t="s">
        <v>851</v>
      </c>
      <c r="R8" s="595" t="s">
        <v>852</v>
      </c>
      <c r="S8" s="595" t="s">
        <v>853</v>
      </c>
    </row>
    <row r="9" spans="1:19" ht="40.5" x14ac:dyDescent="0.3">
      <c r="A9" s="606" t="s">
        <v>555</v>
      </c>
      <c r="B9" s="607">
        <f>SUM(B10:B19)</f>
        <v>0</v>
      </c>
      <c r="C9" s="607">
        <f>SUM(C10:C19)</f>
        <v>0</v>
      </c>
      <c r="D9" s="607">
        <f>SUM(D10:D19)</f>
        <v>0</v>
      </c>
      <c r="E9" s="607">
        <f>SUM(E10:E19)</f>
        <v>0</v>
      </c>
      <c r="F9" s="607">
        <f>SUM(F10:F19)</f>
        <v>0</v>
      </c>
      <c r="G9" s="607">
        <f>G23*G21</f>
        <v>0</v>
      </c>
      <c r="H9" s="607">
        <f>H23*H21</f>
        <v>0</v>
      </c>
      <c r="I9" s="607">
        <f>I23*I21</f>
        <v>0</v>
      </c>
      <c r="J9" s="607">
        <f>J23*J21</f>
        <v>0</v>
      </c>
      <c r="L9" s="608">
        <f t="shared" ref="L9:S9" si="0">IF(AND(ROUND(B9,0)=0,C9&gt;B9),"INF",IF(AND(ROUND(B9,0)=0,ROUND(C9,0)=0),0,(C9-B9)/B9))</f>
        <v>0</v>
      </c>
      <c r="M9" s="608">
        <f t="shared" si="0"/>
        <v>0</v>
      </c>
      <c r="N9" s="608">
        <f t="shared" si="0"/>
        <v>0</v>
      </c>
      <c r="O9" s="608">
        <f t="shared" si="0"/>
        <v>0</v>
      </c>
      <c r="P9" s="608">
        <f t="shared" si="0"/>
        <v>0</v>
      </c>
      <c r="Q9" s="608">
        <f t="shared" si="0"/>
        <v>0</v>
      </c>
      <c r="R9" s="608">
        <f t="shared" si="0"/>
        <v>0</v>
      </c>
      <c r="S9" s="608">
        <f t="shared" si="0"/>
        <v>0</v>
      </c>
    </row>
    <row r="10" spans="1:19" x14ac:dyDescent="0.3">
      <c r="A10" s="609" t="s">
        <v>441</v>
      </c>
      <c r="B10" s="391"/>
      <c r="C10" s="391"/>
      <c r="D10" s="391"/>
      <c r="E10" s="391"/>
      <c r="F10" s="391"/>
      <c r="G10" s="610"/>
      <c r="H10" s="610"/>
      <c r="I10" s="610"/>
      <c r="J10" s="610"/>
      <c r="L10" s="155">
        <f t="shared" ref="L10:L19" si="1">IF(AND(ROUND(B10,0)=0,C10&gt;B10),"INF",IF(AND(ROUND(B10,0)=0,ROUND(C10,0)=0),0,(C10-B10)/B10))</f>
        <v>0</v>
      </c>
      <c r="M10" s="155">
        <f t="shared" ref="M10:M19" si="2">IF(AND(ROUND(C10,0)=0,D10&gt;C10),"INF",IF(AND(ROUND(C10,0)=0,ROUND(D10,0)=0),0,(D10-C10)/C10))</f>
        <v>0</v>
      </c>
      <c r="N10" s="155">
        <f t="shared" ref="N10:N19" si="3">IF(AND(ROUND(D10,0)=0,E10&gt;D10),"INF",IF(AND(ROUND(D10,0)=0,ROUND(E10,0)=0),0,(E10-D10)/D10))</f>
        <v>0</v>
      </c>
      <c r="O10" s="155">
        <f t="shared" ref="O10:O19" si="4">IF(AND(ROUND(E10,0)=0,F10&gt;E10),"INF",IF(AND(ROUND(E10,0)=0,ROUND(F10,0)=0),0,(F10-E10)/E10))</f>
        <v>0</v>
      </c>
      <c r="P10" s="610"/>
      <c r="Q10" s="610"/>
      <c r="R10" s="610"/>
      <c r="S10" s="610"/>
    </row>
    <row r="11" spans="1:19" x14ac:dyDescent="0.3">
      <c r="A11" s="609" t="s">
        <v>441</v>
      </c>
      <c r="B11" s="391"/>
      <c r="C11" s="391"/>
      <c r="D11" s="391"/>
      <c r="E11" s="391"/>
      <c r="F11" s="391"/>
      <c r="G11" s="610"/>
      <c r="H11" s="610"/>
      <c r="I11" s="610"/>
      <c r="J11" s="610"/>
      <c r="L11" s="155">
        <f t="shared" si="1"/>
        <v>0</v>
      </c>
      <c r="M11" s="155">
        <f t="shared" si="2"/>
        <v>0</v>
      </c>
      <c r="N11" s="155">
        <f t="shared" si="3"/>
        <v>0</v>
      </c>
      <c r="O11" s="155">
        <f t="shared" si="4"/>
        <v>0</v>
      </c>
      <c r="P11" s="610"/>
      <c r="Q11" s="610"/>
      <c r="R11" s="610"/>
      <c r="S11" s="610"/>
    </row>
    <row r="12" spans="1:19" x14ac:dyDescent="0.3">
      <c r="A12" s="609" t="s">
        <v>441</v>
      </c>
      <c r="B12" s="391"/>
      <c r="C12" s="391"/>
      <c r="D12" s="391"/>
      <c r="E12" s="391"/>
      <c r="F12" s="391"/>
      <c r="G12" s="610"/>
      <c r="H12" s="610"/>
      <c r="I12" s="610"/>
      <c r="J12" s="610"/>
      <c r="L12" s="155">
        <f t="shared" si="1"/>
        <v>0</v>
      </c>
      <c r="M12" s="155">
        <f t="shared" si="2"/>
        <v>0</v>
      </c>
      <c r="N12" s="155">
        <f t="shared" si="3"/>
        <v>0</v>
      </c>
      <c r="O12" s="155">
        <f t="shared" si="4"/>
        <v>0</v>
      </c>
      <c r="P12" s="610"/>
      <c r="Q12" s="610"/>
      <c r="R12" s="610"/>
      <c r="S12" s="610"/>
    </row>
    <row r="13" spans="1:19" x14ac:dyDescent="0.3">
      <c r="A13" s="609" t="s">
        <v>441</v>
      </c>
      <c r="B13" s="391"/>
      <c r="C13" s="391"/>
      <c r="D13" s="391"/>
      <c r="E13" s="391"/>
      <c r="F13" s="391"/>
      <c r="G13" s="610"/>
      <c r="H13" s="610"/>
      <c r="I13" s="610"/>
      <c r="J13" s="610"/>
      <c r="L13" s="155">
        <f t="shared" si="1"/>
        <v>0</v>
      </c>
      <c r="M13" s="155">
        <f t="shared" si="2"/>
        <v>0</v>
      </c>
      <c r="N13" s="155">
        <f t="shared" si="3"/>
        <v>0</v>
      </c>
      <c r="O13" s="155">
        <f t="shared" si="4"/>
        <v>0</v>
      </c>
      <c r="P13" s="610"/>
      <c r="Q13" s="610"/>
      <c r="R13" s="610"/>
      <c r="S13" s="610"/>
    </row>
    <row r="14" spans="1:19" x14ac:dyDescent="0.3">
      <c r="A14" s="609" t="s">
        <v>441</v>
      </c>
      <c r="B14" s="391"/>
      <c r="C14" s="391"/>
      <c r="D14" s="391"/>
      <c r="E14" s="391"/>
      <c r="F14" s="391"/>
      <c r="G14" s="610"/>
      <c r="H14" s="610"/>
      <c r="I14" s="610"/>
      <c r="J14" s="610"/>
      <c r="L14" s="155">
        <f t="shared" si="1"/>
        <v>0</v>
      </c>
      <c r="M14" s="155">
        <f t="shared" si="2"/>
        <v>0</v>
      </c>
      <c r="N14" s="155">
        <f t="shared" si="3"/>
        <v>0</v>
      </c>
      <c r="O14" s="155">
        <f t="shared" si="4"/>
        <v>0</v>
      </c>
      <c r="P14" s="610"/>
      <c r="Q14" s="610"/>
      <c r="R14" s="610"/>
      <c r="S14" s="610"/>
    </row>
    <row r="15" spans="1:19" x14ac:dyDescent="0.3">
      <c r="A15" s="609" t="s">
        <v>441</v>
      </c>
      <c r="B15" s="391"/>
      <c r="C15" s="391"/>
      <c r="D15" s="391"/>
      <c r="E15" s="391"/>
      <c r="F15" s="391"/>
      <c r="G15" s="610"/>
      <c r="H15" s="610"/>
      <c r="I15" s="610"/>
      <c r="J15" s="610"/>
      <c r="L15" s="155">
        <f t="shared" si="1"/>
        <v>0</v>
      </c>
      <c r="M15" s="155">
        <f t="shared" si="2"/>
        <v>0</v>
      </c>
      <c r="N15" s="155">
        <f t="shared" si="3"/>
        <v>0</v>
      </c>
      <c r="O15" s="155">
        <f t="shared" si="4"/>
        <v>0</v>
      </c>
      <c r="P15" s="610"/>
      <c r="Q15" s="610"/>
      <c r="R15" s="610"/>
      <c r="S15" s="610"/>
    </row>
    <row r="16" spans="1:19" x14ac:dyDescent="0.3">
      <c r="A16" s="609" t="s">
        <v>441</v>
      </c>
      <c r="B16" s="391"/>
      <c r="C16" s="391"/>
      <c r="D16" s="391"/>
      <c r="E16" s="391"/>
      <c r="F16" s="391"/>
      <c r="G16" s="610"/>
      <c r="H16" s="610"/>
      <c r="I16" s="610"/>
      <c r="J16" s="610"/>
      <c r="L16" s="155">
        <f t="shared" si="1"/>
        <v>0</v>
      </c>
      <c r="M16" s="155">
        <f t="shared" si="2"/>
        <v>0</v>
      </c>
      <c r="N16" s="155">
        <f t="shared" si="3"/>
        <v>0</v>
      </c>
      <c r="O16" s="155">
        <f t="shared" si="4"/>
        <v>0</v>
      </c>
      <c r="P16" s="610"/>
      <c r="Q16" s="610"/>
      <c r="R16" s="610"/>
      <c r="S16" s="610"/>
    </row>
    <row r="17" spans="1:19" x14ac:dyDescent="0.3">
      <c r="A17" s="609" t="s">
        <v>441</v>
      </c>
      <c r="B17" s="391"/>
      <c r="C17" s="391"/>
      <c r="D17" s="391"/>
      <c r="E17" s="391"/>
      <c r="F17" s="391"/>
      <c r="G17" s="610"/>
      <c r="H17" s="610"/>
      <c r="I17" s="610"/>
      <c r="J17" s="610"/>
      <c r="L17" s="155">
        <f t="shared" si="1"/>
        <v>0</v>
      </c>
      <c r="M17" s="155">
        <f t="shared" si="2"/>
        <v>0</v>
      </c>
      <c r="N17" s="155">
        <f t="shared" si="3"/>
        <v>0</v>
      </c>
      <c r="O17" s="155">
        <f t="shared" si="4"/>
        <v>0</v>
      </c>
      <c r="P17" s="610"/>
      <c r="Q17" s="610"/>
      <c r="R17" s="610"/>
      <c r="S17" s="610"/>
    </row>
    <row r="18" spans="1:19" x14ac:dyDescent="0.3">
      <c r="A18" s="609" t="s">
        <v>441</v>
      </c>
      <c r="B18" s="391"/>
      <c r="C18" s="391"/>
      <c r="D18" s="391"/>
      <c r="E18" s="391"/>
      <c r="F18" s="391"/>
      <c r="G18" s="610"/>
      <c r="H18" s="610"/>
      <c r="I18" s="610"/>
      <c r="J18" s="610"/>
      <c r="L18" s="155">
        <f t="shared" si="1"/>
        <v>0</v>
      </c>
      <c r="M18" s="155">
        <f t="shared" si="2"/>
        <v>0</v>
      </c>
      <c r="N18" s="155">
        <f t="shared" si="3"/>
        <v>0</v>
      </c>
      <c r="O18" s="155">
        <f t="shared" si="4"/>
        <v>0</v>
      </c>
      <c r="P18" s="610"/>
      <c r="Q18" s="610"/>
      <c r="R18" s="610"/>
      <c r="S18" s="610"/>
    </row>
    <row r="19" spans="1:19" x14ac:dyDescent="0.3">
      <c r="A19" s="609" t="s">
        <v>441</v>
      </c>
      <c r="B19" s="391"/>
      <c r="C19" s="391"/>
      <c r="D19" s="391"/>
      <c r="E19" s="391"/>
      <c r="F19" s="391"/>
      <c r="G19" s="610"/>
      <c r="H19" s="610"/>
      <c r="I19" s="610"/>
      <c r="J19" s="610"/>
      <c r="L19" s="155">
        <f t="shared" si="1"/>
        <v>0</v>
      </c>
      <c r="M19" s="155">
        <f t="shared" si="2"/>
        <v>0</v>
      </c>
      <c r="N19" s="155">
        <f t="shared" si="3"/>
        <v>0</v>
      </c>
      <c r="O19" s="155">
        <f t="shared" si="4"/>
        <v>0</v>
      </c>
      <c r="P19" s="610"/>
      <c r="Q19" s="610"/>
      <c r="R19" s="610"/>
      <c r="S19" s="610"/>
    </row>
    <row r="20" spans="1:19" s="611" customFormat="1" x14ac:dyDescent="0.3"/>
    <row r="21" spans="1:19" ht="40.5" x14ac:dyDescent="0.3">
      <c r="A21" s="612" t="s">
        <v>844</v>
      </c>
      <c r="B21" s="391"/>
      <c r="C21" s="391"/>
      <c r="D21" s="391"/>
      <c r="E21" s="391"/>
      <c r="F21" s="391"/>
      <c r="G21" s="391"/>
      <c r="H21" s="391"/>
      <c r="I21" s="391"/>
      <c r="J21" s="391"/>
      <c r="L21" s="155">
        <f t="shared" ref="L21:S21" si="5">IF(AND(ROUND(B21,0)=0,C21&gt;B21),"INF",IF(AND(ROUND(B21,0)=0,ROUND(C21,0)=0),0,(C21-B21)/B21))</f>
        <v>0</v>
      </c>
      <c r="M21" s="155">
        <f t="shared" si="5"/>
        <v>0</v>
      </c>
      <c r="N21" s="155">
        <f t="shared" si="5"/>
        <v>0</v>
      </c>
      <c r="O21" s="155">
        <f t="shared" si="5"/>
        <v>0</v>
      </c>
      <c r="P21" s="155">
        <f t="shared" si="5"/>
        <v>0</v>
      </c>
      <c r="Q21" s="155">
        <f t="shared" si="5"/>
        <v>0</v>
      </c>
      <c r="R21" s="155">
        <f t="shared" si="5"/>
        <v>0</v>
      </c>
      <c r="S21" s="155">
        <f t="shared" si="5"/>
        <v>0</v>
      </c>
    </row>
    <row r="22" spans="1:19" x14ac:dyDescent="0.3">
      <c r="D22" s="273"/>
      <c r="F22" s="273"/>
      <c r="H22" s="273"/>
      <c r="J22" s="273"/>
      <c r="L22" s="603"/>
      <c r="M22" s="603"/>
      <c r="N22" s="603"/>
      <c r="O22" s="603"/>
      <c r="P22" s="603"/>
      <c r="Q22" s="603"/>
      <c r="R22" s="603"/>
      <c r="S22" s="603"/>
    </row>
    <row r="23" spans="1:19" x14ac:dyDescent="0.3">
      <c r="A23" s="623" t="s">
        <v>96</v>
      </c>
      <c r="B23" s="624">
        <f>IFERROR(B9/B21,0)</f>
        <v>0</v>
      </c>
      <c r="C23" s="624">
        <f>IFERROR(C9/C21,0)</f>
        <v>0</v>
      </c>
      <c r="D23" s="624">
        <f>IFERROR(D9/D21,0)</f>
        <v>0</v>
      </c>
      <c r="E23" s="624">
        <f>IFERROR(E9/E21,0)</f>
        <v>0</v>
      </c>
      <c r="F23" s="624">
        <f>IFERROR(F9/F21,0)</f>
        <v>0</v>
      </c>
      <c r="G23" s="624">
        <f>F23*(1+TAB00!G$32-TAB00!G$33)</f>
        <v>0</v>
      </c>
      <c r="H23" s="624">
        <f>G23*(1+TAB00!H$32-TAB00!H$33)</f>
        <v>0</v>
      </c>
      <c r="I23" s="624">
        <f>H23*(1+TAB00!I$32-TAB00!I$33)</f>
        <v>0</v>
      </c>
      <c r="J23" s="624">
        <f>I23*(1+TAB00!J$32-TAB00!J$33)</f>
        <v>0</v>
      </c>
      <c r="L23" s="625">
        <f t="shared" ref="L23:S23" si="6">IF(AND(ROUND(B23,0)=0,C23&gt;B23),"INF",IF(AND(ROUND(B23,0)=0,ROUND(C23,0)=0),0,(C23-B23)/B23))</f>
        <v>0</v>
      </c>
      <c r="M23" s="625">
        <f t="shared" si="6"/>
        <v>0</v>
      </c>
      <c r="N23" s="625">
        <f t="shared" si="6"/>
        <v>0</v>
      </c>
      <c r="O23" s="625">
        <f t="shared" si="6"/>
        <v>0</v>
      </c>
      <c r="P23" s="625">
        <f t="shared" si="6"/>
        <v>0</v>
      </c>
      <c r="Q23" s="625">
        <f t="shared" si="6"/>
        <v>0</v>
      </c>
      <c r="R23" s="625">
        <f t="shared" si="6"/>
        <v>0</v>
      </c>
      <c r="S23" s="625">
        <f t="shared" si="6"/>
        <v>0</v>
      </c>
    </row>
    <row r="24" spans="1:19" x14ac:dyDescent="0.3">
      <c r="D24" s="273"/>
      <c r="F24" s="273"/>
      <c r="H24" s="273"/>
      <c r="J24" s="273"/>
      <c r="L24" s="603"/>
      <c r="M24" s="603"/>
      <c r="N24" s="603"/>
      <c r="O24" s="603"/>
      <c r="P24" s="603"/>
      <c r="Q24" s="603"/>
      <c r="R24" s="603"/>
      <c r="S24" s="603"/>
    </row>
    <row r="25" spans="1:19" ht="27" x14ac:dyDescent="0.3">
      <c r="A25" s="606" t="s">
        <v>556</v>
      </c>
      <c r="B25" s="607">
        <f>SUM(B26:B35)</f>
        <v>0</v>
      </c>
      <c r="C25" s="607">
        <f>SUM(C26:C35)</f>
        <v>0</v>
      </c>
      <c r="D25" s="607">
        <f>SUM(D26:D35)</f>
        <v>0</v>
      </c>
      <c r="E25" s="607">
        <f>SUM(E26:E35)</f>
        <v>0</v>
      </c>
      <c r="F25" s="607">
        <f>SUM(F26:F35)</f>
        <v>0</v>
      </c>
      <c r="G25" s="616">
        <f>F25*(1+TAB00!G$32-TAB00!G$33)</f>
        <v>0</v>
      </c>
      <c r="H25" s="616">
        <f>G25*(1+TAB00!H$32-TAB00!H$33)</f>
        <v>0</v>
      </c>
      <c r="I25" s="616">
        <f>H25*(1+TAB00!I$32-TAB00!I$33)</f>
        <v>0</v>
      </c>
      <c r="J25" s="616">
        <f>I25*(1+TAB00!J$32-TAB00!J$33)</f>
        <v>0</v>
      </c>
      <c r="L25" s="608">
        <f t="shared" ref="L25:S25" si="7">IF(AND(ROUND(B25,0)=0,C25&gt;B25),"INF",IF(AND(ROUND(B25,0)=0,ROUND(C25,0)=0),0,(C25-B25)/B25))</f>
        <v>0</v>
      </c>
      <c r="M25" s="608">
        <f t="shared" si="7"/>
        <v>0</v>
      </c>
      <c r="N25" s="608">
        <f t="shared" si="7"/>
        <v>0</v>
      </c>
      <c r="O25" s="608">
        <f t="shared" si="7"/>
        <v>0</v>
      </c>
      <c r="P25" s="608">
        <f t="shared" si="7"/>
        <v>0</v>
      </c>
      <c r="Q25" s="608">
        <f t="shared" si="7"/>
        <v>0</v>
      </c>
      <c r="R25" s="608">
        <f t="shared" si="7"/>
        <v>0</v>
      </c>
      <c r="S25" s="608">
        <f t="shared" si="7"/>
        <v>0</v>
      </c>
    </row>
    <row r="26" spans="1:19" x14ac:dyDescent="0.3">
      <c r="A26" s="609" t="s">
        <v>441</v>
      </c>
      <c r="B26" s="391"/>
      <c r="C26" s="391"/>
      <c r="D26" s="391"/>
      <c r="E26" s="391"/>
      <c r="F26" s="391"/>
      <c r="G26" s="610"/>
      <c r="H26" s="610"/>
      <c r="I26" s="610"/>
      <c r="J26" s="610"/>
      <c r="L26" s="155">
        <f t="shared" ref="L26:L35" si="8">IF(AND(ROUND(B26,0)=0,C26&gt;B26),"INF",IF(AND(ROUND(B26,0)=0,ROUND(C26,0)=0),0,(C26-B26)/B26))</f>
        <v>0</v>
      </c>
      <c r="M26" s="155">
        <f t="shared" ref="M26:M35" si="9">IF(AND(ROUND(C26,0)=0,D26&gt;C26),"INF",IF(AND(ROUND(C26,0)=0,ROUND(D26,0)=0),0,(D26-C26)/C26))</f>
        <v>0</v>
      </c>
      <c r="N26" s="155">
        <f t="shared" ref="N26:N35" si="10">IF(AND(ROUND(D26,0)=0,E26&gt;D26),"INF",IF(AND(ROUND(D26,0)=0,ROUND(E26,0)=0),0,(E26-D26)/D26))</f>
        <v>0</v>
      </c>
      <c r="O26" s="155">
        <f t="shared" ref="O26:O35" si="11">IF(AND(ROUND(E26,0)=0,F26&gt;E26),"INF",IF(AND(ROUND(E26,0)=0,ROUND(F26,0)=0),0,(F26-E26)/E26))</f>
        <v>0</v>
      </c>
      <c r="P26" s="610"/>
      <c r="Q26" s="610"/>
      <c r="R26" s="610"/>
      <c r="S26" s="610"/>
    </row>
    <row r="27" spans="1:19" x14ac:dyDescent="0.3">
      <c r="A27" s="609" t="s">
        <v>441</v>
      </c>
      <c r="B27" s="391"/>
      <c r="C27" s="391"/>
      <c r="D27" s="391"/>
      <c r="E27" s="391"/>
      <c r="F27" s="391"/>
      <c r="G27" s="610"/>
      <c r="H27" s="610"/>
      <c r="I27" s="610"/>
      <c r="J27" s="610"/>
      <c r="L27" s="155">
        <f t="shared" si="8"/>
        <v>0</v>
      </c>
      <c r="M27" s="155">
        <f t="shared" si="9"/>
        <v>0</v>
      </c>
      <c r="N27" s="155">
        <f t="shared" si="10"/>
        <v>0</v>
      </c>
      <c r="O27" s="155">
        <f t="shared" si="11"/>
        <v>0</v>
      </c>
      <c r="P27" s="610"/>
      <c r="Q27" s="610"/>
      <c r="R27" s="610"/>
      <c r="S27" s="610"/>
    </row>
    <row r="28" spans="1:19" x14ac:dyDescent="0.3">
      <c r="A28" s="609" t="s">
        <v>441</v>
      </c>
      <c r="B28" s="391"/>
      <c r="C28" s="391"/>
      <c r="D28" s="391"/>
      <c r="E28" s="391"/>
      <c r="F28" s="391"/>
      <c r="G28" s="610"/>
      <c r="H28" s="610"/>
      <c r="I28" s="610"/>
      <c r="J28" s="610"/>
      <c r="L28" s="155">
        <f t="shared" si="8"/>
        <v>0</v>
      </c>
      <c r="M28" s="155">
        <f t="shared" si="9"/>
        <v>0</v>
      </c>
      <c r="N28" s="155">
        <f t="shared" si="10"/>
        <v>0</v>
      </c>
      <c r="O28" s="155">
        <f t="shared" si="11"/>
        <v>0</v>
      </c>
      <c r="P28" s="610"/>
      <c r="Q28" s="610"/>
      <c r="R28" s="610"/>
      <c r="S28" s="610"/>
    </row>
    <row r="29" spans="1:19" x14ac:dyDescent="0.3">
      <c r="A29" s="609" t="s">
        <v>441</v>
      </c>
      <c r="B29" s="391"/>
      <c r="C29" s="391"/>
      <c r="D29" s="391"/>
      <c r="E29" s="391"/>
      <c r="F29" s="391"/>
      <c r="G29" s="610"/>
      <c r="H29" s="610"/>
      <c r="I29" s="610"/>
      <c r="J29" s="610"/>
      <c r="L29" s="155">
        <f t="shared" si="8"/>
        <v>0</v>
      </c>
      <c r="M29" s="155">
        <f t="shared" si="9"/>
        <v>0</v>
      </c>
      <c r="N29" s="155">
        <f t="shared" si="10"/>
        <v>0</v>
      </c>
      <c r="O29" s="155">
        <f t="shared" si="11"/>
        <v>0</v>
      </c>
      <c r="P29" s="610"/>
      <c r="Q29" s="610"/>
      <c r="R29" s="610"/>
      <c r="S29" s="610"/>
    </row>
    <row r="30" spans="1:19" x14ac:dyDescent="0.3">
      <c r="A30" s="609" t="s">
        <v>441</v>
      </c>
      <c r="B30" s="391"/>
      <c r="C30" s="391"/>
      <c r="D30" s="391"/>
      <c r="E30" s="391"/>
      <c r="F30" s="391"/>
      <c r="G30" s="610"/>
      <c r="H30" s="610"/>
      <c r="I30" s="610"/>
      <c r="J30" s="610"/>
      <c r="L30" s="155">
        <f t="shared" si="8"/>
        <v>0</v>
      </c>
      <c r="M30" s="155">
        <f t="shared" si="9"/>
        <v>0</v>
      </c>
      <c r="N30" s="155">
        <f t="shared" si="10"/>
        <v>0</v>
      </c>
      <c r="O30" s="155">
        <f t="shared" si="11"/>
        <v>0</v>
      </c>
      <c r="P30" s="610"/>
      <c r="Q30" s="610"/>
      <c r="R30" s="610"/>
      <c r="S30" s="610"/>
    </row>
    <row r="31" spans="1:19" x14ac:dyDescent="0.3">
      <c r="A31" s="609" t="s">
        <v>441</v>
      </c>
      <c r="B31" s="391"/>
      <c r="C31" s="391"/>
      <c r="D31" s="391"/>
      <c r="E31" s="391"/>
      <c r="F31" s="391"/>
      <c r="G31" s="610"/>
      <c r="H31" s="610"/>
      <c r="I31" s="610"/>
      <c r="J31" s="610"/>
      <c r="L31" s="155">
        <f t="shared" si="8"/>
        <v>0</v>
      </c>
      <c r="M31" s="155">
        <f t="shared" si="9"/>
        <v>0</v>
      </c>
      <c r="N31" s="155">
        <f t="shared" si="10"/>
        <v>0</v>
      </c>
      <c r="O31" s="155">
        <f t="shared" si="11"/>
        <v>0</v>
      </c>
      <c r="P31" s="610"/>
      <c r="Q31" s="610"/>
      <c r="R31" s="610"/>
      <c r="S31" s="610"/>
    </row>
    <row r="32" spans="1:19" x14ac:dyDescent="0.3">
      <c r="A32" s="609" t="s">
        <v>441</v>
      </c>
      <c r="B32" s="391"/>
      <c r="C32" s="391"/>
      <c r="D32" s="391"/>
      <c r="E32" s="391"/>
      <c r="F32" s="391"/>
      <c r="G32" s="610"/>
      <c r="H32" s="610"/>
      <c r="I32" s="610"/>
      <c r="J32" s="610"/>
      <c r="L32" s="155">
        <f t="shared" si="8"/>
        <v>0</v>
      </c>
      <c r="M32" s="155">
        <f t="shared" si="9"/>
        <v>0</v>
      </c>
      <c r="N32" s="155">
        <f t="shared" si="10"/>
        <v>0</v>
      </c>
      <c r="O32" s="155">
        <f t="shared" si="11"/>
        <v>0</v>
      </c>
      <c r="P32" s="610"/>
      <c r="Q32" s="610"/>
      <c r="R32" s="610"/>
      <c r="S32" s="610"/>
    </row>
    <row r="33" spans="1:19" x14ac:dyDescent="0.3">
      <c r="A33" s="609" t="s">
        <v>441</v>
      </c>
      <c r="B33" s="391"/>
      <c r="C33" s="391"/>
      <c r="D33" s="391"/>
      <c r="E33" s="391"/>
      <c r="F33" s="391"/>
      <c r="G33" s="610"/>
      <c r="H33" s="610"/>
      <c r="I33" s="610"/>
      <c r="J33" s="610"/>
      <c r="L33" s="155">
        <f t="shared" si="8"/>
        <v>0</v>
      </c>
      <c r="M33" s="155">
        <f t="shared" si="9"/>
        <v>0</v>
      </c>
      <c r="N33" s="155">
        <f t="shared" si="10"/>
        <v>0</v>
      </c>
      <c r="O33" s="155">
        <f t="shared" si="11"/>
        <v>0</v>
      </c>
      <c r="P33" s="610"/>
      <c r="Q33" s="610"/>
      <c r="R33" s="610"/>
      <c r="S33" s="610"/>
    </row>
    <row r="34" spans="1:19" x14ac:dyDescent="0.3">
      <c r="A34" s="609" t="s">
        <v>441</v>
      </c>
      <c r="B34" s="391"/>
      <c r="C34" s="391"/>
      <c r="D34" s="391"/>
      <c r="E34" s="391"/>
      <c r="F34" s="391"/>
      <c r="G34" s="610"/>
      <c r="H34" s="610"/>
      <c r="I34" s="610"/>
      <c r="J34" s="610"/>
      <c r="L34" s="155">
        <f t="shared" si="8"/>
        <v>0</v>
      </c>
      <c r="M34" s="155">
        <f t="shared" si="9"/>
        <v>0</v>
      </c>
      <c r="N34" s="155">
        <f t="shared" si="10"/>
        <v>0</v>
      </c>
      <c r="O34" s="155">
        <f t="shared" si="11"/>
        <v>0</v>
      </c>
      <c r="P34" s="610"/>
      <c r="Q34" s="610"/>
      <c r="R34" s="610"/>
      <c r="S34" s="610"/>
    </row>
    <row r="35" spans="1:19" x14ac:dyDescent="0.3">
      <c r="A35" s="609" t="s">
        <v>441</v>
      </c>
      <c r="B35" s="391"/>
      <c r="C35" s="391"/>
      <c r="D35" s="391"/>
      <c r="E35" s="391"/>
      <c r="F35" s="391"/>
      <c r="G35" s="610"/>
      <c r="H35" s="610"/>
      <c r="I35" s="610"/>
      <c r="J35" s="610"/>
      <c r="L35" s="155">
        <f t="shared" si="8"/>
        <v>0</v>
      </c>
      <c r="M35" s="155">
        <f t="shared" si="9"/>
        <v>0</v>
      </c>
      <c r="N35" s="155">
        <f t="shared" si="10"/>
        <v>0</v>
      </c>
      <c r="O35" s="155">
        <f t="shared" si="11"/>
        <v>0</v>
      </c>
      <c r="P35" s="610"/>
      <c r="Q35" s="610"/>
      <c r="R35" s="610"/>
      <c r="S35" s="610"/>
    </row>
    <row r="36" spans="1:19" x14ac:dyDescent="0.3">
      <c r="A36" s="374"/>
      <c r="D36" s="273"/>
      <c r="F36" s="273"/>
      <c r="H36" s="273"/>
      <c r="J36" s="273"/>
      <c r="L36" s="603"/>
      <c r="M36" s="603"/>
      <c r="N36" s="603"/>
      <c r="O36" s="603"/>
      <c r="P36" s="603"/>
      <c r="Q36" s="603"/>
      <c r="R36" s="603"/>
      <c r="S36" s="603"/>
    </row>
    <row r="37" spans="1:19" x14ac:dyDescent="0.3">
      <c r="A37" s="617" t="s">
        <v>509</v>
      </c>
      <c r="B37" s="391"/>
      <c r="C37" s="391"/>
      <c r="D37" s="391"/>
      <c r="E37" s="391"/>
      <c r="F37" s="391"/>
      <c r="G37" s="273">
        <f>F37*(1+TAB00!G$32)</f>
        <v>0</v>
      </c>
      <c r="H37" s="273">
        <f>G37*(1+TAB00!H$32)</f>
        <v>0</v>
      </c>
      <c r="I37" s="273">
        <f>H37*(1+TAB00!I$32)</f>
        <v>0</v>
      </c>
      <c r="J37" s="273">
        <f>I37*(1+TAB00!J$32)</f>
        <v>0</v>
      </c>
      <c r="L37" s="155">
        <f t="shared" ref="L37:S37" si="12">IF(AND(ROUND(B37,0)=0,C37&gt;B37),"INF",IF(AND(ROUND(B37,0)=0,ROUND(C37,0)=0),0,(C37-B37)/B37))</f>
        <v>0</v>
      </c>
      <c r="M37" s="155">
        <f t="shared" si="12"/>
        <v>0</v>
      </c>
      <c r="N37" s="155">
        <f t="shared" si="12"/>
        <v>0</v>
      </c>
      <c r="O37" s="155">
        <f t="shared" si="12"/>
        <v>0</v>
      </c>
      <c r="P37" s="155">
        <f t="shared" si="12"/>
        <v>0</v>
      </c>
      <c r="Q37" s="155">
        <f t="shared" si="12"/>
        <v>0</v>
      </c>
      <c r="R37" s="155">
        <f t="shared" si="12"/>
        <v>0</v>
      </c>
      <c r="S37" s="155">
        <f t="shared" si="12"/>
        <v>0</v>
      </c>
    </row>
    <row r="38" spans="1:19" x14ac:dyDescent="0.3">
      <c r="A38" s="618"/>
      <c r="B38" s="618"/>
      <c r="D38" s="273"/>
      <c r="F38" s="273"/>
      <c r="H38" s="273"/>
      <c r="J38" s="273"/>
      <c r="L38" s="603"/>
      <c r="M38" s="603"/>
      <c r="N38" s="603"/>
      <c r="O38" s="603"/>
      <c r="P38" s="79"/>
    </row>
    <row r="39" spans="1:19" x14ac:dyDescent="0.3">
      <c r="A39" s="619" t="s">
        <v>53</v>
      </c>
      <c r="B39" s="620">
        <f t="shared" ref="B39:J39" si="13">SUM(B9,B25,B37)</f>
        <v>0</v>
      </c>
      <c r="C39" s="620">
        <f t="shared" si="13"/>
        <v>0</v>
      </c>
      <c r="D39" s="620">
        <f t="shared" si="13"/>
        <v>0</v>
      </c>
      <c r="E39" s="620">
        <f t="shared" si="13"/>
        <v>0</v>
      </c>
      <c r="F39" s="620">
        <f t="shared" si="13"/>
        <v>0</v>
      </c>
      <c r="G39" s="620">
        <f t="shared" si="13"/>
        <v>0</v>
      </c>
      <c r="H39" s="620">
        <f t="shared" si="13"/>
        <v>0</v>
      </c>
      <c r="I39" s="620">
        <f t="shared" si="13"/>
        <v>0</v>
      </c>
      <c r="J39" s="620">
        <f t="shared" si="13"/>
        <v>0</v>
      </c>
      <c r="L39" s="276">
        <f t="shared" ref="L39:S39" si="14">IF(AND(ROUND(B39,0)=0,C39&gt;B39),"INF",IF(AND(ROUND(B39,0)=0,ROUND(C39,0)=0),0,(C39-B39)/B39))</f>
        <v>0</v>
      </c>
      <c r="M39" s="276">
        <f t="shared" si="14"/>
        <v>0</v>
      </c>
      <c r="N39" s="276">
        <f t="shared" si="14"/>
        <v>0</v>
      </c>
      <c r="O39" s="276">
        <f t="shared" si="14"/>
        <v>0</v>
      </c>
      <c r="P39" s="276">
        <f t="shared" si="14"/>
        <v>0</v>
      </c>
      <c r="Q39" s="276">
        <f t="shared" si="14"/>
        <v>0</v>
      </c>
      <c r="R39" s="276">
        <f t="shared" si="14"/>
        <v>0</v>
      </c>
      <c r="S39" s="276">
        <f t="shared" si="14"/>
        <v>0</v>
      </c>
    </row>
    <row r="40" spans="1:19" x14ac:dyDescent="0.3">
      <c r="A40" s="401"/>
      <c r="B40" s="618"/>
    </row>
    <row r="41" spans="1:19" ht="12" customHeight="1" x14ac:dyDescent="0.3">
      <c r="A41" s="733" t="str">
        <f>IF(COUNTIF(B23:C23,"&lt;&gt;0")+COUNTIF(D23,"&lt;&gt;0")+COUNTIF(E23,"&lt;&gt;0")+COUNTIF(F23,"&lt;&gt;0")+COUNTIF(G23,"&lt;&gt;0")+COUNTIF(H23,"&lt;&gt;0")+COUNTIF(I23,"&lt;&gt;0")+COUNTIF(J23,"&lt;&gt;0")+COUNTIF(B25:C25,"&lt;&gt;0")+COUNTIF(D25,"&lt;&gt;0")+COUNTIF(E25,"&lt;&gt;0")+COUNTIF(F25,"&lt;&gt;0")+COUNTIF(G25,"&lt;&gt;0")+COUNTIF(H25,"&lt;&gt;0")+COUNTIF(I25,"&lt;&gt;0")+COUNTIF(J25,"&lt;&gt;0")&lt;18,'TAB C'!B20,"")</f>
        <v>C.4.4.a. Le GRD doit compléter l'intégralité des champs prévus à cet effet dans le détail des coûts OSP (en ce compris les données relatives aux volumes)</v>
      </c>
      <c r="B41" s="733"/>
      <c r="C41" s="733"/>
      <c r="D41" s="733"/>
      <c r="E41" s="733"/>
      <c r="F41" s="733"/>
      <c r="G41" s="733"/>
      <c r="H41" s="733"/>
      <c r="I41" s="733"/>
      <c r="J41" s="733"/>
      <c r="K41" s="733"/>
    </row>
    <row r="42" spans="1:19" x14ac:dyDescent="0.3">
      <c r="A42" s="733" t="str">
        <f>IF(ABS(SUM(B37,B25,B9)-SUM('TAB3'!E13:G13))&gt;100,'TAB C'!B21,"")</f>
        <v/>
      </c>
      <c r="B42" s="733"/>
      <c r="C42" s="733"/>
      <c r="D42" s="733"/>
      <c r="E42" s="733"/>
      <c r="F42" s="733"/>
      <c r="G42" s="733"/>
      <c r="H42" s="733"/>
      <c r="I42" s="733"/>
      <c r="J42" s="733"/>
      <c r="K42" s="733"/>
    </row>
    <row r="43" spans="1:19" x14ac:dyDescent="0.3">
      <c r="A43" s="401"/>
    </row>
    <row r="44" spans="1:19" ht="14.25" thickBot="1" x14ac:dyDescent="0.35">
      <c r="A44" s="621"/>
      <c r="B44" s="136"/>
      <c r="C44" s="136"/>
      <c r="D44" s="78"/>
      <c r="E44" s="78"/>
      <c r="F44" s="78"/>
      <c r="G44" s="78"/>
      <c r="H44" s="78"/>
      <c r="I44" s="78"/>
      <c r="J44" s="78"/>
      <c r="K44" s="136"/>
      <c r="L44" s="78"/>
      <c r="M44" s="78"/>
      <c r="N44" s="78"/>
      <c r="O44" s="78"/>
      <c r="P44" s="78"/>
      <c r="Q44" s="78"/>
      <c r="R44" s="78"/>
      <c r="S44" s="78"/>
    </row>
    <row r="45" spans="1:19" s="78" customFormat="1" ht="12.6" customHeight="1" thickBot="1" x14ac:dyDescent="0.35">
      <c r="A45" s="622" t="s">
        <v>109</v>
      </c>
      <c r="B45" s="741" t="s">
        <v>501</v>
      </c>
      <c r="C45" s="742"/>
      <c r="D45" s="742"/>
      <c r="E45" s="742"/>
      <c r="F45" s="742"/>
      <c r="G45" s="742"/>
      <c r="H45" s="742"/>
      <c r="I45" s="742"/>
      <c r="J45" s="742"/>
      <c r="K45" s="742"/>
      <c r="L45" s="742"/>
      <c r="M45" s="742"/>
      <c r="N45" s="742"/>
      <c r="O45" s="742"/>
      <c r="P45" s="742"/>
      <c r="Q45" s="742"/>
      <c r="R45" s="742"/>
      <c r="S45" s="743"/>
    </row>
    <row r="46" spans="1:19" s="78" customFormat="1" ht="214.9" customHeight="1" thickBot="1" x14ac:dyDescent="0.35">
      <c r="A46" s="126" t="s">
        <v>517</v>
      </c>
      <c r="B46" s="739"/>
      <c r="C46" s="740"/>
      <c r="D46" s="740"/>
      <c r="E46" s="740"/>
      <c r="F46" s="740"/>
      <c r="G46" s="740"/>
      <c r="H46" s="740"/>
      <c r="I46" s="740"/>
      <c r="J46" s="740"/>
      <c r="K46" s="740"/>
      <c r="L46" s="740"/>
      <c r="M46" s="740"/>
      <c r="N46" s="740"/>
      <c r="O46" s="740"/>
      <c r="P46" s="740"/>
      <c r="Q46" s="740"/>
      <c r="R46" s="740"/>
      <c r="S46" s="740"/>
    </row>
    <row r="47" spans="1:19" s="78" customFormat="1" ht="214.9" customHeight="1" thickBot="1" x14ac:dyDescent="0.35">
      <c r="A47" s="126" t="s">
        <v>518</v>
      </c>
      <c r="B47" s="739"/>
      <c r="C47" s="740"/>
      <c r="D47" s="740"/>
      <c r="E47" s="740"/>
      <c r="F47" s="740"/>
      <c r="G47" s="740"/>
      <c r="H47" s="740"/>
      <c r="I47" s="740"/>
      <c r="J47" s="740"/>
      <c r="K47" s="740"/>
      <c r="L47" s="740"/>
      <c r="M47" s="740"/>
      <c r="N47" s="740"/>
      <c r="O47" s="740"/>
      <c r="P47" s="740"/>
      <c r="Q47" s="740"/>
      <c r="R47" s="740"/>
      <c r="S47" s="740"/>
    </row>
    <row r="48" spans="1:19" s="78" customFormat="1" ht="214.9" customHeight="1" thickBot="1" x14ac:dyDescent="0.35">
      <c r="A48" s="126" t="s">
        <v>519</v>
      </c>
      <c r="B48" s="739"/>
      <c r="C48" s="740"/>
      <c r="D48" s="740"/>
      <c r="E48" s="740"/>
      <c r="F48" s="740"/>
      <c r="G48" s="740"/>
      <c r="H48" s="740"/>
      <c r="I48" s="740"/>
      <c r="J48" s="740"/>
      <c r="K48" s="740"/>
      <c r="L48" s="740"/>
      <c r="M48" s="740"/>
      <c r="N48" s="740"/>
      <c r="O48" s="740"/>
      <c r="P48" s="740"/>
      <c r="Q48" s="740"/>
      <c r="R48" s="740"/>
      <c r="S48" s="740"/>
    </row>
    <row r="49" spans="1:19" s="78" customFormat="1" ht="214.9" customHeight="1" thickBot="1" x14ac:dyDescent="0.35">
      <c r="A49" s="126" t="s">
        <v>520</v>
      </c>
      <c r="B49" s="739"/>
      <c r="C49" s="740"/>
      <c r="D49" s="740"/>
      <c r="E49" s="740"/>
      <c r="F49" s="740"/>
      <c r="G49" s="740"/>
      <c r="H49" s="740"/>
      <c r="I49" s="740"/>
      <c r="J49" s="740"/>
      <c r="K49" s="740"/>
      <c r="L49" s="740"/>
      <c r="M49" s="740"/>
      <c r="N49" s="740"/>
      <c r="O49" s="740"/>
      <c r="P49" s="740"/>
      <c r="Q49" s="740"/>
      <c r="R49" s="740"/>
      <c r="S49" s="740"/>
    </row>
  </sheetData>
  <mergeCells count="9">
    <mergeCell ref="A5:N5"/>
    <mergeCell ref="L7:S7"/>
    <mergeCell ref="B48:S48"/>
    <mergeCell ref="B49:S49"/>
    <mergeCell ref="A41:K41"/>
    <mergeCell ref="A42:K42"/>
    <mergeCell ref="B45:S45"/>
    <mergeCell ref="B46:S46"/>
    <mergeCell ref="B47:S47"/>
  </mergeCells>
  <conditionalFormatting sqref="A11:A19 P10:S19 P26:S35 B10:J19 B26:J35">
    <cfRule type="containsText" dxfId="1805" priority="93" operator="containsText" text="ntitulé">
      <formula>NOT(ISERROR(SEARCH("ntitulé",A10)))</formula>
    </cfRule>
    <cfRule type="containsBlanks" dxfId="1804" priority="94">
      <formula>LEN(TRIM(A10))=0</formula>
    </cfRule>
  </conditionalFormatting>
  <conditionalFormatting sqref="A11:A19 P10:S19 P26:S35 B10:J19 B26:J35">
    <cfRule type="containsText" dxfId="1803" priority="92" operator="containsText" text="libre">
      <formula>NOT(ISERROR(SEARCH("libre",A10)))</formula>
    </cfRule>
  </conditionalFormatting>
  <conditionalFormatting sqref="A10:A19">
    <cfRule type="containsText" dxfId="1802" priority="90" operator="containsText" text="ntitulé">
      <formula>NOT(ISERROR(SEARCH("ntitulé",A10)))</formula>
    </cfRule>
    <cfRule type="containsBlanks" dxfId="1801" priority="91">
      <formula>LEN(TRIM(A10))=0</formula>
    </cfRule>
  </conditionalFormatting>
  <conditionalFormatting sqref="A10:A19">
    <cfRule type="containsText" dxfId="1800" priority="89" operator="containsText" text="libre">
      <formula>NOT(ISERROR(SEARCH("libre",A10)))</formula>
    </cfRule>
  </conditionalFormatting>
  <conditionalFormatting sqref="A26:A35">
    <cfRule type="containsText" dxfId="1799" priority="87" operator="containsText" text="ntitulé">
      <formula>NOT(ISERROR(SEARCH("ntitulé",A26)))</formula>
    </cfRule>
    <cfRule type="containsBlanks" dxfId="1798" priority="88">
      <formula>LEN(TRIM(A26))=0</formula>
    </cfRule>
  </conditionalFormatting>
  <conditionalFormatting sqref="A26:A35">
    <cfRule type="containsText" dxfId="1797" priority="86" operator="containsText" text="libre">
      <formula>NOT(ISERROR(SEARCH("libre",A26)))</formula>
    </cfRule>
  </conditionalFormatting>
  <conditionalFormatting sqref="A26:A35">
    <cfRule type="containsText" dxfId="1796" priority="84" operator="containsText" text="ntitulé">
      <formula>NOT(ISERROR(SEARCH("ntitulé",A26)))</formula>
    </cfRule>
    <cfRule type="containsBlanks" dxfId="1795" priority="85">
      <formula>LEN(TRIM(A26))=0</formula>
    </cfRule>
  </conditionalFormatting>
  <conditionalFormatting sqref="A26:A35">
    <cfRule type="containsText" dxfId="1794" priority="83" operator="containsText" text="libre">
      <formula>NOT(ISERROR(SEARCH("libre",A26)))</formula>
    </cfRule>
  </conditionalFormatting>
  <conditionalFormatting sqref="B21">
    <cfRule type="containsText" dxfId="1793" priority="81" operator="containsText" text="ntitulé">
      <formula>NOT(ISERROR(SEARCH("ntitulé",B21)))</formula>
    </cfRule>
    <cfRule type="containsBlanks" dxfId="1792" priority="82">
      <formula>LEN(TRIM(B21))=0</formula>
    </cfRule>
  </conditionalFormatting>
  <conditionalFormatting sqref="B21">
    <cfRule type="containsText" dxfId="1791" priority="80" operator="containsText" text="libre">
      <formula>NOT(ISERROR(SEARCH("libre",B21)))</formula>
    </cfRule>
  </conditionalFormatting>
  <conditionalFormatting sqref="I21">
    <cfRule type="containsText" dxfId="1790" priority="18" operator="containsText" text="ntitulé">
      <formula>NOT(ISERROR(SEARCH("ntitulé",I21)))</formula>
    </cfRule>
    <cfRule type="containsBlanks" dxfId="1789" priority="19">
      <formula>LEN(TRIM(I21))=0</formula>
    </cfRule>
  </conditionalFormatting>
  <conditionalFormatting sqref="I21">
    <cfRule type="containsText" dxfId="1788" priority="17" operator="containsText" text="libre">
      <formula>NOT(ISERROR(SEARCH("libre",I21)))</formula>
    </cfRule>
  </conditionalFormatting>
  <conditionalFormatting sqref="B37">
    <cfRule type="containsText" dxfId="1787" priority="75" operator="containsText" text="ntitulé">
      <formula>NOT(ISERROR(SEARCH("ntitulé",B37)))</formula>
    </cfRule>
    <cfRule type="containsBlanks" dxfId="1786" priority="76">
      <formula>LEN(TRIM(B37))=0</formula>
    </cfRule>
  </conditionalFormatting>
  <conditionalFormatting sqref="B37">
    <cfRule type="containsText" dxfId="1785" priority="74" operator="containsText" text="libre">
      <formula>NOT(ISERROR(SEARCH("libre",B37)))</formula>
    </cfRule>
  </conditionalFormatting>
  <conditionalFormatting sqref="C21">
    <cfRule type="containsText" dxfId="1784" priority="72" operator="containsText" text="ntitulé">
      <formula>NOT(ISERROR(SEARCH("ntitulé",C21)))</formula>
    </cfRule>
    <cfRule type="containsBlanks" dxfId="1783" priority="73">
      <formula>LEN(TRIM(C21))=0</formula>
    </cfRule>
  </conditionalFormatting>
  <conditionalFormatting sqref="C21">
    <cfRule type="containsText" dxfId="1782" priority="71" operator="containsText" text="libre">
      <formula>NOT(ISERROR(SEARCH("libre",C21)))</formula>
    </cfRule>
  </conditionalFormatting>
  <conditionalFormatting sqref="C37">
    <cfRule type="containsText" dxfId="1781" priority="66" operator="containsText" text="ntitulé">
      <formula>NOT(ISERROR(SEARCH("ntitulé",C37)))</formula>
    </cfRule>
    <cfRule type="containsBlanks" dxfId="1780" priority="67">
      <formula>LEN(TRIM(C37))=0</formula>
    </cfRule>
  </conditionalFormatting>
  <conditionalFormatting sqref="C37">
    <cfRule type="containsText" dxfId="1779" priority="65" operator="containsText" text="libre">
      <formula>NOT(ISERROR(SEARCH("libre",C37)))</formula>
    </cfRule>
  </conditionalFormatting>
  <conditionalFormatting sqref="D21">
    <cfRule type="containsText" dxfId="1778" priority="63" operator="containsText" text="ntitulé">
      <formula>NOT(ISERROR(SEARCH("ntitulé",D21)))</formula>
    </cfRule>
    <cfRule type="containsBlanks" dxfId="1777" priority="64">
      <formula>LEN(TRIM(D21))=0</formula>
    </cfRule>
  </conditionalFormatting>
  <conditionalFormatting sqref="D21">
    <cfRule type="containsText" dxfId="1776" priority="62" operator="containsText" text="libre">
      <formula>NOT(ISERROR(SEARCH("libre",D21)))</formula>
    </cfRule>
  </conditionalFormatting>
  <conditionalFormatting sqref="D37">
    <cfRule type="containsText" dxfId="1775" priority="57" operator="containsText" text="ntitulé">
      <formula>NOT(ISERROR(SEARCH("ntitulé",D37)))</formula>
    </cfRule>
    <cfRule type="containsBlanks" dxfId="1774" priority="58">
      <formula>LEN(TRIM(D37))=0</formula>
    </cfRule>
  </conditionalFormatting>
  <conditionalFormatting sqref="D37">
    <cfRule type="containsText" dxfId="1773" priority="56" operator="containsText" text="libre">
      <formula>NOT(ISERROR(SEARCH("libre",D37)))</formula>
    </cfRule>
  </conditionalFormatting>
  <conditionalFormatting sqref="E21">
    <cfRule type="containsText" dxfId="1772" priority="54" operator="containsText" text="ntitulé">
      <formula>NOT(ISERROR(SEARCH("ntitulé",E21)))</formula>
    </cfRule>
    <cfRule type="containsBlanks" dxfId="1771" priority="55">
      <formula>LEN(TRIM(E21))=0</formula>
    </cfRule>
  </conditionalFormatting>
  <conditionalFormatting sqref="E21">
    <cfRule type="containsText" dxfId="1770" priority="53" operator="containsText" text="libre">
      <formula>NOT(ISERROR(SEARCH("libre",E21)))</formula>
    </cfRule>
  </conditionalFormatting>
  <conditionalFormatting sqref="E37">
    <cfRule type="containsText" dxfId="1769" priority="48" operator="containsText" text="ntitulé">
      <formula>NOT(ISERROR(SEARCH("ntitulé",E37)))</formula>
    </cfRule>
    <cfRule type="containsBlanks" dxfId="1768" priority="49">
      <formula>LEN(TRIM(E37))=0</formula>
    </cfRule>
  </conditionalFormatting>
  <conditionalFormatting sqref="E37">
    <cfRule type="containsText" dxfId="1767" priority="47" operator="containsText" text="libre">
      <formula>NOT(ISERROR(SEARCH("libre",E37)))</formula>
    </cfRule>
  </conditionalFormatting>
  <conditionalFormatting sqref="F21">
    <cfRule type="containsText" dxfId="1766" priority="45" operator="containsText" text="ntitulé">
      <formula>NOT(ISERROR(SEARCH("ntitulé",F21)))</formula>
    </cfRule>
    <cfRule type="containsBlanks" dxfId="1765" priority="46">
      <formula>LEN(TRIM(F21))=0</formula>
    </cfRule>
  </conditionalFormatting>
  <conditionalFormatting sqref="F21">
    <cfRule type="containsText" dxfId="1764" priority="44" operator="containsText" text="libre">
      <formula>NOT(ISERROR(SEARCH("libre",F21)))</formula>
    </cfRule>
  </conditionalFormatting>
  <conditionalFormatting sqref="F37">
    <cfRule type="containsText" dxfId="1763" priority="39" operator="containsText" text="ntitulé">
      <formula>NOT(ISERROR(SEARCH("ntitulé",F37)))</formula>
    </cfRule>
    <cfRule type="containsBlanks" dxfId="1762" priority="40">
      <formula>LEN(TRIM(F37))=0</formula>
    </cfRule>
  </conditionalFormatting>
  <conditionalFormatting sqref="F37">
    <cfRule type="containsText" dxfId="1761" priority="38" operator="containsText" text="libre">
      <formula>NOT(ISERROR(SEARCH("libre",F37)))</formula>
    </cfRule>
  </conditionalFormatting>
  <conditionalFormatting sqref="G21">
    <cfRule type="containsText" dxfId="1760" priority="36" operator="containsText" text="ntitulé">
      <formula>NOT(ISERROR(SEARCH("ntitulé",G21)))</formula>
    </cfRule>
    <cfRule type="containsBlanks" dxfId="1759" priority="37">
      <formula>LEN(TRIM(G21))=0</formula>
    </cfRule>
  </conditionalFormatting>
  <conditionalFormatting sqref="G21">
    <cfRule type="containsText" dxfId="1758" priority="35" operator="containsText" text="libre">
      <formula>NOT(ISERROR(SEARCH("libre",G21)))</formula>
    </cfRule>
  </conditionalFormatting>
  <conditionalFormatting sqref="H21">
    <cfRule type="containsText" dxfId="1757" priority="27" operator="containsText" text="ntitulé">
      <formula>NOT(ISERROR(SEARCH("ntitulé",H21)))</formula>
    </cfRule>
    <cfRule type="containsBlanks" dxfId="1756" priority="28">
      <formula>LEN(TRIM(H21))=0</formula>
    </cfRule>
  </conditionalFormatting>
  <conditionalFormatting sqref="H21">
    <cfRule type="containsText" dxfId="1755" priority="26" operator="containsText" text="libre">
      <formula>NOT(ISERROR(SEARCH("libre",H21)))</formula>
    </cfRule>
  </conditionalFormatting>
  <conditionalFormatting sqref="J21">
    <cfRule type="containsText" dxfId="1754" priority="9" operator="containsText" text="ntitulé">
      <formula>NOT(ISERROR(SEARCH("ntitulé",J21)))</formula>
    </cfRule>
    <cfRule type="containsBlanks" dxfId="1753" priority="10">
      <formula>LEN(TRIM(J21))=0</formula>
    </cfRule>
  </conditionalFormatting>
  <conditionalFormatting sqref="J21">
    <cfRule type="containsText" dxfId="1752" priority="8" operator="containsText" text="libre">
      <formula>NOT(ISERROR(SEARCH("libre",J21)))</formula>
    </cfRule>
  </conditionalFormatting>
  <conditionalFormatting sqref="B46:S49">
    <cfRule type="containsBlanks" dxfId="1751" priority="1">
      <formula>LEN(TRIM(B46))=0</formula>
    </cfRule>
  </conditionalFormatting>
  <hyperlinks>
    <hyperlink ref="A1" location="TAB00!A1" display="Retour page de garde"/>
    <hyperlink ref="A2" location="'TAB4'!A1" display="Retour TAB4"/>
  </hyperlinks>
  <pageMargins left="0.7" right="0.7" top="0.75" bottom="0.75" header="0.3" footer="0.3"/>
  <pageSetup paperSize="9" scale="70" fitToHeight="0" orientation="landscape" verticalDpi="300" r:id="rId1"/>
  <rowBreaks count="1" manualBreakCount="1">
    <brk id="43"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A43" zoomScale="90" zoomScaleNormal="90" workbookViewId="0">
      <selection activeCell="E5" sqref="E5"/>
    </sheetView>
  </sheetViews>
  <sheetFormatPr baseColWidth="10" defaultColWidth="9.1640625" defaultRowHeight="13.5" x14ac:dyDescent="0.3"/>
  <cols>
    <col min="1" max="1" width="44" style="156" customWidth="1"/>
    <col min="2" max="3" width="16" style="14" customWidth="1"/>
    <col min="4" max="4" width="16" style="13" customWidth="1"/>
    <col min="5" max="5" width="16" style="14" customWidth="1"/>
    <col min="6" max="6" width="16" style="13" customWidth="1"/>
    <col min="7" max="7" width="16" style="14" customWidth="1"/>
    <col min="8" max="8" width="16" style="13" customWidth="1"/>
    <col min="9" max="9" width="16" style="14" customWidth="1"/>
    <col min="10" max="10" width="16" style="13" customWidth="1"/>
    <col min="11" max="11" width="1.33203125" style="11" customWidth="1"/>
    <col min="12" max="12" width="9.6640625" style="14" customWidth="1"/>
    <col min="13" max="13" width="9.6640625" style="11" customWidth="1"/>
    <col min="14" max="14" width="9.6640625" style="14" customWidth="1"/>
    <col min="15" max="15" width="9.6640625" style="11" customWidth="1"/>
    <col min="16" max="16" width="9.6640625" style="14" customWidth="1"/>
    <col min="17" max="19" width="9.6640625" style="11" customWidth="1"/>
    <col min="20" max="16384" width="9.1640625" style="11"/>
  </cols>
  <sheetData>
    <row r="1" spans="1:19" ht="15" x14ac:dyDescent="0.3">
      <c r="A1" s="17" t="s">
        <v>131</v>
      </c>
      <c r="B1" s="11"/>
      <c r="C1" s="11"/>
      <c r="D1" s="11"/>
      <c r="E1" s="13"/>
      <c r="F1" s="11"/>
      <c r="G1" s="13"/>
      <c r="H1" s="11"/>
      <c r="I1" s="13"/>
      <c r="J1" s="11"/>
      <c r="L1" s="11"/>
      <c r="N1" s="11"/>
      <c r="P1" s="11"/>
    </row>
    <row r="2" spans="1:19" ht="15" x14ac:dyDescent="0.3">
      <c r="A2" s="17" t="s">
        <v>330</v>
      </c>
      <c r="B2" s="11"/>
      <c r="C2" s="11"/>
      <c r="D2" s="11"/>
      <c r="E2" s="13"/>
      <c r="F2" s="11"/>
      <c r="G2" s="13"/>
      <c r="H2" s="11"/>
      <c r="I2" s="13"/>
      <c r="J2" s="11"/>
      <c r="L2" s="11"/>
      <c r="N2" s="11"/>
      <c r="P2" s="11"/>
    </row>
    <row r="3" spans="1:19" ht="21" x14ac:dyDescent="0.35">
      <c r="A3" s="250" t="str">
        <f>TAB00!B62&amp;" : "&amp;TAB00!C62</f>
        <v>TAB4.7 : Charges nettes des raccordements standard gratuits</v>
      </c>
      <c r="B3" s="250"/>
      <c r="C3" s="250"/>
      <c r="D3" s="250"/>
      <c r="E3" s="250"/>
      <c r="F3" s="250"/>
      <c r="G3" s="250"/>
      <c r="H3" s="250"/>
      <c r="I3" s="250"/>
      <c r="J3" s="250"/>
      <c r="K3" s="250"/>
      <c r="L3" s="250"/>
      <c r="M3" s="250"/>
      <c r="N3" s="250"/>
      <c r="O3" s="250"/>
      <c r="P3" s="250"/>
      <c r="Q3" s="250"/>
      <c r="R3" s="250"/>
      <c r="S3" s="250"/>
    </row>
    <row r="5" spans="1:19" x14ac:dyDescent="0.3">
      <c r="K5" s="14"/>
      <c r="L5" s="731" t="s">
        <v>845</v>
      </c>
      <c r="M5" s="731"/>
      <c r="N5" s="731"/>
      <c r="O5" s="731"/>
      <c r="P5" s="731"/>
      <c r="Q5" s="731"/>
      <c r="R5" s="731"/>
      <c r="S5" s="732"/>
    </row>
    <row r="6" spans="1:19" ht="27" x14ac:dyDescent="0.3">
      <c r="B6" s="577" t="s">
        <v>92</v>
      </c>
      <c r="C6" s="568" t="s">
        <v>112</v>
      </c>
      <c r="D6" s="568" t="s">
        <v>279</v>
      </c>
      <c r="E6" s="568" t="s">
        <v>297</v>
      </c>
      <c r="F6" s="568" t="s">
        <v>278</v>
      </c>
      <c r="G6" s="568" t="s">
        <v>274</v>
      </c>
      <c r="H6" s="568" t="s">
        <v>275</v>
      </c>
      <c r="I6" s="568" t="s">
        <v>276</v>
      </c>
      <c r="J6" s="568" t="s">
        <v>277</v>
      </c>
      <c r="K6" s="14"/>
      <c r="L6" s="567" t="s">
        <v>846</v>
      </c>
      <c r="M6" s="567" t="s">
        <v>847</v>
      </c>
      <c r="N6" s="567" t="s">
        <v>848</v>
      </c>
      <c r="O6" s="567" t="s">
        <v>849</v>
      </c>
      <c r="P6" s="567" t="s">
        <v>850</v>
      </c>
      <c r="Q6" s="567" t="s">
        <v>851</v>
      </c>
      <c r="R6" s="567" t="s">
        <v>852</v>
      </c>
      <c r="S6" s="567" t="s">
        <v>853</v>
      </c>
    </row>
    <row r="7" spans="1:19" x14ac:dyDescent="0.3">
      <c r="A7" s="261"/>
      <c r="D7" s="14"/>
      <c r="F7" s="14"/>
      <c r="H7" s="14"/>
      <c r="J7" s="14"/>
      <c r="L7" s="13"/>
      <c r="M7" s="13"/>
      <c r="N7" s="13"/>
      <c r="O7" s="13"/>
      <c r="P7" s="13"/>
      <c r="Q7" s="13"/>
      <c r="R7" s="13"/>
      <c r="S7" s="13"/>
    </row>
    <row r="8" spans="1:19" x14ac:dyDescent="0.3">
      <c r="A8" s="259" t="s">
        <v>509</v>
      </c>
      <c r="B8" s="224"/>
      <c r="C8" s="224"/>
      <c r="D8" s="224"/>
      <c r="E8" s="224"/>
      <c r="F8" s="224"/>
      <c r="G8" s="14">
        <f>F8*(1+TAB00!G$32)</f>
        <v>0</v>
      </c>
      <c r="H8" s="14">
        <f>G8*(1+TAB00!H$32)</f>
        <v>0</v>
      </c>
      <c r="I8" s="14">
        <f>H8*(1+TAB00!I$32)</f>
        <v>0</v>
      </c>
      <c r="J8" s="14">
        <f>I8*(1+TAB00!J$32)</f>
        <v>0</v>
      </c>
      <c r="L8" s="158">
        <f t="shared" ref="L8:S8" si="0">IF(AND(ROUND(B8,0)=0,C8&gt;B8),"INF",IF(AND(ROUND(B8,0)=0,ROUND(C8,0)=0),0,(C8-B8)/B8))</f>
        <v>0</v>
      </c>
      <c r="M8" s="158">
        <f t="shared" si="0"/>
        <v>0</v>
      </c>
      <c r="N8" s="158">
        <f t="shared" si="0"/>
        <v>0</v>
      </c>
      <c r="O8" s="158">
        <f t="shared" si="0"/>
        <v>0</v>
      </c>
      <c r="P8" s="158">
        <f t="shared" si="0"/>
        <v>0</v>
      </c>
      <c r="Q8" s="158">
        <f t="shared" si="0"/>
        <v>0</v>
      </c>
      <c r="R8" s="158">
        <f t="shared" si="0"/>
        <v>0</v>
      </c>
      <c r="S8" s="158">
        <f t="shared" si="0"/>
        <v>0</v>
      </c>
    </row>
    <row r="9" spans="1:19" x14ac:dyDescent="0.3">
      <c r="A9" s="264"/>
      <c r="B9" s="264"/>
      <c r="D9" s="14"/>
      <c r="F9" s="14"/>
      <c r="H9" s="14"/>
      <c r="J9" s="14"/>
      <c r="L9" s="13"/>
      <c r="M9" s="13"/>
      <c r="N9" s="13"/>
      <c r="O9" s="13"/>
      <c r="P9" s="11"/>
    </row>
    <row r="10" spans="1:19" x14ac:dyDescent="0.3">
      <c r="A10" s="265" t="s">
        <v>53</v>
      </c>
      <c r="B10" s="266">
        <f t="shared" ref="B10:J10" si="1">B8</f>
        <v>0</v>
      </c>
      <c r="C10" s="266">
        <f t="shared" si="1"/>
        <v>0</v>
      </c>
      <c r="D10" s="266">
        <f t="shared" si="1"/>
        <v>0</v>
      </c>
      <c r="E10" s="266">
        <f t="shared" si="1"/>
        <v>0</v>
      </c>
      <c r="F10" s="266">
        <f t="shared" si="1"/>
        <v>0</v>
      </c>
      <c r="G10" s="266">
        <f t="shared" si="1"/>
        <v>0</v>
      </c>
      <c r="H10" s="266">
        <f t="shared" si="1"/>
        <v>0</v>
      </c>
      <c r="I10" s="266">
        <f t="shared" si="1"/>
        <v>0</v>
      </c>
      <c r="J10" s="266">
        <f t="shared" si="1"/>
        <v>0</v>
      </c>
      <c r="L10" s="267">
        <f t="shared" ref="L10:S10" si="2">IF(AND(ROUND(B10,0)=0,C10&gt;B10),"INF",IF(AND(ROUND(B10,0)=0,ROUND(C10,0)=0),0,(C10-B10)/B10))</f>
        <v>0</v>
      </c>
      <c r="M10" s="267">
        <f t="shared" si="2"/>
        <v>0</v>
      </c>
      <c r="N10" s="267">
        <f t="shared" si="2"/>
        <v>0</v>
      </c>
      <c r="O10" s="267">
        <f t="shared" si="2"/>
        <v>0</v>
      </c>
      <c r="P10" s="267">
        <f t="shared" si="2"/>
        <v>0</v>
      </c>
      <c r="Q10" s="267">
        <f t="shared" si="2"/>
        <v>0</v>
      </c>
      <c r="R10" s="267">
        <f t="shared" si="2"/>
        <v>0</v>
      </c>
      <c r="S10" s="267">
        <f t="shared" si="2"/>
        <v>0</v>
      </c>
    </row>
    <row r="11" spans="1:19" x14ac:dyDescent="0.3">
      <c r="A11" s="66"/>
      <c r="B11" s="264"/>
      <c r="D11" s="14"/>
      <c r="F11" s="14"/>
      <c r="H11" s="14"/>
      <c r="J11" s="14"/>
      <c r="L11" s="13"/>
      <c r="M11" s="13"/>
      <c r="N11" s="13"/>
      <c r="O11" s="13"/>
      <c r="P11" s="11"/>
    </row>
    <row r="12" spans="1:19" s="79" customFormat="1" ht="40.15" customHeight="1" x14ac:dyDescent="0.3">
      <c r="A12" s="277" t="s">
        <v>573</v>
      </c>
      <c r="B12" s="273">
        <f>SUM(TAB6.1!$M15:$N15)</f>
        <v>0</v>
      </c>
      <c r="C12" s="273">
        <f>SUM(TAB6.1!$M48:$N48)</f>
        <v>0</v>
      </c>
      <c r="D12" s="273">
        <f>SUM(TAB6.1!$M81:$N81)</f>
        <v>0</v>
      </c>
      <c r="E12" s="273">
        <f>SUM(TAB6.1!$M114:$N114)</f>
        <v>0</v>
      </c>
      <c r="F12" s="273">
        <f>SUM(TAB6.1!$M147:$N147)</f>
        <v>0</v>
      </c>
      <c r="G12" s="273"/>
      <c r="H12" s="273"/>
      <c r="I12" s="273"/>
      <c r="J12" s="273"/>
      <c r="L12" s="155">
        <f>IF(AND(ROUND(B12,0)=0,C12&gt;B12),"INF",IF(AND(ROUND(B12,0)=0,ROUND(C12,0)=0),0,(C12-B12)/B12))</f>
        <v>0</v>
      </c>
      <c r="M12" s="155">
        <f>IF(AND(ROUND(C12,0)=0,D12&gt;C12),"INF",IF(AND(ROUND(C12,0)=0,ROUND(D12,0)=0),0,(D12-C12)/C12))</f>
        <v>0</v>
      </c>
      <c r="N12" s="155">
        <f>IF(AND(ROUND(D12,0)=0,E12&gt;D12),"INF",IF(AND(ROUND(D12,0)=0,ROUND(E12,0)=0),0,(E12-D12)/D12))</f>
        <v>0</v>
      </c>
      <c r="O12" s="155">
        <f>IF(AND(ROUND(E12,0)=0,F12&gt;E12),"INF",IF(AND(ROUND(E12,0)=0,ROUND(F12,0)=0),0,(F12-E12)/E12))</f>
        <v>0</v>
      </c>
    </row>
    <row r="13" spans="1:19" s="79" customFormat="1" ht="54" x14ac:dyDescent="0.3">
      <c r="A13" s="275" t="s">
        <v>574</v>
      </c>
      <c r="B13" s="274">
        <f>IFERROR(B10/B12,0)</f>
        <v>0</v>
      </c>
      <c r="C13" s="274">
        <f>IFERROR(C10/C12,0)</f>
        <v>0</v>
      </c>
      <c r="D13" s="274">
        <f>IFERROR(D10/D12,0)</f>
        <v>0</v>
      </c>
      <c r="E13" s="274">
        <f>IFERROR(E10/E12,0)</f>
        <v>0</v>
      </c>
      <c r="F13" s="274">
        <f>IFERROR(F10/F12,0)</f>
        <v>0</v>
      </c>
      <c r="G13" s="273"/>
      <c r="H13" s="273"/>
      <c r="I13" s="273"/>
      <c r="J13" s="273"/>
      <c r="L13" s="276">
        <f>B13-C13</f>
        <v>0</v>
      </c>
      <c r="M13" s="276">
        <f>C13-D13</f>
        <v>0</v>
      </c>
      <c r="N13" s="276">
        <f>D13-E13</f>
        <v>0</v>
      </c>
      <c r="O13" s="276">
        <f>E13-F13</f>
        <v>0</v>
      </c>
    </row>
    <row r="14" spans="1:19" x14ac:dyDescent="0.3">
      <c r="A14" s="66"/>
      <c r="B14" s="264"/>
      <c r="D14" s="14"/>
      <c r="E14" s="13"/>
      <c r="F14" s="14"/>
      <c r="G14" s="13"/>
      <c r="H14" s="14"/>
      <c r="I14" s="13"/>
      <c r="J14" s="14"/>
      <c r="K14" s="14"/>
      <c r="L14" s="11"/>
      <c r="M14" s="14"/>
      <c r="N14" s="11"/>
      <c r="O14" s="14"/>
      <c r="P14" s="11"/>
    </row>
    <row r="15" spans="1:19" x14ac:dyDescent="0.3">
      <c r="A15" s="66"/>
      <c r="B15" s="264"/>
    </row>
    <row r="16" spans="1:19" ht="12" customHeight="1" x14ac:dyDescent="0.3">
      <c r="A16" s="733" t="str">
        <f>IF(COUNT(B8:C8,D8,E8,F8)&lt;5,'TAB C'!B22,"")</f>
        <v>C.4.7.a. Le GRD doit compléter l'intégralité des champs prévus à cet effet dans le détail des coûts OSP.</v>
      </c>
      <c r="B16" s="733"/>
      <c r="C16" s="733"/>
      <c r="D16" s="733"/>
      <c r="E16" s="733"/>
      <c r="F16" s="733"/>
      <c r="G16" s="733"/>
      <c r="H16" s="733"/>
      <c r="I16" s="733"/>
      <c r="J16" s="733"/>
      <c r="K16" s="733"/>
    </row>
    <row r="17" spans="1:19" x14ac:dyDescent="0.3">
      <c r="A17" s="733" t="str">
        <f>IF(ABS(B8-SUM('TAB3'!E14:G14))&gt;100,'TAB C'!B23,"")</f>
        <v/>
      </c>
      <c r="B17" s="733"/>
      <c r="C17" s="733"/>
      <c r="D17" s="733"/>
      <c r="E17" s="733"/>
      <c r="F17" s="733"/>
      <c r="G17" s="733"/>
      <c r="H17" s="733"/>
      <c r="I17" s="733"/>
      <c r="J17" s="733"/>
      <c r="K17" s="733"/>
    </row>
    <row r="18" spans="1:19" x14ac:dyDescent="0.3">
      <c r="A18" s="159"/>
    </row>
    <row r="19" spans="1:19" ht="14.25" thickBot="1" x14ac:dyDescent="0.35">
      <c r="A19" s="99"/>
      <c r="B19" s="10"/>
      <c r="C19" s="10"/>
      <c r="D19" s="6"/>
      <c r="E19" s="6"/>
      <c r="F19" s="6"/>
      <c r="G19" s="6"/>
      <c r="H19" s="6"/>
      <c r="I19" s="6"/>
      <c r="J19" s="6"/>
      <c r="K19" s="10"/>
      <c r="L19" s="6"/>
      <c r="M19" s="6"/>
      <c r="N19" s="6"/>
      <c r="O19" s="6"/>
      <c r="P19" s="6"/>
      <c r="Q19" s="6"/>
      <c r="R19" s="6"/>
      <c r="S19" s="6"/>
    </row>
    <row r="20" spans="1:19" s="6" customFormat="1" ht="12.6" customHeight="1" thickBot="1" x14ac:dyDescent="0.35">
      <c r="A20" s="124" t="s">
        <v>109</v>
      </c>
      <c r="B20" s="734" t="s">
        <v>501</v>
      </c>
      <c r="C20" s="735"/>
      <c r="D20" s="735"/>
      <c r="E20" s="735"/>
      <c r="F20" s="735"/>
      <c r="G20" s="735"/>
      <c r="H20" s="735"/>
      <c r="I20" s="735"/>
      <c r="J20" s="735"/>
      <c r="K20" s="735"/>
      <c r="L20" s="735"/>
      <c r="M20" s="735"/>
      <c r="N20" s="735"/>
      <c r="O20" s="735"/>
      <c r="P20" s="735"/>
      <c r="Q20" s="735"/>
      <c r="R20" s="735"/>
      <c r="S20" s="736"/>
    </row>
    <row r="21" spans="1:19" s="6" customFormat="1" ht="214.9" customHeight="1" thickBot="1" x14ac:dyDescent="0.35">
      <c r="A21" s="126" t="s">
        <v>517</v>
      </c>
      <c r="B21" s="737"/>
      <c r="C21" s="738"/>
      <c r="D21" s="738"/>
      <c r="E21" s="738"/>
      <c r="F21" s="738"/>
      <c r="G21" s="738"/>
      <c r="H21" s="738"/>
      <c r="I21" s="738"/>
      <c r="J21" s="738"/>
      <c r="K21" s="738"/>
      <c r="L21" s="738"/>
      <c r="M21" s="738"/>
      <c r="N21" s="738"/>
      <c r="O21" s="738"/>
      <c r="P21" s="738"/>
      <c r="Q21" s="738"/>
      <c r="R21" s="738"/>
      <c r="S21" s="738"/>
    </row>
    <row r="22" spans="1:19" s="6" customFormat="1" ht="214.9" customHeight="1" thickBot="1" x14ac:dyDescent="0.35">
      <c r="A22" s="126" t="s">
        <v>518</v>
      </c>
      <c r="B22" s="737"/>
      <c r="C22" s="738"/>
      <c r="D22" s="738"/>
      <c r="E22" s="738"/>
      <c r="F22" s="738"/>
      <c r="G22" s="738"/>
      <c r="H22" s="738"/>
      <c r="I22" s="738"/>
      <c r="J22" s="738"/>
      <c r="K22" s="738"/>
      <c r="L22" s="738"/>
      <c r="M22" s="738"/>
      <c r="N22" s="738"/>
      <c r="O22" s="738"/>
      <c r="P22" s="738"/>
      <c r="Q22" s="738"/>
      <c r="R22" s="738"/>
      <c r="S22" s="738"/>
    </row>
    <row r="23" spans="1:19" s="6" customFormat="1" ht="214.9" customHeight="1" thickBot="1" x14ac:dyDescent="0.35">
      <c r="A23" s="126" t="s">
        <v>519</v>
      </c>
      <c r="B23" s="737"/>
      <c r="C23" s="738"/>
      <c r="D23" s="738"/>
      <c r="E23" s="738"/>
      <c r="F23" s="738"/>
      <c r="G23" s="738"/>
      <c r="H23" s="738"/>
      <c r="I23" s="738"/>
      <c r="J23" s="738"/>
      <c r="K23" s="738"/>
      <c r="L23" s="738"/>
      <c r="M23" s="738"/>
      <c r="N23" s="738"/>
      <c r="O23" s="738"/>
      <c r="P23" s="738"/>
      <c r="Q23" s="738"/>
      <c r="R23" s="738"/>
      <c r="S23" s="738"/>
    </row>
    <row r="24" spans="1:19" s="6" customFormat="1" ht="214.9" customHeight="1" thickBot="1" x14ac:dyDescent="0.35">
      <c r="A24" s="126" t="s">
        <v>520</v>
      </c>
      <c r="B24" s="737"/>
      <c r="C24" s="738"/>
      <c r="D24" s="738"/>
      <c r="E24" s="738"/>
      <c r="F24" s="738"/>
      <c r="G24" s="738"/>
      <c r="H24" s="738"/>
      <c r="I24" s="738"/>
      <c r="J24" s="738"/>
      <c r="K24" s="738"/>
      <c r="L24" s="738"/>
      <c r="M24" s="738"/>
      <c r="N24" s="738"/>
      <c r="O24" s="738"/>
      <c r="P24" s="738"/>
      <c r="Q24" s="738"/>
      <c r="R24" s="738"/>
      <c r="S24" s="738"/>
    </row>
  </sheetData>
  <mergeCells count="8">
    <mergeCell ref="L5:S5"/>
    <mergeCell ref="B23:S23"/>
    <mergeCell ref="B24:S24"/>
    <mergeCell ref="A16:K16"/>
    <mergeCell ref="A17:K17"/>
    <mergeCell ref="B20:S20"/>
    <mergeCell ref="B21:S21"/>
    <mergeCell ref="B22:S22"/>
  </mergeCells>
  <conditionalFormatting sqref="B8">
    <cfRule type="containsText" dxfId="1750" priority="75" operator="containsText" text="ntitulé">
      <formula>NOT(ISERROR(SEARCH("ntitulé",B8)))</formula>
    </cfRule>
    <cfRule type="containsBlanks" dxfId="1749" priority="76">
      <formula>LEN(TRIM(B8))=0</formula>
    </cfRule>
  </conditionalFormatting>
  <conditionalFormatting sqref="B8">
    <cfRule type="containsText" dxfId="1748" priority="74" operator="containsText" text="libre">
      <formula>NOT(ISERROR(SEARCH("libre",B8)))</formula>
    </cfRule>
  </conditionalFormatting>
  <conditionalFormatting sqref="C8">
    <cfRule type="containsText" dxfId="1747" priority="66" operator="containsText" text="ntitulé">
      <formula>NOT(ISERROR(SEARCH("ntitulé",C8)))</formula>
    </cfRule>
    <cfRule type="containsBlanks" dxfId="1746" priority="67">
      <formula>LEN(TRIM(C8))=0</formula>
    </cfRule>
  </conditionalFormatting>
  <conditionalFormatting sqref="C8">
    <cfRule type="containsText" dxfId="1745" priority="65" operator="containsText" text="libre">
      <formula>NOT(ISERROR(SEARCH("libre",C8)))</formula>
    </cfRule>
  </conditionalFormatting>
  <conditionalFormatting sqref="D8">
    <cfRule type="containsText" dxfId="1744" priority="57" operator="containsText" text="ntitulé">
      <formula>NOT(ISERROR(SEARCH("ntitulé",D8)))</formula>
    </cfRule>
    <cfRule type="containsBlanks" dxfId="1743" priority="58">
      <formula>LEN(TRIM(D8))=0</formula>
    </cfRule>
  </conditionalFormatting>
  <conditionalFormatting sqref="D8">
    <cfRule type="containsText" dxfId="1742" priority="56" operator="containsText" text="libre">
      <formula>NOT(ISERROR(SEARCH("libre",D8)))</formula>
    </cfRule>
  </conditionalFormatting>
  <conditionalFormatting sqref="E8">
    <cfRule type="containsText" dxfId="1741" priority="48" operator="containsText" text="ntitulé">
      <formula>NOT(ISERROR(SEARCH("ntitulé",E8)))</formula>
    </cfRule>
    <cfRule type="containsBlanks" dxfId="1740" priority="49">
      <formula>LEN(TRIM(E8))=0</formula>
    </cfRule>
  </conditionalFormatting>
  <conditionalFormatting sqref="E8">
    <cfRule type="containsText" dxfId="1739" priority="47" operator="containsText" text="libre">
      <formula>NOT(ISERROR(SEARCH("libre",E8)))</formula>
    </cfRule>
  </conditionalFormatting>
  <conditionalFormatting sqref="F8">
    <cfRule type="containsText" dxfId="1738" priority="39" operator="containsText" text="ntitulé">
      <formula>NOT(ISERROR(SEARCH("ntitulé",F8)))</formula>
    </cfRule>
    <cfRule type="containsBlanks" dxfId="1737" priority="40">
      <formula>LEN(TRIM(F8))=0</formula>
    </cfRule>
  </conditionalFormatting>
  <conditionalFormatting sqref="F8">
    <cfRule type="containsText" dxfId="1736" priority="38" operator="containsText" text="libre">
      <formula>NOT(ISERROR(SEARCH("libre",F8)))</formula>
    </cfRule>
  </conditionalFormatting>
  <conditionalFormatting sqref="B21:S24">
    <cfRule type="containsBlanks" dxfId="1735" priority="1">
      <formula>LEN(TRIM(B21))=0</formula>
    </cfRule>
  </conditionalFormatting>
  <hyperlinks>
    <hyperlink ref="A1" location="TAB00!A1" display="Retour page de garde"/>
    <hyperlink ref="A2" location="'TAB4'!A1" display="Retour TAB4"/>
  </hyperlinks>
  <pageMargins left="0.7" right="0.7" top="0.75" bottom="0.75" header="0.3" footer="0.3"/>
  <pageSetup paperSize="9" scale="60" fitToHeight="0" orientation="landscape" verticalDpi="300" r:id="rId1"/>
  <rowBreaks count="1" manualBreakCount="1">
    <brk id="19"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zoomScaleNormal="100" workbookViewId="0">
      <selection activeCell="E5" sqref="E5"/>
    </sheetView>
  </sheetViews>
  <sheetFormatPr baseColWidth="10" defaultColWidth="9.1640625" defaultRowHeight="13.5" x14ac:dyDescent="0.3"/>
  <cols>
    <col min="1" max="1" width="60.83203125" style="10" customWidth="1"/>
    <col min="2" max="2" width="16.6640625" style="6" customWidth="1"/>
    <col min="3" max="3" width="16.6640625" style="10" customWidth="1"/>
    <col min="4" max="6" width="16.6640625" style="6" customWidth="1"/>
    <col min="7" max="7" width="1.33203125" style="6" customWidth="1"/>
    <col min="8" max="8" width="25" style="6" customWidth="1"/>
    <col min="9" max="9" width="1.33203125" style="6" customWidth="1"/>
    <col min="10" max="10" width="16.6640625" style="6" customWidth="1"/>
    <col min="11" max="11" width="9.5" style="6" customWidth="1"/>
    <col min="12" max="12" width="7.5" style="10" customWidth="1"/>
    <col min="13" max="15" width="7.5" style="6" customWidth="1"/>
    <col min="16" max="20" width="9.5" style="6" customWidth="1"/>
    <col min="21" max="21" width="17.6640625" style="150" customWidth="1"/>
    <col min="22" max="26" width="9.1640625" style="151"/>
    <col min="27" max="16384" width="9.1640625" style="6"/>
  </cols>
  <sheetData>
    <row r="1" spans="1:32" ht="15" x14ac:dyDescent="0.3">
      <c r="A1" s="17" t="s">
        <v>131</v>
      </c>
    </row>
    <row r="3" spans="1:32" ht="22.15" customHeight="1" x14ac:dyDescent="0.35">
      <c r="A3" s="250" t="str">
        <f>TAB00!B63&amp;" : "&amp;TAB00!C63</f>
        <v>TAB5 : Synthèse des charges et produits non-contrôlables</v>
      </c>
      <c r="B3" s="250"/>
      <c r="C3" s="250"/>
      <c r="D3" s="250"/>
      <c r="E3" s="250"/>
      <c r="F3" s="250"/>
      <c r="G3" s="250"/>
      <c r="H3" s="250"/>
      <c r="I3" s="67"/>
      <c r="J3" s="67"/>
      <c r="K3" s="67"/>
      <c r="L3" s="250"/>
      <c r="M3" s="250"/>
      <c r="N3" s="250"/>
      <c r="O3" s="250"/>
      <c r="P3" s="11"/>
      <c r="Q3" s="11"/>
      <c r="R3" s="11"/>
      <c r="S3" s="11"/>
      <c r="T3" s="11"/>
    </row>
    <row r="4" spans="1:32" x14ac:dyDescent="0.3">
      <c r="G4" s="11"/>
      <c r="H4" s="11"/>
      <c r="I4" s="11"/>
      <c r="K4" s="11"/>
      <c r="P4" s="11"/>
      <c r="Q4" s="11"/>
      <c r="R4" s="11"/>
      <c r="S4" s="11"/>
      <c r="T4" s="11"/>
    </row>
    <row r="5" spans="1:32" s="579" customFormat="1" x14ac:dyDescent="0.3">
      <c r="A5" s="578"/>
      <c r="B5" s="578"/>
      <c r="C5" s="578"/>
      <c r="D5" s="578"/>
      <c r="L5" s="732" t="s">
        <v>845</v>
      </c>
      <c r="M5" s="744"/>
      <c r="N5" s="744"/>
      <c r="O5" s="745"/>
      <c r="AA5" s="580"/>
      <c r="AB5" s="581"/>
      <c r="AC5" s="581"/>
      <c r="AD5" s="581"/>
      <c r="AE5" s="581"/>
      <c r="AF5" s="581"/>
    </row>
    <row r="6" spans="1:32" s="579" customFormat="1" ht="24" customHeight="1" x14ac:dyDescent="0.3">
      <c r="A6" s="582" t="s">
        <v>2</v>
      </c>
      <c r="B6" s="583" t="s">
        <v>278</v>
      </c>
      <c r="C6" s="583" t="s">
        <v>274</v>
      </c>
      <c r="D6" s="583" t="s">
        <v>275</v>
      </c>
      <c r="E6" s="583" t="s">
        <v>276</v>
      </c>
      <c r="F6" s="583" t="s">
        <v>277</v>
      </c>
      <c r="H6" s="584" t="s">
        <v>132</v>
      </c>
      <c r="J6" s="584" t="s">
        <v>722</v>
      </c>
      <c r="L6" s="567" t="s">
        <v>850</v>
      </c>
      <c r="M6" s="567" t="s">
        <v>851</v>
      </c>
      <c r="N6" s="567" t="s">
        <v>852</v>
      </c>
      <c r="O6" s="567" t="s">
        <v>853</v>
      </c>
      <c r="S6" s="585" t="s">
        <v>186</v>
      </c>
      <c r="T6" s="581"/>
      <c r="U6" s="581"/>
      <c r="V6" s="581"/>
      <c r="W6" s="581"/>
      <c r="X6" s="581"/>
    </row>
    <row r="7" spans="1:32" s="296" customFormat="1" ht="6" customHeight="1" x14ac:dyDescent="0.3">
      <c r="A7" s="337"/>
      <c r="B7" s="338"/>
      <c r="C7" s="338"/>
      <c r="D7" s="338"/>
      <c r="E7" s="338"/>
      <c r="F7" s="338"/>
      <c r="G7" s="300"/>
      <c r="H7" s="339"/>
      <c r="I7" s="302"/>
      <c r="J7" s="344"/>
      <c r="L7" s="339"/>
      <c r="M7" s="339"/>
      <c r="N7" s="339"/>
      <c r="O7" s="339"/>
      <c r="U7" s="311"/>
      <c r="V7" s="297"/>
      <c r="W7" s="297"/>
      <c r="X7" s="297"/>
      <c r="Y7" s="297"/>
      <c r="Z7" s="298"/>
    </row>
    <row r="8" spans="1:32" s="296" customFormat="1" ht="39" customHeight="1" x14ac:dyDescent="0.3">
      <c r="A8" s="283" t="str">
        <f>TAB00!C66</f>
        <v xml:space="preserve">Charges émanant de factures émises par la société FeReSO dans le cadre du processus de réconciliation </v>
      </c>
      <c r="B8" s="295">
        <f>TAB5.3!E7</f>
        <v>0</v>
      </c>
      <c r="C8" s="295">
        <f>TAB5.3!F7</f>
        <v>0</v>
      </c>
      <c r="D8" s="295">
        <f>TAB5.3!G7</f>
        <v>0</v>
      </c>
      <c r="E8" s="295">
        <f>TAB5.3!H7</f>
        <v>0</v>
      </c>
      <c r="F8" s="295">
        <f>TAB5.3!I7</f>
        <v>0</v>
      </c>
      <c r="G8" s="300"/>
      <c r="H8" s="122"/>
      <c r="I8" s="343"/>
      <c r="J8" s="59" t="s">
        <v>557</v>
      </c>
      <c r="K8" s="302"/>
      <c r="L8" s="284">
        <f t="shared" ref="L8:L13" si="0">IFERROR(IF(AND(ROUND(SUM(B8:B8),0)=0,ROUND(SUM(C8:C8),0)&gt;ROUND(SUM(B8:B8),0)),"INF",(ROUND(SUM(C8:C8),0)-ROUND(SUM(B8:B8),0))/ROUND(SUM(B8:B8),0)),0)</f>
        <v>0</v>
      </c>
      <c r="M8" s="284">
        <f t="shared" ref="M8:O13" si="1">IFERROR(IF(AND(ROUND(SUM(C8),0)=0,ROUND(SUM(D8:D8),0)&gt;ROUND(SUM(C8),0)),"INF",(ROUND(SUM(D8:D8),0)-ROUND(SUM(C8),0))/ROUND(SUM(C8),0)),0)</f>
        <v>0</v>
      </c>
      <c r="N8" s="284">
        <f t="shared" si="1"/>
        <v>0</v>
      </c>
      <c r="O8" s="286">
        <f t="shared" si="1"/>
        <v>0</v>
      </c>
      <c r="P8" s="302"/>
      <c r="Q8" s="302"/>
      <c r="R8" s="302"/>
      <c r="S8" s="302"/>
      <c r="T8" s="302"/>
      <c r="U8" s="297">
        <f t="shared" ref="U8:X13" si="2">B8</f>
        <v>0</v>
      </c>
      <c r="V8" s="297">
        <f t="shared" si="2"/>
        <v>0</v>
      </c>
      <c r="W8" s="297">
        <f t="shared" si="2"/>
        <v>0</v>
      </c>
      <c r="X8" s="297">
        <f t="shared" si="2"/>
        <v>0</v>
      </c>
      <c r="Y8" s="297">
        <f t="shared" ref="Y8:Y12" si="3">F8</f>
        <v>0</v>
      </c>
      <c r="Z8" s="298"/>
    </row>
    <row r="9" spans="1:32" s="296" customFormat="1" ht="39" customHeight="1" x14ac:dyDescent="0.3">
      <c r="A9" s="317" t="str">
        <f>TAB00!C67</f>
        <v xml:space="preserve">Redevance de voirie </v>
      </c>
      <c r="B9" s="295">
        <f>TAB5.4!E7</f>
        <v>0</v>
      </c>
      <c r="C9" s="295">
        <f>TAB5.4!F7</f>
        <v>0</v>
      </c>
      <c r="D9" s="295">
        <f>TAB5.4!G7</f>
        <v>0</v>
      </c>
      <c r="E9" s="295">
        <f>TAB5.4!H7</f>
        <v>0</v>
      </c>
      <c r="F9" s="295">
        <f>TAB5.4!I7</f>
        <v>0</v>
      </c>
      <c r="G9" s="300"/>
      <c r="H9" s="122"/>
      <c r="I9" s="302"/>
      <c r="J9" s="59" t="s">
        <v>558</v>
      </c>
      <c r="L9" s="284">
        <f t="shared" si="0"/>
        <v>0</v>
      </c>
      <c r="M9" s="284">
        <f t="shared" si="1"/>
        <v>0</v>
      </c>
      <c r="N9" s="284">
        <f t="shared" si="1"/>
        <v>0</v>
      </c>
      <c r="O9" s="286">
        <f t="shared" si="1"/>
        <v>0</v>
      </c>
      <c r="U9" s="297">
        <f t="shared" si="2"/>
        <v>0</v>
      </c>
      <c r="V9" s="297">
        <f t="shared" si="2"/>
        <v>0</v>
      </c>
      <c r="W9" s="297">
        <f t="shared" si="2"/>
        <v>0</v>
      </c>
      <c r="X9" s="297">
        <f t="shared" si="2"/>
        <v>0</v>
      </c>
      <c r="Y9" s="297">
        <f t="shared" si="3"/>
        <v>0</v>
      </c>
      <c r="Z9" s="298"/>
    </row>
    <row r="10" spans="1:32" s="296" customFormat="1" ht="39" customHeight="1" x14ac:dyDescent="0.3">
      <c r="A10" s="283" t="str">
        <f>TAB00!C68</f>
        <v>Charge fiscale résultant de l'application de l'impôt des sociétés</v>
      </c>
      <c r="B10" s="295">
        <f>TAB5.5!C39</f>
        <v>0</v>
      </c>
      <c r="C10" s="295">
        <f>TAB5.5!D39</f>
        <v>0</v>
      </c>
      <c r="D10" s="295">
        <f>TAB5.5!E39</f>
        <v>0</v>
      </c>
      <c r="E10" s="295">
        <f>TAB5.5!F39</f>
        <v>0</v>
      </c>
      <c r="F10" s="295">
        <f>TAB5.5!G39</f>
        <v>0</v>
      </c>
      <c r="G10" s="300"/>
      <c r="H10" s="122"/>
      <c r="I10" s="302"/>
      <c r="J10" s="59" t="s">
        <v>559</v>
      </c>
      <c r="L10" s="284">
        <f t="shared" si="0"/>
        <v>0</v>
      </c>
      <c r="M10" s="284">
        <f t="shared" si="1"/>
        <v>0</v>
      </c>
      <c r="N10" s="284">
        <f t="shared" si="1"/>
        <v>0</v>
      </c>
      <c r="O10" s="286">
        <f t="shared" si="1"/>
        <v>0</v>
      </c>
      <c r="U10" s="297">
        <f t="shared" si="2"/>
        <v>0</v>
      </c>
      <c r="V10" s="297">
        <f t="shared" si="2"/>
        <v>0</v>
      </c>
      <c r="W10" s="297">
        <f t="shared" si="2"/>
        <v>0</v>
      </c>
      <c r="X10" s="297">
        <f t="shared" si="2"/>
        <v>0</v>
      </c>
      <c r="Y10" s="297">
        <f t="shared" si="3"/>
        <v>0</v>
      </c>
      <c r="Z10" s="298"/>
    </row>
    <row r="11" spans="1:32" s="296" customFormat="1" ht="39" customHeight="1" x14ac:dyDescent="0.3">
      <c r="A11" s="317" t="str">
        <f>TAB00!C69</f>
        <v>Autres impôts, taxes, redevances, surcharges, précomptes immobiliers et mobiliers</v>
      </c>
      <c r="B11" s="295">
        <f>TAB5.6!E20</f>
        <v>0</v>
      </c>
      <c r="C11" s="295">
        <f>TAB5.6!F20</f>
        <v>0</v>
      </c>
      <c r="D11" s="295">
        <f>TAB5.6!G20</f>
        <v>0</v>
      </c>
      <c r="E11" s="295">
        <f>TAB5.6!H20</f>
        <v>0</v>
      </c>
      <c r="F11" s="295">
        <f>TAB5.6!I20</f>
        <v>0</v>
      </c>
      <c r="G11" s="300"/>
      <c r="H11" s="122"/>
      <c r="I11" s="302"/>
      <c r="J11" s="59" t="s">
        <v>560</v>
      </c>
      <c r="L11" s="284">
        <f t="shared" si="0"/>
        <v>0</v>
      </c>
      <c r="M11" s="284">
        <f t="shared" si="1"/>
        <v>0</v>
      </c>
      <c r="N11" s="284">
        <f t="shared" si="1"/>
        <v>0</v>
      </c>
      <c r="O11" s="286">
        <f t="shared" si="1"/>
        <v>0</v>
      </c>
      <c r="U11" s="297">
        <f t="shared" si="2"/>
        <v>0</v>
      </c>
      <c r="V11" s="297">
        <f t="shared" si="2"/>
        <v>0</v>
      </c>
      <c r="W11" s="297">
        <f t="shared" si="2"/>
        <v>0</v>
      </c>
      <c r="X11" s="297">
        <f t="shared" si="2"/>
        <v>0</v>
      </c>
      <c r="Y11" s="297">
        <f t="shared" si="3"/>
        <v>0</v>
      </c>
      <c r="Z11" s="298"/>
    </row>
    <row r="12" spans="1:32" s="296" customFormat="1" ht="39" customHeight="1" x14ac:dyDescent="0.3">
      <c r="A12" s="317" t="str">
        <f>TAB00!C70</f>
        <v>Cotisations de responsabilisation de l’ONSSAPL</v>
      </c>
      <c r="B12" s="295">
        <f>TAB5.7!F43</f>
        <v>0</v>
      </c>
      <c r="C12" s="295">
        <f>TAB5.7!G43</f>
        <v>0</v>
      </c>
      <c r="D12" s="295">
        <f>TAB5.7!H43</f>
        <v>0</v>
      </c>
      <c r="E12" s="295">
        <f>TAB5.7!I43</f>
        <v>0</v>
      </c>
      <c r="F12" s="295">
        <f>TAB5.7!J43</f>
        <v>0</v>
      </c>
      <c r="G12" s="300"/>
      <c r="H12" s="122"/>
      <c r="I12" s="302"/>
      <c r="J12" s="59" t="s">
        <v>561</v>
      </c>
      <c r="L12" s="284">
        <f t="shared" si="0"/>
        <v>0</v>
      </c>
      <c r="M12" s="284">
        <f t="shared" si="1"/>
        <v>0</v>
      </c>
      <c r="N12" s="284">
        <f t="shared" si="1"/>
        <v>0</v>
      </c>
      <c r="O12" s="286">
        <f t="shared" si="1"/>
        <v>0</v>
      </c>
      <c r="U12" s="297">
        <f t="shared" si="2"/>
        <v>0</v>
      </c>
      <c r="V12" s="297">
        <f t="shared" si="2"/>
        <v>0</v>
      </c>
      <c r="W12" s="297">
        <f t="shared" si="2"/>
        <v>0</v>
      </c>
      <c r="X12" s="297">
        <f t="shared" si="2"/>
        <v>0</v>
      </c>
      <c r="Y12" s="297">
        <f t="shared" si="3"/>
        <v>0</v>
      </c>
      <c r="Z12" s="298"/>
    </row>
    <row r="13" spans="1:32" s="296" customFormat="1" ht="39" customHeight="1" x14ac:dyDescent="0.3">
      <c r="A13" s="317" t="str">
        <f>TAB00!C71</f>
        <v>Charges de pension non-capitalisées</v>
      </c>
      <c r="B13" s="295">
        <f>TAB5.8!F37</f>
        <v>0</v>
      </c>
      <c r="C13" s="295">
        <f>TAB5.8!G37</f>
        <v>0</v>
      </c>
      <c r="D13" s="295">
        <f>TAB5.8!H37</f>
        <v>0</v>
      </c>
      <c r="E13" s="295">
        <f>TAB5.8!I37</f>
        <v>0</v>
      </c>
      <c r="F13" s="295">
        <f>TAB5.8!J37</f>
        <v>0</v>
      </c>
      <c r="G13" s="300"/>
      <c r="H13" s="122"/>
      <c r="I13" s="302"/>
      <c r="J13" s="59" t="s">
        <v>562</v>
      </c>
      <c r="L13" s="284">
        <f t="shared" si="0"/>
        <v>0</v>
      </c>
      <c r="M13" s="284">
        <f t="shared" si="1"/>
        <v>0</v>
      </c>
      <c r="N13" s="284">
        <f t="shared" si="1"/>
        <v>0</v>
      </c>
      <c r="O13" s="286">
        <f t="shared" si="1"/>
        <v>0</v>
      </c>
      <c r="U13" s="297">
        <f t="shared" si="2"/>
        <v>0</v>
      </c>
      <c r="V13" s="297">
        <f t="shared" si="2"/>
        <v>0</v>
      </c>
      <c r="W13" s="297">
        <f t="shared" si="2"/>
        <v>0</v>
      </c>
      <c r="X13" s="297">
        <f t="shared" si="2"/>
        <v>0</v>
      </c>
      <c r="Y13" s="297">
        <f t="shared" ref="Y13" si="4">F13</f>
        <v>0</v>
      </c>
      <c r="Z13" s="298"/>
    </row>
    <row r="14" spans="1:32" s="296" customFormat="1" ht="6" customHeight="1" x14ac:dyDescent="0.3">
      <c r="A14" s="318"/>
      <c r="B14" s="319"/>
      <c r="C14" s="319"/>
      <c r="D14" s="319"/>
      <c r="E14" s="319"/>
      <c r="F14" s="319"/>
      <c r="H14" s="320"/>
      <c r="J14" s="321"/>
      <c r="L14" s="319"/>
      <c r="M14" s="319"/>
      <c r="N14" s="319"/>
      <c r="O14" s="319"/>
      <c r="U14" s="298"/>
      <c r="V14" s="298"/>
      <c r="W14" s="298"/>
      <c r="X14" s="298"/>
      <c r="Y14" s="298"/>
      <c r="Z14" s="298"/>
    </row>
    <row r="15" spans="1:32" s="296" customFormat="1" ht="27.6" customHeight="1" x14ac:dyDescent="0.3">
      <c r="A15" s="322" t="s">
        <v>111</v>
      </c>
      <c r="B15" s="323">
        <f>SUM(B8:B13)</f>
        <v>0</v>
      </c>
      <c r="C15" s="323">
        <f>SUM(C8:C13)</f>
        <v>0</v>
      </c>
      <c r="D15" s="323">
        <f>SUM(D8:D13)</f>
        <v>0</v>
      </c>
      <c r="E15" s="323">
        <f>SUM(E8:E13)</f>
        <v>0</v>
      </c>
      <c r="F15" s="323">
        <f>SUM(F8:F13)</f>
        <v>0</v>
      </c>
      <c r="G15" s="300"/>
      <c r="H15" s="325"/>
      <c r="I15" s="302"/>
      <c r="J15" s="308">
        <f>J5</f>
        <v>0</v>
      </c>
      <c r="L15" s="324">
        <f>IFERROR(IF(AND(ROUND(SUM(B15:B15),0)=0,ROUND(SUM(C15:C15),0)&gt;ROUND(SUM(B15:B15),0)),"INF",(ROUND(SUM(C15:C15),0)-ROUND(SUM(B15:B15),0))/ROUND(SUM(B15:B15),0)),0)</f>
        <v>0</v>
      </c>
      <c r="M15" s="324">
        <f>IFERROR(IF(AND(ROUND(SUM(C15),0)=0,ROUND(SUM(D15:D15),0)&gt;ROUND(SUM(C15),0)),"INF",(ROUND(SUM(D15:D15),0)-ROUND(SUM(C15),0))/ROUND(SUM(C15),0)),0)</f>
        <v>0</v>
      </c>
      <c r="N15" s="324">
        <f>IFERROR(IF(AND(ROUND(SUM(D15),0)=0,ROUND(SUM(E15:E15),0)&gt;ROUND(SUM(D15),0)),"INF",(ROUND(SUM(E15:E15),0)-ROUND(SUM(D15),0))/ROUND(SUM(D15),0)),0)</f>
        <v>0</v>
      </c>
      <c r="O15" s="324">
        <f>IFERROR(IF(AND(ROUND(SUM(E15),0)=0,ROUND(SUM(F15:F15),0)&gt;ROUND(SUM(E15),0)),"INF",(ROUND(SUM(F15:F15),0)-ROUND(SUM(E15),0))/ROUND(SUM(E15),0)),0)</f>
        <v>0</v>
      </c>
      <c r="U15" s="311" t="s">
        <v>186</v>
      </c>
      <c r="V15" s="297">
        <f>C15</f>
        <v>0</v>
      </c>
      <c r="W15" s="297">
        <f>D15</f>
        <v>0</v>
      </c>
      <c r="X15" s="297">
        <f>E15</f>
        <v>0</v>
      </c>
      <c r="Y15" s="297">
        <f t="shared" ref="Y15:Y22" si="5">F15</f>
        <v>0</v>
      </c>
      <c r="Z15" s="298"/>
    </row>
    <row r="16" spans="1:32" s="296" customFormat="1" ht="6" customHeight="1" x14ac:dyDescent="0.3">
      <c r="A16" s="337"/>
      <c r="B16" s="338"/>
      <c r="C16" s="338"/>
      <c r="D16" s="338"/>
      <c r="E16" s="338"/>
      <c r="F16" s="338"/>
      <c r="G16" s="300"/>
      <c r="H16" s="339"/>
      <c r="I16" s="302"/>
      <c r="J16" s="340"/>
      <c r="L16" s="339"/>
      <c r="M16" s="339"/>
      <c r="N16" s="339"/>
      <c r="O16" s="339"/>
      <c r="U16" s="311"/>
      <c r="V16" s="297"/>
      <c r="W16" s="297"/>
      <c r="X16" s="297"/>
      <c r="Y16" s="297"/>
      <c r="Z16" s="298"/>
    </row>
    <row r="17" spans="1:26" s="296" customFormat="1" ht="39" customHeight="1" x14ac:dyDescent="0.3">
      <c r="A17" s="326" t="str">
        <f>'TAB3'!D18</f>
        <v>Charges émanant de factures d’achat de gaz émises par un fournisseur commercial pour l'alimentation de la clientèle propre du GRD</v>
      </c>
      <c r="B17" s="285">
        <f>TAB5.9!E21</f>
        <v>0</v>
      </c>
      <c r="C17" s="285">
        <f>TAB5.9!F21</f>
        <v>0</v>
      </c>
      <c r="D17" s="285">
        <f>TAB5.9!G21</f>
        <v>0</v>
      </c>
      <c r="E17" s="285">
        <f>TAB5.9!H21</f>
        <v>0</v>
      </c>
      <c r="F17" s="285">
        <f>TAB5.9!I21</f>
        <v>0</v>
      </c>
      <c r="G17" s="300"/>
      <c r="H17" s="122"/>
      <c r="I17" s="302"/>
      <c r="J17" s="59" t="s">
        <v>563</v>
      </c>
      <c r="L17" s="284">
        <f t="shared" ref="L17:L22" si="6">IFERROR(IF(AND(ROUND(SUM(B17:B17),0)=0,ROUND(SUM(C17:C17),0)&gt;ROUND(SUM(B17:B17),0)),"INF",(ROUND(SUM(C17:C17),0)-ROUND(SUM(B17:B17),0))/ROUND(SUM(B17:B17),0)),0)</f>
        <v>0</v>
      </c>
      <c r="M17" s="284">
        <f t="shared" ref="M17:O22" si="7">IFERROR(IF(AND(ROUND(SUM(C17),0)=0,ROUND(SUM(D17:D17),0)&gt;ROUND(SUM(C17),0)),"INF",(ROUND(SUM(D17:D17),0)-ROUND(SUM(C17),0))/ROUND(SUM(C17),0)),0)</f>
        <v>0</v>
      </c>
      <c r="N17" s="284">
        <f t="shared" si="7"/>
        <v>0</v>
      </c>
      <c r="O17" s="286">
        <f t="shared" si="7"/>
        <v>0</v>
      </c>
      <c r="U17" s="297">
        <f t="shared" ref="U17:X22" si="8">B17</f>
        <v>0</v>
      </c>
      <c r="V17" s="297">
        <f t="shared" si="8"/>
        <v>0</v>
      </c>
      <c r="W17" s="297">
        <f t="shared" si="8"/>
        <v>0</v>
      </c>
      <c r="X17" s="297">
        <f t="shared" si="8"/>
        <v>0</v>
      </c>
      <c r="Y17" s="297">
        <f t="shared" si="5"/>
        <v>0</v>
      </c>
      <c r="Z17" s="298"/>
    </row>
    <row r="18" spans="1:26" s="296" customFormat="1" ht="39" customHeight="1" x14ac:dyDescent="0.3">
      <c r="A18" s="326" t="str">
        <f>'TAB3'!D19</f>
        <v>Charges de distribution supportées par le GRD pour l'alimentation de clientèle propre</v>
      </c>
      <c r="B18" s="285">
        <f>TAB5.10!E21</f>
        <v>0</v>
      </c>
      <c r="C18" s="285">
        <f>TAB5.10!F21</f>
        <v>0</v>
      </c>
      <c r="D18" s="285">
        <f>TAB5.10!G21</f>
        <v>0</v>
      </c>
      <c r="E18" s="285">
        <f>TAB5.10!H21</f>
        <v>0</v>
      </c>
      <c r="F18" s="285">
        <f>TAB5.10!I21</f>
        <v>0</v>
      </c>
      <c r="G18" s="300"/>
      <c r="H18" s="122"/>
      <c r="I18" s="302"/>
      <c r="J18" s="59" t="s">
        <v>564</v>
      </c>
      <c r="L18" s="284">
        <f t="shared" si="6"/>
        <v>0</v>
      </c>
      <c r="M18" s="284">
        <f t="shared" si="7"/>
        <v>0</v>
      </c>
      <c r="N18" s="284">
        <f t="shared" si="7"/>
        <v>0</v>
      </c>
      <c r="O18" s="286">
        <f t="shared" si="7"/>
        <v>0</v>
      </c>
      <c r="U18" s="297">
        <f t="shared" si="8"/>
        <v>0</v>
      </c>
      <c r="V18" s="297">
        <f t="shared" si="8"/>
        <v>0</v>
      </c>
      <c r="W18" s="297">
        <f t="shared" si="8"/>
        <v>0</v>
      </c>
      <c r="X18" s="297">
        <f t="shared" si="8"/>
        <v>0</v>
      </c>
      <c r="Y18" s="297">
        <f t="shared" ref="Y18" si="9">F18</f>
        <v>0</v>
      </c>
      <c r="Z18" s="298"/>
    </row>
    <row r="19" spans="1:26" s="296" customFormat="1" ht="39" customHeight="1" x14ac:dyDescent="0.3">
      <c r="A19" s="326" t="str">
        <f>'TAB3'!D20</f>
        <v xml:space="preserve">Produits issus de la facturation de la fourniture de gaz à la clientèle propre du gestionnaire de réseau de distribution ainsi que le montant de la compensation versée par la CREG </v>
      </c>
      <c r="B19" s="285">
        <f>TAB5.12!E24</f>
        <v>0</v>
      </c>
      <c r="C19" s="285">
        <f>TAB5.12!F24</f>
        <v>0</v>
      </c>
      <c r="D19" s="285">
        <f>TAB5.12!G24</f>
        <v>0</v>
      </c>
      <c r="E19" s="285">
        <f>TAB5.12!H24</f>
        <v>0</v>
      </c>
      <c r="F19" s="285">
        <f>TAB5.12!I24</f>
        <v>0</v>
      </c>
      <c r="G19" s="300"/>
      <c r="H19" s="122"/>
      <c r="I19" s="302"/>
      <c r="J19" s="59" t="s">
        <v>566</v>
      </c>
      <c r="L19" s="284">
        <f t="shared" si="6"/>
        <v>0</v>
      </c>
      <c r="M19" s="284">
        <f t="shared" si="7"/>
        <v>0</v>
      </c>
      <c r="N19" s="284">
        <f t="shared" si="7"/>
        <v>0</v>
      </c>
      <c r="O19" s="286">
        <f t="shared" si="7"/>
        <v>0</v>
      </c>
      <c r="U19" s="297">
        <f t="shared" si="8"/>
        <v>0</v>
      </c>
      <c r="V19" s="297">
        <f t="shared" si="8"/>
        <v>0</v>
      </c>
      <c r="W19" s="297">
        <f t="shared" si="8"/>
        <v>0</v>
      </c>
      <c r="X19" s="297">
        <f t="shared" si="8"/>
        <v>0</v>
      </c>
      <c r="Y19" s="297">
        <f t="shared" si="5"/>
        <v>0</v>
      </c>
      <c r="Z19" s="298"/>
    </row>
    <row r="20" spans="1:26" s="296" customFormat="1" ht="39" customHeight="1" x14ac:dyDescent="0.3">
      <c r="A20" s="283" t="str">
        <f>A8</f>
        <v xml:space="preserve">Charges émanant de factures émises par la société FeReSO dans le cadre du processus de réconciliation </v>
      </c>
      <c r="B20" s="295">
        <f>TAB5.3!E13</f>
        <v>0</v>
      </c>
      <c r="C20" s="295">
        <f>TAB5.3!F13</f>
        <v>0</v>
      </c>
      <c r="D20" s="295">
        <f>TAB5.3!G13</f>
        <v>0</v>
      </c>
      <c r="E20" s="295">
        <f>TAB5.3!H13</f>
        <v>0</v>
      </c>
      <c r="F20" s="295">
        <f>TAB5.3!I13</f>
        <v>0</v>
      </c>
      <c r="G20" s="300"/>
      <c r="H20" s="122"/>
      <c r="I20" s="343"/>
      <c r="J20" s="59" t="s">
        <v>557</v>
      </c>
      <c r="K20" s="302"/>
      <c r="L20" s="284">
        <f t="shared" si="6"/>
        <v>0</v>
      </c>
      <c r="M20" s="284">
        <f t="shared" si="7"/>
        <v>0</v>
      </c>
      <c r="N20" s="284">
        <f t="shared" si="7"/>
        <v>0</v>
      </c>
      <c r="O20" s="286">
        <f t="shared" si="7"/>
        <v>0</v>
      </c>
      <c r="P20" s="302"/>
      <c r="Q20" s="302"/>
      <c r="R20" s="302"/>
      <c r="S20" s="302"/>
      <c r="T20" s="302"/>
      <c r="U20" s="297">
        <f t="shared" si="8"/>
        <v>0</v>
      </c>
      <c r="V20" s="297">
        <f t="shared" si="8"/>
        <v>0</v>
      </c>
      <c r="W20" s="297">
        <f t="shared" si="8"/>
        <v>0</v>
      </c>
      <c r="X20" s="297">
        <f t="shared" si="8"/>
        <v>0</v>
      </c>
      <c r="Y20" s="297">
        <f>F20</f>
        <v>0</v>
      </c>
      <c r="Z20" s="298"/>
    </row>
    <row r="21" spans="1:26" s="296" customFormat="1" ht="39" customHeight="1" x14ac:dyDescent="0.3">
      <c r="A21" s="326" t="str">
        <f>'TAB3'!D22</f>
        <v xml:space="preserve">Indemnités versées aux fournisseurs de gaz, résultant du retard de placement des compteurs à budget </v>
      </c>
      <c r="B21" s="285">
        <f>TAB5.15!B13</f>
        <v>0</v>
      </c>
      <c r="C21" s="285">
        <f>TAB5.15!C13</f>
        <v>0</v>
      </c>
      <c r="D21" s="285">
        <f>TAB5.15!D13</f>
        <v>0</v>
      </c>
      <c r="E21" s="285">
        <f>TAB5.15!E13</f>
        <v>0</v>
      </c>
      <c r="F21" s="285">
        <f>TAB5.15!F13</f>
        <v>0</v>
      </c>
      <c r="G21" s="300"/>
      <c r="H21" s="122"/>
      <c r="I21" s="302"/>
      <c r="J21" s="59" t="s">
        <v>579</v>
      </c>
      <c r="L21" s="284">
        <f t="shared" si="6"/>
        <v>0</v>
      </c>
      <c r="M21" s="284">
        <f t="shared" si="7"/>
        <v>0</v>
      </c>
      <c r="N21" s="284">
        <f t="shared" si="7"/>
        <v>0</v>
      </c>
      <c r="O21" s="286">
        <f t="shared" si="7"/>
        <v>0</v>
      </c>
      <c r="U21" s="297">
        <f t="shared" si="8"/>
        <v>0</v>
      </c>
      <c r="V21" s="297">
        <f t="shared" si="8"/>
        <v>0</v>
      </c>
      <c r="W21" s="297">
        <f t="shared" si="8"/>
        <v>0</v>
      </c>
      <c r="X21" s="297">
        <f t="shared" si="8"/>
        <v>0</v>
      </c>
      <c r="Y21" s="297">
        <f>F21</f>
        <v>0</v>
      </c>
      <c r="Z21" s="298"/>
    </row>
    <row r="22" spans="1:26" s="296" customFormat="1" ht="39" customHeight="1" x14ac:dyDescent="0.3">
      <c r="A22" s="326" t="str">
        <f>'TAB3'!D23</f>
        <v>Charges et produits liés à l’achat de gaz SER</v>
      </c>
      <c r="B22" s="285">
        <f>TAB5.16!B10</f>
        <v>0</v>
      </c>
      <c r="C22" s="285">
        <f>TAB5.16!C10</f>
        <v>0</v>
      </c>
      <c r="D22" s="285">
        <f>TAB5.16!D10</f>
        <v>0</v>
      </c>
      <c r="E22" s="285">
        <f>TAB5.16!E10</f>
        <v>0</v>
      </c>
      <c r="F22" s="285">
        <f>TAB5.16!F10</f>
        <v>0</v>
      </c>
      <c r="G22" s="300"/>
      <c r="H22" s="122"/>
      <c r="I22" s="302"/>
      <c r="J22" s="59" t="s">
        <v>606</v>
      </c>
      <c r="L22" s="284">
        <f t="shared" si="6"/>
        <v>0</v>
      </c>
      <c r="M22" s="284">
        <f t="shared" si="7"/>
        <v>0</v>
      </c>
      <c r="N22" s="284">
        <f t="shared" si="7"/>
        <v>0</v>
      </c>
      <c r="O22" s="286">
        <f t="shared" si="7"/>
        <v>0</v>
      </c>
      <c r="U22" s="297">
        <f t="shared" si="8"/>
        <v>0</v>
      </c>
      <c r="V22" s="297">
        <f t="shared" si="8"/>
        <v>0</v>
      </c>
      <c r="W22" s="297">
        <f t="shared" si="8"/>
        <v>0</v>
      </c>
      <c r="X22" s="297">
        <f t="shared" si="8"/>
        <v>0</v>
      </c>
      <c r="Y22" s="297">
        <f t="shared" si="5"/>
        <v>0</v>
      </c>
      <c r="Z22" s="298"/>
    </row>
    <row r="23" spans="1:26" s="296" customFormat="1" ht="6" customHeight="1" x14ac:dyDescent="0.3">
      <c r="A23" s="318"/>
      <c r="B23" s="319"/>
      <c r="C23" s="327"/>
      <c r="D23" s="329"/>
      <c r="E23" s="329"/>
      <c r="F23" s="329"/>
      <c r="G23" s="330"/>
      <c r="H23" s="331"/>
      <c r="I23" s="330"/>
      <c r="J23" s="332"/>
      <c r="K23" s="330"/>
      <c r="L23" s="328"/>
      <c r="M23" s="330"/>
      <c r="N23" s="330"/>
      <c r="O23" s="330"/>
      <c r="P23" s="330"/>
      <c r="Q23" s="330"/>
      <c r="R23" s="330"/>
      <c r="S23" s="330"/>
      <c r="T23" s="330"/>
      <c r="U23" s="298"/>
      <c r="V23" s="298"/>
      <c r="W23" s="298"/>
      <c r="X23" s="298"/>
      <c r="Y23" s="298"/>
      <c r="Z23" s="298"/>
    </row>
    <row r="24" spans="1:26" s="296" customFormat="1" ht="27.6" customHeight="1" x14ac:dyDescent="0.3">
      <c r="A24" s="322" t="s">
        <v>308</v>
      </c>
      <c r="B24" s="323">
        <f>SUM(B17:B22)</f>
        <v>0</v>
      </c>
      <c r="C24" s="323">
        <f>SUM(C17:C22)</f>
        <v>0</v>
      </c>
      <c r="D24" s="323">
        <f>SUM(D17:D22)</f>
        <v>0</v>
      </c>
      <c r="E24" s="323">
        <f>SUM(E17:E22)</f>
        <v>0</v>
      </c>
      <c r="F24" s="323">
        <f>SUM(F17:F22)</f>
        <v>0</v>
      </c>
      <c r="G24" s="333"/>
      <c r="H24" s="325"/>
      <c r="I24" s="334"/>
      <c r="J24" s="308"/>
      <c r="K24" s="330"/>
      <c r="L24" s="324">
        <f>IFERROR(IF(AND(ROUND(SUM(B24:B24),0)=0,ROUND(SUM(C24:C24),0)&gt;ROUND(SUM(B24:B24),0)),"INF",(ROUND(SUM(C24:C24),0)-ROUND(SUM(B24:B24),0))/ROUND(SUM(B24:B24),0)),0)</f>
        <v>0</v>
      </c>
      <c r="M24" s="324">
        <f>IFERROR(IF(AND(ROUND(SUM(C24),0)=0,ROUND(SUM(D24:D24),0)&gt;ROUND(SUM(C24),0)),"INF",(ROUND(SUM(D24:D24),0)-ROUND(SUM(C24),0))/ROUND(SUM(C24),0)),0)</f>
        <v>0</v>
      </c>
      <c r="N24" s="324">
        <f>IFERROR(IF(AND(ROUND(SUM(D24),0)=0,ROUND(SUM(E24:E24),0)&gt;ROUND(SUM(D24),0)),"INF",(ROUND(SUM(E24:E24),0)-ROUND(SUM(D24),0))/ROUND(SUM(D24),0)),0)</f>
        <v>0</v>
      </c>
      <c r="O24" s="324">
        <f>IFERROR(IF(AND(ROUND(SUM(E24),0)=0,ROUND(SUM(F24:F24),0)&gt;ROUND(SUM(E24),0)),"INF",(ROUND(SUM(F24:F24),0)-ROUND(SUM(E24),0))/ROUND(SUM(E24),0)),0)</f>
        <v>0</v>
      </c>
      <c r="P24" s="330"/>
      <c r="Q24" s="330"/>
      <c r="R24" s="330"/>
      <c r="S24" s="330"/>
      <c r="T24" s="330"/>
      <c r="U24" s="297">
        <f>B24</f>
        <v>0</v>
      </c>
      <c r="V24" s="297">
        <f>C24</f>
        <v>0</v>
      </c>
      <c r="W24" s="297">
        <f>D24</f>
        <v>0</v>
      </c>
      <c r="X24" s="297">
        <f>E24</f>
        <v>0</v>
      </c>
      <c r="Y24" s="297">
        <f>F24</f>
        <v>0</v>
      </c>
      <c r="Z24" s="298"/>
    </row>
    <row r="25" spans="1:26" s="296" customFormat="1" ht="27.6" customHeight="1" x14ac:dyDescent="0.3">
      <c r="A25" s="328"/>
      <c r="B25" s="329"/>
      <c r="C25" s="327"/>
      <c r="D25" s="329"/>
      <c r="E25" s="329"/>
      <c r="F25" s="329"/>
      <c r="G25" s="330"/>
      <c r="H25" s="331"/>
      <c r="I25" s="330"/>
      <c r="J25" s="330"/>
      <c r="K25" s="330"/>
      <c r="L25" s="328"/>
      <c r="M25" s="330"/>
      <c r="N25" s="330"/>
      <c r="O25" s="330"/>
      <c r="P25" s="330"/>
      <c r="Q25" s="330"/>
      <c r="R25" s="330"/>
      <c r="S25" s="330"/>
      <c r="T25" s="330"/>
      <c r="U25" s="298"/>
      <c r="V25" s="298"/>
      <c r="W25" s="298"/>
      <c r="X25" s="298"/>
      <c r="Y25" s="298"/>
      <c r="Z25" s="298"/>
    </row>
    <row r="26" spans="1:26" s="296" customFormat="1" ht="27.6" customHeight="1" x14ac:dyDescent="0.3">
      <c r="A26" s="322" t="s">
        <v>725</v>
      </c>
      <c r="B26" s="323">
        <f>SUM(B15,B24)</f>
        <v>0</v>
      </c>
      <c r="C26" s="323">
        <f>SUM(C15,C24)</f>
        <v>0</v>
      </c>
      <c r="D26" s="323">
        <f>SUM(D15,D24)</f>
        <v>0</v>
      </c>
      <c r="E26" s="323">
        <f>SUM(E15,E24)</f>
        <v>0</v>
      </c>
      <c r="F26" s="323">
        <f>SUM(F15,F24)</f>
        <v>0</v>
      </c>
      <c r="G26" s="333"/>
      <c r="H26" s="325"/>
      <c r="I26" s="334"/>
      <c r="J26" s="308"/>
      <c r="K26" s="330"/>
      <c r="L26" s="324">
        <f>IFERROR(IF(AND(ROUND(SUM(B26:B26),0)=0,ROUND(SUM(C26:C26),0)&gt;ROUND(SUM(B26:B26),0)),"INF",(ROUND(SUM(C26:C26),0)-ROUND(SUM(B26:B26),0))/ROUND(SUM(B26:B26),0)),0)</f>
        <v>0</v>
      </c>
      <c r="M26" s="324">
        <f>IFERROR(IF(AND(ROUND(SUM(C26),0)=0,ROUND(SUM(D26:D26),0)&gt;ROUND(SUM(C26),0)),"INF",(ROUND(SUM(D26:D26),0)-ROUND(SUM(C26),0))/ROUND(SUM(C26),0)),0)</f>
        <v>0</v>
      </c>
      <c r="N26" s="324">
        <f>IFERROR(IF(AND(ROUND(SUM(D26),0)=0,ROUND(SUM(E26:E26),0)&gt;ROUND(SUM(D26),0)),"INF",(ROUND(SUM(E26:E26),0)-ROUND(SUM(D26),0))/ROUND(SUM(D26),0)),0)</f>
        <v>0</v>
      </c>
      <c r="O26" s="324">
        <f>IFERROR(IF(AND(ROUND(SUM(E26),0)=0,ROUND(SUM(F26:F26),0)&gt;ROUND(SUM(E26),0)),"INF",(ROUND(SUM(F26:F26),0)-ROUND(SUM(E26),0))/ROUND(SUM(E26),0)),0)</f>
        <v>0</v>
      </c>
      <c r="P26" s="330"/>
      <c r="Q26" s="330"/>
      <c r="R26" s="330"/>
      <c r="S26" s="330"/>
      <c r="T26" s="330"/>
      <c r="U26" s="297">
        <f>B26</f>
        <v>0</v>
      </c>
      <c r="V26" s="297">
        <f>C26</f>
        <v>0</v>
      </c>
      <c r="W26" s="297">
        <f>D26</f>
        <v>0</v>
      </c>
      <c r="X26" s="297">
        <f>E26</f>
        <v>0</v>
      </c>
      <c r="Y26" s="297">
        <f>F26</f>
        <v>0</v>
      </c>
      <c r="Z26" s="298"/>
    </row>
    <row r="27" spans="1:26" s="78" customFormat="1" ht="27.6" customHeight="1" x14ac:dyDescent="0.3">
      <c r="A27" s="136"/>
      <c r="C27" s="136"/>
      <c r="L27" s="136"/>
      <c r="U27" s="335"/>
      <c r="V27" s="336"/>
      <c r="W27" s="336"/>
      <c r="X27" s="336"/>
      <c r="Y27" s="336"/>
      <c r="Z27" s="336"/>
    </row>
    <row r="28" spans="1:26" s="78" customFormat="1" x14ac:dyDescent="0.3">
      <c r="A28" s="136"/>
      <c r="C28" s="136"/>
      <c r="L28" s="136"/>
      <c r="U28" s="335"/>
      <c r="V28" s="336"/>
      <c r="W28" s="336"/>
      <c r="X28" s="336"/>
      <c r="Y28" s="336"/>
      <c r="Z28" s="336"/>
    </row>
    <row r="29" spans="1:26" x14ac:dyDescent="0.3">
      <c r="B29" s="154"/>
    </row>
  </sheetData>
  <mergeCells count="1">
    <mergeCell ref="L5:O5"/>
  </mergeCells>
  <hyperlinks>
    <hyperlink ref="A1" location="TAB00!A1" display="Retour page de garde"/>
    <hyperlink ref="J8" location="TAB5.3!A1" display="TAB5.3!A1"/>
    <hyperlink ref="J9" location="TAB5.4!A1" display="TAB5.4!A1"/>
    <hyperlink ref="J10" location="TAB5.5!A1" display="TAB5.5!A1"/>
    <hyperlink ref="J11" location="TAB5.6!A1" display="TAB5.6!A1"/>
    <hyperlink ref="J12" location="TAB5.7!A1" display="TAB5.7!A1"/>
    <hyperlink ref="J13" location="TAB5.8!A1" display="TAB5.8!A1"/>
    <hyperlink ref="J17" location="TAB5.9!A1" display="TAB5.9!A1"/>
    <hyperlink ref="J18" location="TAB5.10!A1" display="TAB5.10!A1"/>
    <hyperlink ref="J19" location="TAB5.12!A1" display="TAB5.12!A1"/>
    <hyperlink ref="J21" location="TAB5.15!A1" display="TAB5.15!A1"/>
    <hyperlink ref="J22" location="TAB5.16!A1" display="TAB5.16!A1"/>
    <hyperlink ref="J20" location="TAB5.3!A1" display="TAB5.3!A1"/>
  </hyperlinks>
  <pageMargins left="0.7" right="0.7" top="0.75" bottom="0.75" header="0.3" footer="0.3"/>
  <pageSetup paperSize="9" scale="75" orientation="landscape" verticalDpi="300" r:id="rId1"/>
  <colBreaks count="1" manualBreakCount="1">
    <brk id="16" max="28" man="1"/>
  </colBreaks>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'TAB5'!U21:Y21</xm:f>
              <xm:sqref>H21</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'TAB5'!U20:Y20</xm:f>
              <xm:sqref>H20</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'TAB5'!U17:Y17</xm:f>
              <xm:sqref>H17</xm:sqref>
            </x14:sparkline>
            <x14:sparkline>
              <xm:f>'TAB5'!U19:Y19</xm:f>
              <xm:sqref>H19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'TAB5'!U15:Y15</xm:f>
              <xm:sqref>H15</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'TAB5'!U26:Y26</xm:f>
              <xm:sqref>H26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'TAB5'!U8:Y8</xm:f>
              <xm:sqref>H8</xm:sqref>
            </x14:sparkline>
            <x14:sparkline>
              <xm:f>'TAB5'!U9:Y9</xm:f>
              <xm:sqref>H9</xm:sqref>
            </x14:sparkline>
            <x14:sparkline>
              <xm:f>'TAB5'!U10:Y10</xm:f>
              <xm:sqref>H10</xm:sqref>
            </x14:sparkline>
            <x14:sparkline>
              <xm:f>'TAB5'!U11:Y11</xm:f>
              <xm:sqref>H11</xm:sqref>
            </x14:sparkline>
            <x14:sparkline>
              <xm:f>'TAB5'!U12:Y12</xm:f>
              <xm:sqref>H12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'TAB5'!U22:Y22</xm:f>
              <xm:sqref>H22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'TAB5'!U24:Y24</xm:f>
              <xm:sqref>H24</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'TAB5'!U18:Y18</xm:f>
              <xm:sqref>H18</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'TAB5'!U13:Y13</xm:f>
              <xm:sqref>H13</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28" zoomScale="85" zoomScaleNormal="85" workbookViewId="0">
      <selection activeCell="E5" sqref="E5"/>
    </sheetView>
  </sheetViews>
  <sheetFormatPr baseColWidth="10" defaultColWidth="9.1640625" defaultRowHeight="13.5" x14ac:dyDescent="0.3"/>
  <cols>
    <col min="1" max="1" width="55" style="10" customWidth="1"/>
    <col min="2" max="2" width="17.33203125" style="6" customWidth="1"/>
    <col min="3" max="4" width="17.33203125" style="10" customWidth="1"/>
    <col min="5" max="9" width="17.33203125" style="6" customWidth="1"/>
    <col min="10" max="10" width="1.83203125" style="6" customWidth="1"/>
    <col min="11" max="17" width="7.83203125" style="6" customWidth="1"/>
    <col min="18" max="16384" width="9.1640625" style="6"/>
  </cols>
  <sheetData>
    <row r="1" spans="1:17" ht="15" x14ac:dyDescent="0.3">
      <c r="A1" s="17" t="s">
        <v>131</v>
      </c>
      <c r="B1" s="18"/>
      <c r="C1" s="50"/>
      <c r="E1" s="18"/>
      <c r="G1" s="18"/>
      <c r="I1" s="18"/>
      <c r="L1" s="18"/>
      <c r="N1" s="18"/>
      <c r="P1" s="18"/>
    </row>
    <row r="2" spans="1:17" ht="15" x14ac:dyDescent="0.3">
      <c r="A2" s="119" t="s">
        <v>331</v>
      </c>
      <c r="B2" s="18"/>
      <c r="C2" s="50"/>
      <c r="E2" s="18"/>
      <c r="G2" s="18"/>
      <c r="I2" s="18"/>
      <c r="L2" s="18"/>
      <c r="N2" s="18"/>
      <c r="P2" s="18"/>
    </row>
    <row r="3" spans="1:17" ht="21" x14ac:dyDescent="0.35">
      <c r="A3" s="250" t="str">
        <f>TAB00!B66&amp;" : "&amp;TAB00!C66</f>
        <v xml:space="preserve">TAB5.3 : Charges émanant de factures émises par la société FeReSO dans le cadre du processus de réconciliation </v>
      </c>
      <c r="B3" s="250"/>
      <c r="C3" s="250"/>
      <c r="D3" s="250"/>
      <c r="E3" s="250"/>
      <c r="F3" s="250"/>
      <c r="G3" s="250"/>
      <c r="H3" s="250"/>
      <c r="I3" s="250"/>
      <c r="J3" s="250"/>
      <c r="K3" s="250"/>
      <c r="L3" s="250"/>
      <c r="M3" s="250"/>
      <c r="N3" s="250"/>
      <c r="O3" s="250"/>
      <c r="P3" s="250"/>
      <c r="Q3" s="250"/>
    </row>
    <row r="4" spans="1:17" x14ac:dyDescent="0.3">
      <c r="J4" s="11"/>
      <c r="K4" s="11"/>
      <c r="L4" s="11"/>
      <c r="M4" s="11"/>
    </row>
    <row r="5" spans="1:17" s="11" customFormat="1" ht="12" customHeight="1" x14ac:dyDescent="0.3">
      <c r="A5" s="746" t="str">
        <f>A7&amp;" hors OSP"</f>
        <v>Charges émanant de factures émises par la société FeReSO dans le cadre du processus de réconciliation  hors OSP</v>
      </c>
      <c r="B5" s="746"/>
      <c r="C5" s="746"/>
      <c r="D5" s="746"/>
      <c r="E5" s="746"/>
      <c r="F5" s="746"/>
      <c r="G5" s="746"/>
      <c r="H5" s="746"/>
      <c r="I5" s="746"/>
      <c r="K5" s="732" t="s">
        <v>845</v>
      </c>
      <c r="L5" s="744"/>
      <c r="M5" s="744"/>
      <c r="N5" s="744"/>
      <c r="O5" s="744"/>
      <c r="P5" s="744"/>
      <c r="Q5" s="745"/>
    </row>
    <row r="6" spans="1:17" s="626" customFormat="1" ht="27" x14ac:dyDescent="0.3">
      <c r="A6" s="595" t="s">
        <v>2</v>
      </c>
      <c r="B6" s="207" t="s">
        <v>92</v>
      </c>
      <c r="C6" s="595" t="s">
        <v>112</v>
      </c>
      <c r="D6" s="595" t="s">
        <v>279</v>
      </c>
      <c r="E6" s="595" t="s">
        <v>278</v>
      </c>
      <c r="F6" s="595" t="s">
        <v>274</v>
      </c>
      <c r="G6" s="595" t="s">
        <v>275</v>
      </c>
      <c r="H6" s="595" t="s">
        <v>276</v>
      </c>
      <c r="I6" s="595" t="s">
        <v>277</v>
      </c>
      <c r="K6" s="595" t="s">
        <v>846</v>
      </c>
      <c r="L6" s="595" t="s">
        <v>847</v>
      </c>
      <c r="M6" s="595" t="s">
        <v>854</v>
      </c>
      <c r="N6" s="595" t="s">
        <v>850</v>
      </c>
      <c r="O6" s="595" t="s">
        <v>851</v>
      </c>
      <c r="P6" s="595" t="s">
        <v>852</v>
      </c>
      <c r="Q6" s="595" t="s">
        <v>853</v>
      </c>
    </row>
    <row r="7" spans="1:17" s="79" customFormat="1" ht="37.15" customHeight="1" x14ac:dyDescent="0.3">
      <c r="A7" s="289" t="str">
        <f>'TAB5'!A8</f>
        <v xml:space="preserve">Charges émanant de factures émises par la société FeReSO dans le cadre du processus de réconciliation </v>
      </c>
      <c r="B7" s="219"/>
      <c r="C7" s="219"/>
      <c r="D7" s="219"/>
      <c r="E7" s="219"/>
      <c r="F7" s="219"/>
      <c r="G7" s="219"/>
      <c r="H7" s="219"/>
      <c r="I7" s="219"/>
      <c r="J7" s="123">
        <f>B7</f>
        <v>0</v>
      </c>
      <c r="K7" s="303">
        <f>IFERROR(IF(AND(ROUND(SUM(B7:B7),0)=0,ROUND(SUM(C7:C7),0)&gt;ROUND(SUM(B7:B7),0)),"INF",(ROUND(SUM(C7:C7),0)-ROUND(SUM(B7:B7),0))/ROUND(SUM(B7:B7),0)),0)</f>
        <v>0</v>
      </c>
      <c r="L7" s="303">
        <f t="shared" ref="L7:Q9" si="0">IFERROR(IF(AND(ROUND(SUM(C7),0)=0,ROUND(SUM(D7:D7),0)&gt;ROUND(SUM(C7),0)),"INF",(ROUND(SUM(D7:D7),0)-ROUND(SUM(C7),0))/ROUND(SUM(C7),0)),0)</f>
        <v>0</v>
      </c>
      <c r="M7" s="303">
        <f t="shared" si="0"/>
        <v>0</v>
      </c>
      <c r="N7" s="303">
        <f t="shared" si="0"/>
        <v>0</v>
      </c>
      <c r="O7" s="303">
        <f t="shared" si="0"/>
        <v>0</v>
      </c>
      <c r="P7" s="303">
        <f t="shared" si="0"/>
        <v>0</v>
      </c>
      <c r="Q7" s="291">
        <f t="shared" si="0"/>
        <v>0</v>
      </c>
    </row>
    <row r="8" spans="1:17" s="79" customFormat="1" ht="24.6" customHeight="1" x14ac:dyDescent="0.3">
      <c r="A8" s="289" t="s">
        <v>595</v>
      </c>
      <c r="B8" s="224"/>
      <c r="C8" s="224"/>
      <c r="D8" s="224"/>
      <c r="E8" s="224"/>
      <c r="F8" s="224"/>
      <c r="G8" s="224"/>
      <c r="H8" s="224"/>
      <c r="I8" s="224"/>
      <c r="J8" s="123"/>
      <c r="K8" s="287">
        <f>IFERROR(IF(AND(ROUND(SUM(B8:B8),0)=0,ROUND(SUM(C8:C8),0)&gt;ROUND(SUM(B8:B8),0)),"INF",(ROUND(SUM(C8:C8),0)-ROUND(SUM(B8:B8),0))/ROUND(SUM(B8:B8),0)),0)</f>
        <v>0</v>
      </c>
      <c r="L8" s="287">
        <f t="shared" si="0"/>
        <v>0</v>
      </c>
      <c r="M8" s="287">
        <f t="shared" si="0"/>
        <v>0</v>
      </c>
      <c r="N8" s="287">
        <f t="shared" si="0"/>
        <v>0</v>
      </c>
      <c r="O8" s="287">
        <f t="shared" si="0"/>
        <v>0</v>
      </c>
      <c r="P8" s="287">
        <f t="shared" si="0"/>
        <v>0</v>
      </c>
      <c r="Q8" s="288">
        <f t="shared" si="0"/>
        <v>0</v>
      </c>
    </row>
    <row r="9" spans="1:17" s="79" customFormat="1" ht="15" x14ac:dyDescent="0.3">
      <c r="A9" s="341" t="s">
        <v>596</v>
      </c>
      <c r="B9" s="342">
        <f t="shared" ref="B9:I9" si="1">IFERROR(B7/B8,0)</f>
        <v>0</v>
      </c>
      <c r="C9" s="342">
        <f t="shared" si="1"/>
        <v>0</v>
      </c>
      <c r="D9" s="342">
        <f t="shared" si="1"/>
        <v>0</v>
      </c>
      <c r="E9" s="342">
        <f t="shared" si="1"/>
        <v>0</v>
      </c>
      <c r="F9" s="342">
        <f t="shared" si="1"/>
        <v>0</v>
      </c>
      <c r="G9" s="342">
        <f t="shared" si="1"/>
        <v>0</v>
      </c>
      <c r="H9" s="342">
        <f t="shared" si="1"/>
        <v>0</v>
      </c>
      <c r="I9" s="342">
        <f t="shared" si="1"/>
        <v>0</v>
      </c>
      <c r="J9" s="123"/>
      <c r="K9" s="287">
        <f>IFERROR(IF(AND(ROUND(SUM(B9:B9),0)=0,ROUND(SUM(C9:C9),0)&gt;ROUND(SUM(B9:B9),0)),"INF",(ROUND(SUM(C9:C9),0)-ROUND(SUM(B9:B9),0))/ROUND(SUM(B9:B9),0)),0)</f>
        <v>0</v>
      </c>
      <c r="L9" s="287">
        <f t="shared" si="0"/>
        <v>0</v>
      </c>
      <c r="M9" s="287">
        <f t="shared" si="0"/>
        <v>0</v>
      </c>
      <c r="N9" s="287">
        <f t="shared" si="0"/>
        <v>0</v>
      </c>
      <c r="O9" s="287">
        <f t="shared" si="0"/>
        <v>0</v>
      </c>
      <c r="P9" s="287">
        <f t="shared" si="0"/>
        <v>0</v>
      </c>
      <c r="Q9" s="288">
        <f t="shared" si="0"/>
        <v>0</v>
      </c>
    </row>
    <row r="10" spans="1:17" x14ac:dyDescent="0.3">
      <c r="A10" s="149"/>
      <c r="D10" s="6"/>
      <c r="K10" s="10"/>
    </row>
    <row r="11" spans="1:17" s="11" customFormat="1" ht="12" customHeight="1" x14ac:dyDescent="0.3">
      <c r="A11" s="746" t="str">
        <f>A13&amp;" OSP"</f>
        <v>Charges émanant de factures émises par la société FeReSO dans le cadre du processus de réconciliation  OSP</v>
      </c>
      <c r="B11" s="746"/>
      <c r="C11" s="746"/>
      <c r="D11" s="746"/>
      <c r="E11" s="746"/>
      <c r="F11" s="746"/>
      <c r="G11" s="746"/>
      <c r="H11" s="746"/>
      <c r="I11" s="746"/>
      <c r="K11" s="732" t="s">
        <v>845</v>
      </c>
      <c r="L11" s="744"/>
      <c r="M11" s="744"/>
      <c r="N11" s="744"/>
      <c r="O11" s="744"/>
      <c r="P11" s="744"/>
      <c r="Q11" s="745"/>
    </row>
    <row r="12" spans="1:17" s="292" customFormat="1" ht="27" x14ac:dyDescent="0.3">
      <c r="A12" s="144" t="s">
        <v>2</v>
      </c>
      <c r="B12" s="207" t="s">
        <v>92</v>
      </c>
      <c r="C12" s="144" t="s">
        <v>112</v>
      </c>
      <c r="D12" s="144" t="s">
        <v>279</v>
      </c>
      <c r="E12" s="144" t="s">
        <v>278</v>
      </c>
      <c r="F12" s="144" t="s">
        <v>274</v>
      </c>
      <c r="G12" s="144" t="s">
        <v>275</v>
      </c>
      <c r="H12" s="144" t="s">
        <v>276</v>
      </c>
      <c r="I12" s="144" t="s">
        <v>277</v>
      </c>
      <c r="K12" s="567" t="s">
        <v>846</v>
      </c>
      <c r="L12" s="567" t="s">
        <v>847</v>
      </c>
      <c r="M12" s="567" t="s">
        <v>854</v>
      </c>
      <c r="N12" s="567" t="s">
        <v>850</v>
      </c>
      <c r="O12" s="567" t="s">
        <v>851</v>
      </c>
      <c r="P12" s="567" t="s">
        <v>852</v>
      </c>
      <c r="Q12" s="567" t="s">
        <v>853</v>
      </c>
    </row>
    <row r="13" spans="1:17" s="79" customFormat="1" ht="37.15" customHeight="1" x14ac:dyDescent="0.3">
      <c r="A13" s="289" t="str">
        <f>A7</f>
        <v xml:space="preserve">Charges émanant de factures émises par la société FeReSO dans le cadre du processus de réconciliation </v>
      </c>
      <c r="B13" s="219"/>
      <c r="C13" s="219"/>
      <c r="D13" s="219"/>
      <c r="E13" s="219"/>
      <c r="F13" s="219"/>
      <c r="G13" s="219"/>
      <c r="H13" s="219"/>
      <c r="I13" s="219"/>
      <c r="J13" s="123">
        <f>B13</f>
        <v>0</v>
      </c>
      <c r="K13" s="303">
        <f>IFERROR(IF(AND(ROUND(SUM(B13:B13),0)=0,ROUND(SUM(C13:C13),0)&gt;ROUND(SUM(B13:B13),0)),"INF",(ROUND(SUM(C13:C13),0)-ROUND(SUM(B13:B13),0))/ROUND(SUM(B13:B13),0)),0)</f>
        <v>0</v>
      </c>
      <c r="L13" s="303">
        <f t="shared" ref="L13:Q15" si="2">IFERROR(IF(AND(ROUND(SUM(C13),0)=0,ROUND(SUM(D13:D13),0)&gt;ROUND(SUM(C13),0)),"INF",(ROUND(SUM(D13:D13),0)-ROUND(SUM(C13),0))/ROUND(SUM(C13),0)),0)</f>
        <v>0</v>
      </c>
      <c r="M13" s="303">
        <f t="shared" si="2"/>
        <v>0</v>
      </c>
      <c r="N13" s="303">
        <f t="shared" si="2"/>
        <v>0</v>
      </c>
      <c r="O13" s="303">
        <f t="shared" si="2"/>
        <v>0</v>
      </c>
      <c r="P13" s="303">
        <f t="shared" si="2"/>
        <v>0</v>
      </c>
      <c r="Q13" s="291">
        <f t="shared" si="2"/>
        <v>0</v>
      </c>
    </row>
    <row r="14" spans="1:17" s="79" customFormat="1" ht="24.6" customHeight="1" x14ac:dyDescent="0.3">
      <c r="A14" s="289" t="s">
        <v>595</v>
      </c>
      <c r="B14" s="224"/>
      <c r="C14" s="224"/>
      <c r="D14" s="224"/>
      <c r="E14" s="224"/>
      <c r="F14" s="224"/>
      <c r="G14" s="224"/>
      <c r="H14" s="224"/>
      <c r="I14" s="224"/>
      <c r="J14" s="123"/>
      <c r="K14" s="287">
        <f>IFERROR(IF(AND(ROUND(SUM(B14:B14),0)=0,ROUND(SUM(C14:C14),0)&gt;ROUND(SUM(B14:B14),0)),"INF",(ROUND(SUM(C14:C14),0)-ROUND(SUM(B14:B14),0))/ROUND(SUM(B14:B14),0)),0)</f>
        <v>0</v>
      </c>
      <c r="L14" s="287">
        <f t="shared" si="2"/>
        <v>0</v>
      </c>
      <c r="M14" s="287">
        <f t="shared" si="2"/>
        <v>0</v>
      </c>
      <c r="N14" s="287">
        <f t="shared" si="2"/>
        <v>0</v>
      </c>
      <c r="O14" s="287">
        <f t="shared" si="2"/>
        <v>0</v>
      </c>
      <c r="P14" s="287">
        <f t="shared" si="2"/>
        <v>0</v>
      </c>
      <c r="Q14" s="288">
        <f t="shared" si="2"/>
        <v>0</v>
      </c>
    </row>
    <row r="15" spans="1:17" s="79" customFormat="1" ht="15" x14ac:dyDescent="0.3">
      <c r="A15" s="341" t="s">
        <v>596</v>
      </c>
      <c r="B15" s="342">
        <f t="shared" ref="B15:I15" si="3">IFERROR(B13/B14,0)</f>
        <v>0</v>
      </c>
      <c r="C15" s="342">
        <f t="shared" si="3"/>
        <v>0</v>
      </c>
      <c r="D15" s="342">
        <f t="shared" si="3"/>
        <v>0</v>
      </c>
      <c r="E15" s="342">
        <f t="shared" si="3"/>
        <v>0</v>
      </c>
      <c r="F15" s="342">
        <f t="shared" si="3"/>
        <v>0</v>
      </c>
      <c r="G15" s="342">
        <f t="shared" si="3"/>
        <v>0</v>
      </c>
      <c r="H15" s="342">
        <f t="shared" si="3"/>
        <v>0</v>
      </c>
      <c r="I15" s="342">
        <f t="shared" si="3"/>
        <v>0</v>
      </c>
      <c r="J15" s="123"/>
      <c r="K15" s="287">
        <f>IFERROR(IF(AND(ROUND(SUM(B15:B15),0)=0,ROUND(SUM(C15:C15),0)&gt;ROUND(SUM(B15:B15),0)),"INF",(ROUND(SUM(C15:C15),0)-ROUND(SUM(B15:B15),0))/ROUND(SUM(B15:B15),0)),0)</f>
        <v>0</v>
      </c>
      <c r="L15" s="287">
        <f t="shared" si="2"/>
        <v>0</v>
      </c>
      <c r="M15" s="287">
        <f t="shared" si="2"/>
        <v>0</v>
      </c>
      <c r="N15" s="287">
        <f t="shared" si="2"/>
        <v>0</v>
      </c>
      <c r="O15" s="287">
        <f t="shared" si="2"/>
        <v>0</v>
      </c>
      <c r="P15" s="287">
        <f t="shared" si="2"/>
        <v>0</v>
      </c>
      <c r="Q15" s="288">
        <f t="shared" si="2"/>
        <v>0</v>
      </c>
    </row>
    <row r="16" spans="1:17" x14ac:dyDescent="0.3">
      <c r="A16" s="149"/>
    </row>
    <row r="17" spans="1:17" x14ac:dyDescent="0.3">
      <c r="A17" s="149"/>
    </row>
    <row r="18" spans="1:17" x14ac:dyDescent="0.3">
      <c r="A18" s="149"/>
    </row>
    <row r="19" spans="1:17" x14ac:dyDescent="0.3">
      <c r="A19" s="149"/>
    </row>
    <row r="20" spans="1:17" x14ac:dyDescent="0.3">
      <c r="A20" s="149"/>
    </row>
    <row r="21" spans="1:17" x14ac:dyDescent="0.3">
      <c r="A21" s="149"/>
    </row>
    <row r="22" spans="1:17" x14ac:dyDescent="0.3">
      <c r="A22" s="149"/>
    </row>
    <row r="23" spans="1:17" x14ac:dyDescent="0.3">
      <c r="A23" s="149"/>
    </row>
    <row r="24" spans="1:17" s="11" customFormat="1" ht="14.25" thickBot="1" x14ac:dyDescent="0.35">
      <c r="A24" s="99" t="s">
        <v>524</v>
      </c>
      <c r="B24" s="10"/>
      <c r="C24" s="10"/>
      <c r="D24" s="6"/>
      <c r="E24" s="6"/>
      <c r="F24" s="6"/>
      <c r="G24" s="6"/>
      <c r="H24" s="6"/>
      <c r="I24" s="6"/>
      <c r="J24" s="6"/>
      <c r="K24" s="6"/>
      <c r="L24" s="6"/>
      <c r="M24" s="10"/>
      <c r="N24" s="6"/>
      <c r="O24" s="6"/>
      <c r="P24" s="6"/>
      <c r="Q24" s="6"/>
    </row>
    <row r="25" spans="1:17" ht="12.6" customHeight="1" thickBot="1" x14ac:dyDescent="0.35">
      <c r="A25" s="124" t="s">
        <v>525</v>
      </c>
      <c r="B25" s="749" t="s">
        <v>501</v>
      </c>
      <c r="C25" s="750"/>
      <c r="D25" s="750"/>
      <c r="E25" s="750"/>
      <c r="F25" s="750"/>
      <c r="G25" s="750"/>
      <c r="H25" s="750"/>
      <c r="I25" s="750"/>
      <c r="J25" s="750"/>
      <c r="K25" s="750"/>
      <c r="L25" s="750"/>
      <c r="M25" s="750"/>
      <c r="N25" s="750"/>
      <c r="O25" s="750"/>
      <c r="P25" s="750"/>
      <c r="Q25" s="750"/>
    </row>
    <row r="26" spans="1:17" ht="214.9" customHeight="1" thickBot="1" x14ac:dyDescent="0.35">
      <c r="A26" s="125">
        <v>2019</v>
      </c>
      <c r="B26" s="747"/>
      <c r="C26" s="748"/>
      <c r="D26" s="748"/>
      <c r="E26" s="748"/>
      <c r="F26" s="748"/>
      <c r="G26" s="748"/>
      <c r="H26" s="748"/>
      <c r="I26" s="748"/>
      <c r="J26" s="748"/>
      <c r="K26" s="748"/>
      <c r="L26" s="748"/>
      <c r="M26" s="748"/>
      <c r="N26" s="748"/>
      <c r="O26" s="748"/>
      <c r="P26" s="748"/>
      <c r="Q26" s="748"/>
    </row>
    <row r="27" spans="1:17" ht="214.9" customHeight="1" thickBot="1" x14ac:dyDescent="0.35">
      <c r="A27" s="126">
        <v>2020</v>
      </c>
      <c r="B27" s="747"/>
      <c r="C27" s="748"/>
      <c r="D27" s="748"/>
      <c r="E27" s="748"/>
      <c r="F27" s="748"/>
      <c r="G27" s="748"/>
      <c r="H27" s="748"/>
      <c r="I27" s="748"/>
      <c r="J27" s="748"/>
      <c r="K27" s="748"/>
      <c r="L27" s="748"/>
      <c r="M27" s="748"/>
      <c r="N27" s="748"/>
      <c r="O27" s="748"/>
      <c r="P27" s="748"/>
      <c r="Q27" s="748"/>
    </row>
    <row r="28" spans="1:17" ht="214.9" customHeight="1" thickBot="1" x14ac:dyDescent="0.35">
      <c r="A28" s="126">
        <v>2021</v>
      </c>
      <c r="B28" s="747"/>
      <c r="C28" s="748"/>
      <c r="D28" s="748"/>
      <c r="E28" s="748"/>
      <c r="F28" s="748"/>
      <c r="G28" s="748"/>
      <c r="H28" s="748"/>
      <c r="I28" s="748"/>
      <c r="J28" s="748"/>
      <c r="K28" s="748"/>
      <c r="L28" s="748"/>
      <c r="M28" s="748"/>
      <c r="N28" s="748"/>
      <c r="O28" s="748"/>
      <c r="P28" s="748"/>
      <c r="Q28" s="748"/>
    </row>
    <row r="29" spans="1:17" ht="214.9" customHeight="1" thickBot="1" x14ac:dyDescent="0.35">
      <c r="A29" s="126">
        <v>2022</v>
      </c>
      <c r="B29" s="747"/>
      <c r="C29" s="748"/>
      <c r="D29" s="748"/>
      <c r="E29" s="748"/>
      <c r="F29" s="748"/>
      <c r="G29" s="748"/>
      <c r="H29" s="748"/>
      <c r="I29" s="748"/>
      <c r="J29" s="748"/>
      <c r="K29" s="748"/>
      <c r="L29" s="748"/>
      <c r="M29" s="748"/>
      <c r="N29" s="748"/>
      <c r="O29" s="748"/>
      <c r="P29" s="748"/>
      <c r="Q29" s="748"/>
    </row>
    <row r="30" spans="1:17" ht="214.9" customHeight="1" thickBot="1" x14ac:dyDescent="0.35">
      <c r="A30" s="126">
        <v>2023</v>
      </c>
      <c r="B30" s="747"/>
      <c r="C30" s="748"/>
      <c r="D30" s="748"/>
      <c r="E30" s="748"/>
      <c r="F30" s="748"/>
      <c r="G30" s="748"/>
      <c r="H30" s="748"/>
      <c r="I30" s="748"/>
      <c r="J30" s="748"/>
      <c r="K30" s="748"/>
      <c r="L30" s="748"/>
      <c r="M30" s="748"/>
      <c r="N30" s="748"/>
      <c r="O30" s="748"/>
      <c r="P30" s="748"/>
      <c r="Q30" s="748"/>
    </row>
    <row r="31" spans="1:17" x14ac:dyDescent="0.3">
      <c r="A31" s="149"/>
    </row>
    <row r="32" spans="1:17" x14ac:dyDescent="0.3">
      <c r="A32" s="149"/>
    </row>
    <row r="33" spans="1:1" x14ac:dyDescent="0.3">
      <c r="A33" s="149"/>
    </row>
    <row r="34" spans="1:1" x14ac:dyDescent="0.3">
      <c r="A34" s="149"/>
    </row>
    <row r="35" spans="1:1" x14ac:dyDescent="0.3">
      <c r="A35" s="149"/>
    </row>
  </sheetData>
  <mergeCells count="10">
    <mergeCell ref="K5:Q5"/>
    <mergeCell ref="A5:I5"/>
    <mergeCell ref="K11:Q11"/>
    <mergeCell ref="A11:I11"/>
    <mergeCell ref="B30:Q30"/>
    <mergeCell ref="B25:Q25"/>
    <mergeCell ref="B26:Q26"/>
    <mergeCell ref="B27:Q27"/>
    <mergeCell ref="B28:Q28"/>
    <mergeCell ref="B29:Q29"/>
  </mergeCells>
  <conditionalFormatting sqref="B7:C7">
    <cfRule type="containsText" dxfId="1734" priority="109" operator="containsText" text="ntitulé">
      <formula>NOT(ISERROR(SEARCH("ntitulé",B7)))</formula>
    </cfRule>
    <cfRule type="containsBlanks" dxfId="1733" priority="110">
      <formula>LEN(TRIM(B7))=0</formula>
    </cfRule>
  </conditionalFormatting>
  <conditionalFormatting sqref="B7:C7">
    <cfRule type="containsText" dxfId="1732" priority="108" operator="containsText" text="libre">
      <formula>NOT(ISERROR(SEARCH("libre",B7)))</formula>
    </cfRule>
  </conditionalFormatting>
  <conditionalFormatting sqref="D7">
    <cfRule type="containsText" dxfId="1731" priority="106" operator="containsText" text="ntitulé">
      <formula>NOT(ISERROR(SEARCH("ntitulé",D7)))</formula>
    </cfRule>
    <cfRule type="containsBlanks" dxfId="1730" priority="107">
      <formula>LEN(TRIM(D7))=0</formula>
    </cfRule>
  </conditionalFormatting>
  <conditionalFormatting sqref="D7">
    <cfRule type="containsText" dxfId="1729" priority="105" operator="containsText" text="libre">
      <formula>NOT(ISERROR(SEARCH("libre",D7)))</formula>
    </cfRule>
  </conditionalFormatting>
  <conditionalFormatting sqref="E7">
    <cfRule type="containsText" dxfId="1728" priority="103" operator="containsText" text="ntitulé">
      <formula>NOT(ISERROR(SEARCH("ntitulé",E7)))</formula>
    </cfRule>
    <cfRule type="containsBlanks" dxfId="1727" priority="104">
      <formula>LEN(TRIM(E7))=0</formula>
    </cfRule>
  </conditionalFormatting>
  <conditionalFormatting sqref="E7">
    <cfRule type="containsText" dxfId="1726" priority="102" operator="containsText" text="libre">
      <formula>NOT(ISERROR(SEARCH("libre",E7)))</formula>
    </cfRule>
  </conditionalFormatting>
  <conditionalFormatting sqref="F7">
    <cfRule type="containsText" dxfId="1725" priority="100" operator="containsText" text="ntitulé">
      <formula>NOT(ISERROR(SEARCH("ntitulé",F7)))</formula>
    </cfRule>
    <cfRule type="containsBlanks" dxfId="1724" priority="101">
      <formula>LEN(TRIM(F7))=0</formula>
    </cfRule>
  </conditionalFormatting>
  <conditionalFormatting sqref="F7">
    <cfRule type="containsText" dxfId="1723" priority="99" operator="containsText" text="libre">
      <formula>NOT(ISERROR(SEARCH("libre",F7)))</formula>
    </cfRule>
  </conditionalFormatting>
  <conditionalFormatting sqref="G7">
    <cfRule type="containsText" dxfId="1722" priority="97" operator="containsText" text="ntitulé">
      <formula>NOT(ISERROR(SEARCH("ntitulé",G7)))</formula>
    </cfRule>
    <cfRule type="containsBlanks" dxfId="1721" priority="98">
      <formula>LEN(TRIM(G7))=0</formula>
    </cfRule>
  </conditionalFormatting>
  <conditionalFormatting sqref="G7">
    <cfRule type="containsText" dxfId="1720" priority="96" operator="containsText" text="libre">
      <formula>NOT(ISERROR(SEARCH("libre",G7)))</formula>
    </cfRule>
  </conditionalFormatting>
  <conditionalFormatting sqref="H7">
    <cfRule type="containsText" dxfId="1719" priority="94" operator="containsText" text="ntitulé">
      <formula>NOT(ISERROR(SEARCH("ntitulé",H7)))</formula>
    </cfRule>
    <cfRule type="containsBlanks" dxfId="1718" priority="95">
      <formula>LEN(TRIM(H7))=0</formula>
    </cfRule>
  </conditionalFormatting>
  <conditionalFormatting sqref="H7">
    <cfRule type="containsText" dxfId="1717" priority="93" operator="containsText" text="libre">
      <formula>NOT(ISERROR(SEARCH("libre",H7)))</formula>
    </cfRule>
  </conditionalFormatting>
  <conditionalFormatting sqref="I7">
    <cfRule type="containsText" dxfId="1716" priority="91" operator="containsText" text="ntitulé">
      <formula>NOT(ISERROR(SEARCH("ntitulé",I7)))</formula>
    </cfRule>
    <cfRule type="containsBlanks" dxfId="1715" priority="92">
      <formula>LEN(TRIM(I7))=0</formula>
    </cfRule>
  </conditionalFormatting>
  <conditionalFormatting sqref="I7">
    <cfRule type="containsText" dxfId="1714" priority="90" operator="containsText" text="libre">
      <formula>NOT(ISERROR(SEARCH("libre",I7)))</formula>
    </cfRule>
  </conditionalFormatting>
  <conditionalFormatting sqref="B8:C8">
    <cfRule type="containsText" dxfId="1713" priority="88" operator="containsText" text="ntitulé">
      <formula>NOT(ISERROR(SEARCH("ntitulé",B8)))</formula>
    </cfRule>
    <cfRule type="containsBlanks" dxfId="1712" priority="89">
      <formula>LEN(TRIM(B8))=0</formula>
    </cfRule>
  </conditionalFormatting>
  <conditionalFormatting sqref="B8:C8">
    <cfRule type="containsText" dxfId="1711" priority="87" operator="containsText" text="libre">
      <formula>NOT(ISERROR(SEARCH("libre",B8)))</formula>
    </cfRule>
  </conditionalFormatting>
  <conditionalFormatting sqref="D8">
    <cfRule type="containsText" dxfId="1710" priority="85" operator="containsText" text="ntitulé">
      <formula>NOT(ISERROR(SEARCH("ntitulé",D8)))</formula>
    </cfRule>
    <cfRule type="containsBlanks" dxfId="1709" priority="86">
      <formula>LEN(TRIM(D8))=0</formula>
    </cfRule>
  </conditionalFormatting>
  <conditionalFormatting sqref="D8">
    <cfRule type="containsText" dxfId="1708" priority="84" operator="containsText" text="libre">
      <formula>NOT(ISERROR(SEARCH("libre",D8)))</formula>
    </cfRule>
  </conditionalFormatting>
  <conditionalFormatting sqref="E8">
    <cfRule type="containsText" dxfId="1707" priority="82" operator="containsText" text="ntitulé">
      <formula>NOT(ISERROR(SEARCH("ntitulé",E8)))</formula>
    </cfRule>
    <cfRule type="containsBlanks" dxfId="1706" priority="83">
      <formula>LEN(TRIM(E8))=0</formula>
    </cfRule>
  </conditionalFormatting>
  <conditionalFormatting sqref="E8">
    <cfRule type="containsText" dxfId="1705" priority="81" operator="containsText" text="libre">
      <formula>NOT(ISERROR(SEARCH("libre",E8)))</formula>
    </cfRule>
  </conditionalFormatting>
  <conditionalFormatting sqref="F8">
    <cfRule type="containsText" dxfId="1704" priority="79" operator="containsText" text="ntitulé">
      <formula>NOT(ISERROR(SEARCH("ntitulé",F8)))</formula>
    </cfRule>
    <cfRule type="containsBlanks" dxfId="1703" priority="80">
      <formula>LEN(TRIM(F8))=0</formula>
    </cfRule>
  </conditionalFormatting>
  <conditionalFormatting sqref="F8">
    <cfRule type="containsText" dxfId="1702" priority="78" operator="containsText" text="libre">
      <formula>NOT(ISERROR(SEARCH("libre",F8)))</formula>
    </cfRule>
  </conditionalFormatting>
  <conditionalFormatting sqref="G8">
    <cfRule type="containsText" dxfId="1701" priority="76" operator="containsText" text="ntitulé">
      <formula>NOT(ISERROR(SEARCH("ntitulé",G8)))</formula>
    </cfRule>
    <cfRule type="containsBlanks" dxfId="1700" priority="77">
      <formula>LEN(TRIM(G8))=0</formula>
    </cfRule>
  </conditionalFormatting>
  <conditionalFormatting sqref="G8">
    <cfRule type="containsText" dxfId="1699" priority="75" operator="containsText" text="libre">
      <formula>NOT(ISERROR(SEARCH("libre",G8)))</formula>
    </cfRule>
  </conditionalFormatting>
  <conditionalFormatting sqref="H8">
    <cfRule type="containsText" dxfId="1698" priority="73" operator="containsText" text="ntitulé">
      <formula>NOT(ISERROR(SEARCH("ntitulé",H8)))</formula>
    </cfRule>
    <cfRule type="containsBlanks" dxfId="1697" priority="74">
      <formula>LEN(TRIM(H8))=0</formula>
    </cfRule>
  </conditionalFormatting>
  <conditionalFormatting sqref="H8">
    <cfRule type="containsText" dxfId="1696" priority="72" operator="containsText" text="libre">
      <formula>NOT(ISERROR(SEARCH("libre",H8)))</formula>
    </cfRule>
  </conditionalFormatting>
  <conditionalFormatting sqref="I8">
    <cfRule type="containsText" dxfId="1695" priority="70" operator="containsText" text="ntitulé">
      <formula>NOT(ISERROR(SEARCH("ntitulé",I8)))</formula>
    </cfRule>
    <cfRule type="containsBlanks" dxfId="1694" priority="71">
      <formula>LEN(TRIM(I8))=0</formula>
    </cfRule>
  </conditionalFormatting>
  <conditionalFormatting sqref="I8">
    <cfRule type="containsText" dxfId="1693" priority="69" operator="containsText" text="libre">
      <formula>NOT(ISERROR(SEARCH("libre",I8)))</formula>
    </cfRule>
  </conditionalFormatting>
  <conditionalFormatting sqref="B26:Q26">
    <cfRule type="containsBlanks" dxfId="1692" priority="47">
      <formula>LEN(TRIM(B26))=0</formula>
    </cfRule>
  </conditionalFormatting>
  <conditionalFormatting sqref="B27:Q27">
    <cfRule type="containsBlanks" dxfId="1691" priority="46">
      <formula>LEN(TRIM(B27))=0</formula>
    </cfRule>
  </conditionalFormatting>
  <conditionalFormatting sqref="B28:Q28">
    <cfRule type="containsBlanks" dxfId="1690" priority="45">
      <formula>LEN(TRIM(B28))=0</formula>
    </cfRule>
  </conditionalFormatting>
  <conditionalFormatting sqref="B29:Q29">
    <cfRule type="containsBlanks" dxfId="1689" priority="44">
      <formula>LEN(TRIM(B29))=0</formula>
    </cfRule>
  </conditionalFormatting>
  <conditionalFormatting sqref="B30:Q30">
    <cfRule type="containsBlanks" dxfId="1688" priority="43">
      <formula>LEN(TRIM(B30))=0</formula>
    </cfRule>
  </conditionalFormatting>
  <conditionalFormatting sqref="B13:C13">
    <cfRule type="containsText" dxfId="1687" priority="41" operator="containsText" text="ntitulé">
      <formula>NOT(ISERROR(SEARCH("ntitulé",B13)))</formula>
    </cfRule>
    <cfRule type="containsBlanks" dxfId="1686" priority="42">
      <formula>LEN(TRIM(B13))=0</formula>
    </cfRule>
  </conditionalFormatting>
  <conditionalFormatting sqref="B13:C13">
    <cfRule type="containsText" dxfId="1685" priority="40" operator="containsText" text="libre">
      <formula>NOT(ISERROR(SEARCH("libre",B13)))</formula>
    </cfRule>
  </conditionalFormatting>
  <conditionalFormatting sqref="D13">
    <cfRule type="containsText" dxfId="1684" priority="38" operator="containsText" text="ntitulé">
      <formula>NOT(ISERROR(SEARCH("ntitulé",D13)))</formula>
    </cfRule>
    <cfRule type="containsBlanks" dxfId="1683" priority="39">
      <formula>LEN(TRIM(D13))=0</formula>
    </cfRule>
  </conditionalFormatting>
  <conditionalFormatting sqref="D13">
    <cfRule type="containsText" dxfId="1682" priority="37" operator="containsText" text="libre">
      <formula>NOT(ISERROR(SEARCH("libre",D13)))</formula>
    </cfRule>
  </conditionalFormatting>
  <conditionalFormatting sqref="E13">
    <cfRule type="containsText" dxfId="1681" priority="35" operator="containsText" text="ntitulé">
      <formula>NOT(ISERROR(SEARCH("ntitulé",E13)))</formula>
    </cfRule>
    <cfRule type="containsBlanks" dxfId="1680" priority="36">
      <formula>LEN(TRIM(E13))=0</formula>
    </cfRule>
  </conditionalFormatting>
  <conditionalFormatting sqref="E13">
    <cfRule type="containsText" dxfId="1679" priority="34" operator="containsText" text="libre">
      <formula>NOT(ISERROR(SEARCH("libre",E13)))</formula>
    </cfRule>
  </conditionalFormatting>
  <conditionalFormatting sqref="F13">
    <cfRule type="containsText" dxfId="1678" priority="32" operator="containsText" text="ntitulé">
      <formula>NOT(ISERROR(SEARCH("ntitulé",F13)))</formula>
    </cfRule>
    <cfRule type="containsBlanks" dxfId="1677" priority="33">
      <formula>LEN(TRIM(F13))=0</formula>
    </cfRule>
  </conditionalFormatting>
  <conditionalFormatting sqref="F13">
    <cfRule type="containsText" dxfId="1676" priority="31" operator="containsText" text="libre">
      <formula>NOT(ISERROR(SEARCH("libre",F13)))</formula>
    </cfRule>
  </conditionalFormatting>
  <conditionalFormatting sqref="G13">
    <cfRule type="containsText" dxfId="1675" priority="29" operator="containsText" text="ntitulé">
      <formula>NOT(ISERROR(SEARCH("ntitulé",G13)))</formula>
    </cfRule>
    <cfRule type="containsBlanks" dxfId="1674" priority="30">
      <formula>LEN(TRIM(G13))=0</formula>
    </cfRule>
  </conditionalFormatting>
  <conditionalFormatting sqref="G13">
    <cfRule type="containsText" dxfId="1673" priority="28" operator="containsText" text="libre">
      <formula>NOT(ISERROR(SEARCH("libre",G13)))</formula>
    </cfRule>
  </conditionalFormatting>
  <conditionalFormatting sqref="H13">
    <cfRule type="containsText" dxfId="1672" priority="26" operator="containsText" text="ntitulé">
      <formula>NOT(ISERROR(SEARCH("ntitulé",H13)))</formula>
    </cfRule>
    <cfRule type="containsBlanks" dxfId="1671" priority="27">
      <formula>LEN(TRIM(H13))=0</formula>
    </cfRule>
  </conditionalFormatting>
  <conditionalFormatting sqref="H13">
    <cfRule type="containsText" dxfId="1670" priority="25" operator="containsText" text="libre">
      <formula>NOT(ISERROR(SEARCH("libre",H13)))</formula>
    </cfRule>
  </conditionalFormatting>
  <conditionalFormatting sqref="I13">
    <cfRule type="containsText" dxfId="1669" priority="23" operator="containsText" text="ntitulé">
      <formula>NOT(ISERROR(SEARCH("ntitulé",I13)))</formula>
    </cfRule>
    <cfRule type="containsBlanks" dxfId="1668" priority="24">
      <formula>LEN(TRIM(I13))=0</formula>
    </cfRule>
  </conditionalFormatting>
  <conditionalFormatting sqref="I13">
    <cfRule type="containsText" dxfId="1667" priority="22" operator="containsText" text="libre">
      <formula>NOT(ISERROR(SEARCH("libre",I13)))</formula>
    </cfRule>
  </conditionalFormatting>
  <conditionalFormatting sqref="B14:C14">
    <cfRule type="containsText" dxfId="1666" priority="20" operator="containsText" text="ntitulé">
      <formula>NOT(ISERROR(SEARCH("ntitulé",B14)))</formula>
    </cfRule>
    <cfRule type="containsBlanks" dxfId="1665" priority="21">
      <formula>LEN(TRIM(B14))=0</formula>
    </cfRule>
  </conditionalFormatting>
  <conditionalFormatting sqref="B14:C14">
    <cfRule type="containsText" dxfId="1664" priority="19" operator="containsText" text="libre">
      <formula>NOT(ISERROR(SEARCH("libre",B14)))</formula>
    </cfRule>
  </conditionalFormatting>
  <conditionalFormatting sqref="D14">
    <cfRule type="containsText" dxfId="1663" priority="17" operator="containsText" text="ntitulé">
      <formula>NOT(ISERROR(SEARCH("ntitulé",D14)))</formula>
    </cfRule>
    <cfRule type="containsBlanks" dxfId="1662" priority="18">
      <formula>LEN(TRIM(D14))=0</formula>
    </cfRule>
  </conditionalFormatting>
  <conditionalFormatting sqref="D14">
    <cfRule type="containsText" dxfId="1661" priority="16" operator="containsText" text="libre">
      <formula>NOT(ISERROR(SEARCH("libre",D14)))</formula>
    </cfRule>
  </conditionalFormatting>
  <conditionalFormatting sqref="E14">
    <cfRule type="containsText" dxfId="1660" priority="14" operator="containsText" text="ntitulé">
      <formula>NOT(ISERROR(SEARCH("ntitulé",E14)))</formula>
    </cfRule>
    <cfRule type="containsBlanks" dxfId="1659" priority="15">
      <formula>LEN(TRIM(E14))=0</formula>
    </cfRule>
  </conditionalFormatting>
  <conditionalFormatting sqref="E14">
    <cfRule type="containsText" dxfId="1658" priority="13" operator="containsText" text="libre">
      <formula>NOT(ISERROR(SEARCH("libre",E14)))</formula>
    </cfRule>
  </conditionalFormatting>
  <conditionalFormatting sqref="F14">
    <cfRule type="containsText" dxfId="1657" priority="11" operator="containsText" text="ntitulé">
      <formula>NOT(ISERROR(SEARCH("ntitulé",F14)))</formula>
    </cfRule>
    <cfRule type="containsBlanks" dxfId="1656" priority="12">
      <formula>LEN(TRIM(F14))=0</formula>
    </cfRule>
  </conditionalFormatting>
  <conditionalFormatting sqref="F14">
    <cfRule type="containsText" dxfId="1655" priority="10" operator="containsText" text="libre">
      <formula>NOT(ISERROR(SEARCH("libre",F14)))</formula>
    </cfRule>
  </conditionalFormatting>
  <conditionalFormatting sqref="G14">
    <cfRule type="containsText" dxfId="1654" priority="8" operator="containsText" text="ntitulé">
      <formula>NOT(ISERROR(SEARCH("ntitulé",G14)))</formula>
    </cfRule>
    <cfRule type="containsBlanks" dxfId="1653" priority="9">
      <formula>LEN(TRIM(G14))=0</formula>
    </cfRule>
  </conditionalFormatting>
  <conditionalFormatting sqref="G14">
    <cfRule type="containsText" dxfId="1652" priority="7" operator="containsText" text="libre">
      <formula>NOT(ISERROR(SEARCH("libre",G14)))</formula>
    </cfRule>
  </conditionalFormatting>
  <conditionalFormatting sqref="H14">
    <cfRule type="containsText" dxfId="1651" priority="5" operator="containsText" text="ntitulé">
      <formula>NOT(ISERROR(SEARCH("ntitulé",H14)))</formula>
    </cfRule>
    <cfRule type="containsBlanks" dxfId="1650" priority="6">
      <formula>LEN(TRIM(H14))=0</formula>
    </cfRule>
  </conditionalFormatting>
  <conditionalFormatting sqref="H14">
    <cfRule type="containsText" dxfId="1649" priority="4" operator="containsText" text="libre">
      <formula>NOT(ISERROR(SEARCH("libre",H14)))</formula>
    </cfRule>
  </conditionalFormatting>
  <conditionalFormatting sqref="I14">
    <cfRule type="containsText" dxfId="1648" priority="2" operator="containsText" text="ntitulé">
      <formula>NOT(ISERROR(SEARCH("ntitulé",I14)))</formula>
    </cfRule>
    <cfRule type="containsBlanks" dxfId="1647" priority="3">
      <formula>LEN(TRIM(I14))=0</formula>
    </cfRule>
  </conditionalFormatting>
  <conditionalFormatting sqref="I14">
    <cfRule type="containsText" dxfId="1646" priority="1" operator="containsText" text="libre">
      <formula>NOT(ISERROR(SEARCH("libre",I14)))</formula>
    </cfRule>
  </conditionalFormatting>
  <hyperlinks>
    <hyperlink ref="A1" location="TAB00!A1" display="Retour page de garde"/>
    <hyperlink ref="A2" location="'TAB5'!A1" display="Retour TAB5"/>
  </hyperlinks>
  <pageMargins left="0.7" right="0.7" top="0.75" bottom="0.75" header="0.3" footer="0.3"/>
  <pageSetup paperSize="9" scale="70"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A22" zoomScale="85" zoomScaleNormal="85" workbookViewId="0">
      <selection activeCell="E5" sqref="E5"/>
    </sheetView>
  </sheetViews>
  <sheetFormatPr baseColWidth="10" defaultColWidth="9.1640625" defaultRowHeight="13.5" x14ac:dyDescent="0.3"/>
  <cols>
    <col min="1" max="1" width="41.5" style="10" customWidth="1"/>
    <col min="2" max="2" width="16.83203125" style="6" customWidth="1"/>
    <col min="3" max="4" width="16.83203125" style="10" customWidth="1"/>
    <col min="5" max="9" width="16.83203125" style="6" customWidth="1"/>
    <col min="10" max="10" width="2" style="6" customWidth="1"/>
    <col min="11" max="17" width="8.5" style="6" customWidth="1"/>
    <col min="18" max="16384" width="9.1640625" style="6"/>
  </cols>
  <sheetData>
    <row r="1" spans="1:17" ht="15" x14ac:dyDescent="0.3">
      <c r="A1" s="17" t="s">
        <v>131</v>
      </c>
      <c r="B1" s="18"/>
      <c r="C1" s="50"/>
      <c r="E1" s="18"/>
      <c r="G1" s="18"/>
      <c r="I1" s="18"/>
      <c r="L1" s="18"/>
      <c r="N1" s="18"/>
      <c r="P1" s="18"/>
    </row>
    <row r="2" spans="1:17" ht="15" x14ac:dyDescent="0.3">
      <c r="A2" s="119" t="s">
        <v>331</v>
      </c>
    </row>
    <row r="3" spans="1:17" ht="22.15" customHeight="1" x14ac:dyDescent="0.35">
      <c r="A3" s="250" t="str">
        <f>TAB00!B67&amp;" : "&amp;TAB00!C67</f>
        <v xml:space="preserve">TAB5.4 : Redevance de voirie </v>
      </c>
      <c r="B3" s="250"/>
      <c r="C3" s="250"/>
      <c r="D3" s="250"/>
      <c r="E3" s="250"/>
      <c r="F3" s="250"/>
      <c r="G3" s="250"/>
      <c r="H3" s="250"/>
      <c r="I3" s="250"/>
      <c r="J3" s="250"/>
      <c r="K3" s="250"/>
      <c r="L3" s="250"/>
      <c r="M3" s="250"/>
      <c r="N3" s="250"/>
      <c r="O3" s="250"/>
      <c r="P3" s="250"/>
      <c r="Q3" s="250"/>
    </row>
    <row r="4" spans="1:17" x14ac:dyDescent="0.3">
      <c r="L4" s="11"/>
      <c r="M4" s="11"/>
      <c r="N4" s="11"/>
    </row>
    <row r="5" spans="1:17" s="292" customFormat="1" x14ac:dyDescent="0.3">
      <c r="A5" s="120"/>
      <c r="B5" s="120"/>
      <c r="C5" s="120"/>
      <c r="D5" s="120"/>
      <c r="E5" s="11"/>
      <c r="F5" s="11"/>
      <c r="G5" s="11"/>
      <c r="H5" s="11"/>
      <c r="I5" s="11"/>
      <c r="K5" s="732" t="s">
        <v>845</v>
      </c>
      <c r="L5" s="744"/>
      <c r="M5" s="744"/>
      <c r="N5" s="744"/>
      <c r="O5" s="744"/>
      <c r="P5" s="744"/>
      <c r="Q5" s="745"/>
    </row>
    <row r="6" spans="1:17" s="292" customFormat="1" ht="27" x14ac:dyDescent="0.3">
      <c r="A6" s="586" t="s">
        <v>2</v>
      </c>
      <c r="B6" s="567" t="s">
        <v>92</v>
      </c>
      <c r="C6" s="567" t="s">
        <v>112</v>
      </c>
      <c r="D6" s="567" t="s">
        <v>279</v>
      </c>
      <c r="E6" s="567" t="s">
        <v>278</v>
      </c>
      <c r="F6" s="567" t="s">
        <v>274</v>
      </c>
      <c r="G6" s="567" t="s">
        <v>275</v>
      </c>
      <c r="H6" s="567" t="s">
        <v>276</v>
      </c>
      <c r="I6" s="567" t="s">
        <v>277</v>
      </c>
      <c r="K6" s="567" t="s">
        <v>846</v>
      </c>
      <c r="L6" s="567" t="s">
        <v>847</v>
      </c>
      <c r="M6" s="567" t="s">
        <v>854</v>
      </c>
      <c r="N6" s="567" t="s">
        <v>850</v>
      </c>
      <c r="O6" s="567" t="s">
        <v>851</v>
      </c>
      <c r="P6" s="567" t="s">
        <v>852</v>
      </c>
      <c r="Q6" s="567" t="s">
        <v>853</v>
      </c>
    </row>
    <row r="7" spans="1:17" s="79" customFormat="1" ht="31.9" customHeight="1" x14ac:dyDescent="0.3">
      <c r="A7" s="293" t="s">
        <v>726</v>
      </c>
      <c r="B7" s="224"/>
      <c r="C7" s="224"/>
      <c r="D7" s="224"/>
      <c r="E7" s="224"/>
      <c r="F7" s="224"/>
      <c r="G7" s="224"/>
      <c r="H7" s="224"/>
      <c r="I7" s="224"/>
      <c r="K7" s="43">
        <f>IFERROR(IF(AND(ROUND(SUM(B7:B7),0)=0,ROUND(SUM(C7:C7),0)&gt;ROUND(SUM(B7:B7),0)),"INF",(ROUND(SUM(C7:C7),0)-ROUND(SUM(B7:B7),0))/ROUND(SUM(B7:B7),0)),0)</f>
        <v>0</v>
      </c>
      <c r="L7" s="43">
        <f t="shared" ref="L7:Q7" si="0">IFERROR(IF(AND(ROUND(SUM(C7),0)=0,ROUND(SUM(D7:D7),0)&gt;ROUND(SUM(C7),0)),"INF",(ROUND(SUM(D7:D7),0)-ROUND(SUM(C7),0))/ROUND(SUM(C7),0)),0)</f>
        <v>0</v>
      </c>
      <c r="M7" s="43">
        <f t="shared" si="0"/>
        <v>0</v>
      </c>
      <c r="N7" s="43">
        <f t="shared" si="0"/>
        <v>0</v>
      </c>
      <c r="O7" s="43">
        <f t="shared" si="0"/>
        <v>0</v>
      </c>
      <c r="P7" s="43">
        <f t="shared" si="0"/>
        <v>0</v>
      </c>
      <c r="Q7" s="43">
        <f t="shared" si="0"/>
        <v>0</v>
      </c>
    </row>
    <row r="8" spans="1:17" x14ac:dyDescent="0.3">
      <c r="A8" s="32"/>
    </row>
    <row r="9" spans="1:17" ht="14.45" customHeight="1" thickBot="1" x14ac:dyDescent="0.35">
      <c r="A9" s="294" t="s">
        <v>858</v>
      </c>
      <c r="B9" s="99"/>
      <c r="C9" s="99"/>
      <c r="D9" s="99"/>
      <c r="E9" s="99"/>
      <c r="F9" s="99"/>
      <c r="G9" s="99"/>
      <c r="H9" s="99"/>
      <c r="I9" s="99"/>
      <c r="J9" s="99"/>
      <c r="K9" s="99"/>
      <c r="L9" s="99"/>
      <c r="M9" s="99"/>
      <c r="N9" s="99"/>
      <c r="O9" s="99"/>
      <c r="P9" s="99"/>
    </row>
    <row r="10" spans="1:17" ht="12.6" customHeight="1" thickBot="1" x14ac:dyDescent="0.35">
      <c r="A10" s="124" t="s">
        <v>525</v>
      </c>
      <c r="B10" s="749" t="s">
        <v>501</v>
      </c>
      <c r="C10" s="750"/>
      <c r="D10" s="750"/>
      <c r="E10" s="750"/>
      <c r="F10" s="750"/>
      <c r="G10" s="750"/>
      <c r="H10" s="750"/>
      <c r="I10" s="750"/>
      <c r="J10" s="750"/>
      <c r="K10" s="750"/>
      <c r="L10" s="750"/>
      <c r="M10" s="750"/>
      <c r="N10" s="750"/>
      <c r="O10" s="750"/>
      <c r="P10" s="750"/>
      <c r="Q10" s="750"/>
    </row>
    <row r="11" spans="1:17" ht="214.9" customHeight="1" thickBot="1" x14ac:dyDescent="0.35">
      <c r="A11" s="125">
        <v>2019</v>
      </c>
      <c r="B11" s="747"/>
      <c r="C11" s="748"/>
      <c r="D11" s="748"/>
      <c r="E11" s="748"/>
      <c r="F11" s="748"/>
      <c r="G11" s="748"/>
      <c r="H11" s="748"/>
      <c r="I11" s="748"/>
      <c r="J11" s="748"/>
      <c r="K11" s="748"/>
      <c r="L11" s="748"/>
      <c r="M11" s="748"/>
      <c r="N11" s="748"/>
      <c r="O11" s="748"/>
      <c r="P11" s="748"/>
      <c r="Q11" s="748"/>
    </row>
    <row r="12" spans="1:17" ht="214.9" customHeight="1" thickBot="1" x14ac:dyDescent="0.35">
      <c r="A12" s="126">
        <v>2020</v>
      </c>
      <c r="B12" s="747"/>
      <c r="C12" s="748"/>
      <c r="D12" s="748"/>
      <c r="E12" s="748"/>
      <c r="F12" s="748"/>
      <c r="G12" s="748"/>
      <c r="H12" s="748"/>
      <c r="I12" s="748"/>
      <c r="J12" s="748"/>
      <c r="K12" s="748"/>
      <c r="L12" s="748"/>
      <c r="M12" s="748"/>
      <c r="N12" s="748"/>
      <c r="O12" s="748"/>
      <c r="P12" s="748"/>
      <c r="Q12" s="748"/>
    </row>
    <row r="13" spans="1:17" ht="214.9" customHeight="1" thickBot="1" x14ac:dyDescent="0.35">
      <c r="A13" s="126">
        <v>2021</v>
      </c>
      <c r="B13" s="747"/>
      <c r="C13" s="748"/>
      <c r="D13" s="748"/>
      <c r="E13" s="748"/>
      <c r="F13" s="748"/>
      <c r="G13" s="748"/>
      <c r="H13" s="748"/>
      <c r="I13" s="748"/>
      <c r="J13" s="748"/>
      <c r="K13" s="748"/>
      <c r="L13" s="748"/>
      <c r="M13" s="748"/>
      <c r="N13" s="748"/>
      <c r="O13" s="748"/>
      <c r="P13" s="748"/>
      <c r="Q13" s="748"/>
    </row>
    <row r="14" spans="1:17" ht="214.9" customHeight="1" thickBot="1" x14ac:dyDescent="0.35">
      <c r="A14" s="126">
        <v>2022</v>
      </c>
      <c r="B14" s="747"/>
      <c r="C14" s="748"/>
      <c r="D14" s="748"/>
      <c r="E14" s="748"/>
      <c r="F14" s="748"/>
      <c r="G14" s="748"/>
      <c r="H14" s="748"/>
      <c r="I14" s="748"/>
      <c r="J14" s="748"/>
      <c r="K14" s="748"/>
      <c r="L14" s="748"/>
      <c r="M14" s="748"/>
      <c r="N14" s="748"/>
      <c r="O14" s="748"/>
      <c r="P14" s="748"/>
      <c r="Q14" s="748"/>
    </row>
    <row r="15" spans="1:17" ht="214.9" customHeight="1" thickBot="1" x14ac:dyDescent="0.35">
      <c r="A15" s="126">
        <v>2023</v>
      </c>
      <c r="B15" s="747"/>
      <c r="C15" s="748"/>
      <c r="D15" s="748"/>
      <c r="E15" s="748"/>
      <c r="F15" s="748"/>
      <c r="G15" s="748"/>
      <c r="H15" s="748"/>
      <c r="I15" s="748"/>
      <c r="J15" s="748"/>
      <c r="K15" s="748"/>
      <c r="L15" s="748"/>
      <c r="M15" s="748"/>
      <c r="N15" s="748"/>
      <c r="O15" s="748"/>
      <c r="P15" s="748"/>
      <c r="Q15" s="748"/>
    </row>
  </sheetData>
  <mergeCells count="7">
    <mergeCell ref="K5:Q5"/>
    <mergeCell ref="B15:Q15"/>
    <mergeCell ref="B10:Q10"/>
    <mergeCell ref="B11:Q11"/>
    <mergeCell ref="B12:Q12"/>
    <mergeCell ref="B13:Q13"/>
    <mergeCell ref="B14:Q14"/>
  </mergeCells>
  <conditionalFormatting sqref="B11:Q11">
    <cfRule type="containsBlanks" dxfId="1645" priority="44">
      <formula>LEN(TRIM(B11))=0</formula>
    </cfRule>
  </conditionalFormatting>
  <conditionalFormatting sqref="B12:Q12">
    <cfRule type="containsBlanks" dxfId="1644" priority="43">
      <formula>LEN(TRIM(B12))=0</formula>
    </cfRule>
  </conditionalFormatting>
  <conditionalFormatting sqref="B13:Q13">
    <cfRule type="containsBlanks" dxfId="1643" priority="42">
      <formula>LEN(TRIM(B13))=0</formula>
    </cfRule>
  </conditionalFormatting>
  <conditionalFormatting sqref="B14:Q14">
    <cfRule type="containsBlanks" dxfId="1642" priority="41">
      <formula>LEN(TRIM(B14))=0</formula>
    </cfRule>
  </conditionalFormatting>
  <conditionalFormatting sqref="B15:Q15">
    <cfRule type="containsBlanks" dxfId="1641" priority="40">
      <formula>LEN(TRIM(B15))=0</formula>
    </cfRule>
  </conditionalFormatting>
  <conditionalFormatting sqref="B7">
    <cfRule type="containsText" dxfId="1640" priority="38" operator="containsText" text="ntitulé">
      <formula>NOT(ISERROR(SEARCH("ntitulé",B7)))</formula>
    </cfRule>
    <cfRule type="containsBlanks" dxfId="1639" priority="39">
      <formula>LEN(TRIM(B7))=0</formula>
    </cfRule>
  </conditionalFormatting>
  <conditionalFormatting sqref="B7">
    <cfRule type="containsText" dxfId="1638" priority="37" operator="containsText" text="libre">
      <formula>NOT(ISERROR(SEARCH("libre",B7)))</formula>
    </cfRule>
  </conditionalFormatting>
  <conditionalFormatting sqref="C7">
    <cfRule type="containsText" dxfId="1637" priority="29" operator="containsText" text="ntitulé">
      <formula>NOT(ISERROR(SEARCH("ntitulé",C7)))</formula>
    </cfRule>
    <cfRule type="containsBlanks" dxfId="1636" priority="30">
      <formula>LEN(TRIM(C7))=0</formula>
    </cfRule>
  </conditionalFormatting>
  <conditionalFormatting sqref="C7">
    <cfRule type="containsText" dxfId="1635" priority="28" operator="containsText" text="libre">
      <formula>NOT(ISERROR(SEARCH("libre",C7)))</formula>
    </cfRule>
  </conditionalFormatting>
  <conditionalFormatting sqref="D7">
    <cfRule type="containsText" dxfId="1634" priority="26" operator="containsText" text="ntitulé">
      <formula>NOT(ISERROR(SEARCH("ntitulé",D7)))</formula>
    </cfRule>
    <cfRule type="containsBlanks" dxfId="1633" priority="27">
      <formula>LEN(TRIM(D7))=0</formula>
    </cfRule>
  </conditionalFormatting>
  <conditionalFormatting sqref="D7">
    <cfRule type="containsText" dxfId="1632" priority="25" operator="containsText" text="libre">
      <formula>NOT(ISERROR(SEARCH("libre",D7)))</formula>
    </cfRule>
  </conditionalFormatting>
  <conditionalFormatting sqref="E7">
    <cfRule type="containsText" dxfId="1631" priority="17" operator="containsText" text="ntitulé">
      <formula>NOT(ISERROR(SEARCH("ntitulé",E7)))</formula>
    </cfRule>
    <cfRule type="containsBlanks" dxfId="1630" priority="18">
      <formula>LEN(TRIM(E7))=0</formula>
    </cfRule>
  </conditionalFormatting>
  <conditionalFormatting sqref="E7">
    <cfRule type="containsText" dxfId="1629" priority="16" operator="containsText" text="libre">
      <formula>NOT(ISERROR(SEARCH("libre",E7)))</formula>
    </cfRule>
  </conditionalFormatting>
  <conditionalFormatting sqref="F7">
    <cfRule type="containsText" dxfId="1628" priority="14" operator="containsText" text="ntitulé">
      <formula>NOT(ISERROR(SEARCH("ntitulé",F7)))</formula>
    </cfRule>
    <cfRule type="containsBlanks" dxfId="1627" priority="15">
      <formula>LEN(TRIM(F7))=0</formula>
    </cfRule>
  </conditionalFormatting>
  <conditionalFormatting sqref="F7">
    <cfRule type="containsText" dxfId="1626" priority="13" operator="containsText" text="libre">
      <formula>NOT(ISERROR(SEARCH("libre",F7)))</formula>
    </cfRule>
  </conditionalFormatting>
  <conditionalFormatting sqref="G7">
    <cfRule type="containsText" dxfId="1625" priority="8" operator="containsText" text="ntitulé">
      <formula>NOT(ISERROR(SEARCH("ntitulé",G7)))</formula>
    </cfRule>
    <cfRule type="containsBlanks" dxfId="1624" priority="9">
      <formula>LEN(TRIM(G7))=0</formula>
    </cfRule>
  </conditionalFormatting>
  <conditionalFormatting sqref="G7">
    <cfRule type="containsText" dxfId="1623" priority="7" operator="containsText" text="libre">
      <formula>NOT(ISERROR(SEARCH("libre",G7)))</formula>
    </cfRule>
  </conditionalFormatting>
  <conditionalFormatting sqref="H7">
    <cfRule type="containsText" dxfId="1622" priority="5" operator="containsText" text="ntitulé">
      <formula>NOT(ISERROR(SEARCH("ntitulé",H7)))</formula>
    </cfRule>
    <cfRule type="containsBlanks" dxfId="1621" priority="6">
      <formula>LEN(TRIM(H7))=0</formula>
    </cfRule>
  </conditionalFormatting>
  <conditionalFormatting sqref="H7">
    <cfRule type="containsText" dxfId="1620" priority="4" operator="containsText" text="libre">
      <formula>NOT(ISERROR(SEARCH("libre",H7)))</formula>
    </cfRule>
  </conditionalFormatting>
  <conditionalFormatting sqref="I7">
    <cfRule type="containsText" dxfId="1619" priority="2" operator="containsText" text="ntitulé">
      <formula>NOT(ISERROR(SEARCH("ntitulé",I7)))</formula>
    </cfRule>
    <cfRule type="containsBlanks" dxfId="1618" priority="3">
      <formula>LEN(TRIM(I7))=0</formula>
    </cfRule>
  </conditionalFormatting>
  <conditionalFormatting sqref="I7">
    <cfRule type="containsText" dxfId="1617" priority="1" operator="containsText" text="libre">
      <formula>NOT(ISERROR(SEARCH("libre",I7)))</formula>
    </cfRule>
  </conditionalFormatting>
  <hyperlinks>
    <hyperlink ref="A1" location="TAB00!A1" display="Retour page de garde"/>
    <hyperlink ref="A2" location="'TAB5'!A1" display="Retour TAB5"/>
  </hyperlinks>
  <pageMargins left="0.7" right="0.7" top="0.75" bottom="0.75" header="0.3" footer="0.3"/>
  <pageSetup paperSize="9" scale="7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43" zoomScaleNormal="100" workbookViewId="0">
      <selection activeCell="E5" sqref="E5"/>
    </sheetView>
  </sheetViews>
  <sheetFormatPr baseColWidth="10" defaultColWidth="9.1640625" defaultRowHeight="13.5" x14ac:dyDescent="0.3"/>
  <cols>
    <col min="1" max="1" width="20.6640625" style="6" customWidth="1"/>
    <col min="2" max="2" width="21.1640625" style="6" customWidth="1"/>
    <col min="3" max="3" width="139" style="6" customWidth="1"/>
    <col min="4" max="16384" width="9.1640625" style="6"/>
  </cols>
  <sheetData>
    <row r="1" spans="1:3" ht="15" x14ac:dyDescent="0.3">
      <c r="A1" s="17" t="s">
        <v>131</v>
      </c>
      <c r="C1" s="10"/>
    </row>
    <row r="2" spans="1:3" x14ac:dyDescent="0.3">
      <c r="A2" s="10"/>
      <c r="C2" s="10"/>
    </row>
    <row r="3" spans="1:3" ht="22.15" customHeight="1" x14ac:dyDescent="0.35">
      <c r="A3" s="250" t="str">
        <f>TAB00!B46&amp;" : "&amp;TAB00!C46</f>
        <v>TAB A : Liste des annexes à fournir</v>
      </c>
      <c r="B3" s="250"/>
      <c r="C3" s="250"/>
    </row>
    <row r="4" spans="1:3" x14ac:dyDescent="0.3">
      <c r="A4" s="203"/>
      <c r="B4" s="204"/>
      <c r="C4" s="206"/>
    </row>
    <row r="5" spans="1:3" x14ac:dyDescent="0.3">
      <c r="A5" s="207" t="s">
        <v>531</v>
      </c>
      <c r="B5" s="478" t="s">
        <v>659</v>
      </c>
      <c r="C5" s="208" t="s">
        <v>522</v>
      </c>
    </row>
    <row r="7" spans="1:3" ht="42.75" customHeight="1" x14ac:dyDescent="0.3">
      <c r="A7" s="280" t="s">
        <v>662</v>
      </c>
      <c r="B7" s="280" t="s">
        <v>663</v>
      </c>
      <c r="C7" s="484" t="s">
        <v>697</v>
      </c>
    </row>
    <row r="8" spans="1:3" ht="42.75" customHeight="1" x14ac:dyDescent="0.3">
      <c r="A8" s="484" t="s">
        <v>664</v>
      </c>
      <c r="B8" s="280" t="s">
        <v>663</v>
      </c>
      <c r="C8" s="484" t="s">
        <v>698</v>
      </c>
    </row>
    <row r="9" spans="1:3" ht="42.75" customHeight="1" x14ac:dyDescent="0.3">
      <c r="A9" s="484" t="s">
        <v>665</v>
      </c>
      <c r="B9" s="280" t="s">
        <v>666</v>
      </c>
      <c r="C9" s="484" t="s">
        <v>830</v>
      </c>
    </row>
    <row r="10" spans="1:3" ht="42.75" customHeight="1" x14ac:dyDescent="0.3">
      <c r="A10" s="484" t="s">
        <v>667</v>
      </c>
      <c r="B10" s="280" t="s">
        <v>668</v>
      </c>
      <c r="C10" s="484" t="s">
        <v>761</v>
      </c>
    </row>
    <row r="11" spans="1:3" ht="42.75" customHeight="1" x14ac:dyDescent="0.3">
      <c r="A11" s="484" t="s">
        <v>669</v>
      </c>
      <c r="B11" s="280" t="s">
        <v>668</v>
      </c>
      <c r="C11" s="484" t="s">
        <v>670</v>
      </c>
    </row>
    <row r="12" spans="1:3" ht="42.75" customHeight="1" x14ac:dyDescent="0.3">
      <c r="A12" s="484" t="s">
        <v>671</v>
      </c>
      <c r="B12" s="280" t="s">
        <v>672</v>
      </c>
      <c r="C12" s="484" t="s">
        <v>700</v>
      </c>
    </row>
    <row r="13" spans="1:3" ht="42.75" customHeight="1" x14ac:dyDescent="0.3">
      <c r="A13" s="484" t="s">
        <v>674</v>
      </c>
      <c r="B13" s="280" t="s">
        <v>723</v>
      </c>
      <c r="C13" s="484" t="s">
        <v>673</v>
      </c>
    </row>
    <row r="14" spans="1:3" ht="42.75" customHeight="1" x14ac:dyDescent="0.3">
      <c r="A14" s="484" t="s">
        <v>677</v>
      </c>
      <c r="B14" s="280" t="s">
        <v>675</v>
      </c>
      <c r="C14" s="484" t="s">
        <v>676</v>
      </c>
    </row>
    <row r="15" spans="1:3" ht="42.75" customHeight="1" x14ac:dyDescent="0.3">
      <c r="A15" s="484" t="s">
        <v>678</v>
      </c>
      <c r="B15" s="280" t="s">
        <v>724</v>
      </c>
      <c r="C15" s="484" t="s">
        <v>699</v>
      </c>
    </row>
    <row r="16" spans="1:3" ht="42.75" customHeight="1" x14ac:dyDescent="0.3">
      <c r="A16" s="484" t="s">
        <v>679</v>
      </c>
      <c r="B16" s="484"/>
      <c r="C16" s="484" t="s">
        <v>575</v>
      </c>
    </row>
    <row r="17" spans="1:3" ht="42.75" customHeight="1" x14ac:dyDescent="0.3">
      <c r="A17" s="484" t="s">
        <v>681</v>
      </c>
      <c r="B17" s="484"/>
      <c r="C17" s="484" t="s">
        <v>575</v>
      </c>
    </row>
    <row r="18" spans="1:3" ht="42.75" customHeight="1" x14ac:dyDescent="0.3">
      <c r="A18" s="484" t="s">
        <v>683</v>
      </c>
      <c r="B18" s="280" t="s">
        <v>727</v>
      </c>
      <c r="C18" s="484" t="s">
        <v>680</v>
      </c>
    </row>
    <row r="19" spans="1:3" ht="42.75" customHeight="1" x14ac:dyDescent="0.3">
      <c r="A19" s="484" t="s">
        <v>685</v>
      </c>
      <c r="B19" s="280" t="s">
        <v>728</v>
      </c>
      <c r="C19" s="484" t="s">
        <v>686</v>
      </c>
    </row>
    <row r="20" spans="1:3" ht="42.75" customHeight="1" x14ac:dyDescent="0.3">
      <c r="A20" s="484" t="s">
        <v>687</v>
      </c>
      <c r="B20" s="484" t="s">
        <v>729</v>
      </c>
      <c r="C20" s="484" t="s">
        <v>684</v>
      </c>
    </row>
    <row r="21" spans="1:3" ht="42.75" customHeight="1" x14ac:dyDescent="0.3">
      <c r="A21" s="484" t="s">
        <v>689</v>
      </c>
      <c r="B21" s="280" t="s">
        <v>744</v>
      </c>
      <c r="C21" s="484" t="s">
        <v>682</v>
      </c>
    </row>
    <row r="22" spans="1:3" ht="42.75" customHeight="1" x14ac:dyDescent="0.3">
      <c r="A22" s="484" t="s">
        <v>691</v>
      </c>
      <c r="B22" s="280" t="s">
        <v>745</v>
      </c>
      <c r="C22" s="484" t="s">
        <v>688</v>
      </c>
    </row>
    <row r="23" spans="1:3" ht="42.75" customHeight="1" x14ac:dyDescent="0.3">
      <c r="A23" s="484" t="s">
        <v>693</v>
      </c>
      <c r="B23" s="280" t="s">
        <v>746</v>
      </c>
      <c r="C23" s="484" t="s">
        <v>690</v>
      </c>
    </row>
    <row r="24" spans="1:3" ht="42.75" customHeight="1" x14ac:dyDescent="0.3">
      <c r="A24" s="484" t="s">
        <v>694</v>
      </c>
      <c r="B24" s="280" t="s">
        <v>746</v>
      </c>
      <c r="C24" s="484" t="s">
        <v>692</v>
      </c>
    </row>
    <row r="25" spans="1:3" s="475" customFormat="1" ht="42" customHeight="1" x14ac:dyDescent="0.3">
      <c r="A25" s="484" t="s">
        <v>695</v>
      </c>
      <c r="B25" s="280" t="s">
        <v>747</v>
      </c>
      <c r="C25" s="484" t="s">
        <v>748</v>
      </c>
    </row>
    <row r="26" spans="1:3" ht="42.75" customHeight="1" x14ac:dyDescent="0.3">
      <c r="A26" s="484" t="s">
        <v>696</v>
      </c>
      <c r="B26" s="484" t="s">
        <v>756</v>
      </c>
      <c r="C26" s="490" t="s">
        <v>834</v>
      </c>
    </row>
    <row r="27" spans="1:3" ht="42.75" customHeight="1" x14ac:dyDescent="0.3">
      <c r="A27" s="484" t="s">
        <v>701</v>
      </c>
      <c r="B27" s="484" t="s">
        <v>756</v>
      </c>
      <c r="C27" s="490" t="s">
        <v>833</v>
      </c>
    </row>
    <row r="28" spans="1:3" ht="42.75" customHeight="1" x14ac:dyDescent="0.3">
      <c r="A28" s="484" t="s">
        <v>702</v>
      </c>
      <c r="B28" s="280" t="s">
        <v>757</v>
      </c>
      <c r="C28" s="490" t="s">
        <v>759</v>
      </c>
    </row>
    <row r="29" spans="1:3" ht="39" customHeight="1" x14ac:dyDescent="0.3">
      <c r="A29" s="484" t="s">
        <v>872</v>
      </c>
      <c r="B29" s="280" t="s">
        <v>758</v>
      </c>
      <c r="C29" s="484" t="s">
        <v>760</v>
      </c>
    </row>
  </sheetData>
  <hyperlinks>
    <hyperlink ref="A1" location="TAB00!A1" display="Retour page de garde"/>
  </hyperlinks>
  <pageMargins left="0.7" right="0.7" top="0.75" bottom="0.75" header="0.3" footer="0.3"/>
  <pageSetup paperSize="9" scale="95" orientation="landscape" r:id="rId1"/>
  <rowBreaks count="1" manualBreakCount="1">
    <brk id="30"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7"/>
  <sheetViews>
    <sheetView zoomScaleNormal="100" workbookViewId="0">
      <selection activeCell="E5" sqref="E5"/>
    </sheetView>
  </sheetViews>
  <sheetFormatPr baseColWidth="10" defaultColWidth="9.1640625" defaultRowHeight="13.5" x14ac:dyDescent="0.3"/>
  <cols>
    <col min="1" max="1" width="66.5" style="10" customWidth="1"/>
    <col min="2" max="2" width="17.5" style="10" customWidth="1"/>
    <col min="3" max="3" width="16.6640625" style="6" customWidth="1"/>
    <col min="4" max="4" width="16.6640625" style="10" customWidth="1"/>
    <col min="5" max="7" width="16.6640625" style="6" customWidth="1"/>
    <col min="8" max="8" width="2.6640625" style="6" customWidth="1"/>
    <col min="9" max="16384" width="9.1640625" style="6"/>
  </cols>
  <sheetData>
    <row r="1" spans="1:14" ht="15" x14ac:dyDescent="0.3">
      <c r="A1" s="17" t="s">
        <v>131</v>
      </c>
      <c r="B1" s="18"/>
      <c r="C1" s="50"/>
      <c r="E1" s="18"/>
      <c r="G1" s="18"/>
      <c r="H1" s="18"/>
      <c r="J1" s="18"/>
      <c r="L1" s="18"/>
      <c r="N1" s="18"/>
    </row>
    <row r="2" spans="1:14" ht="15" x14ac:dyDescent="0.3">
      <c r="A2" s="119" t="s">
        <v>331</v>
      </c>
      <c r="B2" s="18"/>
      <c r="C2" s="50"/>
      <c r="E2" s="18"/>
      <c r="G2" s="18"/>
      <c r="H2" s="18"/>
      <c r="J2" s="18"/>
      <c r="L2" s="18"/>
      <c r="N2" s="18"/>
    </row>
    <row r="3" spans="1:14" ht="22.15" customHeight="1" x14ac:dyDescent="0.35">
      <c r="A3" s="250" t="str">
        <f>TAB00!B68&amp;" : "&amp;TAB00!C68</f>
        <v>TAB5.5 : Charge fiscale résultant de l'application de l'impôt des sociétés</v>
      </c>
      <c r="B3" s="304"/>
      <c r="C3" s="304"/>
      <c r="D3" s="304"/>
      <c r="E3" s="304"/>
      <c r="F3" s="304"/>
      <c r="G3" s="304"/>
      <c r="H3" s="11"/>
    </row>
    <row r="4" spans="1:14" x14ac:dyDescent="0.3">
      <c r="H4" s="11"/>
    </row>
    <row r="5" spans="1:14" s="11" customFormat="1" ht="14.25" thickBot="1" x14ac:dyDescent="0.35">
      <c r="A5" s="120"/>
      <c r="B5" s="120"/>
      <c r="C5" s="120"/>
      <c r="D5" s="120"/>
    </row>
    <row r="6" spans="1:14" s="11" customFormat="1" x14ac:dyDescent="0.3">
      <c r="A6" s="131" t="s">
        <v>2</v>
      </c>
      <c r="B6" s="37"/>
      <c r="C6" s="132" t="s">
        <v>278</v>
      </c>
      <c r="D6" s="132" t="s">
        <v>274</v>
      </c>
      <c r="E6" s="132" t="s">
        <v>275</v>
      </c>
      <c r="F6" s="132" t="s">
        <v>276</v>
      </c>
      <c r="G6" s="132" t="s">
        <v>277</v>
      </c>
    </row>
    <row r="7" spans="1:14" x14ac:dyDescent="0.3">
      <c r="A7" s="345" t="s">
        <v>76</v>
      </c>
      <c r="B7" s="345" t="s">
        <v>219</v>
      </c>
      <c r="C7" s="224"/>
      <c r="D7" s="224"/>
      <c r="E7" s="224"/>
      <c r="F7" s="224"/>
      <c r="G7" s="224"/>
    </row>
    <row r="8" spans="1:14" x14ac:dyDescent="0.3">
      <c r="A8" s="345" t="s">
        <v>265</v>
      </c>
      <c r="B8" s="345" t="s">
        <v>266</v>
      </c>
      <c r="C8" s="224"/>
      <c r="D8" s="224"/>
      <c r="E8" s="224"/>
      <c r="F8" s="224"/>
      <c r="G8" s="224"/>
    </row>
    <row r="9" spans="1:14" x14ac:dyDescent="0.3">
      <c r="A9" s="345" t="s">
        <v>220</v>
      </c>
      <c r="B9" s="345"/>
      <c r="C9" s="346">
        <v>0.33989999999999998</v>
      </c>
      <c r="D9" s="346">
        <v>0.33989999999999998</v>
      </c>
      <c r="E9" s="346">
        <v>0.33989999999999998</v>
      </c>
      <c r="F9" s="346">
        <v>0.33989999999999998</v>
      </c>
      <c r="G9" s="346">
        <v>0.33989999999999998</v>
      </c>
    </row>
    <row r="10" spans="1:14" ht="27" x14ac:dyDescent="0.3">
      <c r="A10" s="347" t="s">
        <v>267</v>
      </c>
      <c r="B10" s="345" t="s">
        <v>221</v>
      </c>
      <c r="C10" s="348">
        <f>(C7-C8)/(1-C9)</f>
        <v>0</v>
      </c>
      <c r="D10" s="348">
        <f t="shared" ref="D10:G10" si="0">(D7-D8)/(1-D9)</f>
        <v>0</v>
      </c>
      <c r="E10" s="348">
        <f t="shared" si="0"/>
        <v>0</v>
      </c>
      <c r="F10" s="348">
        <f t="shared" si="0"/>
        <v>0</v>
      </c>
      <c r="G10" s="348">
        <f t="shared" si="0"/>
        <v>0</v>
      </c>
    </row>
    <row r="11" spans="1:14" x14ac:dyDescent="0.3">
      <c r="A11" s="345" t="s">
        <v>222</v>
      </c>
      <c r="B11" s="345" t="s">
        <v>268</v>
      </c>
      <c r="C11" s="348">
        <f>C10-SUM(C7:C8)</f>
        <v>0</v>
      </c>
      <c r="D11" s="348">
        <f>D10-SUM(D7:D8)</f>
        <v>0</v>
      </c>
      <c r="E11" s="348">
        <f>E10-SUM(E7:E8)</f>
        <v>0</v>
      </c>
      <c r="F11" s="348">
        <f>F10-SUM(F7:F8)</f>
        <v>0</v>
      </c>
      <c r="G11" s="348">
        <f>G10-SUM(G7:G8)</f>
        <v>0</v>
      </c>
    </row>
    <row r="12" spans="1:14" x14ac:dyDescent="0.3">
      <c r="A12" s="345"/>
      <c r="B12" s="345"/>
      <c r="C12" s="349"/>
      <c r="D12" s="345"/>
      <c r="E12" s="349"/>
      <c r="F12" s="349"/>
      <c r="G12" s="349"/>
    </row>
    <row r="13" spans="1:14" x14ac:dyDescent="0.3">
      <c r="A13" s="350" t="s">
        <v>223</v>
      </c>
      <c r="B13" s="350" t="s">
        <v>272</v>
      </c>
      <c r="C13" s="351">
        <f>SUM(C14:C21)</f>
        <v>0</v>
      </c>
      <c r="D13" s="351">
        <f t="shared" ref="D13:G13" si="1">SUM(D14:D21)</f>
        <v>0</v>
      </c>
      <c r="E13" s="351">
        <f t="shared" si="1"/>
        <v>0</v>
      </c>
      <c r="F13" s="351">
        <f t="shared" si="1"/>
        <v>0</v>
      </c>
      <c r="G13" s="351">
        <f t="shared" si="1"/>
        <v>0</v>
      </c>
    </row>
    <row r="14" spans="1:14" x14ac:dyDescent="0.3">
      <c r="A14" s="345" t="s">
        <v>224</v>
      </c>
      <c r="B14" s="345" t="s">
        <v>225</v>
      </c>
      <c r="C14" s="224"/>
      <c r="D14" s="224"/>
      <c r="E14" s="224"/>
      <c r="F14" s="224"/>
      <c r="G14" s="224"/>
    </row>
    <row r="15" spans="1:14" x14ac:dyDescent="0.3">
      <c r="A15" s="345" t="s">
        <v>226</v>
      </c>
      <c r="B15" s="345" t="s">
        <v>227</v>
      </c>
      <c r="C15" s="224"/>
      <c r="D15" s="224"/>
      <c r="E15" s="224"/>
      <c r="F15" s="224"/>
      <c r="G15" s="224"/>
    </row>
    <row r="16" spans="1:14" x14ac:dyDescent="0.3">
      <c r="A16" s="345" t="s">
        <v>228</v>
      </c>
      <c r="B16" s="345" t="s">
        <v>229</v>
      </c>
      <c r="C16" s="224"/>
      <c r="D16" s="224"/>
      <c r="E16" s="224"/>
      <c r="F16" s="224"/>
      <c r="G16" s="224"/>
    </row>
    <row r="17" spans="1:7" x14ac:dyDescent="0.3">
      <c r="A17" s="345" t="s">
        <v>230</v>
      </c>
      <c r="B17" s="345" t="s">
        <v>231</v>
      </c>
      <c r="C17" s="224"/>
      <c r="D17" s="224"/>
      <c r="E17" s="224"/>
      <c r="F17" s="224"/>
      <c r="G17" s="224"/>
    </row>
    <row r="18" spans="1:7" x14ac:dyDescent="0.3">
      <c r="A18" s="345" t="s">
        <v>232</v>
      </c>
      <c r="B18" s="345" t="s">
        <v>233</v>
      </c>
      <c r="C18" s="224"/>
      <c r="D18" s="224"/>
      <c r="E18" s="224"/>
      <c r="F18" s="224"/>
      <c r="G18" s="224"/>
    </row>
    <row r="19" spans="1:7" x14ac:dyDescent="0.3">
      <c r="A19" s="345" t="s">
        <v>234</v>
      </c>
      <c r="B19" s="345" t="s">
        <v>235</v>
      </c>
      <c r="C19" s="224"/>
      <c r="D19" s="224"/>
      <c r="E19" s="224"/>
      <c r="F19" s="224"/>
      <c r="G19" s="224"/>
    </row>
    <row r="20" spans="1:7" x14ac:dyDescent="0.3">
      <c r="A20" s="345" t="s">
        <v>236</v>
      </c>
      <c r="B20" s="345" t="s">
        <v>237</v>
      </c>
      <c r="C20" s="224"/>
      <c r="D20" s="224"/>
      <c r="E20" s="224"/>
      <c r="F20" s="224"/>
      <c r="G20" s="224"/>
    </row>
    <row r="21" spans="1:7" x14ac:dyDescent="0.3">
      <c r="A21" s="345" t="s">
        <v>238</v>
      </c>
      <c r="B21" s="345" t="s">
        <v>239</v>
      </c>
      <c r="C21" s="224"/>
      <c r="D21" s="224"/>
      <c r="E21" s="224"/>
      <c r="F21" s="224"/>
      <c r="G21" s="224"/>
    </row>
    <row r="22" spans="1:7" x14ac:dyDescent="0.3">
      <c r="A22" s="345" t="s">
        <v>220</v>
      </c>
      <c r="B22" s="352"/>
      <c r="C22" s="346">
        <v>0.33989999999999998</v>
      </c>
      <c r="D22" s="346">
        <v>0.33989999999999998</v>
      </c>
      <c r="E22" s="346">
        <v>0.33989999999999998</v>
      </c>
      <c r="F22" s="346">
        <v>0.33989999999999998</v>
      </c>
      <c r="G22" s="346">
        <v>0.33989999999999998</v>
      </c>
    </row>
    <row r="23" spans="1:7" ht="27" x14ac:dyDescent="0.3">
      <c r="A23" s="345" t="s">
        <v>240</v>
      </c>
      <c r="B23" s="345" t="s">
        <v>269</v>
      </c>
      <c r="C23" s="348">
        <f>C13*C22</f>
        <v>0</v>
      </c>
      <c r="D23" s="348">
        <f t="shared" ref="D23:G23" si="2">D13*D22</f>
        <v>0</v>
      </c>
      <c r="E23" s="348">
        <f t="shared" si="2"/>
        <v>0</v>
      </c>
      <c r="F23" s="348">
        <f t="shared" si="2"/>
        <v>0</v>
      </c>
      <c r="G23" s="348">
        <f t="shared" si="2"/>
        <v>0</v>
      </c>
    </row>
    <row r="24" spans="1:7" ht="27" x14ac:dyDescent="0.3">
      <c r="A24" s="347" t="s">
        <v>241</v>
      </c>
      <c r="B24" s="345" t="s">
        <v>242</v>
      </c>
      <c r="C24" s="348">
        <f t="shared" ref="C24:G24" si="3">C23/(1-C22)</f>
        <v>0</v>
      </c>
      <c r="D24" s="348">
        <f t="shared" si="3"/>
        <v>0</v>
      </c>
      <c r="E24" s="348">
        <f t="shared" si="3"/>
        <v>0</v>
      </c>
      <c r="F24" s="348">
        <f t="shared" si="3"/>
        <v>0</v>
      </c>
      <c r="G24" s="348">
        <f t="shared" si="3"/>
        <v>0</v>
      </c>
    </row>
    <row r="25" spans="1:7" x14ac:dyDescent="0.3">
      <c r="A25" s="345"/>
      <c r="B25" s="345"/>
      <c r="C25" s="349"/>
      <c r="D25" s="345"/>
      <c r="E25" s="349"/>
      <c r="F25" s="349"/>
      <c r="G25" s="349"/>
    </row>
    <row r="26" spans="1:7" x14ac:dyDescent="0.3">
      <c r="A26" s="350" t="s">
        <v>243</v>
      </c>
      <c r="B26" s="350" t="s">
        <v>270</v>
      </c>
      <c r="C26" s="351">
        <f>C30*C31*-1</f>
        <v>0</v>
      </c>
      <c r="D26" s="351">
        <f t="shared" ref="D26:G26" si="4">D30*D31*-1</f>
        <v>0</v>
      </c>
      <c r="E26" s="351">
        <f t="shared" si="4"/>
        <v>0</v>
      </c>
      <c r="F26" s="351">
        <f t="shared" si="4"/>
        <v>0</v>
      </c>
      <c r="G26" s="351">
        <f t="shared" si="4"/>
        <v>0</v>
      </c>
    </row>
    <row r="27" spans="1:7" x14ac:dyDescent="0.3">
      <c r="A27" s="345" t="s">
        <v>244</v>
      </c>
      <c r="B27" s="345" t="s">
        <v>245</v>
      </c>
      <c r="C27" s="224"/>
      <c r="D27" s="224"/>
      <c r="E27" s="224"/>
      <c r="F27" s="224"/>
      <c r="G27" s="224"/>
    </row>
    <row r="28" spans="1:7" x14ac:dyDescent="0.3">
      <c r="A28" s="345" t="s">
        <v>246</v>
      </c>
      <c r="B28" s="345" t="s">
        <v>247</v>
      </c>
      <c r="C28" s="224"/>
      <c r="D28" s="224"/>
      <c r="E28" s="224"/>
      <c r="F28" s="224"/>
      <c r="G28" s="224"/>
    </row>
    <row r="29" spans="1:7" x14ac:dyDescent="0.3">
      <c r="A29" s="345" t="s">
        <v>248</v>
      </c>
      <c r="B29" s="345" t="s">
        <v>249</v>
      </c>
      <c r="C29" s="224"/>
      <c r="D29" s="224"/>
      <c r="E29" s="224"/>
      <c r="F29" s="224"/>
      <c r="G29" s="224"/>
    </row>
    <row r="30" spans="1:7" ht="27" x14ac:dyDescent="0.3">
      <c r="A30" s="345" t="s">
        <v>250</v>
      </c>
      <c r="B30" s="345" t="s">
        <v>251</v>
      </c>
      <c r="C30" s="348">
        <f>C27-C28-C29</f>
        <v>0</v>
      </c>
      <c r="D30" s="348">
        <f t="shared" ref="D30:G30" si="5">D27-D28-D29</f>
        <v>0</v>
      </c>
      <c r="E30" s="348">
        <f t="shared" si="5"/>
        <v>0</v>
      </c>
      <c r="F30" s="348">
        <f t="shared" si="5"/>
        <v>0</v>
      </c>
      <c r="G30" s="348">
        <f t="shared" si="5"/>
        <v>0</v>
      </c>
    </row>
    <row r="31" spans="1:7" x14ac:dyDescent="0.3">
      <c r="A31" s="353" t="s">
        <v>252</v>
      </c>
      <c r="B31" s="345" t="s">
        <v>253</v>
      </c>
      <c r="C31" s="545"/>
      <c r="D31" s="545"/>
      <c r="E31" s="545"/>
      <c r="F31" s="545"/>
      <c r="G31" s="545"/>
    </row>
    <row r="32" spans="1:7" x14ac:dyDescent="0.3">
      <c r="A32" s="353" t="s">
        <v>220</v>
      </c>
      <c r="B32" s="345"/>
      <c r="C32" s="354">
        <f>C22</f>
        <v>0.33989999999999998</v>
      </c>
      <c r="D32" s="354">
        <f t="shared" ref="D32:G32" si="6">D22</f>
        <v>0.33989999999999998</v>
      </c>
      <c r="E32" s="354">
        <f t="shared" si="6"/>
        <v>0.33989999999999998</v>
      </c>
      <c r="F32" s="354">
        <f t="shared" si="6"/>
        <v>0.33989999999999998</v>
      </c>
      <c r="G32" s="354">
        <f t="shared" si="6"/>
        <v>0.33989999999999998</v>
      </c>
    </row>
    <row r="33" spans="1:7" ht="27" x14ac:dyDescent="0.3">
      <c r="A33" s="353" t="s">
        <v>254</v>
      </c>
      <c r="B33" s="345" t="s">
        <v>271</v>
      </c>
      <c r="C33" s="348">
        <f>C26*C32</f>
        <v>0</v>
      </c>
      <c r="D33" s="348">
        <f t="shared" ref="D33:G33" si="7">D26*D32</f>
        <v>0</v>
      </c>
      <c r="E33" s="348">
        <f t="shared" si="7"/>
        <v>0</v>
      </c>
      <c r="F33" s="348">
        <f t="shared" si="7"/>
        <v>0</v>
      </c>
      <c r="G33" s="348">
        <f t="shared" si="7"/>
        <v>0</v>
      </c>
    </row>
    <row r="34" spans="1:7" ht="27" x14ac:dyDescent="0.3">
      <c r="A34" s="347" t="s">
        <v>255</v>
      </c>
      <c r="B34" s="345" t="s">
        <v>256</v>
      </c>
      <c r="C34" s="348">
        <f t="shared" ref="C34:G34" si="8">C33/(1-C32)</f>
        <v>0</v>
      </c>
      <c r="D34" s="348">
        <f t="shared" si="8"/>
        <v>0</v>
      </c>
      <c r="E34" s="348">
        <f t="shared" si="8"/>
        <v>0</v>
      </c>
      <c r="F34" s="348">
        <f t="shared" si="8"/>
        <v>0</v>
      </c>
      <c r="G34" s="348">
        <f t="shared" si="8"/>
        <v>0</v>
      </c>
    </row>
    <row r="35" spans="1:7" x14ac:dyDescent="0.3">
      <c r="A35" s="345"/>
      <c r="B35" s="345"/>
      <c r="C35" s="348"/>
      <c r="D35" s="546"/>
      <c r="E35" s="348"/>
      <c r="F35" s="348"/>
      <c r="G35" s="348"/>
    </row>
    <row r="36" spans="1:7" x14ac:dyDescent="0.3">
      <c r="A36" s="355" t="s">
        <v>257</v>
      </c>
      <c r="B36" s="355" t="s">
        <v>808</v>
      </c>
      <c r="C36" s="356">
        <f>SUM(C10,C24,C34)</f>
        <v>0</v>
      </c>
      <c r="D36" s="356">
        <f t="shared" ref="D36:G36" si="9">SUM(D10,D24,D34)</f>
        <v>0</v>
      </c>
      <c r="E36" s="356">
        <f t="shared" si="9"/>
        <v>0</v>
      </c>
      <c r="F36" s="356">
        <f t="shared" si="9"/>
        <v>0</v>
      </c>
      <c r="G36" s="356">
        <f t="shared" si="9"/>
        <v>0</v>
      </c>
    </row>
    <row r="37" spans="1:7" x14ac:dyDescent="0.3">
      <c r="A37" s="355" t="s">
        <v>258</v>
      </c>
      <c r="B37" s="355" t="s">
        <v>273</v>
      </c>
      <c r="C37" s="356">
        <f>SUM(C36,C13,C26)</f>
        <v>0</v>
      </c>
      <c r="D37" s="356">
        <f t="shared" ref="D37:G37" si="10">SUM(D36,D13,D26)</f>
        <v>0</v>
      </c>
      <c r="E37" s="356">
        <f t="shared" si="10"/>
        <v>0</v>
      </c>
      <c r="F37" s="356">
        <f t="shared" si="10"/>
        <v>0</v>
      </c>
      <c r="G37" s="356">
        <f t="shared" si="10"/>
        <v>0</v>
      </c>
    </row>
    <row r="38" spans="1:7" x14ac:dyDescent="0.3">
      <c r="A38" s="355" t="s">
        <v>220</v>
      </c>
      <c r="B38" s="355"/>
      <c r="C38" s="357">
        <f>C32</f>
        <v>0.33989999999999998</v>
      </c>
      <c r="D38" s="357">
        <f t="shared" ref="D38:G38" si="11">D32</f>
        <v>0.33989999999999998</v>
      </c>
      <c r="E38" s="357">
        <f t="shared" si="11"/>
        <v>0.33989999999999998</v>
      </c>
      <c r="F38" s="357">
        <f t="shared" si="11"/>
        <v>0.33989999999999998</v>
      </c>
      <c r="G38" s="357">
        <f t="shared" si="11"/>
        <v>0.33989999999999998</v>
      </c>
    </row>
    <row r="39" spans="1:7" ht="27" x14ac:dyDescent="0.3">
      <c r="A39" s="355" t="s">
        <v>259</v>
      </c>
      <c r="B39" s="355" t="s">
        <v>260</v>
      </c>
      <c r="C39" s="356">
        <f>C37*C38</f>
        <v>0</v>
      </c>
      <c r="D39" s="547">
        <f t="shared" ref="D39:G39" si="12">D37*D38</f>
        <v>0</v>
      </c>
      <c r="E39" s="356">
        <f t="shared" si="12"/>
        <v>0</v>
      </c>
      <c r="F39" s="356">
        <f t="shared" si="12"/>
        <v>0</v>
      </c>
      <c r="G39" s="356">
        <f t="shared" si="12"/>
        <v>0</v>
      </c>
    </row>
    <row r="40" spans="1:7" ht="27" x14ac:dyDescent="0.3">
      <c r="A40" s="355" t="s">
        <v>261</v>
      </c>
      <c r="B40" s="355" t="s">
        <v>262</v>
      </c>
      <c r="C40" s="358">
        <f>IFERROR(C39/C36,0)</f>
        <v>0</v>
      </c>
      <c r="D40" s="359">
        <f t="shared" ref="D40:G40" si="13">IFERROR(D39/D36,0)</f>
        <v>0</v>
      </c>
      <c r="E40" s="358">
        <f t="shared" si="13"/>
        <v>0</v>
      </c>
      <c r="F40" s="358">
        <f t="shared" si="13"/>
        <v>0</v>
      </c>
      <c r="G40" s="358">
        <f t="shared" si="13"/>
        <v>0</v>
      </c>
    </row>
    <row r="41" spans="1:7" x14ac:dyDescent="0.3">
      <c r="A41" s="355" t="s">
        <v>263</v>
      </c>
      <c r="B41" s="355" t="s">
        <v>264</v>
      </c>
      <c r="C41" s="358">
        <f>IFERROR(C39/C7,0)</f>
        <v>0</v>
      </c>
      <c r="D41" s="358">
        <f>IFERROR(D39/D7,0)</f>
        <v>0</v>
      </c>
      <c r="E41" s="358">
        <f>IFERROR(E39/E7,0)</f>
        <v>0</v>
      </c>
      <c r="F41" s="358">
        <f>IFERROR(F39/F7,0)</f>
        <v>0</v>
      </c>
      <c r="G41" s="358">
        <f>IFERROR(G39/G7,0)</f>
        <v>0</v>
      </c>
    </row>
    <row r="42" spans="1:7" x14ac:dyDescent="0.3">
      <c r="A42" s="345"/>
      <c r="B42" s="345"/>
      <c r="C42" s="349"/>
      <c r="D42" s="345"/>
      <c r="E42" s="349"/>
      <c r="F42" s="349"/>
      <c r="G42" s="349"/>
    </row>
    <row r="43" spans="1:7" ht="26.45" customHeight="1" x14ac:dyDescent="0.3">
      <c r="A43" s="345"/>
      <c r="B43" s="345"/>
      <c r="C43" s="349"/>
      <c r="D43" s="345"/>
      <c r="E43" s="349"/>
      <c r="F43" s="349"/>
      <c r="G43" s="349"/>
    </row>
    <row r="44" spans="1:7" x14ac:dyDescent="0.3">
      <c r="A44" s="345"/>
      <c r="B44" s="345"/>
      <c r="C44" s="349"/>
      <c r="D44" s="345"/>
      <c r="E44" s="349"/>
      <c r="F44" s="349"/>
      <c r="G44" s="349"/>
    </row>
    <row r="45" spans="1:7" x14ac:dyDescent="0.3">
      <c r="A45" s="345"/>
      <c r="B45" s="345"/>
      <c r="C45" s="349"/>
      <c r="D45" s="345"/>
      <c r="E45" s="349"/>
      <c r="F45" s="349"/>
      <c r="G45" s="349"/>
    </row>
    <row r="46" spans="1:7" x14ac:dyDescent="0.3">
      <c r="A46" s="345"/>
      <c r="B46" s="345"/>
      <c r="C46" s="349"/>
      <c r="D46" s="345"/>
      <c r="E46" s="349"/>
      <c r="F46" s="349"/>
      <c r="G46" s="349"/>
    </row>
    <row r="47" spans="1:7" x14ac:dyDescent="0.3">
      <c r="A47" s="345"/>
      <c r="B47" s="345"/>
      <c r="C47" s="349"/>
      <c r="D47" s="345"/>
      <c r="E47" s="349"/>
      <c r="F47" s="349"/>
      <c r="G47" s="349"/>
    </row>
    <row r="48" spans="1:7" x14ac:dyDescent="0.3">
      <c r="A48" s="345"/>
      <c r="B48" s="345"/>
      <c r="C48" s="349"/>
      <c r="D48" s="345"/>
      <c r="E48" s="349"/>
      <c r="F48" s="349"/>
      <c r="G48" s="349"/>
    </row>
    <row r="49" spans="1:7" x14ac:dyDescent="0.3">
      <c r="A49" s="345"/>
      <c r="B49" s="345"/>
      <c r="C49" s="349"/>
      <c r="D49" s="345"/>
      <c r="E49" s="349"/>
      <c r="F49" s="349"/>
      <c r="G49" s="349"/>
    </row>
    <row r="50" spans="1:7" x14ac:dyDescent="0.3">
      <c r="A50" s="345"/>
      <c r="B50" s="345"/>
      <c r="C50" s="349"/>
      <c r="D50" s="345"/>
      <c r="E50" s="349"/>
      <c r="F50" s="349"/>
      <c r="G50" s="349"/>
    </row>
    <row r="51" spans="1:7" x14ac:dyDescent="0.3">
      <c r="A51" s="345"/>
      <c r="B51" s="345"/>
      <c r="C51" s="349"/>
      <c r="D51" s="345"/>
      <c r="E51" s="349"/>
      <c r="F51" s="349"/>
      <c r="G51" s="349"/>
    </row>
    <row r="52" spans="1:7" x14ac:dyDescent="0.3">
      <c r="A52" s="345"/>
      <c r="B52" s="345"/>
      <c r="C52" s="349"/>
      <c r="D52" s="345"/>
      <c r="E52" s="349"/>
      <c r="F52" s="349"/>
      <c r="G52" s="349"/>
    </row>
    <row r="53" spans="1:7" x14ac:dyDescent="0.3">
      <c r="A53" s="345"/>
      <c r="B53" s="345"/>
      <c r="C53" s="349"/>
      <c r="D53" s="345"/>
      <c r="E53" s="349"/>
      <c r="F53" s="349"/>
      <c r="G53" s="349"/>
    </row>
    <row r="54" spans="1:7" x14ac:dyDescent="0.3">
      <c r="A54" s="345"/>
      <c r="B54" s="345"/>
      <c r="C54" s="349"/>
      <c r="D54" s="345"/>
      <c r="E54" s="349"/>
      <c r="F54" s="349"/>
      <c r="G54" s="349"/>
    </row>
    <row r="55" spans="1:7" x14ac:dyDescent="0.3">
      <c r="A55" s="345"/>
      <c r="B55" s="345"/>
      <c r="C55" s="349"/>
      <c r="D55" s="345"/>
      <c r="E55" s="349"/>
      <c r="F55" s="349"/>
      <c r="G55" s="349"/>
    </row>
    <row r="56" spans="1:7" x14ac:dyDescent="0.3">
      <c r="A56" s="345"/>
      <c r="B56" s="345"/>
      <c r="C56" s="349"/>
      <c r="D56" s="345"/>
      <c r="E56" s="349"/>
      <c r="F56" s="349"/>
      <c r="G56" s="349"/>
    </row>
    <row r="57" spans="1:7" x14ac:dyDescent="0.3">
      <c r="A57" s="345"/>
      <c r="B57" s="345"/>
      <c r="C57" s="349"/>
      <c r="D57" s="345"/>
      <c r="E57" s="349"/>
      <c r="F57" s="349"/>
      <c r="G57" s="349"/>
    </row>
    <row r="58" spans="1:7" x14ac:dyDescent="0.3">
      <c r="A58" s="345"/>
      <c r="B58" s="345"/>
      <c r="C58" s="349"/>
      <c r="D58" s="345"/>
      <c r="E58" s="349"/>
      <c r="F58" s="349"/>
      <c r="G58" s="349"/>
    </row>
    <row r="59" spans="1:7" x14ac:dyDescent="0.3">
      <c r="A59" s="345"/>
      <c r="B59" s="345"/>
      <c r="C59" s="349"/>
      <c r="D59" s="345"/>
      <c r="E59" s="349"/>
      <c r="F59" s="349"/>
      <c r="G59" s="349"/>
    </row>
    <row r="60" spans="1:7" x14ac:dyDescent="0.3">
      <c r="A60" s="345"/>
      <c r="B60" s="345"/>
      <c r="C60" s="349"/>
      <c r="D60" s="345"/>
      <c r="E60" s="349"/>
      <c r="F60" s="349"/>
      <c r="G60" s="349"/>
    </row>
    <row r="61" spans="1:7" x14ac:dyDescent="0.3">
      <c r="A61" s="345"/>
      <c r="B61" s="345"/>
      <c r="C61" s="349"/>
      <c r="D61" s="345"/>
      <c r="E61" s="349"/>
      <c r="F61" s="349"/>
      <c r="G61" s="349"/>
    </row>
    <row r="62" spans="1:7" x14ac:dyDescent="0.3">
      <c r="A62" s="345"/>
      <c r="B62" s="345"/>
      <c r="C62" s="349"/>
      <c r="D62" s="345"/>
      <c r="E62" s="349"/>
      <c r="F62" s="349"/>
      <c r="G62" s="349"/>
    </row>
    <row r="63" spans="1:7" x14ac:dyDescent="0.3">
      <c r="A63" s="345"/>
      <c r="B63" s="345"/>
      <c r="C63" s="349"/>
      <c r="D63" s="345"/>
      <c r="E63" s="349"/>
      <c r="F63" s="349"/>
      <c r="G63" s="349"/>
    </row>
    <row r="64" spans="1:7" x14ac:dyDescent="0.3">
      <c r="A64" s="345"/>
      <c r="B64" s="345"/>
      <c r="C64" s="349"/>
      <c r="D64" s="345"/>
      <c r="E64" s="349"/>
      <c r="F64" s="349"/>
      <c r="G64" s="349"/>
    </row>
    <row r="65" spans="1:7" x14ac:dyDescent="0.3">
      <c r="A65" s="345"/>
      <c r="B65" s="345"/>
      <c r="C65" s="349"/>
      <c r="D65" s="345"/>
      <c r="E65" s="349"/>
      <c r="F65" s="349"/>
      <c r="G65" s="349"/>
    </row>
    <row r="66" spans="1:7" x14ac:dyDescent="0.3">
      <c r="A66" s="345"/>
      <c r="B66" s="345"/>
      <c r="C66" s="349"/>
      <c r="D66" s="345"/>
      <c r="E66" s="349"/>
      <c r="F66" s="349"/>
      <c r="G66" s="349"/>
    </row>
    <row r="67" spans="1:7" x14ac:dyDescent="0.3">
      <c r="A67" s="345"/>
      <c r="B67" s="345"/>
      <c r="C67" s="349"/>
      <c r="D67" s="345"/>
      <c r="E67" s="349"/>
      <c r="F67" s="349"/>
      <c r="G67" s="349"/>
    </row>
    <row r="68" spans="1:7" x14ac:dyDescent="0.3">
      <c r="A68" s="345"/>
      <c r="B68" s="345"/>
      <c r="C68" s="349"/>
      <c r="D68" s="345"/>
      <c r="E68" s="349"/>
      <c r="F68" s="349"/>
      <c r="G68" s="349"/>
    </row>
    <row r="69" spans="1:7" x14ac:dyDescent="0.3">
      <c r="A69" s="345"/>
      <c r="B69" s="345"/>
      <c r="C69" s="349"/>
      <c r="D69" s="345"/>
      <c r="E69" s="349"/>
      <c r="F69" s="349"/>
      <c r="G69" s="349"/>
    </row>
    <row r="70" spans="1:7" x14ac:dyDescent="0.3">
      <c r="A70" s="345"/>
      <c r="B70" s="345"/>
      <c r="C70" s="349"/>
      <c r="D70" s="345"/>
      <c r="E70" s="349"/>
      <c r="F70" s="349"/>
      <c r="G70" s="349"/>
    </row>
    <row r="71" spans="1:7" x14ac:dyDescent="0.3">
      <c r="A71" s="345"/>
      <c r="B71" s="345"/>
      <c r="C71" s="349"/>
      <c r="D71" s="345"/>
      <c r="E71" s="349"/>
      <c r="F71" s="349"/>
      <c r="G71" s="349"/>
    </row>
    <row r="72" spans="1:7" x14ac:dyDescent="0.3">
      <c r="A72" s="345"/>
      <c r="B72" s="345"/>
      <c r="C72" s="349"/>
      <c r="D72" s="345"/>
      <c r="E72" s="349"/>
      <c r="F72" s="349"/>
      <c r="G72" s="349"/>
    </row>
    <row r="73" spans="1:7" x14ac:dyDescent="0.3">
      <c r="A73" s="345"/>
      <c r="B73" s="345"/>
      <c r="C73" s="349"/>
      <c r="D73" s="345"/>
      <c r="E73" s="349"/>
      <c r="F73" s="349"/>
      <c r="G73" s="349"/>
    </row>
    <row r="74" spans="1:7" x14ac:dyDescent="0.3">
      <c r="A74" s="345"/>
      <c r="B74" s="345"/>
      <c r="C74" s="349"/>
      <c r="D74" s="345"/>
      <c r="E74" s="349"/>
      <c r="F74" s="349"/>
      <c r="G74" s="349"/>
    </row>
    <row r="75" spans="1:7" x14ac:dyDescent="0.3">
      <c r="A75" s="345"/>
      <c r="B75" s="345"/>
      <c r="C75" s="349"/>
      <c r="D75" s="345"/>
      <c r="E75" s="349"/>
      <c r="F75" s="349"/>
      <c r="G75" s="349"/>
    </row>
    <row r="76" spans="1:7" x14ac:dyDescent="0.3">
      <c r="A76" s="345"/>
      <c r="B76" s="345"/>
      <c r="C76" s="349"/>
      <c r="D76" s="345"/>
      <c r="E76" s="349"/>
      <c r="F76" s="349"/>
      <c r="G76" s="349"/>
    </row>
    <row r="77" spans="1:7" x14ac:dyDescent="0.3">
      <c r="A77" s="345"/>
      <c r="B77" s="345"/>
      <c r="C77" s="349"/>
      <c r="D77" s="345"/>
      <c r="E77" s="349"/>
      <c r="F77" s="349"/>
      <c r="G77" s="349"/>
    </row>
    <row r="78" spans="1:7" x14ac:dyDescent="0.3">
      <c r="A78" s="345"/>
      <c r="B78" s="345"/>
      <c r="C78" s="349"/>
      <c r="D78" s="345"/>
      <c r="E78" s="349"/>
      <c r="F78" s="349"/>
      <c r="G78" s="349"/>
    </row>
    <row r="79" spans="1:7" x14ac:dyDescent="0.3">
      <c r="A79" s="345"/>
      <c r="B79" s="345"/>
      <c r="C79" s="349"/>
      <c r="D79" s="345"/>
      <c r="E79" s="349"/>
      <c r="F79" s="349"/>
      <c r="G79" s="349"/>
    </row>
    <row r="80" spans="1:7" x14ac:dyDescent="0.3">
      <c r="A80" s="345"/>
      <c r="B80" s="345"/>
      <c r="C80" s="349"/>
      <c r="D80" s="345"/>
      <c r="E80" s="349"/>
      <c r="F80" s="349"/>
      <c r="G80" s="349"/>
    </row>
    <row r="81" spans="1:7" x14ac:dyDescent="0.3">
      <c r="A81" s="345"/>
      <c r="B81" s="345"/>
      <c r="C81" s="349"/>
      <c r="D81" s="345"/>
      <c r="E81" s="349"/>
      <c r="F81" s="349"/>
      <c r="G81" s="349"/>
    </row>
    <row r="82" spans="1:7" x14ac:dyDescent="0.3">
      <c r="A82" s="345"/>
      <c r="B82" s="345"/>
      <c r="C82" s="349"/>
      <c r="D82" s="345"/>
      <c r="E82" s="349"/>
      <c r="F82" s="349"/>
      <c r="G82" s="349"/>
    </row>
    <row r="83" spans="1:7" x14ac:dyDescent="0.3">
      <c r="A83" s="345"/>
      <c r="B83" s="345"/>
      <c r="C83" s="349"/>
      <c r="D83" s="345"/>
      <c r="E83" s="349"/>
      <c r="F83" s="349"/>
      <c r="G83" s="349"/>
    </row>
    <row r="84" spans="1:7" x14ac:dyDescent="0.3">
      <c r="A84" s="345"/>
      <c r="B84" s="345"/>
      <c r="C84" s="349"/>
      <c r="D84" s="345"/>
      <c r="E84" s="349"/>
      <c r="F84" s="349"/>
      <c r="G84" s="349"/>
    </row>
    <row r="85" spans="1:7" x14ac:dyDescent="0.3">
      <c r="A85" s="345"/>
      <c r="B85" s="345"/>
      <c r="C85" s="349"/>
      <c r="D85" s="345"/>
      <c r="E85" s="349"/>
      <c r="F85" s="349"/>
      <c r="G85" s="349"/>
    </row>
    <row r="86" spans="1:7" x14ac:dyDescent="0.3">
      <c r="A86" s="345"/>
      <c r="B86" s="345"/>
      <c r="C86" s="349"/>
      <c r="D86" s="345"/>
      <c r="E86" s="349"/>
      <c r="F86" s="349"/>
      <c r="G86" s="349"/>
    </row>
    <row r="87" spans="1:7" x14ac:dyDescent="0.3">
      <c r="A87" s="345"/>
      <c r="B87" s="345"/>
      <c r="C87" s="349"/>
      <c r="D87" s="345"/>
      <c r="E87" s="349"/>
      <c r="F87" s="349"/>
      <c r="G87" s="349"/>
    </row>
    <row r="88" spans="1:7" x14ac:dyDescent="0.3">
      <c r="A88" s="345"/>
      <c r="B88" s="345"/>
      <c r="C88" s="349"/>
      <c r="D88" s="345"/>
      <c r="E88" s="349"/>
      <c r="F88" s="349"/>
      <c r="G88" s="349"/>
    </row>
    <row r="89" spans="1:7" x14ac:dyDescent="0.3">
      <c r="A89" s="345"/>
      <c r="B89" s="345"/>
      <c r="C89" s="349"/>
      <c r="D89" s="345"/>
      <c r="E89" s="349"/>
      <c r="F89" s="349"/>
      <c r="G89" s="349"/>
    </row>
    <row r="90" spans="1:7" x14ac:dyDescent="0.3">
      <c r="A90" s="345"/>
      <c r="B90" s="345"/>
      <c r="C90" s="349"/>
      <c r="D90" s="345"/>
      <c r="E90" s="349"/>
      <c r="F90" s="349"/>
      <c r="G90" s="349"/>
    </row>
    <row r="91" spans="1:7" x14ac:dyDescent="0.3">
      <c r="A91" s="345"/>
      <c r="B91" s="345"/>
      <c r="C91" s="349"/>
      <c r="D91" s="345"/>
      <c r="E91" s="349"/>
      <c r="F91" s="349"/>
      <c r="G91" s="349"/>
    </row>
    <row r="92" spans="1:7" x14ac:dyDescent="0.3">
      <c r="A92" s="345"/>
      <c r="B92" s="345"/>
      <c r="C92" s="349"/>
      <c r="D92" s="345"/>
      <c r="E92" s="349"/>
      <c r="F92" s="349"/>
      <c r="G92" s="349"/>
    </row>
    <row r="93" spans="1:7" x14ac:dyDescent="0.3">
      <c r="A93" s="345"/>
      <c r="B93" s="345"/>
      <c r="C93" s="349"/>
      <c r="D93" s="345"/>
      <c r="E93" s="349"/>
      <c r="F93" s="349"/>
      <c r="G93" s="349"/>
    </row>
    <row r="94" spans="1:7" x14ac:dyDescent="0.3">
      <c r="A94" s="345"/>
      <c r="B94" s="345"/>
      <c r="C94" s="349"/>
      <c r="D94" s="345"/>
      <c r="E94" s="349"/>
      <c r="F94" s="349"/>
      <c r="G94" s="349"/>
    </row>
    <row r="95" spans="1:7" x14ac:dyDescent="0.3">
      <c r="A95" s="345"/>
      <c r="B95" s="345"/>
      <c r="C95" s="349"/>
      <c r="D95" s="345"/>
      <c r="E95" s="349"/>
      <c r="F95" s="349"/>
      <c r="G95" s="349"/>
    </row>
    <row r="96" spans="1:7" x14ac:dyDescent="0.3">
      <c r="A96" s="345"/>
      <c r="B96" s="345"/>
      <c r="C96" s="349"/>
      <c r="D96" s="345"/>
      <c r="E96" s="349"/>
      <c r="F96" s="349"/>
      <c r="G96" s="349"/>
    </row>
    <row r="97" spans="1:7" x14ac:dyDescent="0.3">
      <c r="A97" s="345"/>
      <c r="B97" s="345"/>
      <c r="C97" s="349"/>
      <c r="D97" s="345"/>
      <c r="E97" s="349"/>
      <c r="F97" s="349"/>
      <c r="G97" s="349"/>
    </row>
    <row r="98" spans="1:7" x14ac:dyDescent="0.3">
      <c r="A98" s="345"/>
      <c r="B98" s="345"/>
      <c r="C98" s="349"/>
      <c r="D98" s="345"/>
      <c r="E98" s="349"/>
      <c r="F98" s="349"/>
      <c r="G98" s="349"/>
    </row>
    <row r="99" spans="1:7" x14ac:dyDescent="0.3">
      <c r="A99" s="345"/>
      <c r="B99" s="345"/>
      <c r="C99" s="349"/>
      <c r="D99" s="345"/>
      <c r="E99" s="349"/>
      <c r="F99" s="349"/>
      <c r="G99" s="349"/>
    </row>
    <row r="100" spans="1:7" x14ac:dyDescent="0.3">
      <c r="A100" s="345"/>
      <c r="B100" s="345"/>
      <c r="C100" s="349"/>
      <c r="D100" s="345"/>
      <c r="E100" s="349"/>
      <c r="F100" s="349"/>
      <c r="G100" s="349"/>
    </row>
    <row r="101" spans="1:7" x14ac:dyDescent="0.3">
      <c r="A101" s="345"/>
      <c r="B101" s="345"/>
      <c r="C101" s="349"/>
      <c r="D101" s="345"/>
      <c r="E101" s="349"/>
      <c r="F101" s="349"/>
      <c r="G101" s="349"/>
    </row>
    <row r="102" spans="1:7" x14ac:dyDescent="0.3">
      <c r="A102" s="345"/>
      <c r="B102" s="345"/>
      <c r="C102" s="349"/>
      <c r="D102" s="345"/>
      <c r="E102" s="349"/>
      <c r="F102" s="349"/>
      <c r="G102" s="349"/>
    </row>
    <row r="103" spans="1:7" x14ac:dyDescent="0.3">
      <c r="A103" s="345"/>
      <c r="B103" s="345"/>
      <c r="C103" s="349"/>
      <c r="D103" s="345"/>
      <c r="E103" s="349"/>
      <c r="F103" s="349"/>
      <c r="G103" s="349"/>
    </row>
    <row r="104" spans="1:7" x14ac:dyDescent="0.3">
      <c r="A104" s="345"/>
      <c r="B104" s="345"/>
      <c r="C104" s="349"/>
      <c r="D104" s="345"/>
      <c r="E104" s="349"/>
      <c r="F104" s="349"/>
      <c r="G104" s="349"/>
    </row>
    <row r="105" spans="1:7" x14ac:dyDescent="0.3">
      <c r="A105" s="345"/>
      <c r="B105" s="345"/>
      <c r="C105" s="349"/>
      <c r="D105" s="345"/>
      <c r="E105" s="349"/>
      <c r="F105" s="349"/>
      <c r="G105" s="349"/>
    </row>
    <row r="106" spans="1:7" x14ac:dyDescent="0.3">
      <c r="A106" s="345"/>
      <c r="B106" s="345"/>
      <c r="C106" s="349"/>
      <c r="D106" s="345"/>
      <c r="E106" s="349"/>
      <c r="F106" s="349"/>
      <c r="G106" s="349"/>
    </row>
    <row r="107" spans="1:7" x14ac:dyDescent="0.3">
      <c r="A107" s="345"/>
      <c r="B107" s="345"/>
      <c r="C107" s="349"/>
      <c r="D107" s="345"/>
      <c r="E107" s="349"/>
      <c r="F107" s="349"/>
      <c r="G107" s="349"/>
    </row>
    <row r="108" spans="1:7" x14ac:dyDescent="0.3">
      <c r="A108" s="345"/>
      <c r="B108" s="345"/>
      <c r="C108" s="349"/>
      <c r="D108" s="345"/>
      <c r="E108" s="349"/>
      <c r="F108" s="349"/>
      <c r="G108" s="349"/>
    </row>
    <row r="109" spans="1:7" x14ac:dyDescent="0.3">
      <c r="A109" s="345"/>
      <c r="B109" s="345"/>
      <c r="C109" s="349"/>
      <c r="D109" s="345"/>
      <c r="E109" s="349"/>
      <c r="F109" s="349"/>
      <c r="G109" s="349"/>
    </row>
    <row r="110" spans="1:7" x14ac:dyDescent="0.3">
      <c r="A110" s="345"/>
      <c r="B110" s="345"/>
      <c r="C110" s="349"/>
      <c r="D110" s="345"/>
      <c r="E110" s="349"/>
      <c r="F110" s="349"/>
      <c r="G110" s="349"/>
    </row>
    <row r="111" spans="1:7" x14ac:dyDescent="0.3">
      <c r="A111" s="345"/>
      <c r="B111" s="345"/>
      <c r="C111" s="349"/>
      <c r="D111" s="345"/>
      <c r="E111" s="349"/>
      <c r="F111" s="349"/>
      <c r="G111" s="349"/>
    </row>
    <row r="112" spans="1:7" x14ac:dyDescent="0.3">
      <c r="A112" s="345"/>
      <c r="B112" s="345"/>
      <c r="C112" s="349"/>
      <c r="D112" s="345"/>
      <c r="E112" s="349"/>
      <c r="F112" s="349"/>
      <c r="G112" s="349"/>
    </row>
    <row r="113" spans="1:7" x14ac:dyDescent="0.3">
      <c r="A113" s="345"/>
      <c r="B113" s="345"/>
      <c r="C113" s="349"/>
      <c r="D113" s="345"/>
      <c r="E113" s="349"/>
      <c r="F113" s="349"/>
      <c r="G113" s="349"/>
    </row>
    <row r="114" spans="1:7" x14ac:dyDescent="0.3">
      <c r="A114" s="345"/>
      <c r="B114" s="345"/>
      <c r="C114" s="349"/>
      <c r="D114" s="345"/>
      <c r="E114" s="349"/>
      <c r="F114" s="349"/>
      <c r="G114" s="349"/>
    </row>
    <row r="115" spans="1:7" x14ac:dyDescent="0.3">
      <c r="A115" s="345"/>
      <c r="B115" s="345"/>
      <c r="C115" s="349"/>
      <c r="D115" s="345"/>
      <c r="E115" s="349"/>
      <c r="F115" s="349"/>
      <c r="G115" s="349"/>
    </row>
    <row r="116" spans="1:7" x14ac:dyDescent="0.3">
      <c r="A116" s="345"/>
      <c r="B116" s="345"/>
      <c r="C116" s="349"/>
      <c r="D116" s="345"/>
      <c r="E116" s="349"/>
      <c r="F116" s="349"/>
      <c r="G116" s="349"/>
    </row>
    <row r="117" spans="1:7" x14ac:dyDescent="0.3">
      <c r="A117" s="345"/>
      <c r="B117" s="345"/>
      <c r="C117" s="349"/>
      <c r="D117" s="345"/>
      <c r="E117" s="349"/>
      <c r="F117" s="349"/>
      <c r="G117" s="349"/>
    </row>
    <row r="118" spans="1:7" x14ac:dyDescent="0.3">
      <c r="A118" s="345"/>
      <c r="B118" s="345"/>
      <c r="C118" s="349"/>
      <c r="D118" s="345"/>
      <c r="E118" s="349"/>
      <c r="F118" s="349"/>
      <c r="G118" s="349"/>
    </row>
    <row r="119" spans="1:7" x14ac:dyDescent="0.3">
      <c r="A119" s="345"/>
      <c r="B119" s="345"/>
      <c r="C119" s="349"/>
      <c r="D119" s="345"/>
      <c r="E119" s="349"/>
      <c r="F119" s="349"/>
      <c r="G119" s="349"/>
    </row>
    <row r="120" spans="1:7" x14ac:dyDescent="0.3">
      <c r="A120" s="345"/>
      <c r="B120" s="345"/>
      <c r="C120" s="349"/>
      <c r="D120" s="345"/>
      <c r="E120" s="349"/>
      <c r="F120" s="349"/>
      <c r="G120" s="349"/>
    </row>
    <row r="121" spans="1:7" x14ac:dyDescent="0.3">
      <c r="A121" s="345"/>
      <c r="B121" s="345"/>
      <c r="C121" s="349"/>
      <c r="D121" s="345"/>
      <c r="E121" s="349"/>
      <c r="F121" s="349"/>
      <c r="G121" s="349"/>
    </row>
    <row r="122" spans="1:7" x14ac:dyDescent="0.3">
      <c r="A122" s="345"/>
      <c r="B122" s="345"/>
      <c r="C122" s="349"/>
      <c r="D122" s="345"/>
      <c r="E122" s="349"/>
      <c r="F122" s="349"/>
      <c r="G122" s="349"/>
    </row>
    <row r="123" spans="1:7" x14ac:dyDescent="0.3">
      <c r="A123" s="345"/>
      <c r="B123" s="345"/>
      <c r="C123" s="349"/>
      <c r="D123" s="345"/>
      <c r="E123" s="349"/>
      <c r="F123" s="349"/>
      <c r="G123" s="349"/>
    </row>
    <row r="124" spans="1:7" x14ac:dyDescent="0.3">
      <c r="A124" s="345"/>
      <c r="B124" s="345"/>
      <c r="C124" s="349"/>
      <c r="D124" s="345"/>
      <c r="E124" s="349"/>
      <c r="F124" s="349"/>
      <c r="G124" s="349"/>
    </row>
    <row r="125" spans="1:7" x14ac:dyDescent="0.3">
      <c r="A125" s="345"/>
      <c r="B125" s="345"/>
      <c r="C125" s="349"/>
      <c r="D125" s="345"/>
      <c r="E125" s="349"/>
      <c r="F125" s="349"/>
      <c r="G125" s="349"/>
    </row>
    <row r="126" spans="1:7" x14ac:dyDescent="0.3">
      <c r="A126" s="345"/>
      <c r="B126" s="345"/>
      <c r="C126" s="349"/>
      <c r="D126" s="345"/>
      <c r="E126" s="349"/>
      <c r="F126" s="349"/>
      <c r="G126" s="349"/>
    </row>
    <row r="127" spans="1:7" x14ac:dyDescent="0.3">
      <c r="A127" s="345"/>
      <c r="B127" s="345"/>
      <c r="C127" s="349"/>
      <c r="D127" s="345"/>
      <c r="E127" s="349"/>
      <c r="F127" s="349"/>
      <c r="G127" s="349"/>
    </row>
    <row r="128" spans="1:7" x14ac:dyDescent="0.3">
      <c r="A128" s="345"/>
      <c r="B128" s="345"/>
      <c r="C128" s="349"/>
      <c r="D128" s="345"/>
      <c r="E128" s="349"/>
      <c r="F128" s="349"/>
      <c r="G128" s="349"/>
    </row>
    <row r="129" spans="1:7" x14ac:dyDescent="0.3">
      <c r="A129" s="345"/>
      <c r="B129" s="345"/>
      <c r="C129" s="349"/>
      <c r="D129" s="345"/>
      <c r="E129" s="349"/>
      <c r="F129" s="349"/>
      <c r="G129" s="349"/>
    </row>
    <row r="130" spans="1:7" x14ac:dyDescent="0.3">
      <c r="A130" s="345"/>
      <c r="B130" s="345"/>
      <c r="C130" s="349"/>
      <c r="D130" s="345"/>
      <c r="E130" s="349"/>
      <c r="F130" s="349"/>
      <c r="G130" s="349"/>
    </row>
    <row r="131" spans="1:7" x14ac:dyDescent="0.3">
      <c r="A131" s="345"/>
      <c r="B131" s="345"/>
      <c r="C131" s="349"/>
      <c r="D131" s="345"/>
      <c r="E131" s="349"/>
      <c r="F131" s="349"/>
      <c r="G131" s="349"/>
    </row>
    <row r="132" spans="1:7" x14ac:dyDescent="0.3">
      <c r="A132" s="345"/>
      <c r="B132" s="345"/>
      <c r="C132" s="349"/>
      <c r="D132" s="345"/>
      <c r="E132" s="349"/>
      <c r="F132" s="349"/>
      <c r="G132" s="349"/>
    </row>
    <row r="133" spans="1:7" x14ac:dyDescent="0.3">
      <c r="A133" s="345"/>
      <c r="B133" s="345"/>
      <c r="C133" s="349"/>
      <c r="D133" s="345"/>
      <c r="E133" s="349"/>
      <c r="F133" s="349"/>
      <c r="G133" s="349"/>
    </row>
    <row r="134" spans="1:7" x14ac:dyDescent="0.3">
      <c r="A134" s="345"/>
      <c r="B134" s="345"/>
      <c r="C134" s="349"/>
      <c r="D134" s="345"/>
      <c r="E134" s="349"/>
      <c r="F134" s="349"/>
      <c r="G134" s="349"/>
    </row>
    <row r="135" spans="1:7" x14ac:dyDescent="0.3">
      <c r="A135" s="345"/>
      <c r="B135" s="345"/>
      <c r="C135" s="349"/>
      <c r="D135" s="345"/>
      <c r="E135" s="349"/>
      <c r="F135" s="349"/>
      <c r="G135" s="349"/>
    </row>
    <row r="136" spans="1:7" x14ac:dyDescent="0.3">
      <c r="A136" s="345"/>
      <c r="B136" s="345"/>
      <c r="C136" s="349"/>
      <c r="D136" s="345"/>
      <c r="E136" s="349"/>
      <c r="F136" s="349"/>
      <c r="G136" s="349"/>
    </row>
    <row r="137" spans="1:7" x14ac:dyDescent="0.3">
      <c r="A137" s="345"/>
      <c r="B137" s="345"/>
      <c r="C137" s="349"/>
      <c r="D137" s="345"/>
      <c r="E137" s="349"/>
      <c r="F137" s="349"/>
      <c r="G137" s="349"/>
    </row>
    <row r="138" spans="1:7" x14ac:dyDescent="0.3">
      <c r="A138" s="345"/>
      <c r="B138" s="345"/>
      <c r="C138" s="349"/>
      <c r="D138" s="345"/>
      <c r="E138" s="349"/>
      <c r="F138" s="349"/>
      <c r="G138" s="349"/>
    </row>
    <row r="139" spans="1:7" x14ac:dyDescent="0.3">
      <c r="A139" s="345"/>
      <c r="B139" s="345"/>
      <c r="C139" s="349"/>
      <c r="D139" s="345"/>
      <c r="E139" s="349"/>
      <c r="F139" s="349"/>
      <c r="G139" s="349"/>
    </row>
    <row r="140" spans="1:7" x14ac:dyDescent="0.3">
      <c r="A140" s="345"/>
      <c r="B140" s="345"/>
      <c r="C140" s="349"/>
      <c r="D140" s="345"/>
      <c r="E140" s="349"/>
      <c r="F140" s="349"/>
      <c r="G140" s="349"/>
    </row>
    <row r="141" spans="1:7" x14ac:dyDescent="0.3">
      <c r="A141" s="345"/>
      <c r="B141" s="345"/>
      <c r="C141" s="349"/>
      <c r="D141" s="345"/>
      <c r="E141" s="349"/>
      <c r="F141" s="349"/>
      <c r="G141" s="349"/>
    </row>
    <row r="142" spans="1:7" x14ac:dyDescent="0.3">
      <c r="A142" s="345"/>
      <c r="B142" s="345"/>
      <c r="C142" s="349"/>
      <c r="D142" s="345"/>
      <c r="E142" s="349"/>
      <c r="F142" s="349"/>
      <c r="G142" s="349"/>
    </row>
    <row r="143" spans="1:7" x14ac:dyDescent="0.3">
      <c r="A143" s="345"/>
      <c r="B143" s="345"/>
      <c r="C143" s="349"/>
      <c r="D143" s="345"/>
      <c r="E143" s="349"/>
      <c r="F143" s="349"/>
      <c r="G143" s="349"/>
    </row>
    <row r="144" spans="1:7" x14ac:dyDescent="0.3">
      <c r="A144" s="345"/>
      <c r="B144" s="345"/>
      <c r="C144" s="349"/>
      <c r="D144" s="345"/>
      <c r="E144" s="349"/>
      <c r="F144" s="349"/>
      <c r="G144" s="349"/>
    </row>
    <row r="145" spans="1:7" x14ac:dyDescent="0.3">
      <c r="A145" s="345"/>
      <c r="B145" s="345"/>
      <c r="C145" s="349"/>
      <c r="D145" s="345"/>
      <c r="E145" s="349"/>
      <c r="F145" s="349"/>
      <c r="G145" s="349"/>
    </row>
    <row r="146" spans="1:7" x14ac:dyDescent="0.3">
      <c r="A146" s="345"/>
      <c r="B146" s="345"/>
      <c r="C146" s="349"/>
      <c r="D146" s="345"/>
      <c r="E146" s="349"/>
      <c r="F146" s="349"/>
      <c r="G146" s="349"/>
    </row>
    <row r="147" spans="1:7" x14ac:dyDescent="0.3">
      <c r="A147" s="345"/>
      <c r="B147" s="345"/>
      <c r="C147" s="349"/>
      <c r="D147" s="345"/>
      <c r="E147" s="349"/>
      <c r="F147" s="349"/>
      <c r="G147" s="349"/>
    </row>
    <row r="148" spans="1:7" x14ac:dyDescent="0.3">
      <c r="A148" s="345"/>
      <c r="B148" s="345"/>
      <c r="C148" s="349"/>
      <c r="D148" s="345"/>
      <c r="E148" s="349"/>
      <c r="F148" s="349"/>
      <c r="G148" s="349"/>
    </row>
    <row r="149" spans="1:7" x14ac:dyDescent="0.3">
      <c r="A149" s="345"/>
      <c r="B149" s="345"/>
      <c r="C149" s="349"/>
      <c r="D149" s="345"/>
      <c r="E149" s="349"/>
      <c r="F149" s="349"/>
      <c r="G149" s="349"/>
    </row>
    <row r="150" spans="1:7" x14ac:dyDescent="0.3">
      <c r="A150" s="345"/>
      <c r="B150" s="345"/>
      <c r="C150" s="349"/>
      <c r="D150" s="345"/>
      <c r="E150" s="349"/>
      <c r="F150" s="349"/>
      <c r="G150" s="349"/>
    </row>
    <row r="151" spans="1:7" x14ac:dyDescent="0.3">
      <c r="A151" s="345"/>
      <c r="B151" s="345"/>
      <c r="C151" s="349"/>
      <c r="D151" s="345"/>
      <c r="E151" s="349"/>
      <c r="F151" s="349"/>
      <c r="G151" s="349"/>
    </row>
    <row r="152" spans="1:7" x14ac:dyDescent="0.3">
      <c r="A152" s="345"/>
      <c r="B152" s="345"/>
      <c r="C152" s="349"/>
      <c r="D152" s="345"/>
      <c r="E152" s="349"/>
      <c r="F152" s="349"/>
      <c r="G152" s="349"/>
    </row>
    <row r="153" spans="1:7" x14ac:dyDescent="0.3">
      <c r="A153" s="345"/>
      <c r="B153" s="345"/>
      <c r="C153" s="349"/>
      <c r="D153" s="345"/>
      <c r="E153" s="349"/>
      <c r="F153" s="349"/>
      <c r="G153" s="349"/>
    </row>
    <row r="154" spans="1:7" x14ac:dyDescent="0.3">
      <c r="A154" s="345"/>
      <c r="B154" s="345"/>
      <c r="C154" s="349"/>
      <c r="D154" s="345"/>
      <c r="E154" s="349"/>
      <c r="F154" s="349"/>
      <c r="G154" s="349"/>
    </row>
    <row r="155" spans="1:7" x14ac:dyDescent="0.3">
      <c r="A155" s="345"/>
      <c r="B155" s="345"/>
      <c r="C155" s="349"/>
      <c r="D155" s="345"/>
      <c r="E155" s="349"/>
      <c r="F155" s="349"/>
      <c r="G155" s="349"/>
    </row>
    <row r="156" spans="1:7" x14ac:dyDescent="0.3">
      <c r="A156" s="345"/>
      <c r="B156" s="345"/>
      <c r="C156" s="349"/>
      <c r="D156" s="345"/>
      <c r="E156" s="349"/>
      <c r="F156" s="349"/>
      <c r="G156" s="349"/>
    </row>
    <row r="157" spans="1:7" x14ac:dyDescent="0.3">
      <c r="A157" s="345"/>
      <c r="B157" s="345"/>
      <c r="C157" s="349"/>
      <c r="D157" s="345"/>
      <c r="E157" s="349"/>
      <c r="F157" s="349"/>
      <c r="G157" s="349"/>
    </row>
    <row r="158" spans="1:7" x14ac:dyDescent="0.3">
      <c r="A158" s="345"/>
      <c r="B158" s="345"/>
      <c r="C158" s="349"/>
      <c r="D158" s="345"/>
      <c r="E158" s="349"/>
      <c r="F158" s="349"/>
      <c r="G158" s="349"/>
    </row>
    <row r="159" spans="1:7" x14ac:dyDescent="0.3">
      <c r="A159" s="345"/>
      <c r="B159" s="345"/>
      <c r="C159" s="349"/>
      <c r="D159" s="345"/>
      <c r="E159" s="349"/>
      <c r="F159" s="349"/>
      <c r="G159" s="349"/>
    </row>
    <row r="160" spans="1:7" x14ac:dyDescent="0.3">
      <c r="A160" s="345"/>
      <c r="B160" s="345"/>
      <c r="C160" s="349"/>
      <c r="D160" s="345"/>
      <c r="E160" s="349"/>
      <c r="F160" s="349"/>
      <c r="G160" s="349"/>
    </row>
    <row r="161" spans="1:7" x14ac:dyDescent="0.3">
      <c r="A161" s="345"/>
      <c r="B161" s="345"/>
      <c r="C161" s="349"/>
      <c r="D161" s="345"/>
      <c r="E161" s="349"/>
      <c r="F161" s="349"/>
      <c r="G161" s="349"/>
    </row>
    <row r="162" spans="1:7" x14ac:dyDescent="0.3">
      <c r="A162" s="345"/>
      <c r="B162" s="345"/>
      <c r="C162" s="349"/>
      <c r="D162" s="345"/>
      <c r="E162" s="349"/>
      <c r="F162" s="349"/>
      <c r="G162" s="349"/>
    </row>
    <row r="163" spans="1:7" x14ac:dyDescent="0.3">
      <c r="A163" s="345"/>
      <c r="B163" s="345"/>
      <c r="C163" s="349"/>
      <c r="D163" s="345"/>
      <c r="E163" s="349"/>
      <c r="F163" s="349"/>
      <c r="G163" s="349"/>
    </row>
    <row r="164" spans="1:7" x14ac:dyDescent="0.3">
      <c r="A164" s="345"/>
      <c r="B164" s="345"/>
      <c r="C164" s="349"/>
      <c r="D164" s="345"/>
      <c r="E164" s="349"/>
      <c r="F164" s="349"/>
      <c r="G164" s="349"/>
    </row>
    <row r="165" spans="1:7" x14ac:dyDescent="0.3">
      <c r="A165" s="345"/>
      <c r="B165" s="345"/>
      <c r="C165" s="349"/>
      <c r="D165" s="345"/>
      <c r="E165" s="349"/>
      <c r="F165" s="349"/>
      <c r="G165" s="349"/>
    </row>
    <row r="166" spans="1:7" x14ac:dyDescent="0.3">
      <c r="A166" s="345"/>
      <c r="B166" s="345"/>
      <c r="C166" s="349"/>
      <c r="D166" s="345"/>
      <c r="E166" s="349"/>
      <c r="F166" s="349"/>
      <c r="G166" s="349"/>
    </row>
    <row r="167" spans="1:7" x14ac:dyDescent="0.3">
      <c r="A167" s="345"/>
      <c r="B167" s="345"/>
      <c r="C167" s="349"/>
      <c r="D167" s="345"/>
      <c r="E167" s="349"/>
      <c r="F167" s="349"/>
      <c r="G167" s="349"/>
    </row>
    <row r="168" spans="1:7" x14ac:dyDescent="0.3">
      <c r="A168" s="345"/>
      <c r="B168" s="345"/>
      <c r="C168" s="349"/>
      <c r="D168" s="345"/>
      <c r="E168" s="349"/>
      <c r="F168" s="349"/>
      <c r="G168" s="349"/>
    </row>
    <row r="169" spans="1:7" x14ac:dyDescent="0.3">
      <c r="A169" s="345"/>
      <c r="B169" s="345"/>
      <c r="C169" s="349"/>
      <c r="D169" s="345"/>
      <c r="E169" s="349"/>
      <c r="F169" s="349"/>
      <c r="G169" s="349"/>
    </row>
    <row r="170" spans="1:7" x14ac:dyDescent="0.3">
      <c r="A170" s="345"/>
      <c r="B170" s="345"/>
      <c r="C170" s="349"/>
      <c r="D170" s="345"/>
      <c r="E170" s="349"/>
      <c r="F170" s="349"/>
      <c r="G170" s="349"/>
    </row>
    <row r="171" spans="1:7" x14ac:dyDescent="0.3">
      <c r="A171" s="345"/>
      <c r="B171" s="345"/>
      <c r="C171" s="349"/>
      <c r="D171" s="345"/>
      <c r="E171" s="349"/>
      <c r="F171" s="349"/>
      <c r="G171" s="349"/>
    </row>
    <row r="172" spans="1:7" x14ac:dyDescent="0.3">
      <c r="A172" s="345"/>
      <c r="B172" s="345"/>
      <c r="C172" s="349"/>
      <c r="D172" s="345"/>
      <c r="E172" s="349"/>
      <c r="F172" s="349"/>
      <c r="G172" s="349"/>
    </row>
    <row r="173" spans="1:7" x14ac:dyDescent="0.3">
      <c r="A173" s="345"/>
      <c r="B173" s="345"/>
      <c r="C173" s="349"/>
      <c r="D173" s="345"/>
      <c r="E173" s="349"/>
      <c r="F173" s="349"/>
      <c r="G173" s="349"/>
    </row>
    <row r="174" spans="1:7" x14ac:dyDescent="0.3">
      <c r="A174" s="345"/>
      <c r="B174" s="345"/>
      <c r="C174" s="349"/>
      <c r="D174" s="345"/>
      <c r="E174" s="349"/>
      <c r="F174" s="349"/>
      <c r="G174" s="349"/>
    </row>
    <row r="175" spans="1:7" x14ac:dyDescent="0.3">
      <c r="A175" s="345"/>
      <c r="B175" s="345"/>
      <c r="C175" s="349"/>
      <c r="D175" s="345"/>
      <c r="E175" s="349"/>
      <c r="F175" s="349"/>
      <c r="G175" s="349"/>
    </row>
    <row r="176" spans="1:7" x14ac:dyDescent="0.3">
      <c r="A176" s="345"/>
      <c r="B176" s="345"/>
      <c r="C176" s="349"/>
      <c r="D176" s="345"/>
      <c r="E176" s="349"/>
      <c r="F176" s="349"/>
      <c r="G176" s="349"/>
    </row>
    <row r="177" spans="1:7" x14ac:dyDescent="0.3">
      <c r="A177" s="345"/>
      <c r="B177" s="345"/>
      <c r="C177" s="349"/>
      <c r="D177" s="345"/>
      <c r="E177" s="349"/>
      <c r="F177" s="349"/>
      <c r="G177" s="349"/>
    </row>
    <row r="178" spans="1:7" x14ac:dyDescent="0.3">
      <c r="A178" s="345"/>
      <c r="B178" s="345"/>
      <c r="C178" s="349"/>
      <c r="D178" s="345"/>
      <c r="E178" s="349"/>
      <c r="F178" s="349"/>
      <c r="G178" s="349"/>
    </row>
    <row r="179" spans="1:7" x14ac:dyDescent="0.3">
      <c r="A179" s="345"/>
      <c r="B179" s="345"/>
      <c r="C179" s="349"/>
      <c r="D179" s="345"/>
      <c r="E179" s="349"/>
      <c r="F179" s="349"/>
      <c r="G179" s="349"/>
    </row>
    <row r="180" spans="1:7" x14ac:dyDescent="0.3">
      <c r="A180" s="345"/>
      <c r="B180" s="345"/>
      <c r="C180" s="349"/>
      <c r="D180" s="345"/>
      <c r="E180" s="349"/>
      <c r="F180" s="349"/>
      <c r="G180" s="349"/>
    </row>
    <row r="181" spans="1:7" x14ac:dyDescent="0.3">
      <c r="A181" s="345"/>
      <c r="B181" s="345"/>
      <c r="C181" s="349"/>
      <c r="D181" s="345"/>
      <c r="E181" s="349"/>
      <c r="F181" s="349"/>
      <c r="G181" s="349"/>
    </row>
    <row r="182" spans="1:7" x14ac:dyDescent="0.3">
      <c r="A182" s="345"/>
      <c r="B182" s="345"/>
      <c r="C182" s="349"/>
      <c r="D182" s="345"/>
      <c r="E182" s="349"/>
      <c r="F182" s="349"/>
      <c r="G182" s="349"/>
    </row>
    <row r="183" spans="1:7" x14ac:dyDescent="0.3">
      <c r="A183" s="345"/>
      <c r="B183" s="345"/>
      <c r="C183" s="349"/>
      <c r="D183" s="345"/>
      <c r="E183" s="349"/>
      <c r="F183" s="349"/>
      <c r="G183" s="349"/>
    </row>
    <row r="184" spans="1:7" x14ac:dyDescent="0.3">
      <c r="A184" s="345"/>
      <c r="B184" s="345"/>
      <c r="C184" s="349"/>
      <c r="D184" s="345"/>
      <c r="E184" s="349"/>
      <c r="F184" s="349"/>
      <c r="G184" s="349"/>
    </row>
    <row r="185" spans="1:7" x14ac:dyDescent="0.3">
      <c r="A185" s="345"/>
      <c r="B185" s="345"/>
      <c r="C185" s="349"/>
      <c r="D185" s="345"/>
      <c r="E185" s="349"/>
      <c r="F185" s="349"/>
      <c r="G185" s="349"/>
    </row>
    <row r="186" spans="1:7" x14ac:dyDescent="0.3">
      <c r="A186" s="345"/>
      <c r="B186" s="345"/>
      <c r="C186" s="349"/>
      <c r="D186" s="345"/>
      <c r="E186" s="349"/>
      <c r="F186" s="349"/>
      <c r="G186" s="349"/>
    </row>
    <row r="187" spans="1:7" x14ac:dyDescent="0.3">
      <c r="A187" s="345"/>
      <c r="B187" s="345"/>
      <c r="C187" s="349"/>
      <c r="D187" s="345"/>
      <c r="E187" s="349"/>
      <c r="F187" s="349"/>
      <c r="G187" s="349"/>
    </row>
    <row r="188" spans="1:7" x14ac:dyDescent="0.3">
      <c r="A188" s="345"/>
      <c r="B188" s="345"/>
      <c r="C188" s="349"/>
      <c r="D188" s="345"/>
      <c r="E188" s="349"/>
      <c r="F188" s="349"/>
      <c r="G188" s="349"/>
    </row>
    <row r="189" spans="1:7" x14ac:dyDescent="0.3">
      <c r="A189" s="345"/>
      <c r="B189" s="345"/>
      <c r="C189" s="349"/>
      <c r="D189" s="345"/>
      <c r="E189" s="349"/>
      <c r="F189" s="349"/>
      <c r="G189" s="349"/>
    </row>
    <row r="190" spans="1:7" x14ac:dyDescent="0.3">
      <c r="A190" s="345"/>
      <c r="B190" s="345"/>
      <c r="C190" s="349"/>
      <c r="D190" s="345"/>
      <c r="E190" s="349"/>
      <c r="F190" s="349"/>
      <c r="G190" s="349"/>
    </row>
    <row r="191" spans="1:7" x14ac:dyDescent="0.3">
      <c r="A191" s="345"/>
      <c r="B191" s="345"/>
      <c r="C191" s="349"/>
      <c r="D191" s="345"/>
      <c r="E191" s="349"/>
      <c r="F191" s="349"/>
      <c r="G191" s="349"/>
    </row>
    <row r="192" spans="1:7" x14ac:dyDescent="0.3">
      <c r="A192" s="345"/>
      <c r="B192" s="345"/>
      <c r="C192" s="349"/>
      <c r="D192" s="345"/>
      <c r="E192" s="349"/>
      <c r="F192" s="349"/>
      <c r="G192" s="349"/>
    </row>
    <row r="193" spans="1:7" x14ac:dyDescent="0.3">
      <c r="A193" s="345"/>
      <c r="B193" s="345"/>
      <c r="C193" s="349"/>
      <c r="D193" s="345"/>
      <c r="E193" s="349"/>
      <c r="F193" s="349"/>
      <c r="G193" s="349"/>
    </row>
    <row r="194" spans="1:7" x14ac:dyDescent="0.3">
      <c r="A194" s="345"/>
      <c r="B194" s="345"/>
      <c r="C194" s="349"/>
      <c r="D194" s="345"/>
      <c r="E194" s="349"/>
      <c r="F194" s="349"/>
      <c r="G194" s="349"/>
    </row>
    <row r="195" spans="1:7" x14ac:dyDescent="0.3">
      <c r="A195" s="345"/>
      <c r="B195" s="345"/>
      <c r="C195" s="349"/>
      <c r="D195" s="345"/>
      <c r="E195" s="349"/>
      <c r="F195" s="349"/>
      <c r="G195" s="349"/>
    </row>
    <row r="196" spans="1:7" x14ac:dyDescent="0.3">
      <c r="A196" s="345"/>
      <c r="B196" s="345"/>
      <c r="C196" s="349"/>
      <c r="D196" s="345"/>
      <c r="E196" s="349"/>
      <c r="F196" s="349"/>
      <c r="G196" s="349"/>
    </row>
    <row r="197" spans="1:7" x14ac:dyDescent="0.3">
      <c r="A197" s="345"/>
      <c r="B197" s="345"/>
      <c r="C197" s="349"/>
      <c r="D197" s="345"/>
      <c r="E197" s="349"/>
      <c r="F197" s="349"/>
      <c r="G197" s="349"/>
    </row>
    <row r="198" spans="1:7" x14ac:dyDescent="0.3">
      <c r="A198" s="345"/>
      <c r="B198" s="345"/>
      <c r="C198" s="349"/>
      <c r="D198" s="345"/>
      <c r="E198" s="349"/>
      <c r="F198" s="349"/>
      <c r="G198" s="349"/>
    </row>
    <row r="199" spans="1:7" x14ac:dyDescent="0.3">
      <c r="A199" s="345"/>
      <c r="B199" s="345"/>
      <c r="C199" s="349"/>
      <c r="D199" s="345"/>
      <c r="E199" s="349"/>
      <c r="F199" s="349"/>
      <c r="G199" s="349"/>
    </row>
    <row r="200" spans="1:7" x14ac:dyDescent="0.3">
      <c r="A200" s="345"/>
      <c r="B200" s="345"/>
      <c r="C200" s="349"/>
      <c r="D200" s="345"/>
      <c r="E200" s="349"/>
      <c r="F200" s="349"/>
      <c r="G200" s="349"/>
    </row>
    <row r="201" spans="1:7" x14ac:dyDescent="0.3">
      <c r="A201" s="345"/>
      <c r="B201" s="345"/>
      <c r="C201" s="349"/>
      <c r="D201" s="345"/>
      <c r="E201" s="349"/>
      <c r="F201" s="349"/>
      <c r="G201" s="349"/>
    </row>
    <row r="202" spans="1:7" x14ac:dyDescent="0.3">
      <c r="A202" s="345"/>
      <c r="B202" s="345"/>
      <c r="C202" s="349"/>
      <c r="D202" s="345"/>
      <c r="E202" s="349"/>
      <c r="F202" s="349"/>
      <c r="G202" s="349"/>
    </row>
    <row r="203" spans="1:7" x14ac:dyDescent="0.3">
      <c r="A203" s="345"/>
      <c r="B203" s="345"/>
      <c r="C203" s="349"/>
      <c r="D203" s="345"/>
      <c r="E203" s="349"/>
      <c r="F203" s="349"/>
      <c r="G203" s="349"/>
    </row>
    <row r="204" spans="1:7" x14ac:dyDescent="0.3">
      <c r="A204" s="345"/>
      <c r="B204" s="345"/>
      <c r="C204" s="349"/>
      <c r="D204" s="345"/>
      <c r="E204" s="349"/>
      <c r="F204" s="349"/>
      <c r="G204" s="349"/>
    </row>
    <row r="205" spans="1:7" x14ac:dyDescent="0.3">
      <c r="A205" s="345"/>
      <c r="B205" s="345"/>
      <c r="C205" s="349"/>
      <c r="D205" s="345"/>
      <c r="E205" s="349"/>
      <c r="F205" s="349"/>
      <c r="G205" s="349"/>
    </row>
    <row r="206" spans="1:7" x14ac:dyDescent="0.3">
      <c r="A206" s="345"/>
      <c r="B206" s="345"/>
      <c r="C206" s="349"/>
      <c r="D206" s="345"/>
      <c r="E206" s="349"/>
      <c r="F206" s="349"/>
      <c r="G206" s="349"/>
    </row>
    <row r="207" spans="1:7" x14ac:dyDescent="0.3">
      <c r="A207" s="345"/>
      <c r="B207" s="345"/>
      <c r="C207" s="349"/>
      <c r="D207" s="345"/>
      <c r="E207" s="349"/>
      <c r="F207" s="349"/>
      <c r="G207" s="349"/>
    </row>
    <row r="208" spans="1:7" x14ac:dyDescent="0.3">
      <c r="A208" s="345"/>
      <c r="B208" s="345"/>
      <c r="C208" s="349"/>
      <c r="D208" s="345"/>
      <c r="E208" s="349"/>
      <c r="F208" s="349"/>
      <c r="G208" s="349"/>
    </row>
    <row r="209" spans="1:7" x14ac:dyDescent="0.3">
      <c r="A209" s="345"/>
      <c r="B209" s="345"/>
      <c r="C209" s="349"/>
      <c r="D209" s="345"/>
      <c r="E209" s="349"/>
      <c r="F209" s="349"/>
      <c r="G209" s="349"/>
    </row>
    <row r="210" spans="1:7" x14ac:dyDescent="0.3">
      <c r="A210" s="345"/>
      <c r="B210" s="345"/>
      <c r="C210" s="349"/>
      <c r="D210" s="345"/>
      <c r="E210" s="349"/>
      <c r="F210" s="349"/>
      <c r="G210" s="349"/>
    </row>
    <row r="211" spans="1:7" x14ac:dyDescent="0.3">
      <c r="A211" s="345"/>
      <c r="B211" s="345"/>
      <c r="C211" s="349"/>
      <c r="D211" s="345"/>
      <c r="E211" s="349"/>
      <c r="F211" s="349"/>
      <c r="G211" s="349"/>
    </row>
    <row r="212" spans="1:7" x14ac:dyDescent="0.3">
      <c r="A212" s="345"/>
      <c r="B212" s="345"/>
      <c r="C212" s="349"/>
      <c r="D212" s="345"/>
      <c r="E212" s="349"/>
      <c r="F212" s="349"/>
      <c r="G212" s="349"/>
    </row>
    <row r="213" spans="1:7" x14ac:dyDescent="0.3">
      <c r="A213" s="345"/>
      <c r="B213" s="345"/>
      <c r="C213" s="349"/>
      <c r="D213" s="345"/>
      <c r="E213" s="349"/>
      <c r="F213" s="349"/>
      <c r="G213" s="349"/>
    </row>
    <row r="214" spans="1:7" x14ac:dyDescent="0.3">
      <c r="A214" s="345"/>
      <c r="B214" s="345"/>
      <c r="C214" s="349"/>
      <c r="D214" s="345"/>
      <c r="E214" s="349"/>
      <c r="F214" s="349"/>
      <c r="G214" s="349"/>
    </row>
    <row r="215" spans="1:7" x14ac:dyDescent="0.3">
      <c r="A215" s="345"/>
      <c r="B215" s="345"/>
      <c r="C215" s="349"/>
      <c r="D215" s="345"/>
      <c r="E215" s="349"/>
      <c r="F215" s="349"/>
      <c r="G215" s="349"/>
    </row>
    <row r="216" spans="1:7" x14ac:dyDescent="0.3">
      <c r="A216" s="345"/>
      <c r="B216" s="345"/>
      <c r="C216" s="349"/>
      <c r="D216" s="345"/>
      <c r="E216" s="349"/>
      <c r="F216" s="349"/>
      <c r="G216" s="349"/>
    </row>
    <row r="217" spans="1:7" x14ac:dyDescent="0.3">
      <c r="A217" s="345"/>
      <c r="B217" s="345"/>
      <c r="C217" s="349"/>
      <c r="D217" s="345"/>
      <c r="E217" s="349"/>
      <c r="F217" s="349"/>
      <c r="G217" s="349"/>
    </row>
    <row r="218" spans="1:7" x14ac:dyDescent="0.3">
      <c r="A218" s="345"/>
      <c r="B218" s="345"/>
      <c r="C218" s="349"/>
      <c r="D218" s="345"/>
      <c r="E218" s="349"/>
      <c r="F218" s="349"/>
      <c r="G218" s="349"/>
    </row>
    <row r="219" spans="1:7" x14ac:dyDescent="0.3">
      <c r="A219" s="345"/>
      <c r="B219" s="345"/>
      <c r="C219" s="349"/>
      <c r="D219" s="345"/>
      <c r="E219" s="349"/>
      <c r="F219" s="349"/>
      <c r="G219" s="349"/>
    </row>
    <row r="220" spans="1:7" x14ac:dyDescent="0.3">
      <c r="A220" s="345"/>
      <c r="B220" s="345"/>
      <c r="C220" s="349"/>
      <c r="D220" s="345"/>
      <c r="E220" s="349"/>
      <c r="F220" s="349"/>
      <c r="G220" s="349"/>
    </row>
    <row r="221" spans="1:7" x14ac:dyDescent="0.3">
      <c r="A221" s="345"/>
      <c r="B221" s="345"/>
      <c r="C221" s="349"/>
      <c r="D221" s="345"/>
      <c r="E221" s="349"/>
      <c r="F221" s="349"/>
      <c r="G221" s="349"/>
    </row>
    <row r="222" spans="1:7" x14ac:dyDescent="0.3">
      <c r="A222" s="345"/>
      <c r="B222" s="345"/>
      <c r="C222" s="349"/>
      <c r="D222" s="345"/>
      <c r="E222" s="349"/>
      <c r="F222" s="349"/>
      <c r="G222" s="349"/>
    </row>
    <row r="223" spans="1:7" x14ac:dyDescent="0.3">
      <c r="A223" s="345"/>
      <c r="B223" s="345"/>
      <c r="C223" s="349"/>
      <c r="D223" s="345"/>
      <c r="E223" s="349"/>
      <c r="F223" s="349"/>
      <c r="G223" s="349"/>
    </row>
    <row r="224" spans="1:7" x14ac:dyDescent="0.3">
      <c r="A224" s="345"/>
      <c r="B224" s="345"/>
      <c r="C224" s="349"/>
      <c r="D224" s="345"/>
      <c r="E224" s="349"/>
      <c r="F224" s="349"/>
      <c r="G224" s="349"/>
    </row>
    <row r="225" spans="1:7" x14ac:dyDescent="0.3">
      <c r="A225" s="345"/>
      <c r="B225" s="345"/>
      <c r="C225" s="349"/>
      <c r="D225" s="345"/>
      <c r="E225" s="349"/>
      <c r="F225" s="349"/>
      <c r="G225" s="349"/>
    </row>
    <row r="226" spans="1:7" x14ac:dyDescent="0.3">
      <c r="A226" s="345"/>
      <c r="B226" s="345"/>
      <c r="C226" s="349"/>
      <c r="D226" s="345"/>
      <c r="E226" s="349"/>
      <c r="F226" s="349"/>
      <c r="G226" s="349"/>
    </row>
    <row r="227" spans="1:7" x14ac:dyDescent="0.3">
      <c r="A227" s="345"/>
      <c r="B227" s="345"/>
      <c r="C227" s="349"/>
      <c r="D227" s="345"/>
      <c r="E227" s="349"/>
      <c r="F227" s="349"/>
      <c r="G227" s="349"/>
    </row>
    <row r="228" spans="1:7" x14ac:dyDescent="0.3">
      <c r="A228" s="345"/>
      <c r="B228" s="345"/>
      <c r="C228" s="349"/>
      <c r="D228" s="345"/>
      <c r="E228" s="349"/>
      <c r="F228" s="349"/>
      <c r="G228" s="349"/>
    </row>
    <row r="229" spans="1:7" x14ac:dyDescent="0.3">
      <c r="A229" s="345"/>
      <c r="B229" s="345"/>
      <c r="C229" s="349"/>
      <c r="D229" s="345"/>
      <c r="E229" s="349"/>
      <c r="F229" s="349"/>
      <c r="G229" s="349"/>
    </row>
    <row r="230" spans="1:7" x14ac:dyDescent="0.3">
      <c r="A230" s="345"/>
      <c r="B230" s="345"/>
      <c r="C230" s="349"/>
      <c r="D230" s="345"/>
      <c r="E230" s="349"/>
      <c r="F230" s="349"/>
      <c r="G230" s="349"/>
    </row>
    <row r="231" spans="1:7" x14ac:dyDescent="0.3">
      <c r="A231" s="345"/>
      <c r="B231" s="345"/>
      <c r="C231" s="349"/>
      <c r="D231" s="345"/>
      <c r="E231" s="349"/>
      <c r="F231" s="349"/>
      <c r="G231" s="349"/>
    </row>
    <row r="232" spans="1:7" x14ac:dyDescent="0.3">
      <c r="A232" s="345"/>
      <c r="B232" s="345"/>
      <c r="C232" s="349"/>
      <c r="D232" s="345"/>
      <c r="E232" s="349"/>
      <c r="F232" s="349"/>
      <c r="G232" s="349"/>
    </row>
    <row r="233" spans="1:7" x14ac:dyDescent="0.3">
      <c r="A233" s="345"/>
      <c r="B233" s="345"/>
      <c r="C233" s="349"/>
      <c r="D233" s="345"/>
      <c r="E233" s="349"/>
      <c r="F233" s="349"/>
      <c r="G233" s="349"/>
    </row>
    <row r="234" spans="1:7" x14ac:dyDescent="0.3">
      <c r="A234" s="345"/>
      <c r="B234" s="345"/>
      <c r="C234" s="349"/>
      <c r="D234" s="345"/>
      <c r="E234" s="349"/>
      <c r="F234" s="349"/>
      <c r="G234" s="349"/>
    </row>
    <row r="235" spans="1:7" x14ac:dyDescent="0.3">
      <c r="A235" s="345"/>
      <c r="B235" s="345"/>
      <c r="C235" s="349"/>
      <c r="D235" s="345"/>
      <c r="E235" s="349"/>
      <c r="F235" s="349"/>
      <c r="G235" s="349"/>
    </row>
    <row r="236" spans="1:7" x14ac:dyDescent="0.3">
      <c r="A236" s="345"/>
      <c r="B236" s="345"/>
      <c r="C236" s="349"/>
      <c r="D236" s="345"/>
      <c r="E236" s="349"/>
      <c r="F236" s="349"/>
      <c r="G236" s="349"/>
    </row>
    <row r="237" spans="1:7" x14ac:dyDescent="0.3">
      <c r="A237" s="345"/>
      <c r="B237" s="345"/>
      <c r="C237" s="349"/>
      <c r="D237" s="345"/>
      <c r="E237" s="349"/>
      <c r="F237" s="349"/>
      <c r="G237" s="349"/>
    </row>
    <row r="238" spans="1:7" x14ac:dyDescent="0.3">
      <c r="A238" s="345"/>
      <c r="B238" s="345"/>
      <c r="C238" s="349"/>
      <c r="D238" s="345"/>
      <c r="E238" s="349"/>
      <c r="F238" s="349"/>
      <c r="G238" s="349"/>
    </row>
    <row r="239" spans="1:7" x14ac:dyDescent="0.3">
      <c r="A239" s="345"/>
      <c r="B239" s="345"/>
      <c r="C239" s="349"/>
      <c r="D239" s="345"/>
      <c r="E239" s="349"/>
      <c r="F239" s="349"/>
      <c r="G239" s="349"/>
    </row>
    <row r="240" spans="1:7" x14ac:dyDescent="0.3">
      <c r="A240" s="345"/>
      <c r="B240" s="345"/>
      <c r="C240" s="349"/>
      <c r="D240" s="345"/>
      <c r="E240" s="349"/>
      <c r="F240" s="349"/>
      <c r="G240" s="349"/>
    </row>
    <row r="241" spans="1:7" x14ac:dyDescent="0.3">
      <c r="A241" s="345"/>
      <c r="B241" s="345"/>
      <c r="C241" s="349"/>
      <c r="D241" s="345"/>
      <c r="E241" s="349"/>
      <c r="F241" s="349"/>
      <c r="G241" s="349"/>
    </row>
    <row r="242" spans="1:7" x14ac:dyDescent="0.3">
      <c r="A242" s="345"/>
      <c r="B242" s="345"/>
      <c r="C242" s="349"/>
      <c r="D242" s="345"/>
      <c r="E242" s="349"/>
      <c r="F242" s="349"/>
      <c r="G242" s="349"/>
    </row>
    <row r="243" spans="1:7" x14ac:dyDescent="0.3">
      <c r="A243" s="345"/>
      <c r="B243" s="345"/>
      <c r="C243" s="349"/>
      <c r="D243" s="345"/>
      <c r="E243" s="349"/>
      <c r="F243" s="349"/>
      <c r="G243" s="349"/>
    </row>
    <row r="244" spans="1:7" x14ac:dyDescent="0.3">
      <c r="A244" s="345"/>
      <c r="B244" s="345"/>
      <c r="C244" s="349"/>
      <c r="D244" s="345"/>
      <c r="E244" s="349"/>
      <c r="F244" s="349"/>
      <c r="G244" s="349"/>
    </row>
    <row r="245" spans="1:7" x14ac:dyDescent="0.3">
      <c r="A245" s="345"/>
      <c r="B245" s="345"/>
      <c r="C245" s="349"/>
      <c r="D245" s="345"/>
      <c r="E245" s="349"/>
      <c r="F245" s="349"/>
      <c r="G245" s="349"/>
    </row>
    <row r="246" spans="1:7" x14ac:dyDescent="0.3">
      <c r="A246" s="345"/>
      <c r="B246" s="345"/>
      <c r="C246" s="349"/>
      <c r="D246" s="345"/>
      <c r="E246" s="349"/>
      <c r="F246" s="349"/>
      <c r="G246" s="349"/>
    </row>
    <row r="247" spans="1:7" x14ac:dyDescent="0.3">
      <c r="A247" s="345"/>
      <c r="B247" s="345"/>
      <c r="C247" s="349"/>
      <c r="D247" s="345"/>
      <c r="E247" s="349"/>
      <c r="F247" s="349"/>
      <c r="G247" s="349"/>
    </row>
    <row r="248" spans="1:7" x14ac:dyDescent="0.3">
      <c r="A248" s="345"/>
      <c r="B248" s="345"/>
      <c r="C248" s="349"/>
      <c r="D248" s="345"/>
      <c r="E248" s="349"/>
      <c r="F248" s="349"/>
      <c r="G248" s="349"/>
    </row>
    <row r="249" spans="1:7" x14ac:dyDescent="0.3">
      <c r="A249" s="345"/>
      <c r="B249" s="345"/>
      <c r="C249" s="349"/>
      <c r="D249" s="345"/>
      <c r="E249" s="349"/>
      <c r="F249" s="349"/>
      <c r="G249" s="349"/>
    </row>
    <row r="250" spans="1:7" x14ac:dyDescent="0.3">
      <c r="A250" s="345"/>
      <c r="B250" s="345"/>
      <c r="C250" s="349"/>
      <c r="D250" s="345"/>
      <c r="E250" s="349"/>
      <c r="F250" s="349"/>
      <c r="G250" s="349"/>
    </row>
    <row r="251" spans="1:7" x14ac:dyDescent="0.3">
      <c r="A251" s="345"/>
      <c r="B251" s="345"/>
      <c r="C251" s="349"/>
      <c r="D251" s="345"/>
      <c r="E251" s="349"/>
      <c r="F251" s="349"/>
      <c r="G251" s="349"/>
    </row>
    <row r="252" spans="1:7" x14ac:dyDescent="0.3">
      <c r="A252" s="345"/>
      <c r="B252" s="345"/>
      <c r="C252" s="349"/>
      <c r="D252" s="345"/>
      <c r="E252" s="349"/>
      <c r="F252" s="349"/>
      <c r="G252" s="349"/>
    </row>
    <row r="253" spans="1:7" x14ac:dyDescent="0.3">
      <c r="A253" s="345"/>
      <c r="B253" s="345"/>
      <c r="C253" s="349"/>
      <c r="D253" s="345"/>
      <c r="E253" s="349"/>
      <c r="F253" s="349"/>
      <c r="G253" s="349"/>
    </row>
    <row r="254" spans="1:7" x14ac:dyDescent="0.3">
      <c r="A254" s="345"/>
      <c r="B254" s="345"/>
      <c r="C254" s="349"/>
      <c r="D254" s="345"/>
      <c r="E254" s="349"/>
      <c r="F254" s="349"/>
      <c r="G254" s="349"/>
    </row>
    <row r="255" spans="1:7" x14ac:dyDescent="0.3">
      <c r="A255" s="345"/>
      <c r="B255" s="345"/>
      <c r="C255" s="349"/>
      <c r="D255" s="345"/>
      <c r="E255" s="349"/>
      <c r="F255" s="349"/>
      <c r="G255" s="349"/>
    </row>
    <row r="256" spans="1:7" x14ac:dyDescent="0.3">
      <c r="A256" s="345"/>
      <c r="B256" s="345"/>
      <c r="C256" s="349"/>
      <c r="D256" s="345"/>
      <c r="E256" s="349"/>
      <c r="F256" s="349"/>
      <c r="G256" s="349"/>
    </row>
    <row r="257" spans="1:7" x14ac:dyDescent="0.3">
      <c r="A257" s="345"/>
      <c r="B257" s="345"/>
      <c r="C257" s="349"/>
      <c r="D257" s="345"/>
      <c r="E257" s="349"/>
      <c r="F257" s="349"/>
      <c r="G257" s="349"/>
    </row>
    <row r="258" spans="1:7" x14ac:dyDescent="0.3">
      <c r="A258" s="345"/>
      <c r="B258" s="345"/>
      <c r="C258" s="349"/>
      <c r="D258" s="345"/>
      <c r="E258" s="349"/>
      <c r="F258" s="349"/>
      <c r="G258" s="349"/>
    </row>
    <row r="259" spans="1:7" x14ac:dyDescent="0.3">
      <c r="A259" s="345"/>
      <c r="B259" s="345"/>
      <c r="C259" s="349"/>
      <c r="D259" s="345"/>
      <c r="E259" s="349"/>
      <c r="F259" s="349"/>
      <c r="G259" s="349"/>
    </row>
    <row r="260" spans="1:7" x14ac:dyDescent="0.3">
      <c r="A260" s="345"/>
      <c r="B260" s="345"/>
      <c r="C260" s="349"/>
      <c r="D260" s="345"/>
      <c r="E260" s="349"/>
      <c r="F260" s="349"/>
      <c r="G260" s="349"/>
    </row>
    <row r="261" spans="1:7" x14ac:dyDescent="0.3">
      <c r="A261" s="345"/>
      <c r="B261" s="345"/>
      <c r="C261" s="349"/>
      <c r="D261" s="345"/>
      <c r="E261" s="349"/>
      <c r="F261" s="349"/>
      <c r="G261" s="349"/>
    </row>
    <row r="262" spans="1:7" x14ac:dyDescent="0.3">
      <c r="A262" s="345"/>
      <c r="B262" s="345"/>
      <c r="C262" s="349"/>
      <c r="D262" s="345"/>
      <c r="E262" s="349"/>
      <c r="F262" s="349"/>
      <c r="G262" s="349"/>
    </row>
    <row r="263" spans="1:7" x14ac:dyDescent="0.3">
      <c r="A263" s="345"/>
      <c r="B263" s="345"/>
      <c r="C263" s="349"/>
      <c r="D263" s="345"/>
      <c r="E263" s="349"/>
      <c r="F263" s="349"/>
      <c r="G263" s="349"/>
    </row>
    <row r="264" spans="1:7" x14ac:dyDescent="0.3">
      <c r="A264" s="345"/>
      <c r="B264" s="345"/>
      <c r="C264" s="349"/>
      <c r="D264" s="345"/>
      <c r="E264" s="349"/>
      <c r="F264" s="349"/>
      <c r="G264" s="349"/>
    </row>
    <row r="265" spans="1:7" x14ac:dyDescent="0.3">
      <c r="A265" s="345"/>
      <c r="B265" s="345"/>
      <c r="C265" s="349"/>
      <c r="D265" s="345"/>
      <c r="E265" s="349"/>
      <c r="F265" s="349"/>
      <c r="G265" s="349"/>
    </row>
    <row r="266" spans="1:7" x14ac:dyDescent="0.3">
      <c r="A266" s="345"/>
      <c r="B266" s="345"/>
      <c r="C266" s="349"/>
      <c r="D266" s="345"/>
      <c r="E266" s="349"/>
      <c r="F266" s="349"/>
      <c r="G266" s="349"/>
    </row>
    <row r="267" spans="1:7" x14ac:dyDescent="0.3">
      <c r="A267" s="345"/>
      <c r="B267" s="345"/>
      <c r="C267" s="349"/>
      <c r="D267" s="345"/>
      <c r="E267" s="349"/>
      <c r="F267" s="349"/>
      <c r="G267" s="349"/>
    </row>
  </sheetData>
  <conditionalFormatting sqref="C27:G29">
    <cfRule type="containsText" dxfId="1616" priority="23" operator="containsText" text="ntitulé">
      <formula>NOT(ISERROR(SEARCH("ntitulé",C27)))</formula>
    </cfRule>
    <cfRule type="containsBlanks" dxfId="1615" priority="24">
      <formula>LEN(TRIM(C27))=0</formula>
    </cfRule>
  </conditionalFormatting>
  <conditionalFormatting sqref="C27:G29">
    <cfRule type="containsText" dxfId="1614" priority="22" operator="containsText" text="libre">
      <formula>NOT(ISERROR(SEARCH("libre",C27)))</formula>
    </cfRule>
  </conditionalFormatting>
  <conditionalFormatting sqref="C31:G31">
    <cfRule type="containsText" dxfId="1613" priority="20" operator="containsText" text="ntitulé">
      <formula>NOT(ISERROR(SEARCH("ntitulé",C31)))</formula>
    </cfRule>
    <cfRule type="containsBlanks" dxfId="1612" priority="21">
      <formula>LEN(TRIM(C31))=0</formula>
    </cfRule>
  </conditionalFormatting>
  <conditionalFormatting sqref="C31:G31">
    <cfRule type="containsText" dxfId="1611" priority="19" operator="containsText" text="libre">
      <formula>NOT(ISERROR(SEARCH("libre",C31)))</formula>
    </cfRule>
  </conditionalFormatting>
  <conditionalFormatting sqref="C14:G14">
    <cfRule type="containsText" dxfId="1610" priority="17" operator="containsText" text="ntitulé">
      <formula>NOT(ISERROR(SEARCH("ntitulé",C14)))</formula>
    </cfRule>
    <cfRule type="containsBlanks" dxfId="1609" priority="18">
      <formula>LEN(TRIM(C14))=0</formula>
    </cfRule>
  </conditionalFormatting>
  <conditionalFormatting sqref="C14:G14">
    <cfRule type="containsText" dxfId="1608" priority="16" operator="containsText" text="libre">
      <formula>NOT(ISERROR(SEARCH("libre",C14)))</formula>
    </cfRule>
  </conditionalFormatting>
  <conditionalFormatting sqref="C15:G16">
    <cfRule type="containsText" dxfId="1607" priority="14" operator="containsText" text="ntitulé">
      <formula>NOT(ISERROR(SEARCH("ntitulé",C15)))</formula>
    </cfRule>
    <cfRule type="containsBlanks" dxfId="1606" priority="15">
      <formula>LEN(TRIM(C15))=0</formula>
    </cfRule>
  </conditionalFormatting>
  <conditionalFormatting sqref="C15:G16">
    <cfRule type="containsText" dxfId="1605" priority="13" operator="containsText" text="libre">
      <formula>NOT(ISERROR(SEARCH("libre",C15)))</formula>
    </cfRule>
  </conditionalFormatting>
  <conditionalFormatting sqref="C17:G18">
    <cfRule type="containsText" dxfId="1604" priority="11" operator="containsText" text="ntitulé">
      <formula>NOT(ISERROR(SEARCH("ntitulé",C17)))</formula>
    </cfRule>
    <cfRule type="containsBlanks" dxfId="1603" priority="12">
      <formula>LEN(TRIM(C17))=0</formula>
    </cfRule>
  </conditionalFormatting>
  <conditionalFormatting sqref="C17:G18">
    <cfRule type="containsText" dxfId="1602" priority="10" operator="containsText" text="libre">
      <formula>NOT(ISERROR(SEARCH("libre",C17)))</formula>
    </cfRule>
  </conditionalFormatting>
  <conditionalFormatting sqref="C19:G19">
    <cfRule type="containsText" dxfId="1601" priority="8" operator="containsText" text="ntitulé">
      <formula>NOT(ISERROR(SEARCH("ntitulé",C19)))</formula>
    </cfRule>
    <cfRule type="containsBlanks" dxfId="1600" priority="9">
      <formula>LEN(TRIM(C19))=0</formula>
    </cfRule>
  </conditionalFormatting>
  <conditionalFormatting sqref="C19:G19">
    <cfRule type="containsText" dxfId="1599" priority="7" operator="containsText" text="libre">
      <formula>NOT(ISERROR(SEARCH("libre",C19)))</formula>
    </cfRule>
  </conditionalFormatting>
  <conditionalFormatting sqref="C20:G21">
    <cfRule type="containsText" dxfId="1598" priority="5" operator="containsText" text="ntitulé">
      <formula>NOT(ISERROR(SEARCH("ntitulé",C20)))</formula>
    </cfRule>
    <cfRule type="containsBlanks" dxfId="1597" priority="6">
      <formula>LEN(TRIM(C20))=0</formula>
    </cfRule>
  </conditionalFormatting>
  <conditionalFormatting sqref="C20:G21">
    <cfRule type="containsText" dxfId="1596" priority="4" operator="containsText" text="libre">
      <formula>NOT(ISERROR(SEARCH("libre",C20)))</formula>
    </cfRule>
  </conditionalFormatting>
  <conditionalFormatting sqref="C7:G8">
    <cfRule type="containsText" dxfId="1595" priority="2" operator="containsText" text="ntitulé">
      <formula>NOT(ISERROR(SEARCH("ntitulé",C7)))</formula>
    </cfRule>
    <cfRule type="containsBlanks" dxfId="1594" priority="3">
      <formula>LEN(TRIM(C7))=0</formula>
    </cfRule>
  </conditionalFormatting>
  <conditionalFormatting sqref="C7:G8">
    <cfRule type="containsText" dxfId="1593" priority="1" operator="containsText" text="libre">
      <formula>NOT(ISERROR(SEARCH("libre",C7)))</formula>
    </cfRule>
  </conditionalFormatting>
  <hyperlinks>
    <hyperlink ref="A1" location="TAB00!A1" display="Retour page de garde"/>
    <hyperlink ref="A2" location="'TAB5'!A1" display="Retour TAB5"/>
  </hyperlinks>
  <pageMargins left="0.7" right="0.7" top="0.75" bottom="0.75" header="0.3" footer="0.3"/>
  <pageSetup paperSize="9" scale="89" orientation="landscape" verticalDpi="300" r:id="rId1"/>
  <rowBreaks count="1" manualBreakCount="1">
    <brk id="43"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A28" zoomScale="90" zoomScaleNormal="90" workbookViewId="0">
      <selection activeCell="E5" sqref="E5"/>
    </sheetView>
  </sheetViews>
  <sheetFormatPr baseColWidth="10" defaultColWidth="9.1640625" defaultRowHeight="13.5" x14ac:dyDescent="0.3"/>
  <cols>
    <col min="1" max="1" width="37.83203125" style="10" customWidth="1"/>
    <col min="2" max="2" width="16.6640625" style="6" customWidth="1"/>
    <col min="3" max="4" width="16.6640625" style="10" customWidth="1"/>
    <col min="5" max="9" width="16.6640625" style="6" customWidth="1"/>
    <col min="10" max="10" width="2.6640625" style="6" customWidth="1"/>
    <col min="11" max="17" width="8.1640625" style="6" customWidth="1"/>
    <col min="18" max="16384" width="9.1640625" style="6"/>
  </cols>
  <sheetData>
    <row r="1" spans="1:17" ht="15" x14ac:dyDescent="0.3">
      <c r="A1" s="17" t="s">
        <v>131</v>
      </c>
      <c r="B1" s="18"/>
      <c r="C1" s="50"/>
      <c r="E1" s="18"/>
      <c r="G1" s="18"/>
      <c r="I1" s="18"/>
      <c r="L1" s="18"/>
      <c r="N1" s="18"/>
      <c r="P1" s="18"/>
    </row>
    <row r="2" spans="1:17" ht="15" x14ac:dyDescent="0.3">
      <c r="A2" s="119" t="s">
        <v>331</v>
      </c>
      <c r="B2" s="18"/>
      <c r="C2" s="50"/>
      <c r="E2" s="18"/>
      <c r="G2" s="18"/>
      <c r="I2" s="18"/>
      <c r="L2" s="18"/>
      <c r="N2" s="18"/>
      <c r="P2" s="18"/>
    </row>
    <row r="3" spans="1:17" ht="22.15" customHeight="1" x14ac:dyDescent="0.35">
      <c r="A3" s="250" t="str">
        <f>TAB00!B69&amp;" : "&amp;TAB00!C69</f>
        <v>TAB5.6 : Autres impôts, taxes, redevances, surcharges, précomptes immobiliers et mobiliers</v>
      </c>
      <c r="B3" s="250"/>
      <c r="C3" s="250"/>
      <c r="D3" s="250"/>
      <c r="E3" s="250"/>
      <c r="F3" s="250"/>
      <c r="G3" s="250"/>
      <c r="H3" s="250"/>
      <c r="I3" s="250"/>
      <c r="J3" s="250"/>
      <c r="K3" s="250"/>
      <c r="L3" s="250"/>
      <c r="M3" s="250"/>
      <c r="N3" s="250"/>
      <c r="O3" s="250"/>
      <c r="P3" s="250"/>
      <c r="Q3" s="250"/>
    </row>
    <row r="4" spans="1:17" x14ac:dyDescent="0.3">
      <c r="J4" s="11"/>
      <c r="K4" s="11"/>
      <c r="L4" s="11"/>
      <c r="M4" s="11"/>
    </row>
    <row r="5" spans="1:17" s="292" customFormat="1" x14ac:dyDescent="0.3">
      <c r="A5" s="120"/>
      <c r="B5" s="120"/>
      <c r="C5" s="120"/>
      <c r="D5" s="120"/>
      <c r="E5" s="11"/>
      <c r="F5" s="11"/>
      <c r="G5" s="11"/>
      <c r="H5" s="11"/>
      <c r="I5" s="11"/>
      <c r="K5" s="732" t="s">
        <v>845</v>
      </c>
      <c r="L5" s="744"/>
      <c r="M5" s="744"/>
      <c r="N5" s="744"/>
      <c r="O5" s="744"/>
      <c r="P5" s="744"/>
      <c r="Q5" s="745"/>
    </row>
    <row r="6" spans="1:17" s="292" customFormat="1" ht="27.75" thickBot="1" x14ac:dyDescent="0.35">
      <c r="A6" s="586" t="s">
        <v>2</v>
      </c>
      <c r="B6" s="567" t="s">
        <v>92</v>
      </c>
      <c r="C6" s="567" t="s">
        <v>112</v>
      </c>
      <c r="D6" s="567" t="s">
        <v>279</v>
      </c>
      <c r="E6" s="567" t="s">
        <v>278</v>
      </c>
      <c r="F6" s="567" t="s">
        <v>274</v>
      </c>
      <c r="G6" s="567" t="s">
        <v>275</v>
      </c>
      <c r="H6" s="567" t="s">
        <v>276</v>
      </c>
      <c r="I6" s="567" t="s">
        <v>277</v>
      </c>
      <c r="K6" s="567" t="s">
        <v>846</v>
      </c>
      <c r="L6" s="567" t="s">
        <v>847</v>
      </c>
      <c r="M6" s="567" t="s">
        <v>854</v>
      </c>
      <c r="N6" s="567" t="s">
        <v>850</v>
      </c>
      <c r="O6" s="567" t="s">
        <v>851</v>
      </c>
      <c r="P6" s="567" t="s">
        <v>852</v>
      </c>
      <c r="Q6" s="567" t="s">
        <v>853</v>
      </c>
    </row>
    <row r="7" spans="1:17" s="79" customFormat="1" ht="24.6" customHeight="1" x14ac:dyDescent="0.3">
      <c r="A7" s="316" t="s">
        <v>597</v>
      </c>
      <c r="B7" s="224"/>
      <c r="C7" s="224"/>
      <c r="D7" s="224"/>
      <c r="E7" s="224"/>
      <c r="F7" s="224"/>
      <c r="G7" s="224"/>
      <c r="H7" s="224"/>
      <c r="I7" s="224"/>
      <c r="K7" s="127">
        <f t="shared" ref="K7:K18" si="0">IFERROR(IF(AND(ROUND(SUM(B7:B7),0)=0,ROUND(SUM(C7:C7),0)&gt;ROUND(SUM(B7:B7),0)),"INF",(ROUND(SUM(C7:C7),0)-ROUND(SUM(B7:B7),0))/ROUND(SUM(B7:B7),0)),0)</f>
        <v>0</v>
      </c>
      <c r="L7" s="127">
        <f t="shared" ref="L7:L18" si="1">IFERROR(IF(AND(ROUND(SUM(C7),0)=0,ROUND(SUM(D7:D7),0)&gt;ROUND(SUM(C7),0)),"INF",(ROUND(SUM(D7:D7),0)-ROUND(SUM(C7),0))/ROUND(SUM(C7),0)),0)</f>
        <v>0</v>
      </c>
      <c r="M7" s="127">
        <f t="shared" ref="M7:M18" si="2">IFERROR(IF(AND(ROUND(SUM(D7),0)=0,ROUND(SUM(E7:E7),0)&gt;ROUND(SUM(D7),0)),"INF",(ROUND(SUM(E7:E7),0)-ROUND(SUM(D7),0))/ROUND(SUM(D7),0)),0)</f>
        <v>0</v>
      </c>
      <c r="N7" s="127">
        <f t="shared" ref="N7:N18" si="3">IFERROR(IF(AND(ROUND(SUM(E7:E7),0)=0,ROUND(SUM(F7:F7),0)&gt;ROUND(SUM(E7:E7),0)),"INF",(ROUND(SUM(F7:F7),0)-ROUND(SUM(E7:E7),0))/ROUND(SUM(E7:E7),0)),0)</f>
        <v>0</v>
      </c>
      <c r="O7" s="127">
        <f t="shared" ref="O7:O18" si="4">IFERROR(IF(AND(ROUND(SUM(F7),0)=0,ROUND(SUM(G7:G7),0)&gt;ROUND(SUM(F7),0)),"INF",(ROUND(SUM(G7:G7),0)-ROUND(SUM(F7),0))/ROUND(SUM(F7),0)),0)</f>
        <v>0</v>
      </c>
      <c r="P7" s="127">
        <f t="shared" ref="P7:P18" si="5">IFERROR(IF(AND(ROUND(SUM(G7),0)=0,ROUND(SUM(H7:H7),0)&gt;ROUND(SUM(G7),0)),"INF",(ROUND(SUM(H7:H7),0)-ROUND(SUM(G7),0))/ROUND(SUM(G7),0)),0)</f>
        <v>0</v>
      </c>
      <c r="Q7" s="128">
        <f t="shared" ref="Q7:Q18" si="6">IFERROR(IF(AND(ROUND(SUM(H7),0)=0,ROUND(SUM(I7:I7),0)&gt;ROUND(SUM(H7),0)),"INF",(ROUND(SUM(I7:I7),0)-ROUND(SUM(H7),0))/ROUND(SUM(H7),0)),0)</f>
        <v>0</v>
      </c>
    </row>
    <row r="8" spans="1:17" s="79" customFormat="1" ht="24.6" customHeight="1" x14ac:dyDescent="0.3">
      <c r="A8" s="316" t="s">
        <v>598</v>
      </c>
      <c r="B8" s="224"/>
      <c r="C8" s="224"/>
      <c r="D8" s="224"/>
      <c r="E8" s="224"/>
      <c r="F8" s="224"/>
      <c r="G8" s="224"/>
      <c r="H8" s="224"/>
      <c r="I8" s="224"/>
      <c r="K8" s="43">
        <f t="shared" si="0"/>
        <v>0</v>
      </c>
      <c r="L8" s="43">
        <f t="shared" si="1"/>
        <v>0</v>
      </c>
      <c r="M8" s="43">
        <f t="shared" si="2"/>
        <v>0</v>
      </c>
      <c r="N8" s="43">
        <f t="shared" si="3"/>
        <v>0</v>
      </c>
      <c r="O8" s="43">
        <f t="shared" si="4"/>
        <v>0</v>
      </c>
      <c r="P8" s="43">
        <f t="shared" si="5"/>
        <v>0</v>
      </c>
      <c r="Q8" s="128">
        <f t="shared" si="6"/>
        <v>0</v>
      </c>
    </row>
    <row r="9" spans="1:17" s="79" customFormat="1" ht="24.6" customHeight="1" x14ac:dyDescent="0.3">
      <c r="A9" s="23" t="s">
        <v>309</v>
      </c>
      <c r="B9" s="224"/>
      <c r="C9" s="224"/>
      <c r="D9" s="224"/>
      <c r="E9" s="224"/>
      <c r="F9" s="224"/>
      <c r="G9" s="224"/>
      <c r="H9" s="224"/>
      <c r="I9" s="224"/>
      <c r="K9" s="43">
        <f t="shared" si="0"/>
        <v>0</v>
      </c>
      <c r="L9" s="43">
        <f t="shared" si="1"/>
        <v>0</v>
      </c>
      <c r="M9" s="43">
        <f t="shared" si="2"/>
        <v>0</v>
      </c>
      <c r="N9" s="43">
        <f t="shared" si="3"/>
        <v>0</v>
      </c>
      <c r="O9" s="43">
        <f t="shared" si="4"/>
        <v>0</v>
      </c>
      <c r="P9" s="43">
        <f t="shared" si="5"/>
        <v>0</v>
      </c>
      <c r="Q9" s="128">
        <f t="shared" si="6"/>
        <v>0</v>
      </c>
    </row>
    <row r="10" spans="1:17" s="79" customFormat="1" ht="24.6" customHeight="1" x14ac:dyDescent="0.3">
      <c r="A10" s="23" t="s">
        <v>4</v>
      </c>
      <c r="B10" s="224"/>
      <c r="C10" s="224"/>
      <c r="D10" s="224"/>
      <c r="E10" s="224"/>
      <c r="F10" s="224"/>
      <c r="G10" s="224"/>
      <c r="H10" s="224"/>
      <c r="I10" s="224"/>
      <c r="K10" s="43">
        <f t="shared" si="0"/>
        <v>0</v>
      </c>
      <c r="L10" s="43">
        <f t="shared" si="1"/>
        <v>0</v>
      </c>
      <c r="M10" s="43">
        <f t="shared" si="2"/>
        <v>0</v>
      </c>
      <c r="N10" s="43">
        <f t="shared" si="3"/>
        <v>0</v>
      </c>
      <c r="O10" s="43">
        <f t="shared" si="4"/>
        <v>0</v>
      </c>
      <c r="P10" s="43">
        <f t="shared" si="5"/>
        <v>0</v>
      </c>
      <c r="Q10" s="128">
        <f t="shared" si="6"/>
        <v>0</v>
      </c>
    </row>
    <row r="11" spans="1:17" s="79" customFormat="1" ht="24.6" customHeight="1" x14ac:dyDescent="0.3">
      <c r="A11" s="23" t="s">
        <v>5</v>
      </c>
      <c r="B11" s="224"/>
      <c r="C11" s="224"/>
      <c r="D11" s="224"/>
      <c r="E11" s="224"/>
      <c r="F11" s="224"/>
      <c r="G11" s="224"/>
      <c r="H11" s="224"/>
      <c r="I11" s="224"/>
      <c r="K11" s="43">
        <f t="shared" si="0"/>
        <v>0</v>
      </c>
      <c r="L11" s="43">
        <f t="shared" si="1"/>
        <v>0</v>
      </c>
      <c r="M11" s="43">
        <f t="shared" si="2"/>
        <v>0</v>
      </c>
      <c r="N11" s="43">
        <f t="shared" si="3"/>
        <v>0</v>
      </c>
      <c r="O11" s="43">
        <f t="shared" si="4"/>
        <v>0</v>
      </c>
      <c r="P11" s="43">
        <f t="shared" si="5"/>
        <v>0</v>
      </c>
      <c r="Q11" s="128">
        <f t="shared" si="6"/>
        <v>0</v>
      </c>
    </row>
    <row r="12" spans="1:17" s="79" customFormat="1" ht="24.6" customHeight="1" x14ac:dyDescent="0.3">
      <c r="A12" s="23" t="s">
        <v>6</v>
      </c>
      <c r="B12" s="224"/>
      <c r="C12" s="224"/>
      <c r="D12" s="224"/>
      <c r="E12" s="224"/>
      <c r="F12" s="224"/>
      <c r="G12" s="224"/>
      <c r="H12" s="224"/>
      <c r="I12" s="224"/>
      <c r="K12" s="43">
        <f t="shared" si="0"/>
        <v>0</v>
      </c>
      <c r="L12" s="43">
        <f t="shared" si="1"/>
        <v>0</v>
      </c>
      <c r="M12" s="43">
        <f t="shared" si="2"/>
        <v>0</v>
      </c>
      <c r="N12" s="43">
        <f t="shared" si="3"/>
        <v>0</v>
      </c>
      <c r="O12" s="43">
        <f t="shared" si="4"/>
        <v>0</v>
      </c>
      <c r="P12" s="43">
        <f t="shared" si="5"/>
        <v>0</v>
      </c>
      <c r="Q12" s="128">
        <f t="shared" si="6"/>
        <v>0</v>
      </c>
    </row>
    <row r="13" spans="1:17" s="79" customFormat="1" ht="24.6" customHeight="1" x14ac:dyDescent="0.3">
      <c r="A13" s="23" t="s">
        <v>7</v>
      </c>
      <c r="B13" s="224"/>
      <c r="C13" s="224"/>
      <c r="D13" s="224"/>
      <c r="E13" s="224"/>
      <c r="F13" s="224"/>
      <c r="G13" s="224"/>
      <c r="H13" s="224"/>
      <c r="I13" s="224"/>
      <c r="K13" s="43">
        <f t="shared" si="0"/>
        <v>0</v>
      </c>
      <c r="L13" s="43">
        <f t="shared" si="1"/>
        <v>0</v>
      </c>
      <c r="M13" s="43">
        <f t="shared" si="2"/>
        <v>0</v>
      </c>
      <c r="N13" s="43">
        <f t="shared" si="3"/>
        <v>0</v>
      </c>
      <c r="O13" s="43">
        <f t="shared" si="4"/>
        <v>0</v>
      </c>
      <c r="P13" s="43">
        <f t="shared" si="5"/>
        <v>0</v>
      </c>
      <c r="Q13" s="128">
        <f t="shared" si="6"/>
        <v>0</v>
      </c>
    </row>
    <row r="14" spans="1:17" s="79" customFormat="1" ht="24.6" customHeight="1" x14ac:dyDescent="0.3">
      <c r="A14" s="23" t="s">
        <v>8</v>
      </c>
      <c r="B14" s="224"/>
      <c r="C14" s="224"/>
      <c r="D14" s="224"/>
      <c r="E14" s="224"/>
      <c r="F14" s="224"/>
      <c r="G14" s="224"/>
      <c r="H14" s="224"/>
      <c r="I14" s="224"/>
      <c r="K14" s="43">
        <f t="shared" si="0"/>
        <v>0</v>
      </c>
      <c r="L14" s="43">
        <f t="shared" si="1"/>
        <v>0</v>
      </c>
      <c r="M14" s="43">
        <f t="shared" si="2"/>
        <v>0</v>
      </c>
      <c r="N14" s="43">
        <f t="shared" si="3"/>
        <v>0</v>
      </c>
      <c r="O14" s="43">
        <f t="shared" si="4"/>
        <v>0</v>
      </c>
      <c r="P14" s="43">
        <f t="shared" si="5"/>
        <v>0</v>
      </c>
      <c r="Q14" s="128">
        <f t="shared" si="6"/>
        <v>0</v>
      </c>
    </row>
    <row r="15" spans="1:17" s="79" customFormat="1" ht="24.6" customHeight="1" x14ac:dyDescent="0.3">
      <c r="A15" s="23" t="s">
        <v>9</v>
      </c>
      <c r="B15" s="224"/>
      <c r="C15" s="224"/>
      <c r="D15" s="224"/>
      <c r="E15" s="224"/>
      <c r="F15" s="224"/>
      <c r="G15" s="224"/>
      <c r="H15" s="224"/>
      <c r="I15" s="224"/>
      <c r="K15" s="43">
        <f t="shared" si="0"/>
        <v>0</v>
      </c>
      <c r="L15" s="43">
        <f t="shared" si="1"/>
        <v>0</v>
      </c>
      <c r="M15" s="43">
        <f t="shared" si="2"/>
        <v>0</v>
      </c>
      <c r="N15" s="43">
        <f t="shared" si="3"/>
        <v>0</v>
      </c>
      <c r="O15" s="43">
        <f t="shared" si="4"/>
        <v>0</v>
      </c>
      <c r="P15" s="43">
        <f t="shared" si="5"/>
        <v>0</v>
      </c>
      <c r="Q15" s="128">
        <f t="shared" si="6"/>
        <v>0</v>
      </c>
    </row>
    <row r="16" spans="1:17" s="79" customFormat="1" ht="24.6" customHeight="1" x14ac:dyDescent="0.3">
      <c r="A16" s="23" t="s">
        <v>10</v>
      </c>
      <c r="B16" s="224"/>
      <c r="C16" s="224"/>
      <c r="D16" s="224"/>
      <c r="E16" s="224"/>
      <c r="F16" s="224"/>
      <c r="G16" s="224"/>
      <c r="H16" s="224"/>
      <c r="I16" s="224"/>
      <c r="K16" s="43">
        <f t="shared" si="0"/>
        <v>0</v>
      </c>
      <c r="L16" s="43">
        <f t="shared" si="1"/>
        <v>0</v>
      </c>
      <c r="M16" s="43">
        <f t="shared" si="2"/>
        <v>0</v>
      </c>
      <c r="N16" s="43">
        <f t="shared" si="3"/>
        <v>0</v>
      </c>
      <c r="O16" s="43">
        <f t="shared" si="4"/>
        <v>0</v>
      </c>
      <c r="P16" s="43">
        <f t="shared" si="5"/>
        <v>0</v>
      </c>
      <c r="Q16" s="128">
        <f t="shared" si="6"/>
        <v>0</v>
      </c>
    </row>
    <row r="17" spans="1:17" s="79" customFormat="1" ht="24.6" customHeight="1" x14ac:dyDescent="0.3">
      <c r="A17" s="23" t="s">
        <v>11</v>
      </c>
      <c r="B17" s="224"/>
      <c r="C17" s="224"/>
      <c r="D17" s="224"/>
      <c r="E17" s="224"/>
      <c r="F17" s="224"/>
      <c r="G17" s="224"/>
      <c r="H17" s="224"/>
      <c r="I17" s="224"/>
      <c r="K17" s="43">
        <f t="shared" si="0"/>
        <v>0</v>
      </c>
      <c r="L17" s="43">
        <f t="shared" si="1"/>
        <v>0</v>
      </c>
      <c r="M17" s="43">
        <f t="shared" si="2"/>
        <v>0</v>
      </c>
      <c r="N17" s="43">
        <f t="shared" si="3"/>
        <v>0</v>
      </c>
      <c r="O17" s="43">
        <f t="shared" si="4"/>
        <v>0</v>
      </c>
      <c r="P17" s="43">
        <f t="shared" si="5"/>
        <v>0</v>
      </c>
      <c r="Q17" s="128">
        <f t="shared" si="6"/>
        <v>0</v>
      </c>
    </row>
    <row r="18" spans="1:17" s="79" customFormat="1" ht="24.6" customHeight="1" x14ac:dyDescent="0.3">
      <c r="A18" s="23" t="s">
        <v>12</v>
      </c>
      <c r="B18" s="224"/>
      <c r="C18" s="224"/>
      <c r="D18" s="224"/>
      <c r="E18" s="224"/>
      <c r="F18" s="224"/>
      <c r="G18" s="224"/>
      <c r="H18" s="224"/>
      <c r="I18" s="224"/>
      <c r="K18" s="43">
        <f t="shared" si="0"/>
        <v>0</v>
      </c>
      <c r="L18" s="43">
        <f t="shared" si="1"/>
        <v>0</v>
      </c>
      <c r="M18" s="43">
        <f t="shared" si="2"/>
        <v>0</v>
      </c>
      <c r="N18" s="43">
        <f t="shared" si="3"/>
        <v>0</v>
      </c>
      <c r="O18" s="43">
        <f t="shared" si="4"/>
        <v>0</v>
      </c>
      <c r="P18" s="43">
        <f t="shared" si="5"/>
        <v>0</v>
      </c>
      <c r="Q18" s="128">
        <f t="shared" si="6"/>
        <v>0</v>
      </c>
    </row>
    <row r="19" spans="1:17" x14ac:dyDescent="0.3">
      <c r="A19" s="129"/>
      <c r="B19" s="31"/>
      <c r="C19" s="31"/>
      <c r="D19" s="31"/>
      <c r="E19" s="31"/>
      <c r="F19" s="31"/>
      <c r="G19" s="31"/>
      <c r="H19" s="31"/>
      <c r="I19" s="31"/>
      <c r="K19" s="22"/>
      <c r="L19" s="22"/>
      <c r="M19" s="22"/>
      <c r="N19" s="22"/>
      <c r="O19" s="22"/>
      <c r="P19" s="22"/>
      <c r="Q19" s="130"/>
    </row>
    <row r="20" spans="1:17" x14ac:dyDescent="0.3">
      <c r="A20" s="114" t="s">
        <v>53</v>
      </c>
      <c r="B20" s="115">
        <f t="shared" ref="B20:I20" si="7">SUM(B7:B19)</f>
        <v>0</v>
      </c>
      <c r="C20" s="115">
        <f t="shared" si="7"/>
        <v>0</v>
      </c>
      <c r="D20" s="115">
        <f t="shared" si="7"/>
        <v>0</v>
      </c>
      <c r="E20" s="115">
        <f t="shared" si="7"/>
        <v>0</v>
      </c>
      <c r="F20" s="115">
        <f t="shared" si="7"/>
        <v>0</v>
      </c>
      <c r="G20" s="115">
        <f t="shared" si="7"/>
        <v>0</v>
      </c>
      <c r="H20" s="115">
        <f t="shared" si="7"/>
        <v>0</v>
      </c>
      <c r="I20" s="115">
        <f t="shared" si="7"/>
        <v>0</v>
      </c>
      <c r="K20" s="116">
        <f>IFERROR(IF(AND(ROUND(SUM(B20:B20),0)=0,ROUND(SUM(C20:C20),0)&gt;ROUND(SUM(B20:B20),0)),"INF",(ROUND(SUM(C20:C20),0)-ROUND(SUM(B20:B20),0))/ROUND(SUM(B20:B20),0)),0)</f>
        <v>0</v>
      </c>
      <c r="L20" s="117">
        <f>IFERROR(IF(AND(ROUND(SUM(C20),0)=0,ROUND(SUM(D20:D20),0)&gt;ROUND(SUM(C20),0)),"INF",(ROUND(SUM(D20:D20),0)-ROUND(SUM(C20),0))/ROUND(SUM(C20),0)),0)</f>
        <v>0</v>
      </c>
      <c r="M20" s="117">
        <f>IFERROR(IF(AND(ROUND(SUM(D20),0)=0,ROUND(SUM(E20:E20),0)&gt;ROUND(SUM(D20),0)),"INF",(ROUND(SUM(E20:E20),0)-ROUND(SUM(D20),0))/ROUND(SUM(D20),0)),0)</f>
        <v>0</v>
      </c>
      <c r="N20" s="117">
        <f>IFERROR(IF(AND(ROUND(SUM(E20:E20),0)=0,ROUND(SUM(F20:F20),0)&gt;ROUND(SUM(E20:E20),0)),"INF",(ROUND(SUM(F20:F20),0)-ROUND(SUM(E20:E20),0))/ROUND(SUM(E20:E20),0)),0)</f>
        <v>0</v>
      </c>
      <c r="O20" s="117">
        <f>IFERROR(IF(AND(ROUND(SUM(F20),0)=0,ROUND(SUM(G20:G20),0)&gt;ROUND(SUM(F20),0)),"INF",(ROUND(SUM(G20:G20),0)-ROUND(SUM(F20),0))/ROUND(SUM(F20),0)),0)</f>
        <v>0</v>
      </c>
      <c r="P20" s="117">
        <f>IFERROR(IF(AND(ROUND(SUM(G20),0)=0,ROUND(SUM(H20:H20),0)&gt;ROUND(SUM(G20),0)),"INF",(ROUND(SUM(H20:H20),0)-ROUND(SUM(G20),0))/ROUND(SUM(G20),0)),0)</f>
        <v>0</v>
      </c>
      <c r="Q20" s="118">
        <f>IFERROR(IF(AND(ROUND(SUM(H20),0)=0,ROUND(SUM(I20:I20),0)&gt;ROUND(SUM(H20),0)),"INF",(ROUND(SUM(I20:I20),0)-ROUND(SUM(H20),0))/ROUND(SUM(H20),0)),0)</f>
        <v>0</v>
      </c>
    </row>
    <row r="23" spans="1:17" ht="14.45" customHeight="1" thickBot="1" x14ac:dyDescent="0.35">
      <c r="A23" s="294" t="s">
        <v>632</v>
      </c>
      <c r="B23" s="99"/>
      <c r="C23" s="99"/>
      <c r="D23" s="99"/>
      <c r="E23" s="99"/>
      <c r="F23" s="99"/>
      <c r="G23" s="99"/>
      <c r="H23" s="99"/>
      <c r="I23" s="99"/>
      <c r="J23" s="99"/>
      <c r="K23" s="99"/>
      <c r="L23" s="99"/>
      <c r="M23" s="99"/>
      <c r="N23" s="99"/>
      <c r="O23" s="99"/>
      <c r="P23" s="99"/>
    </row>
    <row r="24" spans="1:17" ht="12.6" customHeight="1" thickBot="1" x14ac:dyDescent="0.35">
      <c r="A24" s="124" t="s">
        <v>525</v>
      </c>
      <c r="B24" s="749" t="s">
        <v>501</v>
      </c>
      <c r="C24" s="750"/>
      <c r="D24" s="750"/>
      <c r="E24" s="750"/>
      <c r="F24" s="750"/>
      <c r="G24" s="750"/>
      <c r="H24" s="750"/>
      <c r="I24" s="750"/>
      <c r="J24" s="750"/>
      <c r="K24" s="750"/>
      <c r="L24" s="750"/>
      <c r="M24" s="750"/>
      <c r="N24" s="750"/>
      <c r="O24" s="750"/>
      <c r="P24" s="750"/>
      <c r="Q24" s="750"/>
    </row>
    <row r="25" spans="1:17" ht="214.9" customHeight="1" thickBot="1" x14ac:dyDescent="0.35">
      <c r="A25" s="125">
        <v>2019</v>
      </c>
      <c r="B25" s="751"/>
      <c r="C25" s="752"/>
      <c r="D25" s="752"/>
      <c r="E25" s="752"/>
      <c r="F25" s="752"/>
      <c r="G25" s="752"/>
      <c r="H25" s="752"/>
      <c r="I25" s="752"/>
      <c r="J25" s="752"/>
      <c r="K25" s="752"/>
      <c r="L25" s="752"/>
      <c r="M25" s="752"/>
      <c r="N25" s="752"/>
      <c r="O25" s="752"/>
      <c r="P25" s="752"/>
      <c r="Q25" s="752"/>
    </row>
    <row r="26" spans="1:17" ht="214.9" customHeight="1" thickBot="1" x14ac:dyDescent="0.35">
      <c r="A26" s="126">
        <v>2020</v>
      </c>
      <c r="B26" s="751"/>
      <c r="C26" s="752"/>
      <c r="D26" s="752"/>
      <c r="E26" s="752"/>
      <c r="F26" s="752"/>
      <c r="G26" s="752"/>
      <c r="H26" s="752"/>
      <c r="I26" s="752"/>
      <c r="J26" s="752"/>
      <c r="K26" s="752"/>
      <c r="L26" s="752"/>
      <c r="M26" s="752"/>
      <c r="N26" s="752"/>
      <c r="O26" s="752"/>
      <c r="P26" s="752"/>
      <c r="Q26" s="752"/>
    </row>
    <row r="27" spans="1:17" ht="214.9" customHeight="1" thickBot="1" x14ac:dyDescent="0.35">
      <c r="A27" s="126">
        <v>2021</v>
      </c>
      <c r="B27" s="751"/>
      <c r="C27" s="752"/>
      <c r="D27" s="752"/>
      <c r="E27" s="752"/>
      <c r="F27" s="752"/>
      <c r="G27" s="752"/>
      <c r="H27" s="752"/>
      <c r="I27" s="752"/>
      <c r="J27" s="752"/>
      <c r="K27" s="752"/>
      <c r="L27" s="752"/>
      <c r="M27" s="752"/>
      <c r="N27" s="752"/>
      <c r="O27" s="752"/>
      <c r="P27" s="752"/>
      <c r="Q27" s="752"/>
    </row>
    <row r="28" spans="1:17" ht="214.9" customHeight="1" thickBot="1" x14ac:dyDescent="0.35">
      <c r="A28" s="126">
        <v>2022</v>
      </c>
      <c r="B28" s="751"/>
      <c r="C28" s="752"/>
      <c r="D28" s="752"/>
      <c r="E28" s="752"/>
      <c r="F28" s="752"/>
      <c r="G28" s="752"/>
      <c r="H28" s="752"/>
      <c r="I28" s="752"/>
      <c r="J28" s="752"/>
      <c r="K28" s="752"/>
      <c r="L28" s="752"/>
      <c r="M28" s="752"/>
      <c r="N28" s="752"/>
      <c r="O28" s="752"/>
      <c r="P28" s="752"/>
      <c r="Q28" s="752"/>
    </row>
    <row r="29" spans="1:17" ht="214.9" customHeight="1" thickBot="1" x14ac:dyDescent="0.35">
      <c r="A29" s="126">
        <v>2023</v>
      </c>
      <c r="B29" s="751"/>
      <c r="C29" s="752"/>
      <c r="D29" s="752"/>
      <c r="E29" s="752"/>
      <c r="F29" s="752"/>
      <c r="G29" s="752"/>
      <c r="H29" s="752"/>
      <c r="I29" s="752"/>
      <c r="J29" s="752"/>
      <c r="K29" s="752"/>
      <c r="L29" s="752"/>
      <c r="M29" s="752"/>
      <c r="N29" s="752"/>
      <c r="O29" s="752"/>
      <c r="P29" s="752"/>
      <c r="Q29" s="752"/>
    </row>
  </sheetData>
  <mergeCells count="7">
    <mergeCell ref="K5:Q5"/>
    <mergeCell ref="B29:Q29"/>
    <mergeCell ref="B24:Q24"/>
    <mergeCell ref="B25:Q25"/>
    <mergeCell ref="B26:Q26"/>
    <mergeCell ref="B27:Q27"/>
    <mergeCell ref="B28:Q28"/>
  </mergeCells>
  <conditionalFormatting sqref="B7:I18">
    <cfRule type="containsText" dxfId="1592" priority="11" operator="containsText" text="ntitulé">
      <formula>NOT(ISERROR(SEARCH("ntitulé",B7)))</formula>
    </cfRule>
    <cfRule type="containsBlanks" dxfId="1591" priority="12">
      <formula>LEN(TRIM(B7))=0</formula>
    </cfRule>
  </conditionalFormatting>
  <conditionalFormatting sqref="B7:I18">
    <cfRule type="containsText" dxfId="1590" priority="10" operator="containsText" text="libre">
      <formula>NOT(ISERROR(SEARCH("libre",B7)))</formula>
    </cfRule>
  </conditionalFormatting>
  <conditionalFormatting sqref="A9">
    <cfRule type="containsText" dxfId="1589" priority="8" operator="containsText" text="ntitulé">
      <formula>NOT(ISERROR(SEARCH("ntitulé",A9)))</formula>
    </cfRule>
    <cfRule type="containsBlanks" dxfId="1588" priority="9">
      <formula>LEN(TRIM(A9))=0</formula>
    </cfRule>
  </conditionalFormatting>
  <conditionalFormatting sqref="A10:A18">
    <cfRule type="containsText" dxfId="1587" priority="6" operator="containsText" text="ntitulé">
      <formula>NOT(ISERROR(SEARCH("ntitulé",A10)))</formula>
    </cfRule>
    <cfRule type="containsBlanks" dxfId="1586" priority="7">
      <formula>LEN(TRIM(A10))=0</formula>
    </cfRule>
  </conditionalFormatting>
  <conditionalFormatting sqref="B25:Q25">
    <cfRule type="containsBlanks" dxfId="1585" priority="5">
      <formula>LEN(TRIM(B25))=0</formula>
    </cfRule>
  </conditionalFormatting>
  <conditionalFormatting sqref="B26:Q26">
    <cfRule type="containsBlanks" dxfId="1584" priority="4">
      <formula>LEN(TRIM(B26))=0</formula>
    </cfRule>
  </conditionalFormatting>
  <conditionalFormatting sqref="B27:Q27">
    <cfRule type="containsBlanks" dxfId="1583" priority="3">
      <formula>LEN(TRIM(B27))=0</formula>
    </cfRule>
  </conditionalFormatting>
  <conditionalFormatting sqref="B28:Q28">
    <cfRule type="containsBlanks" dxfId="1582" priority="2">
      <formula>LEN(TRIM(B28))=0</formula>
    </cfRule>
  </conditionalFormatting>
  <conditionalFormatting sqref="B29:Q29">
    <cfRule type="containsBlanks" dxfId="1581" priority="1">
      <formula>LEN(TRIM(B29))=0</formula>
    </cfRule>
  </conditionalFormatting>
  <hyperlinks>
    <hyperlink ref="A1" location="TAB00!A1" display="Retour page de garde"/>
    <hyperlink ref="A2" location="'TAB5'!A1" display="Retour TAB5"/>
  </hyperlinks>
  <pageMargins left="0.7" right="0.7" top="0.75" bottom="0.75" header="0.3" footer="0.3"/>
  <pageSetup paperSize="9" scale="68" orientation="landscape" verticalDpi="300" r:id="rId1"/>
  <rowBreaks count="1" manualBreakCount="1">
    <brk id="25"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opLeftCell="A16" zoomScaleNormal="100" workbookViewId="0">
      <selection activeCell="E5" sqref="E5"/>
    </sheetView>
  </sheetViews>
  <sheetFormatPr baseColWidth="10" defaultColWidth="14.6640625" defaultRowHeight="13.5" x14ac:dyDescent="0.3"/>
  <cols>
    <col min="1" max="1" width="60" style="6" customWidth="1"/>
    <col min="2" max="11" width="14.6640625" style="6"/>
    <col min="12" max="12" width="18.83203125" style="6" customWidth="1"/>
    <col min="13" max="16384" width="14.6640625" style="6"/>
  </cols>
  <sheetData>
    <row r="1" spans="1:15" ht="15" x14ac:dyDescent="0.3">
      <c r="A1" s="17" t="s">
        <v>131</v>
      </c>
      <c r="B1" s="18"/>
      <c r="C1" s="50"/>
      <c r="D1" s="10"/>
      <c r="E1" s="18"/>
      <c r="G1" s="18"/>
      <c r="K1" s="18"/>
      <c r="O1" s="18"/>
    </row>
    <row r="2" spans="1:15" ht="15" x14ac:dyDescent="0.3">
      <c r="A2" s="119" t="s">
        <v>331</v>
      </c>
      <c r="B2" s="18"/>
      <c r="C2" s="50"/>
      <c r="D2" s="10"/>
      <c r="E2" s="18"/>
      <c r="G2" s="18"/>
      <c r="K2" s="18"/>
      <c r="O2" s="18"/>
    </row>
    <row r="3" spans="1:15" ht="43.9" customHeight="1" x14ac:dyDescent="0.3">
      <c r="A3" s="753" t="str">
        <f>TAB00!B70&amp;" : "&amp;TAB00!C70</f>
        <v>TAB5.7 : Cotisations de responsabilisation de l’ONSSAPL</v>
      </c>
      <c r="B3" s="753"/>
      <c r="C3" s="753"/>
      <c r="D3" s="753"/>
      <c r="E3" s="753"/>
      <c r="F3" s="753"/>
      <c r="G3" s="753"/>
      <c r="H3" s="753"/>
      <c r="I3" s="753"/>
      <c r="J3" s="753"/>
    </row>
    <row r="5" spans="1:15" x14ac:dyDescent="0.3">
      <c r="A5" s="85" t="s">
        <v>378</v>
      </c>
      <c r="B5" s="85"/>
      <c r="C5" s="85"/>
      <c r="D5" s="85"/>
      <c r="E5" s="85"/>
      <c r="F5" s="85"/>
      <c r="G5" s="85"/>
      <c r="H5" s="85"/>
      <c r="I5" s="85"/>
      <c r="J5" s="85"/>
    </row>
    <row r="7" spans="1:15" x14ac:dyDescent="0.3">
      <c r="B7" s="121">
        <v>2015</v>
      </c>
      <c r="C7" s="121">
        <v>2016</v>
      </c>
      <c r="D7" s="121">
        <v>2017</v>
      </c>
      <c r="E7" s="121">
        <v>2018</v>
      </c>
      <c r="F7" s="121">
        <v>2019</v>
      </c>
      <c r="G7" s="121">
        <v>2020</v>
      </c>
      <c r="H7" s="121">
        <v>2021</v>
      </c>
      <c r="I7" s="121">
        <v>2022</v>
      </c>
      <c r="J7" s="121">
        <v>2023</v>
      </c>
    </row>
    <row r="8" spans="1:15" x14ac:dyDescent="0.3">
      <c r="A8" s="6" t="s">
        <v>379</v>
      </c>
      <c r="B8" s="224"/>
      <c r="C8" s="224"/>
      <c r="D8" s="224"/>
      <c r="E8" s="224"/>
      <c r="F8" s="224"/>
      <c r="G8" s="224"/>
      <c r="H8" s="224"/>
      <c r="I8" s="224"/>
      <c r="J8" s="224"/>
    </row>
    <row r="9" spans="1:15" x14ac:dyDescent="0.3">
      <c r="A9" s="6" t="s">
        <v>380</v>
      </c>
      <c r="B9" s="224"/>
      <c r="C9" s="224"/>
      <c r="D9" s="224"/>
      <c r="E9" s="224"/>
      <c r="F9" s="224"/>
      <c r="G9" s="224"/>
      <c r="H9" s="224"/>
      <c r="I9" s="224"/>
      <c r="J9" s="224"/>
    </row>
    <row r="10" spans="1:15" x14ac:dyDescent="0.3">
      <c r="A10" s="6" t="s">
        <v>381</v>
      </c>
      <c r="B10" s="31">
        <f>B8+B9</f>
        <v>0</v>
      </c>
      <c r="C10" s="31">
        <f t="shared" ref="C10:J10" si="0">C8+C9</f>
        <v>0</v>
      </c>
      <c r="D10" s="31">
        <f t="shared" si="0"/>
        <v>0</v>
      </c>
      <c r="E10" s="31">
        <f t="shared" si="0"/>
        <v>0</v>
      </c>
      <c r="F10" s="31">
        <f t="shared" si="0"/>
        <v>0</v>
      </c>
      <c r="G10" s="31">
        <f t="shared" si="0"/>
        <v>0</v>
      </c>
      <c r="H10" s="31">
        <f t="shared" si="0"/>
        <v>0</v>
      </c>
      <c r="I10" s="31">
        <f t="shared" si="0"/>
        <v>0</v>
      </c>
      <c r="J10" s="31">
        <f t="shared" si="0"/>
        <v>0</v>
      </c>
    </row>
    <row r="11" spans="1:15" ht="15.75" x14ac:dyDescent="0.3">
      <c r="A11" s="134" t="s">
        <v>382</v>
      </c>
      <c r="B11" s="135">
        <f>IFERROR(B8/B10,0)</f>
        <v>0</v>
      </c>
      <c r="C11" s="135">
        <f t="shared" ref="C11:J11" si="1">IFERROR(C8/C10,0)</f>
        <v>0</v>
      </c>
      <c r="D11" s="135">
        <f t="shared" si="1"/>
        <v>0</v>
      </c>
      <c r="E11" s="135">
        <f t="shared" si="1"/>
        <v>0</v>
      </c>
      <c r="F11" s="135">
        <f t="shared" si="1"/>
        <v>0</v>
      </c>
      <c r="G11" s="135">
        <f t="shared" si="1"/>
        <v>0</v>
      </c>
      <c r="H11" s="135">
        <f t="shared" si="1"/>
        <v>0</v>
      </c>
      <c r="I11" s="135">
        <f t="shared" si="1"/>
        <v>0</v>
      </c>
      <c r="J11" s="135">
        <f t="shared" si="1"/>
        <v>0</v>
      </c>
    </row>
    <row r="13" spans="1:15" s="78" customFormat="1" ht="38.25" x14ac:dyDescent="0.3">
      <c r="A13" s="136" t="s">
        <v>383</v>
      </c>
      <c r="B13" s="224"/>
      <c r="C13" s="224"/>
      <c r="D13" s="224"/>
      <c r="E13" s="224"/>
      <c r="F13" s="224"/>
      <c r="G13" s="224"/>
      <c r="H13" s="224"/>
      <c r="I13" s="224"/>
      <c r="J13" s="224"/>
    </row>
    <row r="14" spans="1:15" x14ac:dyDescent="0.3">
      <c r="A14" s="6" t="s">
        <v>384</v>
      </c>
      <c r="B14" s="77">
        <f t="shared" ref="B14:J14" si="2">B15*B16</f>
        <v>0</v>
      </c>
      <c r="C14" s="77">
        <f t="shared" si="2"/>
        <v>0</v>
      </c>
      <c r="D14" s="77">
        <f t="shared" si="2"/>
        <v>0</v>
      </c>
      <c r="E14" s="77">
        <f t="shared" si="2"/>
        <v>0</v>
      </c>
      <c r="F14" s="77">
        <f t="shared" si="2"/>
        <v>0</v>
      </c>
      <c r="G14" s="77">
        <f t="shared" si="2"/>
        <v>0</v>
      </c>
      <c r="H14" s="77">
        <f t="shared" si="2"/>
        <v>0</v>
      </c>
      <c r="I14" s="77">
        <f t="shared" si="2"/>
        <v>0</v>
      </c>
      <c r="J14" s="77">
        <f t="shared" si="2"/>
        <v>0</v>
      </c>
    </row>
    <row r="15" spans="1:15" x14ac:dyDescent="0.3">
      <c r="A15" s="137" t="s">
        <v>385</v>
      </c>
      <c r="B15" s="138">
        <f t="shared" ref="B15:J15" si="3">B13</f>
        <v>0</v>
      </c>
      <c r="C15" s="138">
        <f t="shared" si="3"/>
        <v>0</v>
      </c>
      <c r="D15" s="138">
        <f t="shared" si="3"/>
        <v>0</v>
      </c>
      <c r="E15" s="138">
        <f t="shared" si="3"/>
        <v>0</v>
      </c>
      <c r="F15" s="138">
        <f t="shared" si="3"/>
        <v>0</v>
      </c>
      <c r="G15" s="138">
        <f t="shared" si="3"/>
        <v>0</v>
      </c>
      <c r="H15" s="138">
        <f t="shared" si="3"/>
        <v>0</v>
      </c>
      <c r="I15" s="138">
        <f t="shared" si="3"/>
        <v>0</v>
      </c>
      <c r="J15" s="138">
        <f t="shared" si="3"/>
        <v>0</v>
      </c>
    </row>
    <row r="16" spans="1:15" x14ac:dyDescent="0.3">
      <c r="A16" s="137" t="s">
        <v>386</v>
      </c>
      <c r="B16" s="360"/>
      <c r="C16" s="360"/>
      <c r="D16" s="360"/>
      <c r="E16" s="360"/>
      <c r="F16" s="360"/>
      <c r="G16" s="360"/>
      <c r="H16" s="360"/>
      <c r="I16" s="360"/>
      <c r="J16" s="360"/>
    </row>
    <row r="18" spans="1:11" x14ac:dyDescent="0.3">
      <c r="A18" s="85" t="s">
        <v>387</v>
      </c>
      <c r="B18" s="85"/>
      <c r="C18" s="85"/>
      <c r="D18" s="85"/>
      <c r="E18" s="85"/>
      <c r="F18" s="85"/>
      <c r="G18" s="85"/>
      <c r="H18" s="85"/>
      <c r="I18" s="85"/>
      <c r="J18" s="85"/>
    </row>
    <row r="20" spans="1:11" x14ac:dyDescent="0.3">
      <c r="B20" s="121">
        <v>2015</v>
      </c>
      <c r="C20" s="121">
        <v>2016</v>
      </c>
      <c r="D20" s="121">
        <v>2017</v>
      </c>
      <c r="E20" s="121">
        <v>2018</v>
      </c>
      <c r="F20" s="121">
        <v>2019</v>
      </c>
      <c r="G20" s="121">
        <v>2020</v>
      </c>
      <c r="H20" s="121">
        <v>2021</v>
      </c>
      <c r="I20" s="121">
        <v>2022</v>
      </c>
      <c r="J20" s="121">
        <v>2023</v>
      </c>
    </row>
    <row r="21" spans="1:11" ht="51" x14ac:dyDescent="0.3">
      <c r="A21" s="10" t="s">
        <v>388</v>
      </c>
      <c r="B21" s="224"/>
      <c r="C21" s="224"/>
      <c r="D21" s="224"/>
      <c r="E21" s="224"/>
      <c r="F21" s="224"/>
      <c r="G21" s="224"/>
      <c r="H21" s="224"/>
      <c r="I21" s="224"/>
      <c r="J21" s="224"/>
    </row>
    <row r="22" spans="1:11" ht="39.75" x14ac:dyDescent="0.3">
      <c r="A22" s="10" t="s">
        <v>389</v>
      </c>
      <c r="B22" s="77">
        <f t="shared" ref="B22:J22" si="4">B13</f>
        <v>0</v>
      </c>
      <c r="C22" s="77">
        <f t="shared" si="4"/>
        <v>0</v>
      </c>
      <c r="D22" s="77">
        <f t="shared" si="4"/>
        <v>0</v>
      </c>
      <c r="E22" s="77">
        <f t="shared" si="4"/>
        <v>0</v>
      </c>
      <c r="F22" s="77">
        <f t="shared" si="4"/>
        <v>0</v>
      </c>
      <c r="G22" s="77">
        <f t="shared" si="4"/>
        <v>0</v>
      </c>
      <c r="H22" s="77">
        <f t="shared" si="4"/>
        <v>0</v>
      </c>
      <c r="I22" s="77">
        <f t="shared" si="4"/>
        <v>0</v>
      </c>
      <c r="J22" s="77">
        <f t="shared" si="4"/>
        <v>0</v>
      </c>
      <c r="K22" s="77"/>
    </row>
    <row r="23" spans="1:11" ht="15.75" x14ac:dyDescent="0.3">
      <c r="A23" s="134" t="s">
        <v>390</v>
      </c>
      <c r="B23" s="135">
        <f>IFERROR(B21/B22,0)</f>
        <v>0</v>
      </c>
      <c r="C23" s="135">
        <f t="shared" ref="C23:J23" si="5">IFERROR(C21/C22,0)</f>
        <v>0</v>
      </c>
      <c r="D23" s="135">
        <f t="shared" si="5"/>
        <v>0</v>
      </c>
      <c r="E23" s="135">
        <f t="shared" si="5"/>
        <v>0</v>
      </c>
      <c r="F23" s="135">
        <f t="shared" si="5"/>
        <v>0</v>
      </c>
      <c r="G23" s="135">
        <f t="shared" si="5"/>
        <v>0</v>
      </c>
      <c r="H23" s="135">
        <f t="shared" si="5"/>
        <v>0</v>
      </c>
      <c r="I23" s="135">
        <f t="shared" si="5"/>
        <v>0</v>
      </c>
      <c r="J23" s="135">
        <f t="shared" si="5"/>
        <v>0</v>
      </c>
    </row>
    <row r="25" spans="1:11" x14ac:dyDescent="0.3">
      <c r="A25" s="85" t="s">
        <v>391</v>
      </c>
      <c r="B25" s="85"/>
      <c r="C25" s="85"/>
      <c r="D25" s="85"/>
      <c r="E25" s="85"/>
      <c r="F25" s="85"/>
      <c r="G25" s="85"/>
      <c r="H25" s="85"/>
      <c r="I25" s="85"/>
      <c r="J25" s="85"/>
    </row>
    <row r="27" spans="1:11" x14ac:dyDescent="0.3">
      <c r="B27" s="121">
        <v>2015</v>
      </c>
      <c r="C27" s="121">
        <v>2016</v>
      </c>
      <c r="D27" s="121">
        <v>2017</v>
      </c>
      <c r="E27" s="121">
        <v>2018</v>
      </c>
      <c r="F27" s="121">
        <v>2019</v>
      </c>
      <c r="G27" s="121">
        <v>2020</v>
      </c>
      <c r="H27" s="121">
        <v>2021</v>
      </c>
      <c r="I27" s="121">
        <v>2022</v>
      </c>
      <c r="J27" s="121">
        <v>2023</v>
      </c>
    </row>
    <row r="28" spans="1:11" x14ac:dyDescent="0.3">
      <c r="A28" s="6" t="s">
        <v>392</v>
      </c>
      <c r="B28" s="360"/>
      <c r="C28" s="360"/>
      <c r="D28" s="360"/>
      <c r="E28" s="360"/>
      <c r="F28" s="360"/>
      <c r="G28" s="360"/>
      <c r="H28" s="360"/>
      <c r="I28" s="360"/>
      <c r="J28" s="360"/>
    </row>
    <row r="29" spans="1:11" x14ac:dyDescent="0.3">
      <c r="A29" s="139" t="s">
        <v>393</v>
      </c>
    </row>
    <row r="30" spans="1:11" x14ac:dyDescent="0.3">
      <c r="A30" s="139"/>
    </row>
    <row r="31" spans="1:11" x14ac:dyDescent="0.3">
      <c r="A31" s="85" t="s">
        <v>394</v>
      </c>
      <c r="B31" s="85"/>
      <c r="C31" s="85"/>
      <c r="D31" s="85"/>
      <c r="E31" s="85"/>
      <c r="F31" s="85"/>
      <c r="G31" s="85"/>
      <c r="H31" s="85"/>
      <c r="I31" s="85"/>
      <c r="J31" s="85"/>
    </row>
    <row r="33" spans="1:13" x14ac:dyDescent="0.3">
      <c r="B33" s="121">
        <v>2015</v>
      </c>
      <c r="C33" s="121">
        <v>2016</v>
      </c>
      <c r="D33" s="121">
        <v>2017</v>
      </c>
      <c r="E33" s="121">
        <v>2018</v>
      </c>
      <c r="F33" s="121">
        <v>2019</v>
      </c>
      <c r="G33" s="121">
        <v>2020</v>
      </c>
      <c r="H33" s="121">
        <v>2021</v>
      </c>
      <c r="I33" s="121">
        <v>2022</v>
      </c>
      <c r="J33" s="121">
        <v>2023</v>
      </c>
    </row>
    <row r="34" spans="1:13" x14ac:dyDescent="0.3">
      <c r="A34" s="6" t="s">
        <v>395</v>
      </c>
      <c r="B34" s="18">
        <f t="shared" ref="B34:J34" si="6">B21</f>
        <v>0</v>
      </c>
      <c r="C34" s="18">
        <f t="shared" si="6"/>
        <v>0</v>
      </c>
      <c r="D34" s="18">
        <f t="shared" si="6"/>
        <v>0</v>
      </c>
      <c r="E34" s="18">
        <f t="shared" si="6"/>
        <v>0</v>
      </c>
      <c r="F34" s="18">
        <f t="shared" si="6"/>
        <v>0</v>
      </c>
      <c r="G34" s="18">
        <f t="shared" si="6"/>
        <v>0</v>
      </c>
      <c r="H34" s="18">
        <f t="shared" si="6"/>
        <v>0</v>
      </c>
      <c r="I34" s="18">
        <f t="shared" si="6"/>
        <v>0</v>
      </c>
      <c r="J34" s="18">
        <f t="shared" si="6"/>
        <v>0</v>
      </c>
    </row>
    <row r="35" spans="1:13" x14ac:dyDescent="0.3">
      <c r="A35" s="6" t="s">
        <v>396</v>
      </c>
      <c r="B35" s="18">
        <f t="shared" ref="B35:J35" si="7">B14</f>
        <v>0</v>
      </c>
      <c r="C35" s="18">
        <f t="shared" si="7"/>
        <v>0</v>
      </c>
      <c r="D35" s="18">
        <f t="shared" si="7"/>
        <v>0</v>
      </c>
      <c r="E35" s="18">
        <f t="shared" si="7"/>
        <v>0</v>
      </c>
      <c r="F35" s="18">
        <f t="shared" si="7"/>
        <v>0</v>
      </c>
      <c r="G35" s="18">
        <f t="shared" si="7"/>
        <v>0</v>
      </c>
      <c r="H35" s="18">
        <f t="shared" si="7"/>
        <v>0</v>
      </c>
      <c r="I35" s="18">
        <f t="shared" si="7"/>
        <v>0</v>
      </c>
      <c r="J35" s="18">
        <f t="shared" si="7"/>
        <v>0</v>
      </c>
    </row>
    <row r="36" spans="1:13" ht="18" x14ac:dyDescent="0.35">
      <c r="A36" s="6" t="s">
        <v>397</v>
      </c>
      <c r="B36" s="18">
        <f t="shared" ref="B36:J36" si="8">B34-B35</f>
        <v>0</v>
      </c>
      <c r="C36" s="18">
        <f t="shared" si="8"/>
        <v>0</v>
      </c>
      <c r="D36" s="18">
        <f t="shared" si="8"/>
        <v>0</v>
      </c>
      <c r="E36" s="18">
        <f t="shared" si="8"/>
        <v>0</v>
      </c>
      <c r="F36" s="18">
        <f t="shared" si="8"/>
        <v>0</v>
      </c>
      <c r="G36" s="18">
        <f t="shared" si="8"/>
        <v>0</v>
      </c>
      <c r="H36" s="18">
        <f t="shared" si="8"/>
        <v>0</v>
      </c>
      <c r="I36" s="18">
        <f t="shared" si="8"/>
        <v>0</v>
      </c>
      <c r="J36" s="18">
        <f t="shared" si="8"/>
        <v>0</v>
      </c>
      <c r="M36" s="18"/>
    </row>
    <row r="37" spans="1:13" x14ac:dyDescent="0.3">
      <c r="A37" s="6" t="s">
        <v>398</v>
      </c>
      <c r="B37" s="140">
        <f t="shared" ref="B37:J37" si="9">B28</f>
        <v>0</v>
      </c>
      <c r="C37" s="140">
        <f t="shared" si="9"/>
        <v>0</v>
      </c>
      <c r="D37" s="140">
        <f t="shared" si="9"/>
        <v>0</v>
      </c>
      <c r="E37" s="140">
        <f t="shared" si="9"/>
        <v>0</v>
      </c>
      <c r="F37" s="140">
        <f t="shared" si="9"/>
        <v>0</v>
      </c>
      <c r="G37" s="140">
        <f t="shared" si="9"/>
        <v>0</v>
      </c>
      <c r="H37" s="140">
        <f t="shared" si="9"/>
        <v>0</v>
      </c>
      <c r="I37" s="140">
        <f t="shared" si="9"/>
        <v>0</v>
      </c>
      <c r="J37" s="140">
        <f t="shared" si="9"/>
        <v>0</v>
      </c>
      <c r="M37" s="18"/>
    </row>
    <row r="38" spans="1:13" ht="18" x14ac:dyDescent="0.35">
      <c r="A38" s="134" t="s">
        <v>399</v>
      </c>
      <c r="B38" s="141">
        <f t="shared" ref="B38:H38" si="10">IF(B36&gt;0,B36*B37,0)</f>
        <v>0</v>
      </c>
      <c r="C38" s="141">
        <f t="shared" si="10"/>
        <v>0</v>
      </c>
      <c r="D38" s="141">
        <f t="shared" si="10"/>
        <v>0</v>
      </c>
      <c r="E38" s="141">
        <f t="shared" si="10"/>
        <v>0</v>
      </c>
      <c r="F38" s="141">
        <f t="shared" si="10"/>
        <v>0</v>
      </c>
      <c r="G38" s="141">
        <f t="shared" si="10"/>
        <v>0</v>
      </c>
      <c r="H38" s="141">
        <f t="shared" si="10"/>
        <v>0</v>
      </c>
      <c r="I38" s="141">
        <f>I36*I37</f>
        <v>0</v>
      </c>
      <c r="J38" s="141">
        <f>J36*J37</f>
        <v>0</v>
      </c>
      <c r="M38" s="18"/>
    </row>
    <row r="39" spans="1:13" x14ac:dyDescent="0.3">
      <c r="M39" s="18"/>
    </row>
    <row r="40" spans="1:13" x14ac:dyDescent="0.3">
      <c r="A40" s="85" t="s">
        <v>400</v>
      </c>
      <c r="B40" s="85"/>
      <c r="C40" s="85"/>
      <c r="D40" s="85"/>
      <c r="E40" s="85"/>
      <c r="F40" s="85"/>
      <c r="G40" s="85"/>
      <c r="H40" s="85"/>
      <c r="I40" s="85"/>
      <c r="J40" s="85"/>
    </row>
    <row r="42" spans="1:13" ht="15.75" x14ac:dyDescent="0.3">
      <c r="A42" s="142" t="s">
        <v>401</v>
      </c>
      <c r="B42" s="121">
        <v>2015</v>
      </c>
      <c r="C42" s="121">
        <v>2016</v>
      </c>
      <c r="D42" s="121">
        <v>2017</v>
      </c>
      <c r="E42" s="121">
        <v>2018</v>
      </c>
      <c r="F42" s="121">
        <v>2019</v>
      </c>
      <c r="G42" s="121">
        <v>2020</v>
      </c>
      <c r="H42" s="121">
        <v>2021</v>
      </c>
      <c r="I42" s="121">
        <v>2022</v>
      </c>
      <c r="J42" s="121">
        <v>2023</v>
      </c>
    </row>
    <row r="43" spans="1:13" x14ac:dyDescent="0.3">
      <c r="A43" s="6" t="s">
        <v>403</v>
      </c>
      <c r="B43" s="224"/>
      <c r="C43" s="224"/>
      <c r="D43" s="224"/>
      <c r="E43" s="224"/>
      <c r="F43" s="224"/>
      <c r="G43" s="224"/>
      <c r="H43" s="224"/>
      <c r="I43" s="224"/>
      <c r="J43" s="224"/>
    </row>
    <row r="44" spans="1:13" x14ac:dyDescent="0.3">
      <c r="A44" s="6" t="s">
        <v>402</v>
      </c>
      <c r="B44" s="224"/>
      <c r="C44" s="224"/>
      <c r="D44" s="224"/>
      <c r="E44" s="224"/>
      <c r="F44" s="224"/>
      <c r="G44" s="224"/>
      <c r="H44" s="224"/>
      <c r="I44" s="224"/>
      <c r="J44" s="224"/>
    </row>
    <row r="45" spans="1:13" x14ac:dyDescent="0.3">
      <c r="A45" s="6" t="s">
        <v>404</v>
      </c>
      <c r="B45" s="224"/>
      <c r="C45" s="224"/>
      <c r="D45" s="224"/>
      <c r="E45" s="224"/>
      <c r="F45" s="224"/>
      <c r="G45" s="224"/>
      <c r="H45" s="224"/>
      <c r="I45" s="224"/>
      <c r="J45" s="224"/>
    </row>
    <row r="46" spans="1:13" x14ac:dyDescent="0.3">
      <c r="A46" s="101" t="s">
        <v>290</v>
      </c>
      <c r="B46" s="548">
        <f>SUM(B43:B45)</f>
        <v>0</v>
      </c>
      <c r="C46" s="548">
        <f t="shared" ref="C46:J46" si="11">SUM(C43:C45)</f>
        <v>0</v>
      </c>
      <c r="D46" s="548">
        <f t="shared" si="11"/>
        <v>0</v>
      </c>
      <c r="E46" s="548">
        <f t="shared" si="11"/>
        <v>0</v>
      </c>
      <c r="F46" s="133">
        <f t="shared" si="11"/>
        <v>0</v>
      </c>
      <c r="G46" s="133">
        <f t="shared" si="11"/>
        <v>0</v>
      </c>
      <c r="H46" s="133">
        <f t="shared" si="11"/>
        <v>0</v>
      </c>
      <c r="I46" s="133">
        <f t="shared" si="11"/>
        <v>0</v>
      </c>
      <c r="J46" s="133">
        <f t="shared" si="11"/>
        <v>0</v>
      </c>
    </row>
  </sheetData>
  <mergeCells count="1">
    <mergeCell ref="A3:J3"/>
  </mergeCells>
  <conditionalFormatting sqref="B8:J9">
    <cfRule type="containsText" dxfId="1580" priority="20" operator="containsText" text="ntitulé">
      <formula>NOT(ISERROR(SEARCH("ntitulé",B8)))</formula>
    </cfRule>
    <cfRule type="containsBlanks" dxfId="1579" priority="21">
      <formula>LEN(TRIM(B8))=0</formula>
    </cfRule>
  </conditionalFormatting>
  <conditionalFormatting sqref="B8:J9">
    <cfRule type="containsText" dxfId="1578" priority="19" operator="containsText" text="libre">
      <formula>NOT(ISERROR(SEARCH("libre",B8)))</formula>
    </cfRule>
  </conditionalFormatting>
  <conditionalFormatting sqref="B13:J13">
    <cfRule type="containsText" dxfId="1577" priority="17" operator="containsText" text="ntitulé">
      <formula>NOT(ISERROR(SEARCH("ntitulé",B13)))</formula>
    </cfRule>
    <cfRule type="containsBlanks" dxfId="1576" priority="18">
      <formula>LEN(TRIM(B13))=0</formula>
    </cfRule>
  </conditionalFormatting>
  <conditionalFormatting sqref="B13:J13">
    <cfRule type="containsText" dxfId="1575" priority="16" operator="containsText" text="libre">
      <formula>NOT(ISERROR(SEARCH("libre",B13)))</formula>
    </cfRule>
  </conditionalFormatting>
  <conditionalFormatting sqref="B16:J16">
    <cfRule type="containsText" dxfId="1574" priority="14" operator="containsText" text="ntitulé">
      <formula>NOT(ISERROR(SEARCH("ntitulé",B16)))</formula>
    </cfRule>
    <cfRule type="containsBlanks" dxfId="1573" priority="15">
      <formula>LEN(TRIM(B16))=0</formula>
    </cfRule>
  </conditionalFormatting>
  <conditionalFormatting sqref="B16:J16">
    <cfRule type="containsText" dxfId="1572" priority="13" operator="containsText" text="libre">
      <formula>NOT(ISERROR(SEARCH("libre",B16)))</formula>
    </cfRule>
  </conditionalFormatting>
  <conditionalFormatting sqref="B21:J21">
    <cfRule type="containsText" dxfId="1571" priority="11" operator="containsText" text="ntitulé">
      <formula>NOT(ISERROR(SEARCH("ntitulé",B21)))</formula>
    </cfRule>
    <cfRule type="containsBlanks" dxfId="1570" priority="12">
      <formula>LEN(TRIM(B21))=0</formula>
    </cfRule>
  </conditionalFormatting>
  <conditionalFormatting sqref="B21:J21">
    <cfRule type="containsText" dxfId="1569" priority="10" operator="containsText" text="libre">
      <formula>NOT(ISERROR(SEARCH("libre",B21)))</formula>
    </cfRule>
  </conditionalFormatting>
  <conditionalFormatting sqref="B28:J28">
    <cfRule type="containsText" dxfId="1568" priority="8" operator="containsText" text="ntitulé">
      <formula>NOT(ISERROR(SEARCH("ntitulé",B28)))</formula>
    </cfRule>
    <cfRule type="containsBlanks" dxfId="1567" priority="9">
      <formula>LEN(TRIM(B28))=0</formula>
    </cfRule>
  </conditionalFormatting>
  <conditionalFormatting sqref="B28:J28">
    <cfRule type="containsText" dxfId="1566" priority="7" operator="containsText" text="libre">
      <formula>NOT(ISERROR(SEARCH("libre",B28)))</formula>
    </cfRule>
  </conditionalFormatting>
  <conditionalFormatting sqref="B43:J45">
    <cfRule type="containsText" dxfId="1565" priority="2" operator="containsText" text="ntitulé">
      <formula>NOT(ISERROR(SEARCH("ntitulé",B43)))</formula>
    </cfRule>
    <cfRule type="containsBlanks" dxfId="1564" priority="3">
      <formula>LEN(TRIM(B43))=0</formula>
    </cfRule>
  </conditionalFormatting>
  <conditionalFormatting sqref="B43:J45">
    <cfRule type="containsText" dxfId="1563" priority="1" operator="containsText" text="libre">
      <formula>NOT(ISERROR(SEARCH("libre",B43)))</formula>
    </cfRule>
  </conditionalFormatting>
  <hyperlinks>
    <hyperlink ref="A1" location="TAB00!A1" display="Retour page de garde"/>
    <hyperlink ref="A2" location="'TAB5'!A1" display="Retour TAB5"/>
  </hyperlinks>
  <pageMargins left="0.7" right="0.7" top="0.75" bottom="0.75" header="0.3" footer="0.3"/>
  <pageSetup paperSize="9" scale="76"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zoomScale="90" zoomScaleNormal="90" workbookViewId="0">
      <selection activeCell="E5" sqref="E5"/>
    </sheetView>
  </sheetViews>
  <sheetFormatPr baseColWidth="10" defaultColWidth="9.1640625" defaultRowHeight="13.5" x14ac:dyDescent="0.3"/>
  <cols>
    <col min="1" max="1" width="30.5" style="10" customWidth="1"/>
    <col min="2" max="2" width="16.6640625" style="6" customWidth="1"/>
    <col min="3" max="4" width="16.6640625" style="10" customWidth="1"/>
    <col min="5" max="10" width="16.6640625" style="6" customWidth="1"/>
    <col min="11" max="11" width="1" style="6" customWidth="1"/>
    <col min="12" max="19" width="8.5" style="6" customWidth="1"/>
    <col min="20" max="16384" width="9.1640625" style="6"/>
  </cols>
  <sheetData>
    <row r="1" spans="1:19" ht="15" x14ac:dyDescent="0.3">
      <c r="A1" s="17" t="s">
        <v>131</v>
      </c>
      <c r="B1" s="18"/>
      <c r="C1" s="50"/>
      <c r="E1" s="18"/>
      <c r="G1" s="18"/>
      <c r="K1" s="18"/>
      <c r="O1" s="18"/>
    </row>
    <row r="2" spans="1:19" ht="15" x14ac:dyDescent="0.3">
      <c r="A2" s="119" t="s">
        <v>331</v>
      </c>
      <c r="B2" s="18"/>
      <c r="C2" s="50"/>
      <c r="E2" s="18"/>
      <c r="G2" s="18"/>
      <c r="K2" s="18"/>
      <c r="O2" s="18"/>
    </row>
    <row r="3" spans="1:19" ht="22.15" customHeight="1" x14ac:dyDescent="0.35">
      <c r="A3" s="250" t="str">
        <f>TAB00!B71&amp;" : "&amp;TAB00!C71</f>
        <v>TAB5.8 : Charges de pension non-capitalisées</v>
      </c>
      <c r="B3" s="250"/>
      <c r="C3" s="250"/>
      <c r="D3" s="250"/>
      <c r="E3" s="250"/>
      <c r="F3" s="250"/>
      <c r="G3" s="250"/>
      <c r="H3" s="250"/>
      <c r="I3" s="250"/>
      <c r="J3" s="250"/>
      <c r="K3" s="250"/>
      <c r="L3" s="250"/>
      <c r="M3" s="250"/>
      <c r="N3" s="250"/>
      <c r="O3" s="250"/>
      <c r="P3" s="250"/>
      <c r="Q3" s="250"/>
      <c r="R3" s="250"/>
      <c r="S3" s="250"/>
    </row>
    <row r="4" spans="1:19" x14ac:dyDescent="0.3">
      <c r="M4" s="11"/>
      <c r="O4" s="11"/>
      <c r="Q4" s="11"/>
    </row>
    <row r="5" spans="1:19" x14ac:dyDescent="0.3">
      <c r="A5" s="754" t="s">
        <v>468</v>
      </c>
      <c r="B5" s="754"/>
      <c r="C5" s="754"/>
      <c r="D5" s="754"/>
      <c r="E5" s="754"/>
      <c r="F5" s="754"/>
      <c r="G5" s="754"/>
      <c r="H5" s="754"/>
      <c r="I5" s="754"/>
      <c r="M5" s="11"/>
      <c r="O5" s="11"/>
      <c r="Q5" s="11"/>
    </row>
    <row r="6" spans="1:19" x14ac:dyDescent="0.3">
      <c r="A6" s="143"/>
      <c r="B6" s="143"/>
      <c r="C6" s="143"/>
      <c r="D6" s="143"/>
      <c r="E6" s="143"/>
      <c r="F6" s="143"/>
      <c r="G6" s="143"/>
      <c r="H6" s="143"/>
      <c r="I6" s="143"/>
      <c r="M6" s="11"/>
      <c r="O6" s="11"/>
      <c r="Q6" s="11"/>
    </row>
    <row r="7" spans="1:19" s="10" customFormat="1" ht="27" x14ac:dyDescent="0.3">
      <c r="A7" s="144"/>
      <c r="B7" s="145" t="s">
        <v>469</v>
      </c>
      <c r="C7" s="145" t="s">
        <v>470</v>
      </c>
      <c r="D7" s="145" t="s">
        <v>471</v>
      </c>
      <c r="E7" s="145" t="s">
        <v>472</v>
      </c>
      <c r="F7" s="145" t="s">
        <v>473</v>
      </c>
      <c r="G7" s="145" t="s">
        <v>861</v>
      </c>
      <c r="H7" s="145" t="s">
        <v>53</v>
      </c>
      <c r="L7" s="13"/>
      <c r="N7" s="13"/>
      <c r="P7" s="13"/>
    </row>
    <row r="8" spans="1:19" x14ac:dyDescent="0.3">
      <c r="A8" s="6" t="s">
        <v>474</v>
      </c>
      <c r="B8" s="224"/>
      <c r="C8" s="224"/>
      <c r="D8" s="224"/>
      <c r="E8" s="224"/>
      <c r="F8" s="224"/>
      <c r="G8" s="224"/>
      <c r="H8" s="18">
        <f>SUM(B8:G8)</f>
        <v>0</v>
      </c>
      <c r="L8" s="11"/>
      <c r="N8" s="11"/>
      <c r="P8" s="11"/>
    </row>
    <row r="9" spans="1:19" x14ac:dyDescent="0.3">
      <c r="A9" s="6" t="s">
        <v>475</v>
      </c>
      <c r="B9" s="224"/>
      <c r="C9" s="224"/>
      <c r="D9" s="224"/>
      <c r="E9" s="224"/>
      <c r="F9" s="224"/>
      <c r="G9" s="224"/>
      <c r="H9" s="18">
        <f t="shared" ref="H9:H30" si="0">SUM(B9:G9)</f>
        <v>0</v>
      </c>
      <c r="L9" s="11"/>
      <c r="N9" s="11"/>
      <c r="P9" s="11"/>
    </row>
    <row r="10" spans="1:19" x14ac:dyDescent="0.3">
      <c r="A10" s="6" t="s">
        <v>476</v>
      </c>
      <c r="B10" s="224"/>
      <c r="C10" s="224"/>
      <c r="D10" s="224"/>
      <c r="E10" s="224"/>
      <c r="F10" s="224"/>
      <c r="G10" s="224"/>
      <c r="H10" s="18">
        <f t="shared" si="0"/>
        <v>0</v>
      </c>
      <c r="L10" s="11"/>
      <c r="N10" s="11"/>
      <c r="P10" s="11"/>
    </row>
    <row r="11" spans="1:19" x14ac:dyDescent="0.3">
      <c r="A11" s="6" t="s">
        <v>477</v>
      </c>
      <c r="B11" s="224"/>
      <c r="C11" s="224"/>
      <c r="D11" s="224"/>
      <c r="E11" s="224"/>
      <c r="F11" s="224"/>
      <c r="G11" s="224"/>
      <c r="H11" s="18">
        <f t="shared" si="0"/>
        <v>0</v>
      </c>
      <c r="L11" s="11"/>
      <c r="N11" s="11"/>
      <c r="P11" s="11"/>
    </row>
    <row r="12" spans="1:19" x14ac:dyDescent="0.3">
      <c r="A12" s="6" t="s">
        <v>478</v>
      </c>
      <c r="B12" s="224"/>
      <c r="C12" s="224"/>
      <c r="D12" s="224"/>
      <c r="E12" s="224"/>
      <c r="F12" s="224"/>
      <c r="G12" s="224"/>
      <c r="H12" s="18">
        <f t="shared" si="0"/>
        <v>0</v>
      </c>
      <c r="L12" s="11"/>
      <c r="N12" s="11"/>
      <c r="P12" s="11"/>
    </row>
    <row r="13" spans="1:19" x14ac:dyDescent="0.3">
      <c r="A13" s="6" t="s">
        <v>479</v>
      </c>
      <c r="B13" s="224"/>
      <c r="C13" s="224"/>
      <c r="D13" s="224"/>
      <c r="E13" s="224"/>
      <c r="F13" s="224"/>
      <c r="G13" s="224"/>
      <c r="H13" s="18">
        <f t="shared" si="0"/>
        <v>0</v>
      </c>
      <c r="L13" s="11"/>
      <c r="N13" s="11"/>
      <c r="P13" s="11"/>
    </row>
    <row r="14" spans="1:19" x14ac:dyDescent="0.3">
      <c r="A14" s="6" t="s">
        <v>480</v>
      </c>
      <c r="B14" s="224"/>
      <c r="C14" s="224"/>
      <c r="D14" s="224"/>
      <c r="E14" s="224"/>
      <c r="F14" s="224"/>
      <c r="G14" s="224"/>
      <c r="H14" s="18">
        <f t="shared" si="0"/>
        <v>0</v>
      </c>
      <c r="L14" s="11"/>
      <c r="N14" s="11"/>
      <c r="P14" s="11"/>
    </row>
    <row r="15" spans="1:19" x14ac:dyDescent="0.3">
      <c r="A15" s="6" t="s">
        <v>481</v>
      </c>
      <c r="B15" s="224"/>
      <c r="C15" s="224"/>
      <c r="D15" s="224"/>
      <c r="E15" s="224"/>
      <c r="F15" s="224"/>
      <c r="G15" s="224"/>
      <c r="H15" s="18">
        <f t="shared" si="0"/>
        <v>0</v>
      </c>
      <c r="L15" s="11"/>
      <c r="N15" s="11"/>
      <c r="P15" s="11"/>
    </row>
    <row r="16" spans="1:19" x14ac:dyDescent="0.3">
      <c r="A16" s="6" t="s">
        <v>482</v>
      </c>
      <c r="B16" s="224"/>
      <c r="C16" s="224"/>
      <c r="D16" s="224"/>
      <c r="E16" s="224"/>
      <c r="F16" s="224"/>
      <c r="G16" s="224"/>
      <c r="H16" s="18">
        <f t="shared" si="0"/>
        <v>0</v>
      </c>
      <c r="L16" s="11"/>
      <c r="N16" s="11"/>
      <c r="P16" s="11"/>
    </row>
    <row r="17" spans="1:17" x14ac:dyDescent="0.3">
      <c r="A17" s="6" t="s">
        <v>483</v>
      </c>
      <c r="B17" s="224"/>
      <c r="C17" s="224"/>
      <c r="D17" s="224"/>
      <c r="E17" s="224"/>
      <c r="F17" s="224"/>
      <c r="G17" s="224"/>
      <c r="H17" s="18">
        <f t="shared" si="0"/>
        <v>0</v>
      </c>
      <c r="L17" s="11"/>
      <c r="N17" s="11"/>
      <c r="P17" s="11"/>
    </row>
    <row r="18" spans="1:17" x14ac:dyDescent="0.3">
      <c r="A18" s="6" t="s">
        <v>484</v>
      </c>
      <c r="B18" s="224"/>
      <c r="C18" s="224"/>
      <c r="D18" s="224"/>
      <c r="E18" s="224"/>
      <c r="F18" s="224"/>
      <c r="G18" s="224"/>
      <c r="H18" s="18">
        <f t="shared" si="0"/>
        <v>0</v>
      </c>
      <c r="L18" s="11"/>
      <c r="N18" s="11"/>
      <c r="P18" s="11"/>
    </row>
    <row r="19" spans="1:17" x14ac:dyDescent="0.3">
      <c r="A19" s="6" t="s">
        <v>485</v>
      </c>
      <c r="B19" s="224"/>
      <c r="C19" s="224"/>
      <c r="D19" s="224"/>
      <c r="E19" s="224"/>
      <c r="F19" s="224"/>
      <c r="G19" s="224"/>
      <c r="H19" s="18">
        <f t="shared" si="0"/>
        <v>0</v>
      </c>
      <c r="L19" s="11"/>
      <c r="N19" s="11"/>
      <c r="P19" s="11"/>
    </row>
    <row r="20" spans="1:17" x14ac:dyDescent="0.3">
      <c r="A20" s="6" t="s">
        <v>486</v>
      </c>
      <c r="B20" s="224"/>
      <c r="C20" s="224"/>
      <c r="D20" s="224"/>
      <c r="E20" s="224"/>
      <c r="F20" s="224"/>
      <c r="G20" s="224"/>
      <c r="H20" s="18">
        <f t="shared" si="0"/>
        <v>0</v>
      </c>
      <c r="L20" s="11"/>
      <c r="N20" s="11"/>
      <c r="P20" s="11"/>
    </row>
    <row r="21" spans="1:17" x14ac:dyDescent="0.3">
      <c r="A21" s="6" t="s">
        <v>487</v>
      </c>
      <c r="B21" s="224"/>
      <c r="C21" s="224"/>
      <c r="D21" s="224"/>
      <c r="E21" s="224"/>
      <c r="F21" s="224"/>
      <c r="G21" s="224"/>
      <c r="H21" s="18">
        <f t="shared" si="0"/>
        <v>0</v>
      </c>
      <c r="L21" s="11"/>
      <c r="N21" s="11"/>
      <c r="P21" s="11"/>
    </row>
    <row r="22" spans="1:17" x14ac:dyDescent="0.3">
      <c r="A22" s="6" t="s">
        <v>488</v>
      </c>
      <c r="B22" s="224"/>
      <c r="C22" s="224"/>
      <c r="D22" s="224"/>
      <c r="E22" s="224"/>
      <c r="F22" s="224"/>
      <c r="G22" s="224"/>
      <c r="H22" s="18">
        <f t="shared" si="0"/>
        <v>0</v>
      </c>
      <c r="L22" s="11"/>
      <c r="N22" s="11"/>
      <c r="P22" s="11"/>
    </row>
    <row r="23" spans="1:17" x14ac:dyDescent="0.3">
      <c r="A23" s="6" t="s">
        <v>489</v>
      </c>
      <c r="B23" s="224"/>
      <c r="C23" s="224"/>
      <c r="D23" s="224"/>
      <c r="E23" s="224"/>
      <c r="F23" s="224"/>
      <c r="G23" s="224"/>
      <c r="H23" s="18">
        <f t="shared" si="0"/>
        <v>0</v>
      </c>
      <c r="L23" s="11"/>
      <c r="N23" s="11"/>
      <c r="P23" s="11"/>
    </row>
    <row r="24" spans="1:17" x14ac:dyDescent="0.3">
      <c r="A24" s="6" t="s">
        <v>490</v>
      </c>
      <c r="B24" s="224"/>
      <c r="C24" s="224"/>
      <c r="D24" s="224"/>
      <c r="E24" s="224"/>
      <c r="F24" s="224"/>
      <c r="G24" s="224"/>
      <c r="H24" s="18">
        <f t="shared" si="0"/>
        <v>0</v>
      </c>
      <c r="L24" s="11"/>
      <c r="N24" s="11"/>
      <c r="P24" s="11"/>
    </row>
    <row r="25" spans="1:17" x14ac:dyDescent="0.3">
      <c r="A25" s="6" t="s">
        <v>491</v>
      </c>
      <c r="B25" s="224"/>
      <c r="C25" s="224"/>
      <c r="D25" s="224"/>
      <c r="E25" s="224"/>
      <c r="F25" s="224"/>
      <c r="G25" s="224"/>
      <c r="H25" s="18">
        <f t="shared" si="0"/>
        <v>0</v>
      </c>
      <c r="L25" s="11"/>
      <c r="N25" s="11"/>
      <c r="P25" s="11"/>
    </row>
    <row r="26" spans="1:17" x14ac:dyDescent="0.3">
      <c r="A26" s="6" t="s">
        <v>492</v>
      </c>
      <c r="B26" s="224"/>
      <c r="C26" s="224"/>
      <c r="D26" s="224"/>
      <c r="E26" s="224"/>
      <c r="F26" s="224"/>
      <c r="G26" s="224"/>
      <c r="H26" s="18">
        <f t="shared" si="0"/>
        <v>0</v>
      </c>
      <c r="L26" s="11"/>
      <c r="N26" s="11"/>
      <c r="P26" s="11"/>
    </row>
    <row r="27" spans="1:17" x14ac:dyDescent="0.3">
      <c r="A27" s="6" t="s">
        <v>493</v>
      </c>
      <c r="B27" s="224"/>
      <c r="C27" s="224"/>
      <c r="D27" s="224"/>
      <c r="E27" s="224"/>
      <c r="F27" s="224"/>
      <c r="G27" s="224"/>
      <c r="H27" s="18">
        <f t="shared" si="0"/>
        <v>0</v>
      </c>
      <c r="L27" s="11"/>
      <c r="N27" s="11"/>
      <c r="P27" s="11"/>
    </row>
    <row r="28" spans="1:17" x14ac:dyDescent="0.3">
      <c r="A28" s="6" t="s">
        <v>494</v>
      </c>
      <c r="B28" s="224"/>
      <c r="C28" s="224"/>
      <c r="D28" s="224"/>
      <c r="E28" s="224"/>
      <c r="F28" s="224"/>
      <c r="G28" s="224"/>
      <c r="H28" s="18">
        <f t="shared" si="0"/>
        <v>0</v>
      </c>
      <c r="L28" s="11"/>
      <c r="N28" s="11"/>
      <c r="P28" s="11"/>
    </row>
    <row r="29" spans="1:17" x14ac:dyDescent="0.3">
      <c r="A29" s="6" t="s">
        <v>495</v>
      </c>
      <c r="B29" s="224"/>
      <c r="C29" s="224"/>
      <c r="D29" s="224"/>
      <c r="E29" s="224"/>
      <c r="F29" s="224"/>
      <c r="G29" s="224"/>
      <c r="H29" s="18">
        <f t="shared" si="0"/>
        <v>0</v>
      </c>
      <c r="L29" s="11"/>
      <c r="N29" s="11"/>
      <c r="P29" s="11"/>
    </row>
    <row r="30" spans="1:17" x14ac:dyDescent="0.3">
      <c r="A30" s="144" t="s">
        <v>53</v>
      </c>
      <c r="B30" s="104">
        <f t="shared" ref="B30:E30" si="1">SUM(B8:B29)</f>
        <v>0</v>
      </c>
      <c r="C30" s="104">
        <f t="shared" si="1"/>
        <v>0</v>
      </c>
      <c r="D30" s="104">
        <f t="shared" si="1"/>
        <v>0</v>
      </c>
      <c r="E30" s="104">
        <f t="shared" si="1"/>
        <v>0</v>
      </c>
      <c r="F30" s="104">
        <f>SUM(F8:F29)</f>
        <v>0</v>
      </c>
      <c r="G30" s="104">
        <f>SUM(G8:G29)</f>
        <v>0</v>
      </c>
      <c r="H30" s="104">
        <f t="shared" si="0"/>
        <v>0</v>
      </c>
      <c r="L30" s="11"/>
      <c r="N30" s="11"/>
      <c r="P30" s="11"/>
    </row>
    <row r="31" spans="1:17" x14ac:dyDescent="0.3">
      <c r="M31" s="11"/>
      <c r="O31" s="11"/>
      <c r="Q31" s="11"/>
    </row>
    <row r="32" spans="1:17" s="11" customFormat="1" ht="1.9" customHeight="1" x14ac:dyDescent="0.3">
      <c r="A32" s="120"/>
      <c r="B32" s="120"/>
      <c r="C32" s="120"/>
      <c r="D32" s="120"/>
    </row>
    <row r="33" spans="1:19" ht="27" customHeight="1" x14ac:dyDescent="0.3">
      <c r="B33" s="121">
        <v>2015</v>
      </c>
      <c r="C33" s="121">
        <v>2016</v>
      </c>
      <c r="D33" s="121">
        <v>2017</v>
      </c>
      <c r="E33" s="121">
        <v>2018</v>
      </c>
      <c r="F33" s="121">
        <v>2019</v>
      </c>
      <c r="G33" s="121">
        <v>2020</v>
      </c>
      <c r="H33" s="121">
        <v>2021</v>
      </c>
      <c r="I33" s="121">
        <v>2022</v>
      </c>
      <c r="J33" s="121">
        <v>2023</v>
      </c>
      <c r="L33" s="121" t="s">
        <v>91</v>
      </c>
      <c r="M33" s="121" t="s">
        <v>91</v>
      </c>
      <c r="N33" s="121" t="s">
        <v>91</v>
      </c>
      <c r="O33" s="121" t="s">
        <v>91</v>
      </c>
      <c r="P33" s="121" t="s">
        <v>91</v>
      </c>
      <c r="Q33" s="121" t="s">
        <v>91</v>
      </c>
      <c r="R33" s="121" t="s">
        <v>91</v>
      </c>
      <c r="S33" s="121" t="s">
        <v>91</v>
      </c>
    </row>
    <row r="34" spans="1:19" x14ac:dyDescent="0.3">
      <c r="A34" s="10" t="s">
        <v>357</v>
      </c>
      <c r="B34" s="224"/>
      <c r="C34" s="224"/>
      <c r="D34" s="224"/>
      <c r="E34" s="224"/>
      <c r="F34" s="224"/>
      <c r="G34" s="224"/>
      <c r="H34" s="224"/>
      <c r="I34" s="224"/>
      <c r="J34" s="224"/>
      <c r="L34" s="43">
        <f>IFERROR(IF(AND(ROUND(SUM(B34:B34),0)=0,ROUND(SUM(C34:C34),0)&gt;ROUND(SUM(B34:B34),0)),"INF",(ROUND(SUM(C34:C34),0)-ROUND(SUM(B34:B34),0))/ROUND(SUM(B34:B34),0)),0)</f>
        <v>0</v>
      </c>
      <c r="M34" s="43">
        <f t="shared" ref="M34:S37" si="2">IFERROR(IF(AND(ROUND(SUM(C34),0)=0,ROUND(SUM(D34:D34),0)&gt;ROUND(SUM(C34),0)),"INF",(ROUND(SUM(D34:D34),0)-ROUND(SUM(C34),0))/ROUND(SUM(C34),0)),0)</f>
        <v>0</v>
      </c>
      <c r="N34" s="43">
        <f t="shared" si="2"/>
        <v>0</v>
      </c>
      <c r="O34" s="43">
        <f t="shared" si="2"/>
        <v>0</v>
      </c>
      <c r="P34" s="43">
        <f t="shared" si="2"/>
        <v>0</v>
      </c>
      <c r="Q34" s="43">
        <f t="shared" si="2"/>
        <v>0</v>
      </c>
      <c r="R34" s="43">
        <f t="shared" si="2"/>
        <v>0</v>
      </c>
      <c r="S34" s="43">
        <f t="shared" si="2"/>
        <v>0</v>
      </c>
    </row>
    <row r="35" spans="1:19" ht="27" x14ac:dyDescent="0.3">
      <c r="A35" s="10" t="s">
        <v>358</v>
      </c>
      <c r="B35" s="224"/>
      <c r="C35" s="224"/>
      <c r="D35" s="224"/>
      <c r="E35" s="224"/>
      <c r="F35" s="224"/>
      <c r="G35" s="224"/>
      <c r="H35" s="224"/>
      <c r="I35" s="224"/>
      <c r="J35" s="224"/>
      <c r="L35" s="43">
        <f>IFERROR(IF(AND(ROUND(SUM(B35:B35),0)=0,ROUND(SUM(C35:C35),0)&gt;ROUND(SUM(B35:B35),0)),"INF",(ROUND(SUM(C35:C35),0)-ROUND(SUM(B35:B35),0))/ROUND(SUM(B35:B35),0)),0)</f>
        <v>0</v>
      </c>
      <c r="M35" s="43">
        <f t="shared" si="2"/>
        <v>0</v>
      </c>
      <c r="N35" s="43">
        <f t="shared" si="2"/>
        <v>0</v>
      </c>
      <c r="O35" s="43">
        <f t="shared" si="2"/>
        <v>0</v>
      </c>
      <c r="P35" s="43">
        <f t="shared" si="2"/>
        <v>0</v>
      </c>
      <c r="Q35" s="43">
        <f t="shared" si="2"/>
        <v>0</v>
      </c>
      <c r="R35" s="43">
        <f t="shared" si="2"/>
        <v>0</v>
      </c>
      <c r="S35" s="43">
        <f t="shared" si="2"/>
        <v>0</v>
      </c>
    </row>
    <row r="36" spans="1:19" x14ac:dyDescent="0.3">
      <c r="A36" s="10" t="s">
        <v>359</v>
      </c>
      <c r="B36" s="224"/>
      <c r="C36" s="224"/>
      <c r="D36" s="224"/>
      <c r="E36" s="224"/>
      <c r="F36" s="224"/>
      <c r="G36" s="224"/>
      <c r="H36" s="224"/>
      <c r="I36" s="224"/>
      <c r="J36" s="224"/>
      <c r="L36" s="43">
        <f>IFERROR(IF(AND(ROUND(SUM(B36:B36),0)=0,ROUND(SUM(C36:C36),0)&gt;ROUND(SUM(B36:B36),0)),"INF",(ROUND(SUM(C36:C36),0)-ROUND(SUM(B36:B36),0))/ROUND(SUM(B36:B36),0)),0)</f>
        <v>0</v>
      </c>
      <c r="M36" s="43">
        <f t="shared" si="2"/>
        <v>0</v>
      </c>
      <c r="N36" s="43">
        <f t="shared" si="2"/>
        <v>0</v>
      </c>
      <c r="O36" s="43">
        <f t="shared" si="2"/>
        <v>0</v>
      </c>
      <c r="P36" s="43">
        <f t="shared" si="2"/>
        <v>0</v>
      </c>
      <c r="Q36" s="43">
        <f t="shared" si="2"/>
        <v>0</v>
      </c>
      <c r="R36" s="43">
        <f t="shared" si="2"/>
        <v>0</v>
      </c>
      <c r="S36" s="43">
        <f t="shared" si="2"/>
        <v>0</v>
      </c>
    </row>
    <row r="37" spans="1:19" ht="27" x14ac:dyDescent="0.3">
      <c r="A37" s="146" t="s">
        <v>731</v>
      </c>
      <c r="B37" s="147">
        <f t="shared" ref="B37:J37" si="3">SUM(B35:B36)</f>
        <v>0</v>
      </c>
      <c r="C37" s="147">
        <f t="shared" si="3"/>
        <v>0</v>
      </c>
      <c r="D37" s="147">
        <f t="shared" si="3"/>
        <v>0</v>
      </c>
      <c r="E37" s="147">
        <f t="shared" si="3"/>
        <v>0</v>
      </c>
      <c r="F37" s="147">
        <f t="shared" si="3"/>
        <v>0</v>
      </c>
      <c r="G37" s="147">
        <f t="shared" si="3"/>
        <v>0</v>
      </c>
      <c r="H37" s="147">
        <f t="shared" si="3"/>
        <v>0</v>
      </c>
      <c r="I37" s="147">
        <f t="shared" si="3"/>
        <v>0</v>
      </c>
      <c r="J37" s="147">
        <f t="shared" si="3"/>
        <v>0</v>
      </c>
      <c r="L37" s="148">
        <f>IFERROR(IF(AND(ROUND(SUM(B37:B37),0)=0,ROUND(SUM(C37:C37),0)&gt;ROUND(SUM(B37:B37),0)),"INF",(ROUND(SUM(C37:C37),0)-ROUND(SUM(B37:B37),0))/ROUND(SUM(B37:B37),0)),0)</f>
        <v>0</v>
      </c>
      <c r="M37" s="148">
        <f t="shared" si="2"/>
        <v>0</v>
      </c>
      <c r="N37" s="148">
        <f t="shared" si="2"/>
        <v>0</v>
      </c>
      <c r="O37" s="148">
        <f t="shared" si="2"/>
        <v>0</v>
      </c>
      <c r="P37" s="148">
        <f t="shared" si="2"/>
        <v>0</v>
      </c>
      <c r="Q37" s="148">
        <f t="shared" si="2"/>
        <v>0</v>
      </c>
      <c r="R37" s="148">
        <f t="shared" si="2"/>
        <v>0</v>
      </c>
      <c r="S37" s="148">
        <f t="shared" si="2"/>
        <v>0</v>
      </c>
    </row>
  </sheetData>
  <mergeCells count="1">
    <mergeCell ref="A5:I5"/>
  </mergeCells>
  <conditionalFormatting sqref="B8:F29">
    <cfRule type="containsText" dxfId="1562" priority="29" operator="containsText" text="ntitulé">
      <formula>NOT(ISERROR(SEARCH("ntitulé",B8)))</formula>
    </cfRule>
    <cfRule type="containsBlanks" dxfId="1561" priority="30">
      <formula>LEN(TRIM(B8))=0</formula>
    </cfRule>
  </conditionalFormatting>
  <conditionalFormatting sqref="B8:F29">
    <cfRule type="containsText" dxfId="1560" priority="28" operator="containsText" text="libre">
      <formula>NOT(ISERROR(SEARCH("libre",B8)))</formula>
    </cfRule>
  </conditionalFormatting>
  <conditionalFormatting sqref="B34:C36">
    <cfRule type="containsText" dxfId="1559" priority="26" operator="containsText" text="ntitulé">
      <formula>NOT(ISERROR(SEARCH("ntitulé",B34)))</formula>
    </cfRule>
    <cfRule type="containsBlanks" dxfId="1558" priority="27">
      <formula>LEN(TRIM(B34))=0</formula>
    </cfRule>
  </conditionalFormatting>
  <conditionalFormatting sqref="B34:C36">
    <cfRule type="containsText" dxfId="1557" priority="25" operator="containsText" text="libre">
      <formula>NOT(ISERROR(SEARCH("libre",B34)))</formula>
    </cfRule>
  </conditionalFormatting>
  <conditionalFormatting sqref="D34:D36">
    <cfRule type="containsText" dxfId="1556" priority="23" operator="containsText" text="ntitulé">
      <formula>NOT(ISERROR(SEARCH("ntitulé",D34)))</formula>
    </cfRule>
    <cfRule type="containsBlanks" dxfId="1555" priority="24">
      <formula>LEN(TRIM(D34))=0</formula>
    </cfRule>
  </conditionalFormatting>
  <conditionalFormatting sqref="D34:D36">
    <cfRule type="containsText" dxfId="1554" priority="22" operator="containsText" text="libre">
      <formula>NOT(ISERROR(SEARCH("libre",D34)))</formula>
    </cfRule>
  </conditionalFormatting>
  <conditionalFormatting sqref="E34:E36">
    <cfRule type="containsText" dxfId="1553" priority="20" operator="containsText" text="ntitulé">
      <formula>NOT(ISERROR(SEARCH("ntitulé",E34)))</formula>
    </cfRule>
    <cfRule type="containsBlanks" dxfId="1552" priority="21">
      <formula>LEN(TRIM(E34))=0</formula>
    </cfRule>
  </conditionalFormatting>
  <conditionalFormatting sqref="E34:E36">
    <cfRule type="containsText" dxfId="1551" priority="19" operator="containsText" text="libre">
      <formula>NOT(ISERROR(SEARCH("libre",E34)))</formula>
    </cfRule>
  </conditionalFormatting>
  <conditionalFormatting sqref="F34:F36">
    <cfRule type="containsText" dxfId="1550" priority="17" operator="containsText" text="ntitulé">
      <formula>NOT(ISERROR(SEARCH("ntitulé",F34)))</formula>
    </cfRule>
    <cfRule type="containsBlanks" dxfId="1549" priority="18">
      <formula>LEN(TRIM(F34))=0</formula>
    </cfRule>
  </conditionalFormatting>
  <conditionalFormatting sqref="F34:F36">
    <cfRule type="containsText" dxfId="1548" priority="16" operator="containsText" text="libre">
      <formula>NOT(ISERROR(SEARCH("libre",F34)))</formula>
    </cfRule>
  </conditionalFormatting>
  <conditionalFormatting sqref="G34:G36">
    <cfRule type="containsText" dxfId="1547" priority="14" operator="containsText" text="ntitulé">
      <formula>NOT(ISERROR(SEARCH("ntitulé",G34)))</formula>
    </cfRule>
    <cfRule type="containsBlanks" dxfId="1546" priority="15">
      <formula>LEN(TRIM(G34))=0</formula>
    </cfRule>
  </conditionalFormatting>
  <conditionalFormatting sqref="G34:G36">
    <cfRule type="containsText" dxfId="1545" priority="13" operator="containsText" text="libre">
      <formula>NOT(ISERROR(SEARCH("libre",G34)))</formula>
    </cfRule>
  </conditionalFormatting>
  <conditionalFormatting sqref="H34:H36">
    <cfRule type="containsText" dxfId="1544" priority="11" operator="containsText" text="ntitulé">
      <formula>NOT(ISERROR(SEARCH("ntitulé",H34)))</formula>
    </cfRule>
    <cfRule type="containsBlanks" dxfId="1543" priority="12">
      <formula>LEN(TRIM(H34))=0</formula>
    </cfRule>
  </conditionalFormatting>
  <conditionalFormatting sqref="H34:H36">
    <cfRule type="containsText" dxfId="1542" priority="10" operator="containsText" text="libre">
      <formula>NOT(ISERROR(SEARCH("libre",H34)))</formula>
    </cfRule>
  </conditionalFormatting>
  <conditionalFormatting sqref="I34:I36">
    <cfRule type="containsText" dxfId="1541" priority="8" operator="containsText" text="ntitulé">
      <formula>NOT(ISERROR(SEARCH("ntitulé",I34)))</formula>
    </cfRule>
    <cfRule type="containsBlanks" dxfId="1540" priority="9">
      <formula>LEN(TRIM(I34))=0</formula>
    </cfRule>
  </conditionalFormatting>
  <conditionalFormatting sqref="I34:I36">
    <cfRule type="containsText" dxfId="1539" priority="7" operator="containsText" text="libre">
      <formula>NOT(ISERROR(SEARCH("libre",I34)))</formula>
    </cfRule>
  </conditionalFormatting>
  <conditionalFormatting sqref="J34:J36">
    <cfRule type="containsText" dxfId="1538" priority="5" operator="containsText" text="ntitulé">
      <formula>NOT(ISERROR(SEARCH("ntitulé",J34)))</formula>
    </cfRule>
    <cfRule type="containsBlanks" dxfId="1537" priority="6">
      <formula>LEN(TRIM(J34))=0</formula>
    </cfRule>
  </conditionalFormatting>
  <conditionalFormatting sqref="J34:J36">
    <cfRule type="containsText" dxfId="1536" priority="4" operator="containsText" text="libre">
      <formula>NOT(ISERROR(SEARCH("libre",J34)))</formula>
    </cfRule>
  </conditionalFormatting>
  <conditionalFormatting sqref="G8:G29">
    <cfRule type="containsText" dxfId="1535" priority="2" operator="containsText" text="ntitulé">
      <formula>NOT(ISERROR(SEARCH("ntitulé",G8)))</formula>
    </cfRule>
    <cfRule type="containsBlanks" dxfId="1534" priority="3">
      <formula>LEN(TRIM(G8))=0</formula>
    </cfRule>
  </conditionalFormatting>
  <conditionalFormatting sqref="G8:G29">
    <cfRule type="containsText" dxfId="1533" priority="1" operator="containsText" text="libre">
      <formula>NOT(ISERROR(SEARCH("libre",G8)))</formula>
    </cfRule>
  </conditionalFormatting>
  <hyperlinks>
    <hyperlink ref="A1" location="TAB00!A1" display="Retour page de garde"/>
    <hyperlink ref="A2" location="'TAB5'!A1" display="Retour TAB5"/>
  </hyperlinks>
  <pageMargins left="0.7" right="0.7" top="0.75" bottom="0.75" header="0.3" footer="0.3"/>
  <pageSetup paperSize="9" scale="70"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A31" zoomScale="90" zoomScaleNormal="90" workbookViewId="0">
      <selection activeCell="E5" sqref="E5"/>
    </sheetView>
  </sheetViews>
  <sheetFormatPr baseColWidth="10" defaultColWidth="9.1640625" defaultRowHeight="13.5" x14ac:dyDescent="0.3"/>
  <cols>
    <col min="1" max="1" width="45" style="10" customWidth="1"/>
    <col min="2" max="2" width="17" style="6" customWidth="1"/>
    <col min="3" max="4" width="17" style="10" customWidth="1"/>
    <col min="5" max="9" width="17" style="6" customWidth="1"/>
    <col min="10" max="10" width="2" style="6" customWidth="1"/>
    <col min="11" max="17" width="8.6640625" style="6" customWidth="1"/>
    <col min="18" max="18" width="1.33203125" style="6" customWidth="1"/>
    <col min="19" max="16384" width="9.1640625" style="6"/>
  </cols>
  <sheetData>
    <row r="1" spans="1:18" ht="15" x14ac:dyDescent="0.3">
      <c r="A1" s="17" t="s">
        <v>131</v>
      </c>
      <c r="B1" s="18"/>
      <c r="C1" s="50"/>
      <c r="E1" s="18"/>
      <c r="G1" s="18"/>
      <c r="I1" s="18"/>
      <c r="L1" s="18"/>
      <c r="N1" s="18"/>
      <c r="P1" s="18"/>
    </row>
    <row r="2" spans="1:18" ht="15" x14ac:dyDescent="0.3">
      <c r="A2" s="119" t="s">
        <v>331</v>
      </c>
      <c r="B2" s="18"/>
      <c r="C2" s="50"/>
      <c r="E2" s="18"/>
      <c r="G2" s="18"/>
      <c r="I2" s="18"/>
      <c r="L2" s="18"/>
      <c r="N2" s="18"/>
      <c r="P2" s="18"/>
    </row>
    <row r="3" spans="1:18" ht="43.9" customHeight="1" x14ac:dyDescent="0.3">
      <c r="A3" s="753" t="str">
        <f>TAB00!B72&amp;" : "&amp;TAB00!C72</f>
        <v>TAB5.9 : Charges émanant de factures d’achat de gaz émises par un fournisseur commercial pour l'alimentation de la clientèle propre du GRD</v>
      </c>
      <c r="B3" s="753"/>
      <c r="C3" s="753"/>
      <c r="D3" s="753"/>
      <c r="E3" s="753"/>
      <c r="F3" s="753"/>
      <c r="G3" s="753"/>
      <c r="H3" s="753"/>
      <c r="I3" s="753"/>
      <c r="J3" s="753"/>
      <c r="K3" s="753"/>
      <c r="L3" s="753"/>
      <c r="M3" s="753"/>
      <c r="N3" s="753"/>
      <c r="O3" s="753"/>
      <c r="P3" s="753"/>
      <c r="Q3" s="753"/>
    </row>
    <row r="4" spans="1:18" x14ac:dyDescent="0.3">
      <c r="L4" s="11"/>
      <c r="M4" s="11"/>
      <c r="N4" s="11"/>
    </row>
    <row r="5" spans="1:18" s="11" customFormat="1" x14ac:dyDescent="0.3">
      <c r="A5" s="755" t="s">
        <v>601</v>
      </c>
      <c r="B5" s="756"/>
      <c r="C5" s="756"/>
      <c r="D5" s="756"/>
      <c r="E5" s="756"/>
      <c r="F5" s="756"/>
      <c r="G5" s="756"/>
      <c r="H5" s="756"/>
      <c r="I5" s="757"/>
      <c r="K5" s="732" t="s">
        <v>845</v>
      </c>
      <c r="L5" s="744"/>
      <c r="M5" s="744"/>
      <c r="N5" s="744"/>
      <c r="O5" s="744"/>
      <c r="P5" s="744"/>
      <c r="Q5" s="745"/>
    </row>
    <row r="6" spans="1:18" s="575" customFormat="1" ht="24" customHeight="1" x14ac:dyDescent="0.3">
      <c r="A6" s="567" t="s">
        <v>2</v>
      </c>
      <c r="B6" s="207" t="s">
        <v>92</v>
      </c>
      <c r="C6" s="567" t="s">
        <v>112</v>
      </c>
      <c r="D6" s="567" t="s">
        <v>279</v>
      </c>
      <c r="E6" s="567" t="s">
        <v>278</v>
      </c>
      <c r="F6" s="567" t="s">
        <v>274</v>
      </c>
      <c r="G6" s="567" t="s">
        <v>275</v>
      </c>
      <c r="H6" s="567" t="s">
        <v>276</v>
      </c>
      <c r="I6" s="567" t="s">
        <v>277</v>
      </c>
      <c r="J6" s="587"/>
      <c r="K6" s="567" t="s">
        <v>846</v>
      </c>
      <c r="L6" s="567" t="s">
        <v>847</v>
      </c>
      <c r="M6" s="567" t="s">
        <v>854</v>
      </c>
      <c r="N6" s="567" t="s">
        <v>850</v>
      </c>
      <c r="O6" s="567" t="s">
        <v>851</v>
      </c>
      <c r="P6" s="567" t="s">
        <v>852</v>
      </c>
      <c r="Q6" s="567" t="s">
        <v>853</v>
      </c>
    </row>
    <row r="7" spans="1:18" s="79" customFormat="1" ht="31.9" customHeight="1" x14ac:dyDescent="0.3">
      <c r="A7" s="289" t="s">
        <v>599</v>
      </c>
      <c r="B7" s="391"/>
      <c r="C7" s="391"/>
      <c r="D7" s="391"/>
      <c r="E7" s="391"/>
      <c r="F7" s="391"/>
      <c r="G7" s="391"/>
      <c r="H7" s="391"/>
      <c r="I7" s="391"/>
      <c r="J7" s="361"/>
      <c r="K7" s="287">
        <f>IFERROR(IF(AND(ROUND(SUM(B7:B7),0)=0,ROUND(SUM(C7:C7),0)&gt;ROUND(SUM(B7:B7),0)),"INF",(ROUND(SUM(C7:C7),0)-ROUND(SUM(B7:B7),0))/ROUND(SUM(B7:B7),0)),0)</f>
        <v>0</v>
      </c>
      <c r="L7" s="287">
        <f t="shared" ref="L7:Q9" si="0">IFERROR(IF(AND(ROUND(SUM(C7),0)=0,ROUND(SUM(D7:D7),0)&gt;ROUND(SUM(C7),0)),"INF",(ROUND(SUM(D7:D7),0)-ROUND(SUM(C7),0))/ROUND(SUM(C7),0)),0)</f>
        <v>0</v>
      </c>
      <c r="M7" s="287">
        <f t="shared" si="0"/>
        <v>0</v>
      </c>
      <c r="N7" s="287">
        <f t="shared" si="0"/>
        <v>0</v>
      </c>
      <c r="O7" s="287">
        <f t="shared" si="0"/>
        <v>0</v>
      </c>
      <c r="P7" s="287">
        <f t="shared" si="0"/>
        <v>0</v>
      </c>
      <c r="Q7" s="288">
        <f t="shared" si="0"/>
        <v>0</v>
      </c>
      <c r="R7" s="123">
        <f>I7</f>
        <v>0</v>
      </c>
    </row>
    <row r="8" spans="1:18" s="79" customFormat="1" ht="15" x14ac:dyDescent="0.3">
      <c r="A8" s="341" t="s">
        <v>809</v>
      </c>
      <c r="B8" s="391"/>
      <c r="C8" s="391"/>
      <c r="D8" s="499"/>
      <c r="E8" s="499"/>
      <c r="F8" s="499"/>
      <c r="G8" s="499"/>
      <c r="H8" s="499"/>
      <c r="I8" s="499"/>
      <c r="J8" s="361"/>
      <c r="K8" s="287">
        <f>IFERROR(IF(AND(ROUND(SUM(B8:B8),0)=0,ROUND(SUM(C8:C8),0)&gt;ROUND(SUM(B8:B8),0)),"INF",(ROUND(SUM(C8:C8),0)-ROUND(SUM(B8:B8),0))/ROUND(SUM(B8:B8),0)),0)</f>
        <v>0</v>
      </c>
      <c r="L8" s="287">
        <f t="shared" si="0"/>
        <v>0</v>
      </c>
      <c r="M8" s="287">
        <f t="shared" si="0"/>
        <v>0</v>
      </c>
      <c r="N8" s="287">
        <f t="shared" si="0"/>
        <v>0</v>
      </c>
      <c r="O8" s="287">
        <f t="shared" si="0"/>
        <v>0</v>
      </c>
      <c r="P8" s="287">
        <f t="shared" si="0"/>
        <v>0</v>
      </c>
      <c r="Q8" s="288">
        <f t="shared" si="0"/>
        <v>0</v>
      </c>
      <c r="R8" s="123">
        <f>I8</f>
        <v>0</v>
      </c>
    </row>
    <row r="9" spans="1:18" s="79" customFormat="1" ht="31.9" customHeight="1" x14ac:dyDescent="0.3">
      <c r="A9" s="289" t="s">
        <v>732</v>
      </c>
      <c r="B9" s="77">
        <f t="shared" ref="B9:I9" si="1">B8*B7</f>
        <v>0</v>
      </c>
      <c r="C9" s="77">
        <f t="shared" si="1"/>
        <v>0</v>
      </c>
      <c r="D9" s="77">
        <f t="shared" si="1"/>
        <v>0</v>
      </c>
      <c r="E9" s="77">
        <f t="shared" si="1"/>
        <v>0</v>
      </c>
      <c r="F9" s="77">
        <f t="shared" si="1"/>
        <v>0</v>
      </c>
      <c r="G9" s="77">
        <f t="shared" si="1"/>
        <v>0</v>
      </c>
      <c r="H9" s="77">
        <f t="shared" si="1"/>
        <v>0</v>
      </c>
      <c r="I9" s="77">
        <f t="shared" si="1"/>
        <v>0</v>
      </c>
      <c r="J9" s="361"/>
      <c r="K9" s="303">
        <f>IFERROR(IF(AND(ROUND(SUM(B9:B9),0)=0,ROUND(SUM(C9:C9),0)&gt;ROUND(SUM(B9:B9),0)),"INF",(ROUND(SUM(C9:C9),0)-ROUND(SUM(B9:B9),0))/ROUND(SUM(B9:B9),0)),0)</f>
        <v>0</v>
      </c>
      <c r="L9" s="303">
        <f t="shared" si="0"/>
        <v>0</v>
      </c>
      <c r="M9" s="303">
        <f t="shared" si="0"/>
        <v>0</v>
      </c>
      <c r="N9" s="303">
        <f t="shared" si="0"/>
        <v>0</v>
      </c>
      <c r="O9" s="303">
        <f t="shared" si="0"/>
        <v>0</v>
      </c>
      <c r="P9" s="303">
        <f t="shared" si="0"/>
        <v>0</v>
      </c>
      <c r="Q9" s="291">
        <f t="shared" si="0"/>
        <v>0</v>
      </c>
      <c r="R9" s="123">
        <f>I9</f>
        <v>0</v>
      </c>
    </row>
    <row r="10" spans="1:18" x14ac:dyDescent="0.3">
      <c r="D10" s="6"/>
      <c r="K10" s="10"/>
    </row>
    <row r="11" spans="1:18" s="11" customFormat="1" x14ac:dyDescent="0.3">
      <c r="A11" s="755" t="s">
        <v>603</v>
      </c>
      <c r="B11" s="756"/>
      <c r="C11" s="756"/>
      <c r="D11" s="756"/>
      <c r="E11" s="756"/>
      <c r="F11" s="756"/>
      <c r="G11" s="756"/>
      <c r="H11" s="756"/>
      <c r="I11" s="757"/>
      <c r="K11" s="732" t="s">
        <v>845</v>
      </c>
      <c r="L11" s="744"/>
      <c r="M11" s="744"/>
      <c r="N11" s="744"/>
      <c r="O11" s="744"/>
      <c r="P11" s="744"/>
      <c r="Q11" s="745"/>
    </row>
    <row r="12" spans="1:18" s="575" customFormat="1" ht="24" customHeight="1" x14ac:dyDescent="0.3">
      <c r="A12" s="567" t="s">
        <v>2</v>
      </c>
      <c r="B12" s="207" t="s">
        <v>92</v>
      </c>
      <c r="C12" s="567" t="s">
        <v>112</v>
      </c>
      <c r="D12" s="567" t="s">
        <v>279</v>
      </c>
      <c r="E12" s="567" t="s">
        <v>278</v>
      </c>
      <c r="F12" s="567" t="s">
        <v>274</v>
      </c>
      <c r="G12" s="567" t="s">
        <v>275</v>
      </c>
      <c r="H12" s="567" t="s">
        <v>276</v>
      </c>
      <c r="I12" s="567" t="s">
        <v>277</v>
      </c>
      <c r="J12" s="587"/>
      <c r="K12" s="567" t="s">
        <v>846</v>
      </c>
      <c r="L12" s="567" t="s">
        <v>847</v>
      </c>
      <c r="M12" s="567" t="s">
        <v>854</v>
      </c>
      <c r="N12" s="567" t="s">
        <v>850</v>
      </c>
      <c r="O12" s="567" t="s">
        <v>851</v>
      </c>
      <c r="P12" s="567" t="s">
        <v>852</v>
      </c>
      <c r="Q12" s="567" t="s">
        <v>853</v>
      </c>
    </row>
    <row r="13" spans="1:18" s="79" customFormat="1" ht="31.9" customHeight="1" x14ac:dyDescent="0.3">
      <c r="A13" s="289" t="s">
        <v>599</v>
      </c>
      <c r="B13" s="391"/>
      <c r="C13" s="391"/>
      <c r="D13" s="391"/>
      <c r="E13" s="391"/>
      <c r="F13" s="391"/>
      <c r="G13" s="391"/>
      <c r="H13" s="391"/>
      <c r="I13" s="391"/>
      <c r="J13" s="361"/>
      <c r="K13" s="287">
        <f>IFERROR(IF(AND(ROUND(SUM(B13:B13),0)=0,ROUND(SUM(C13:C13),0)&gt;ROUND(SUM(B13:B13),0)),"INF",(ROUND(SUM(C13:C13),0)-ROUND(SUM(B13:B13),0))/ROUND(SUM(B13:B13),0)),0)</f>
        <v>0</v>
      </c>
      <c r="L13" s="287">
        <f t="shared" ref="L13:Q15" si="2">IFERROR(IF(AND(ROUND(SUM(C13),0)=0,ROUND(SUM(D13:D13),0)&gt;ROUND(SUM(C13),0)),"INF",(ROUND(SUM(D13:D13),0)-ROUND(SUM(C13),0))/ROUND(SUM(C13),0)),0)</f>
        <v>0</v>
      </c>
      <c r="M13" s="287">
        <f t="shared" si="2"/>
        <v>0</v>
      </c>
      <c r="N13" s="287">
        <f t="shared" si="2"/>
        <v>0</v>
      </c>
      <c r="O13" s="287">
        <f t="shared" si="2"/>
        <v>0</v>
      </c>
      <c r="P13" s="287">
        <f t="shared" si="2"/>
        <v>0</v>
      </c>
      <c r="Q13" s="288">
        <f t="shared" si="2"/>
        <v>0</v>
      </c>
      <c r="R13" s="123">
        <f>I13</f>
        <v>0</v>
      </c>
    </row>
    <row r="14" spans="1:18" s="79" customFormat="1" ht="15" x14ac:dyDescent="0.3">
      <c r="A14" s="341" t="s">
        <v>809</v>
      </c>
      <c r="B14" s="391"/>
      <c r="C14" s="391"/>
      <c r="D14" s="499"/>
      <c r="E14" s="499"/>
      <c r="F14" s="499"/>
      <c r="G14" s="499"/>
      <c r="H14" s="499"/>
      <c r="I14" s="499"/>
      <c r="J14" s="361"/>
      <c r="K14" s="287">
        <f>IFERROR(IF(AND(ROUND(SUM(B14:B14),0)=0,ROUND(SUM(C14:C14),0)&gt;ROUND(SUM(B14:B14),0)),"INF",(ROUND(SUM(C14:C14),0)-ROUND(SUM(B14:B14),0))/ROUND(SUM(B14:B14),0)),0)</f>
        <v>0</v>
      </c>
      <c r="L14" s="287">
        <f t="shared" si="2"/>
        <v>0</v>
      </c>
      <c r="M14" s="287">
        <f t="shared" si="2"/>
        <v>0</v>
      </c>
      <c r="N14" s="287">
        <f t="shared" si="2"/>
        <v>0</v>
      </c>
      <c r="O14" s="287">
        <f t="shared" si="2"/>
        <v>0</v>
      </c>
      <c r="P14" s="287">
        <f t="shared" si="2"/>
        <v>0</v>
      </c>
      <c r="Q14" s="288">
        <f t="shared" si="2"/>
        <v>0</v>
      </c>
      <c r="R14" s="123">
        <f>I14</f>
        <v>0</v>
      </c>
    </row>
    <row r="15" spans="1:18" s="79" customFormat="1" ht="15" x14ac:dyDescent="0.3">
      <c r="A15" s="289" t="s">
        <v>732</v>
      </c>
      <c r="B15" s="77">
        <f t="shared" ref="B15:I15" si="3">B14*B13</f>
        <v>0</v>
      </c>
      <c r="C15" s="77">
        <f t="shared" si="3"/>
        <v>0</v>
      </c>
      <c r="D15" s="77">
        <f t="shared" si="3"/>
        <v>0</v>
      </c>
      <c r="E15" s="77">
        <f t="shared" si="3"/>
        <v>0</v>
      </c>
      <c r="F15" s="77">
        <f t="shared" si="3"/>
        <v>0</v>
      </c>
      <c r="G15" s="77">
        <f t="shared" si="3"/>
        <v>0</v>
      </c>
      <c r="H15" s="77">
        <f t="shared" si="3"/>
        <v>0</v>
      </c>
      <c r="I15" s="77">
        <f t="shared" si="3"/>
        <v>0</v>
      </c>
      <c r="J15" s="361"/>
      <c r="K15" s="303">
        <f>IFERROR(IF(AND(ROUND(SUM(B15:B15),0)=0,ROUND(SUM(C15:C15),0)&gt;ROUND(SUM(B15:B15),0)),"INF",(ROUND(SUM(C15:C15),0)-ROUND(SUM(B15:B15),0))/ROUND(SUM(B15:B15),0)),0)</f>
        <v>0</v>
      </c>
      <c r="L15" s="303">
        <f t="shared" si="2"/>
        <v>0</v>
      </c>
      <c r="M15" s="303">
        <f t="shared" si="2"/>
        <v>0</v>
      </c>
      <c r="N15" s="303">
        <f t="shared" si="2"/>
        <v>0</v>
      </c>
      <c r="O15" s="303">
        <f t="shared" si="2"/>
        <v>0</v>
      </c>
      <c r="P15" s="303">
        <f t="shared" si="2"/>
        <v>0</v>
      </c>
      <c r="Q15" s="291">
        <f t="shared" si="2"/>
        <v>0</v>
      </c>
      <c r="R15" s="123">
        <f>I15</f>
        <v>0</v>
      </c>
    </row>
    <row r="16" spans="1:18" x14ac:dyDescent="0.3">
      <c r="D16" s="6"/>
      <c r="K16" s="10"/>
    </row>
    <row r="17" spans="1:18" s="11" customFormat="1" x14ac:dyDescent="0.3">
      <c r="A17" s="755" t="s">
        <v>53</v>
      </c>
      <c r="B17" s="756"/>
      <c r="C17" s="756"/>
      <c r="D17" s="756"/>
      <c r="E17" s="756"/>
      <c r="F17" s="756"/>
      <c r="G17" s="756"/>
      <c r="H17" s="756"/>
      <c r="I17" s="757"/>
      <c r="K17" s="732" t="s">
        <v>845</v>
      </c>
      <c r="L17" s="744"/>
      <c r="M17" s="744"/>
      <c r="N17" s="744"/>
      <c r="O17" s="744"/>
      <c r="P17" s="744"/>
      <c r="Q17" s="745"/>
    </row>
    <row r="18" spans="1:18" s="575" customFormat="1" ht="24" customHeight="1" x14ac:dyDescent="0.3">
      <c r="A18" s="567" t="s">
        <v>2</v>
      </c>
      <c r="B18" s="207" t="s">
        <v>92</v>
      </c>
      <c r="C18" s="567" t="s">
        <v>112</v>
      </c>
      <c r="D18" s="567" t="s">
        <v>279</v>
      </c>
      <c r="E18" s="567" t="s">
        <v>278</v>
      </c>
      <c r="F18" s="567" t="s">
        <v>274</v>
      </c>
      <c r="G18" s="567" t="s">
        <v>275</v>
      </c>
      <c r="H18" s="567" t="s">
        <v>276</v>
      </c>
      <c r="I18" s="567" t="s">
        <v>277</v>
      </c>
      <c r="J18" s="587"/>
      <c r="K18" s="567" t="s">
        <v>846</v>
      </c>
      <c r="L18" s="567" t="s">
        <v>847</v>
      </c>
      <c r="M18" s="567" t="s">
        <v>854</v>
      </c>
      <c r="N18" s="567" t="s">
        <v>850</v>
      </c>
      <c r="O18" s="567" t="s">
        <v>851</v>
      </c>
      <c r="P18" s="567" t="s">
        <v>852</v>
      </c>
      <c r="Q18" s="567" t="s">
        <v>853</v>
      </c>
    </row>
    <row r="19" spans="1:18" s="79" customFormat="1" ht="31.9" customHeight="1" x14ac:dyDescent="0.3">
      <c r="A19" s="289" t="s">
        <v>599</v>
      </c>
      <c r="B19" s="77">
        <f t="shared" ref="B19:I19" si="4">SUM(B7,B13)</f>
        <v>0</v>
      </c>
      <c r="C19" s="77">
        <f t="shared" si="4"/>
        <v>0</v>
      </c>
      <c r="D19" s="77">
        <f t="shared" si="4"/>
        <v>0</v>
      </c>
      <c r="E19" s="77">
        <f t="shared" si="4"/>
        <v>0</v>
      </c>
      <c r="F19" s="77">
        <f t="shared" si="4"/>
        <v>0</v>
      </c>
      <c r="G19" s="77">
        <f t="shared" si="4"/>
        <v>0</v>
      </c>
      <c r="H19" s="77">
        <f t="shared" si="4"/>
        <v>0</v>
      </c>
      <c r="I19" s="77">
        <f t="shared" si="4"/>
        <v>0</v>
      </c>
      <c r="J19" s="361"/>
      <c r="K19" s="287">
        <f>IFERROR(IF(AND(ROUND(SUM(B19:B19),0)=0,ROUND(SUM(C19:C19),0)&gt;ROUND(SUM(B19:B19),0)),"INF",(ROUND(SUM(C19:C19),0)-ROUND(SUM(B19:B19),0))/ROUND(SUM(B19:B19),0)),0)</f>
        <v>0</v>
      </c>
      <c r="L19" s="287">
        <f t="shared" ref="L19:Q21" si="5">IFERROR(IF(AND(ROUND(SUM(C19),0)=0,ROUND(SUM(D19:D19),0)&gt;ROUND(SUM(C19),0)),"INF",(ROUND(SUM(D19:D19),0)-ROUND(SUM(C19),0))/ROUND(SUM(C19),0)),0)</f>
        <v>0</v>
      </c>
      <c r="M19" s="287">
        <f t="shared" si="5"/>
        <v>0</v>
      </c>
      <c r="N19" s="287">
        <f t="shared" si="5"/>
        <v>0</v>
      </c>
      <c r="O19" s="287">
        <f t="shared" si="5"/>
        <v>0</v>
      </c>
      <c r="P19" s="287">
        <f t="shared" si="5"/>
        <v>0</v>
      </c>
      <c r="Q19" s="288">
        <f t="shared" si="5"/>
        <v>0</v>
      </c>
      <c r="R19" s="123">
        <f>I19</f>
        <v>0</v>
      </c>
    </row>
    <row r="20" spans="1:18" s="79" customFormat="1" ht="15" x14ac:dyDescent="0.3">
      <c r="A20" s="341" t="s">
        <v>809</v>
      </c>
      <c r="B20" s="77">
        <f t="shared" ref="B20:I20" si="6">IFERROR(B21/B19,0)</f>
        <v>0</v>
      </c>
      <c r="C20" s="77">
        <f t="shared" si="6"/>
        <v>0</v>
      </c>
      <c r="D20" s="77">
        <f t="shared" si="6"/>
        <v>0</v>
      </c>
      <c r="E20" s="77">
        <f t="shared" si="6"/>
        <v>0</v>
      </c>
      <c r="F20" s="77">
        <f t="shared" si="6"/>
        <v>0</v>
      </c>
      <c r="G20" s="77">
        <f t="shared" si="6"/>
        <v>0</v>
      </c>
      <c r="H20" s="77">
        <f t="shared" si="6"/>
        <v>0</v>
      </c>
      <c r="I20" s="77">
        <f t="shared" si="6"/>
        <v>0</v>
      </c>
      <c r="J20" s="361"/>
      <c r="K20" s="287">
        <f>IFERROR(IF(AND(ROUND(SUM(B20:B20),0)=0,ROUND(SUM(C20:C20),0)&gt;ROUND(SUM(B20:B20),0)),"INF",(ROUND(SUM(C20:C20),0)-ROUND(SUM(B20:B20),0))/ROUND(SUM(B20:B20),0)),0)</f>
        <v>0</v>
      </c>
      <c r="L20" s="287">
        <f t="shared" si="5"/>
        <v>0</v>
      </c>
      <c r="M20" s="287">
        <f t="shared" si="5"/>
        <v>0</v>
      </c>
      <c r="N20" s="287">
        <f t="shared" si="5"/>
        <v>0</v>
      </c>
      <c r="O20" s="287">
        <f t="shared" si="5"/>
        <v>0</v>
      </c>
      <c r="P20" s="287">
        <f t="shared" si="5"/>
        <v>0</v>
      </c>
      <c r="Q20" s="288">
        <f t="shared" si="5"/>
        <v>0</v>
      </c>
      <c r="R20" s="123">
        <f>I20</f>
        <v>0</v>
      </c>
    </row>
    <row r="21" spans="1:18" s="79" customFormat="1" ht="15" x14ac:dyDescent="0.3">
      <c r="A21" s="289" t="s">
        <v>732</v>
      </c>
      <c r="B21" s="77">
        <f t="shared" ref="B21:I21" si="7">SUM(B9,B15)</f>
        <v>0</v>
      </c>
      <c r="C21" s="77">
        <f t="shared" si="7"/>
        <v>0</v>
      </c>
      <c r="D21" s="77">
        <f t="shared" si="7"/>
        <v>0</v>
      </c>
      <c r="E21" s="77">
        <f t="shared" si="7"/>
        <v>0</v>
      </c>
      <c r="F21" s="77">
        <f t="shared" si="7"/>
        <v>0</v>
      </c>
      <c r="G21" s="77">
        <f t="shared" si="7"/>
        <v>0</v>
      </c>
      <c r="H21" s="77">
        <f t="shared" si="7"/>
        <v>0</v>
      </c>
      <c r="I21" s="77">
        <f t="shared" si="7"/>
        <v>0</v>
      </c>
      <c r="K21" s="303">
        <f>IFERROR(IF(AND(ROUND(SUM(B21:B21),0)=0,ROUND(SUM(C21:C21),0)&gt;ROUND(SUM(B21:B21),0)),"INF",(ROUND(SUM(C21:C21),0)-ROUND(SUM(B21:B21),0))/ROUND(SUM(B21:B21),0)),0)</f>
        <v>0</v>
      </c>
      <c r="L21" s="303">
        <f t="shared" si="5"/>
        <v>0</v>
      </c>
      <c r="M21" s="303">
        <f t="shared" si="5"/>
        <v>0</v>
      </c>
      <c r="N21" s="303">
        <f t="shared" si="5"/>
        <v>0</v>
      </c>
      <c r="O21" s="303">
        <f t="shared" si="5"/>
        <v>0</v>
      </c>
      <c r="P21" s="303">
        <f t="shared" si="5"/>
        <v>0</v>
      </c>
      <c r="Q21" s="291">
        <f t="shared" si="5"/>
        <v>0</v>
      </c>
      <c r="R21" s="123">
        <f>I21</f>
        <v>0</v>
      </c>
    </row>
    <row r="23" spans="1:18" x14ac:dyDescent="0.3">
      <c r="A23" s="733" t="str">
        <f>IF(ABS(B21-SUM('TAB3'!E18:G18))&gt;100,'TAB C'!B24,"")</f>
        <v/>
      </c>
      <c r="B23" s="733"/>
      <c r="C23" s="733"/>
      <c r="D23" s="733"/>
      <c r="E23" s="733"/>
      <c r="F23" s="733"/>
      <c r="G23" s="733"/>
      <c r="H23" s="733"/>
      <c r="I23" s="733"/>
      <c r="J23" s="733"/>
      <c r="K23" s="733"/>
      <c r="L23" s="733"/>
      <c r="M23" s="733"/>
    </row>
    <row r="25" spans="1:18" ht="14.25" thickBot="1" x14ac:dyDescent="0.35">
      <c r="A25" s="758" t="s">
        <v>342</v>
      </c>
      <c r="B25" s="758"/>
      <c r="C25" s="758"/>
      <c r="D25" s="758"/>
      <c r="E25" s="758"/>
      <c r="F25" s="758"/>
      <c r="G25" s="758"/>
      <c r="H25" s="758"/>
      <c r="I25" s="758"/>
      <c r="J25" s="758"/>
      <c r="K25" s="758"/>
      <c r="L25" s="758"/>
      <c r="M25" s="758"/>
      <c r="N25" s="758"/>
      <c r="O25" s="758"/>
      <c r="P25" s="758"/>
      <c r="Q25" s="758"/>
    </row>
    <row r="26" spans="1:18" ht="12.6" customHeight="1" thickBot="1" x14ac:dyDescent="0.35">
      <c r="A26" s="124" t="s">
        <v>525</v>
      </c>
      <c r="B26" s="749" t="s">
        <v>501</v>
      </c>
      <c r="C26" s="750"/>
      <c r="D26" s="750"/>
      <c r="E26" s="750"/>
      <c r="F26" s="750"/>
      <c r="G26" s="750"/>
      <c r="H26" s="750"/>
      <c r="I26" s="750"/>
      <c r="J26" s="750"/>
      <c r="K26" s="750"/>
      <c r="L26" s="750"/>
      <c r="M26" s="750"/>
      <c r="N26" s="750"/>
      <c r="O26" s="750"/>
      <c r="P26" s="750"/>
      <c r="Q26" s="750"/>
    </row>
    <row r="27" spans="1:18" ht="214.9" customHeight="1" thickBot="1" x14ac:dyDescent="0.35">
      <c r="A27" s="125">
        <v>2019</v>
      </c>
      <c r="B27" s="747"/>
      <c r="C27" s="748"/>
      <c r="D27" s="748"/>
      <c r="E27" s="748"/>
      <c r="F27" s="748"/>
      <c r="G27" s="748"/>
      <c r="H27" s="748"/>
      <c r="I27" s="748"/>
      <c r="J27" s="748"/>
      <c r="K27" s="748"/>
      <c r="L27" s="748"/>
      <c r="M27" s="748"/>
      <c r="N27" s="748"/>
      <c r="O27" s="748"/>
      <c r="P27" s="748"/>
      <c r="Q27" s="748"/>
    </row>
    <row r="28" spans="1:18" ht="214.9" customHeight="1" thickBot="1" x14ac:dyDescent="0.35">
      <c r="A28" s="126">
        <v>2020</v>
      </c>
      <c r="B28" s="747"/>
      <c r="C28" s="748"/>
      <c r="D28" s="748"/>
      <c r="E28" s="748"/>
      <c r="F28" s="748"/>
      <c r="G28" s="748"/>
      <c r="H28" s="748"/>
      <c r="I28" s="748"/>
      <c r="J28" s="748"/>
      <c r="K28" s="748"/>
      <c r="L28" s="748"/>
      <c r="M28" s="748"/>
      <c r="N28" s="748"/>
      <c r="O28" s="748"/>
      <c r="P28" s="748"/>
      <c r="Q28" s="748"/>
    </row>
    <row r="29" spans="1:18" ht="214.9" customHeight="1" thickBot="1" x14ac:dyDescent="0.35">
      <c r="A29" s="126">
        <v>2021</v>
      </c>
      <c r="B29" s="747"/>
      <c r="C29" s="748"/>
      <c r="D29" s="748"/>
      <c r="E29" s="748"/>
      <c r="F29" s="748"/>
      <c r="G29" s="748"/>
      <c r="H29" s="748"/>
      <c r="I29" s="748"/>
      <c r="J29" s="748"/>
      <c r="K29" s="748"/>
      <c r="L29" s="748"/>
      <c r="M29" s="748"/>
      <c r="N29" s="748"/>
      <c r="O29" s="748"/>
      <c r="P29" s="748"/>
      <c r="Q29" s="748"/>
    </row>
    <row r="30" spans="1:18" ht="214.9" customHeight="1" thickBot="1" x14ac:dyDescent="0.35">
      <c r="A30" s="126">
        <v>2022</v>
      </c>
      <c r="B30" s="747"/>
      <c r="C30" s="748"/>
      <c r="D30" s="748"/>
      <c r="E30" s="748"/>
      <c r="F30" s="748"/>
      <c r="G30" s="748"/>
      <c r="H30" s="748"/>
      <c r="I30" s="748"/>
      <c r="J30" s="748"/>
      <c r="K30" s="748"/>
      <c r="L30" s="748"/>
      <c r="M30" s="748"/>
      <c r="N30" s="748"/>
      <c r="O30" s="748"/>
      <c r="P30" s="748"/>
      <c r="Q30" s="748"/>
    </row>
    <row r="31" spans="1:18" ht="214.9" customHeight="1" thickBot="1" x14ac:dyDescent="0.35">
      <c r="A31" s="126">
        <v>2023</v>
      </c>
      <c r="B31" s="747"/>
      <c r="C31" s="748"/>
      <c r="D31" s="748"/>
      <c r="E31" s="748"/>
      <c r="F31" s="748"/>
      <c r="G31" s="748"/>
      <c r="H31" s="748"/>
      <c r="I31" s="748"/>
      <c r="J31" s="748"/>
      <c r="K31" s="748"/>
      <c r="L31" s="748"/>
      <c r="M31" s="748"/>
      <c r="N31" s="748"/>
      <c r="O31" s="748"/>
      <c r="P31" s="748"/>
      <c r="Q31" s="748"/>
    </row>
  </sheetData>
  <mergeCells count="15">
    <mergeCell ref="B30:Q30"/>
    <mergeCell ref="B31:Q31"/>
    <mergeCell ref="A5:I5"/>
    <mergeCell ref="K5:Q5"/>
    <mergeCell ref="A11:I11"/>
    <mergeCell ref="K11:Q11"/>
    <mergeCell ref="A17:I17"/>
    <mergeCell ref="K17:Q17"/>
    <mergeCell ref="A25:Q25"/>
    <mergeCell ref="B26:Q26"/>
    <mergeCell ref="A3:Q3"/>
    <mergeCell ref="A23:M23"/>
    <mergeCell ref="B27:Q27"/>
    <mergeCell ref="B28:Q28"/>
    <mergeCell ref="B29:Q29"/>
  </mergeCells>
  <conditionalFormatting sqref="B7:C7">
    <cfRule type="containsText" dxfId="1532" priority="269" operator="containsText" text="ntitulé">
      <formula>NOT(ISERROR(SEARCH("ntitulé",B7)))</formula>
    </cfRule>
    <cfRule type="containsBlanks" dxfId="1531" priority="270">
      <formula>LEN(TRIM(B7))=0</formula>
    </cfRule>
  </conditionalFormatting>
  <conditionalFormatting sqref="B7:C7">
    <cfRule type="containsText" dxfId="1530" priority="268" operator="containsText" text="libre">
      <formula>NOT(ISERROR(SEARCH("libre",B7)))</formula>
    </cfRule>
  </conditionalFormatting>
  <conditionalFormatting sqref="D7">
    <cfRule type="containsText" dxfId="1529" priority="266" operator="containsText" text="ntitulé">
      <formula>NOT(ISERROR(SEARCH("ntitulé",D7)))</formula>
    </cfRule>
    <cfRule type="containsBlanks" dxfId="1528" priority="267">
      <formula>LEN(TRIM(D7))=0</formula>
    </cfRule>
  </conditionalFormatting>
  <conditionalFormatting sqref="D7">
    <cfRule type="containsText" dxfId="1527" priority="265" operator="containsText" text="libre">
      <formula>NOT(ISERROR(SEARCH("libre",D7)))</formula>
    </cfRule>
  </conditionalFormatting>
  <conditionalFormatting sqref="E7">
    <cfRule type="containsText" dxfId="1526" priority="263" operator="containsText" text="ntitulé">
      <formula>NOT(ISERROR(SEARCH("ntitulé",E7)))</formula>
    </cfRule>
    <cfRule type="containsBlanks" dxfId="1525" priority="264">
      <formula>LEN(TRIM(E7))=0</formula>
    </cfRule>
  </conditionalFormatting>
  <conditionalFormatting sqref="E7">
    <cfRule type="containsText" dxfId="1524" priority="262" operator="containsText" text="libre">
      <formula>NOT(ISERROR(SEARCH("libre",E7)))</formula>
    </cfRule>
  </conditionalFormatting>
  <conditionalFormatting sqref="F7">
    <cfRule type="containsText" dxfId="1523" priority="260" operator="containsText" text="ntitulé">
      <formula>NOT(ISERROR(SEARCH("ntitulé",F7)))</formula>
    </cfRule>
    <cfRule type="containsBlanks" dxfId="1522" priority="261">
      <formula>LEN(TRIM(F7))=0</formula>
    </cfRule>
  </conditionalFormatting>
  <conditionalFormatting sqref="F7">
    <cfRule type="containsText" dxfId="1521" priority="259" operator="containsText" text="libre">
      <formula>NOT(ISERROR(SEARCH("libre",F7)))</formula>
    </cfRule>
  </conditionalFormatting>
  <conditionalFormatting sqref="G7">
    <cfRule type="containsText" dxfId="1520" priority="257" operator="containsText" text="ntitulé">
      <formula>NOT(ISERROR(SEARCH("ntitulé",G7)))</formula>
    </cfRule>
    <cfRule type="containsBlanks" dxfId="1519" priority="258">
      <formula>LEN(TRIM(G7))=0</formula>
    </cfRule>
  </conditionalFormatting>
  <conditionalFormatting sqref="G7">
    <cfRule type="containsText" dxfId="1518" priority="256" operator="containsText" text="libre">
      <formula>NOT(ISERROR(SEARCH("libre",G7)))</formula>
    </cfRule>
  </conditionalFormatting>
  <conditionalFormatting sqref="H7">
    <cfRule type="containsText" dxfId="1517" priority="254" operator="containsText" text="ntitulé">
      <formula>NOT(ISERROR(SEARCH("ntitulé",H7)))</formula>
    </cfRule>
    <cfRule type="containsBlanks" dxfId="1516" priority="255">
      <formula>LEN(TRIM(H7))=0</formula>
    </cfRule>
  </conditionalFormatting>
  <conditionalFormatting sqref="H7">
    <cfRule type="containsText" dxfId="1515" priority="253" operator="containsText" text="libre">
      <formula>NOT(ISERROR(SEARCH("libre",H7)))</formula>
    </cfRule>
  </conditionalFormatting>
  <conditionalFormatting sqref="B27:Q27">
    <cfRule type="containsBlanks" dxfId="1514" priority="294">
      <formula>LEN(TRIM(B27))=0</formula>
    </cfRule>
  </conditionalFormatting>
  <conditionalFormatting sqref="B28:Q31">
    <cfRule type="containsBlanks" dxfId="1513" priority="292">
      <formula>LEN(TRIM(B28))=0</formula>
    </cfRule>
  </conditionalFormatting>
  <conditionalFormatting sqref="D8">
    <cfRule type="containsText" dxfId="1512" priority="152" operator="containsText" text="ntitulé">
      <formula>NOT(ISERROR(SEARCH("ntitulé",D8)))</formula>
    </cfRule>
    <cfRule type="containsBlanks" dxfId="1511" priority="153">
      <formula>LEN(TRIM(D8))=0</formula>
    </cfRule>
  </conditionalFormatting>
  <conditionalFormatting sqref="D8">
    <cfRule type="containsText" dxfId="1510" priority="151" operator="containsText" text="libre">
      <formula>NOT(ISERROR(SEARCH("libre",D8)))</formula>
    </cfRule>
  </conditionalFormatting>
  <conditionalFormatting sqref="E8">
    <cfRule type="containsText" dxfId="1509" priority="149" operator="containsText" text="ntitulé">
      <formula>NOT(ISERROR(SEARCH("ntitulé",E8)))</formula>
    </cfRule>
    <cfRule type="containsBlanks" dxfId="1508" priority="150">
      <formula>LEN(TRIM(E8))=0</formula>
    </cfRule>
  </conditionalFormatting>
  <conditionalFormatting sqref="E8">
    <cfRule type="containsText" dxfId="1507" priority="148" operator="containsText" text="libre">
      <formula>NOT(ISERROR(SEARCH("libre",E8)))</formula>
    </cfRule>
  </conditionalFormatting>
  <conditionalFormatting sqref="F8">
    <cfRule type="containsText" dxfId="1506" priority="146" operator="containsText" text="ntitulé">
      <formula>NOT(ISERROR(SEARCH("ntitulé",F8)))</formula>
    </cfRule>
    <cfRule type="containsBlanks" dxfId="1505" priority="147">
      <formula>LEN(TRIM(F8))=0</formula>
    </cfRule>
  </conditionalFormatting>
  <conditionalFormatting sqref="F8">
    <cfRule type="containsText" dxfId="1504" priority="145" operator="containsText" text="libre">
      <formula>NOT(ISERROR(SEARCH("libre",F8)))</formula>
    </cfRule>
  </conditionalFormatting>
  <conditionalFormatting sqref="G8">
    <cfRule type="containsText" dxfId="1503" priority="143" operator="containsText" text="ntitulé">
      <formula>NOT(ISERROR(SEARCH("ntitulé",G8)))</formula>
    </cfRule>
    <cfRule type="containsBlanks" dxfId="1502" priority="144">
      <formula>LEN(TRIM(G8))=0</formula>
    </cfRule>
  </conditionalFormatting>
  <conditionalFormatting sqref="G8">
    <cfRule type="containsText" dxfId="1501" priority="142" operator="containsText" text="libre">
      <formula>NOT(ISERROR(SEARCH("libre",G8)))</formula>
    </cfRule>
  </conditionalFormatting>
  <conditionalFormatting sqref="H8">
    <cfRule type="containsText" dxfId="1500" priority="140" operator="containsText" text="ntitulé">
      <formula>NOT(ISERROR(SEARCH("ntitulé",H8)))</formula>
    </cfRule>
    <cfRule type="containsBlanks" dxfId="1499" priority="141">
      <formula>LEN(TRIM(H8))=0</formula>
    </cfRule>
  </conditionalFormatting>
  <conditionalFormatting sqref="H8">
    <cfRule type="containsText" dxfId="1498" priority="139" operator="containsText" text="libre">
      <formula>NOT(ISERROR(SEARCH("libre",H8)))</formula>
    </cfRule>
  </conditionalFormatting>
  <conditionalFormatting sqref="I8">
    <cfRule type="containsText" dxfId="1497" priority="137" operator="containsText" text="ntitulé">
      <formula>NOT(ISERROR(SEARCH("ntitulé",I8)))</formula>
    </cfRule>
    <cfRule type="containsBlanks" dxfId="1496" priority="138">
      <formula>LEN(TRIM(I8))=0</formula>
    </cfRule>
  </conditionalFormatting>
  <conditionalFormatting sqref="I8">
    <cfRule type="containsText" dxfId="1495" priority="136" operator="containsText" text="libre">
      <formula>NOT(ISERROR(SEARCH("libre",I8)))</formula>
    </cfRule>
  </conditionalFormatting>
  <conditionalFormatting sqref="I7">
    <cfRule type="containsText" dxfId="1494" priority="251" operator="containsText" text="ntitulé">
      <formula>NOT(ISERROR(SEARCH("ntitulé",I7)))</formula>
    </cfRule>
    <cfRule type="containsBlanks" dxfId="1493" priority="252">
      <formula>LEN(TRIM(I7))=0</formula>
    </cfRule>
  </conditionalFormatting>
  <conditionalFormatting sqref="I7">
    <cfRule type="containsText" dxfId="1492" priority="250" operator="containsText" text="libre">
      <formula>NOT(ISERROR(SEARCH("libre",I7)))</formula>
    </cfRule>
  </conditionalFormatting>
  <conditionalFormatting sqref="G14">
    <cfRule type="containsText" dxfId="1491" priority="98" operator="containsText" text="ntitulé">
      <formula>NOT(ISERROR(SEARCH("ntitulé",G14)))</formula>
    </cfRule>
    <cfRule type="containsBlanks" dxfId="1490" priority="99">
      <formula>LEN(TRIM(G14))=0</formula>
    </cfRule>
  </conditionalFormatting>
  <conditionalFormatting sqref="G14">
    <cfRule type="containsText" dxfId="1489" priority="97" operator="containsText" text="libre">
      <formula>NOT(ISERROR(SEARCH("libre",G14)))</formula>
    </cfRule>
  </conditionalFormatting>
  <conditionalFormatting sqref="H14">
    <cfRule type="containsText" dxfId="1488" priority="95" operator="containsText" text="ntitulé">
      <formula>NOT(ISERROR(SEARCH("ntitulé",H14)))</formula>
    </cfRule>
    <cfRule type="containsBlanks" dxfId="1487" priority="96">
      <formula>LEN(TRIM(H14))=0</formula>
    </cfRule>
  </conditionalFormatting>
  <conditionalFormatting sqref="H14">
    <cfRule type="containsText" dxfId="1486" priority="94" operator="containsText" text="libre">
      <formula>NOT(ISERROR(SEARCH("libre",H14)))</formula>
    </cfRule>
  </conditionalFormatting>
  <conditionalFormatting sqref="I14">
    <cfRule type="containsText" dxfId="1485" priority="92" operator="containsText" text="ntitulé">
      <formula>NOT(ISERROR(SEARCH("ntitulé",I14)))</formula>
    </cfRule>
    <cfRule type="containsBlanks" dxfId="1484" priority="93">
      <formula>LEN(TRIM(I14))=0</formula>
    </cfRule>
  </conditionalFormatting>
  <conditionalFormatting sqref="I14">
    <cfRule type="containsText" dxfId="1483" priority="91" operator="containsText" text="libre">
      <formula>NOT(ISERROR(SEARCH("libre",I14)))</formula>
    </cfRule>
  </conditionalFormatting>
  <conditionalFormatting sqref="B14">
    <cfRule type="containsText" dxfId="1482" priority="89" operator="containsText" text="ntitulé">
      <formula>NOT(ISERROR(SEARCH("ntitulé",B14)))</formula>
    </cfRule>
    <cfRule type="containsBlanks" dxfId="1481" priority="90">
      <formula>LEN(TRIM(B14))=0</formula>
    </cfRule>
  </conditionalFormatting>
  <conditionalFormatting sqref="B14">
    <cfRule type="containsText" dxfId="1480" priority="88" operator="containsText" text="libre">
      <formula>NOT(ISERROR(SEARCH("libre",B14)))</formula>
    </cfRule>
  </conditionalFormatting>
  <conditionalFormatting sqref="C14">
    <cfRule type="containsText" dxfId="1479" priority="86" operator="containsText" text="ntitulé">
      <formula>NOT(ISERROR(SEARCH("ntitulé",C14)))</formula>
    </cfRule>
    <cfRule type="containsBlanks" dxfId="1478" priority="87">
      <formula>LEN(TRIM(C14))=0</formula>
    </cfRule>
  </conditionalFormatting>
  <conditionalFormatting sqref="C14">
    <cfRule type="containsText" dxfId="1477" priority="85" operator="containsText" text="libre">
      <formula>NOT(ISERROR(SEARCH("libre",C14)))</formula>
    </cfRule>
  </conditionalFormatting>
  <conditionalFormatting sqref="F13">
    <cfRule type="containsText" dxfId="1476" priority="119" operator="containsText" text="ntitulé">
      <formula>NOT(ISERROR(SEARCH("ntitulé",F13)))</formula>
    </cfRule>
    <cfRule type="containsBlanks" dxfId="1475" priority="120">
      <formula>LEN(TRIM(F13))=0</formula>
    </cfRule>
  </conditionalFormatting>
  <conditionalFormatting sqref="F13">
    <cfRule type="containsText" dxfId="1474" priority="118" operator="containsText" text="libre">
      <formula>NOT(ISERROR(SEARCH("libre",F13)))</formula>
    </cfRule>
  </conditionalFormatting>
  <conditionalFormatting sqref="G13">
    <cfRule type="containsText" dxfId="1473" priority="116" operator="containsText" text="ntitulé">
      <formula>NOT(ISERROR(SEARCH("ntitulé",G13)))</formula>
    </cfRule>
    <cfRule type="containsBlanks" dxfId="1472" priority="117">
      <formula>LEN(TRIM(G13))=0</formula>
    </cfRule>
  </conditionalFormatting>
  <conditionalFormatting sqref="G13">
    <cfRule type="containsText" dxfId="1471" priority="115" operator="containsText" text="libre">
      <formula>NOT(ISERROR(SEARCH("libre",G13)))</formula>
    </cfRule>
  </conditionalFormatting>
  <conditionalFormatting sqref="H13">
    <cfRule type="containsText" dxfId="1470" priority="113" operator="containsText" text="ntitulé">
      <formula>NOT(ISERROR(SEARCH("ntitulé",H13)))</formula>
    </cfRule>
    <cfRule type="containsBlanks" dxfId="1469" priority="114">
      <formula>LEN(TRIM(H13))=0</formula>
    </cfRule>
  </conditionalFormatting>
  <conditionalFormatting sqref="H13">
    <cfRule type="containsText" dxfId="1468" priority="112" operator="containsText" text="libre">
      <formula>NOT(ISERROR(SEARCH("libre",H13)))</formula>
    </cfRule>
  </conditionalFormatting>
  <conditionalFormatting sqref="I13">
    <cfRule type="containsText" dxfId="1467" priority="110" operator="containsText" text="ntitulé">
      <formula>NOT(ISERROR(SEARCH("ntitulé",I13)))</formula>
    </cfRule>
    <cfRule type="containsBlanks" dxfId="1466" priority="111">
      <formula>LEN(TRIM(I13))=0</formula>
    </cfRule>
  </conditionalFormatting>
  <conditionalFormatting sqref="I13">
    <cfRule type="containsText" dxfId="1465" priority="109" operator="containsText" text="libre">
      <formula>NOT(ISERROR(SEARCH("libre",I13)))</formula>
    </cfRule>
  </conditionalFormatting>
  <conditionalFormatting sqref="D14">
    <cfRule type="containsText" dxfId="1464" priority="107" operator="containsText" text="ntitulé">
      <formula>NOT(ISERROR(SEARCH("ntitulé",D14)))</formula>
    </cfRule>
    <cfRule type="containsBlanks" dxfId="1463" priority="108">
      <formula>LEN(TRIM(D14))=0</formula>
    </cfRule>
  </conditionalFormatting>
  <conditionalFormatting sqref="D14">
    <cfRule type="containsText" dxfId="1462" priority="106" operator="containsText" text="libre">
      <formula>NOT(ISERROR(SEARCH("libre",D14)))</formula>
    </cfRule>
  </conditionalFormatting>
  <conditionalFormatting sqref="E14">
    <cfRule type="containsText" dxfId="1461" priority="104" operator="containsText" text="ntitulé">
      <formula>NOT(ISERROR(SEARCH("ntitulé",E14)))</formula>
    </cfRule>
    <cfRule type="containsBlanks" dxfId="1460" priority="105">
      <formula>LEN(TRIM(E14))=0</formula>
    </cfRule>
  </conditionalFormatting>
  <conditionalFormatting sqref="E14">
    <cfRule type="containsText" dxfId="1459" priority="103" operator="containsText" text="libre">
      <formula>NOT(ISERROR(SEARCH("libre",E14)))</formula>
    </cfRule>
  </conditionalFormatting>
  <conditionalFormatting sqref="F14">
    <cfRule type="containsText" dxfId="1458" priority="101" operator="containsText" text="ntitulé">
      <formula>NOT(ISERROR(SEARCH("ntitulé",F14)))</formula>
    </cfRule>
    <cfRule type="containsBlanks" dxfId="1457" priority="102">
      <formula>LEN(TRIM(F14))=0</formula>
    </cfRule>
  </conditionalFormatting>
  <conditionalFormatting sqref="F14">
    <cfRule type="containsText" dxfId="1456" priority="100" operator="containsText" text="libre">
      <formula>NOT(ISERROR(SEARCH("libre",F14)))</formula>
    </cfRule>
  </conditionalFormatting>
  <conditionalFormatting sqref="B8">
    <cfRule type="containsText" dxfId="1455" priority="134" operator="containsText" text="ntitulé">
      <formula>NOT(ISERROR(SEARCH("ntitulé",B8)))</formula>
    </cfRule>
    <cfRule type="containsBlanks" dxfId="1454" priority="135">
      <formula>LEN(TRIM(B8))=0</formula>
    </cfRule>
  </conditionalFormatting>
  <conditionalFormatting sqref="B8">
    <cfRule type="containsText" dxfId="1453" priority="133" operator="containsText" text="libre">
      <formula>NOT(ISERROR(SEARCH("libre",B8)))</formula>
    </cfRule>
  </conditionalFormatting>
  <conditionalFormatting sqref="C8">
    <cfRule type="containsText" dxfId="1452" priority="131" operator="containsText" text="ntitulé">
      <formula>NOT(ISERROR(SEARCH("ntitulé",C8)))</formula>
    </cfRule>
    <cfRule type="containsBlanks" dxfId="1451" priority="132">
      <formula>LEN(TRIM(C8))=0</formula>
    </cfRule>
  </conditionalFormatting>
  <conditionalFormatting sqref="C8">
    <cfRule type="containsText" dxfId="1450" priority="130" operator="containsText" text="libre">
      <formula>NOT(ISERROR(SEARCH("libre",C8)))</formula>
    </cfRule>
  </conditionalFormatting>
  <conditionalFormatting sqref="B13:C13">
    <cfRule type="containsText" dxfId="1449" priority="128" operator="containsText" text="ntitulé">
      <formula>NOT(ISERROR(SEARCH("ntitulé",B13)))</formula>
    </cfRule>
    <cfRule type="containsBlanks" dxfId="1448" priority="129">
      <formula>LEN(TRIM(B13))=0</formula>
    </cfRule>
  </conditionalFormatting>
  <conditionalFormatting sqref="B13:C13">
    <cfRule type="containsText" dxfId="1447" priority="127" operator="containsText" text="libre">
      <formula>NOT(ISERROR(SEARCH("libre",B13)))</formula>
    </cfRule>
  </conditionalFormatting>
  <conditionalFormatting sqref="D13">
    <cfRule type="containsText" dxfId="1446" priority="125" operator="containsText" text="ntitulé">
      <formula>NOT(ISERROR(SEARCH("ntitulé",D13)))</formula>
    </cfRule>
    <cfRule type="containsBlanks" dxfId="1445" priority="126">
      <formula>LEN(TRIM(D13))=0</formula>
    </cfRule>
  </conditionalFormatting>
  <conditionalFormatting sqref="D13">
    <cfRule type="containsText" dxfId="1444" priority="124" operator="containsText" text="libre">
      <formula>NOT(ISERROR(SEARCH("libre",D13)))</formula>
    </cfRule>
  </conditionalFormatting>
  <conditionalFormatting sqref="E13">
    <cfRule type="containsText" dxfId="1443" priority="122" operator="containsText" text="ntitulé">
      <formula>NOT(ISERROR(SEARCH("ntitulé",E13)))</formula>
    </cfRule>
    <cfRule type="containsBlanks" dxfId="1442" priority="123">
      <formula>LEN(TRIM(E13))=0</formula>
    </cfRule>
  </conditionalFormatting>
  <conditionalFormatting sqref="E13">
    <cfRule type="containsText" dxfId="1441" priority="121" operator="containsText" text="libre">
      <formula>NOT(ISERROR(SEARCH("libre",E13)))</formula>
    </cfRule>
  </conditionalFormatting>
  <hyperlinks>
    <hyperlink ref="A1" location="TAB00!A1" display="Retour page de garde"/>
    <hyperlink ref="A2" location="'TAB5'!A1" display="Retour TAB5"/>
  </hyperlinks>
  <pageMargins left="0.7" right="0.7" top="0.75" bottom="0.75" header="0.3" footer="0.3"/>
  <pageSetup paperSize="9" scale="54" orientation="landscape" verticalDpi="300" r:id="rId1"/>
  <rowBreaks count="1" manualBreakCount="1">
    <brk id="24"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opLeftCell="A31" zoomScale="90" zoomScaleNormal="90" workbookViewId="0">
      <selection activeCell="E5" sqref="E5"/>
    </sheetView>
  </sheetViews>
  <sheetFormatPr baseColWidth="10" defaultColWidth="9.1640625" defaultRowHeight="13.5" x14ac:dyDescent="0.3"/>
  <cols>
    <col min="1" max="1" width="32.5" style="10" customWidth="1"/>
    <col min="2" max="2" width="17.33203125" style="6" customWidth="1"/>
    <col min="3" max="4" width="17.33203125" style="10" customWidth="1"/>
    <col min="5" max="9" width="17.33203125" style="6" customWidth="1"/>
    <col min="10" max="10" width="2.5" style="6" customWidth="1"/>
    <col min="11" max="17" width="8.6640625" style="6" customWidth="1"/>
    <col min="18" max="18" width="1.33203125" style="6" customWidth="1"/>
    <col min="19" max="16384" width="9.1640625" style="6"/>
  </cols>
  <sheetData>
    <row r="1" spans="1:18" ht="15" x14ac:dyDescent="0.3">
      <c r="A1" s="17" t="s">
        <v>131</v>
      </c>
      <c r="B1" s="18"/>
      <c r="C1" s="50"/>
      <c r="E1" s="18"/>
      <c r="G1" s="18"/>
      <c r="I1" s="18"/>
      <c r="L1" s="18"/>
      <c r="N1" s="18"/>
      <c r="P1" s="18"/>
    </row>
    <row r="2" spans="1:18" ht="15" x14ac:dyDescent="0.3">
      <c r="A2" s="119" t="s">
        <v>331</v>
      </c>
      <c r="B2" s="18"/>
      <c r="C2" s="50"/>
      <c r="E2" s="18"/>
      <c r="G2" s="18"/>
      <c r="I2" s="18"/>
      <c r="L2" s="18"/>
      <c r="N2" s="18"/>
      <c r="P2" s="18"/>
    </row>
    <row r="3" spans="1:18" ht="22.15" customHeight="1" x14ac:dyDescent="0.35">
      <c r="A3" s="250" t="str">
        <f>TAB00!B73&amp;" : "&amp;TAB00!C73</f>
        <v>TAB5.10 : Charges de distribution supportées par le GRD pour l'alimentation de clientèle propre</v>
      </c>
      <c r="B3" s="250"/>
      <c r="C3" s="250"/>
      <c r="D3" s="250"/>
      <c r="E3" s="250"/>
      <c r="F3" s="250"/>
      <c r="G3" s="250"/>
      <c r="H3" s="250"/>
      <c r="I3" s="250"/>
      <c r="J3" s="250"/>
      <c r="K3" s="250"/>
      <c r="L3" s="250"/>
      <c r="M3" s="250"/>
      <c r="N3" s="250"/>
      <c r="O3" s="250"/>
      <c r="P3" s="250"/>
      <c r="Q3" s="250"/>
    </row>
    <row r="4" spans="1:18" x14ac:dyDescent="0.3">
      <c r="K4" s="11"/>
      <c r="L4" s="11"/>
      <c r="M4" s="11"/>
    </row>
    <row r="5" spans="1:18" s="11" customFormat="1" x14ac:dyDescent="0.3">
      <c r="A5" s="755" t="s">
        <v>601</v>
      </c>
      <c r="B5" s="756"/>
      <c r="C5" s="756"/>
      <c r="D5" s="756"/>
      <c r="E5" s="756"/>
      <c r="F5" s="756"/>
      <c r="G5" s="756"/>
      <c r="H5" s="756"/>
      <c r="I5" s="757"/>
      <c r="K5" s="732" t="s">
        <v>845</v>
      </c>
      <c r="L5" s="744"/>
      <c r="M5" s="744"/>
      <c r="N5" s="744"/>
      <c r="O5" s="744"/>
      <c r="P5" s="744"/>
      <c r="Q5" s="745"/>
    </row>
    <row r="6" spans="1:18" s="575" customFormat="1" ht="24" customHeight="1" x14ac:dyDescent="0.3">
      <c r="A6" s="567" t="s">
        <v>2</v>
      </c>
      <c r="B6" s="207" t="s">
        <v>92</v>
      </c>
      <c r="C6" s="567" t="s">
        <v>112</v>
      </c>
      <c r="D6" s="567" t="s">
        <v>279</v>
      </c>
      <c r="E6" s="567" t="s">
        <v>278</v>
      </c>
      <c r="F6" s="567" t="s">
        <v>274</v>
      </c>
      <c r="G6" s="567" t="s">
        <v>275</v>
      </c>
      <c r="H6" s="567" t="s">
        <v>276</v>
      </c>
      <c r="I6" s="567" t="s">
        <v>277</v>
      </c>
      <c r="J6" s="587"/>
      <c r="K6" s="567" t="s">
        <v>846</v>
      </c>
      <c r="L6" s="567" t="s">
        <v>847</v>
      </c>
      <c r="M6" s="567" t="s">
        <v>854</v>
      </c>
      <c r="N6" s="567" t="s">
        <v>850</v>
      </c>
      <c r="O6" s="567" t="s">
        <v>851</v>
      </c>
      <c r="P6" s="567" t="s">
        <v>852</v>
      </c>
      <c r="Q6" s="567" t="s">
        <v>853</v>
      </c>
    </row>
    <row r="7" spans="1:18" s="79" customFormat="1" ht="31.9" customHeight="1" x14ac:dyDescent="0.3">
      <c r="A7" s="289" t="s">
        <v>599</v>
      </c>
      <c r="B7" s="391"/>
      <c r="C7" s="391"/>
      <c r="D7" s="391"/>
      <c r="E7" s="391"/>
      <c r="F7" s="391"/>
      <c r="G7" s="391"/>
      <c r="H7" s="391"/>
      <c r="I7" s="391"/>
      <c r="K7" s="287">
        <f>IFERROR(IF(AND(ROUND(SUM(B7:B7),0)=0,ROUND(SUM(C7:C7),0)&gt;ROUND(SUM(B7:B7),0)),"INF",(ROUND(SUM(C7:C7),0)-ROUND(SUM(B7:B7),0))/ROUND(SUM(B7:B7),0)),0)</f>
        <v>0</v>
      </c>
      <c r="L7" s="287">
        <f t="shared" ref="L7:Q9" si="0">IFERROR(IF(AND(ROUND(SUM(C7),0)=0,ROUND(SUM(D7:D7),0)&gt;ROUND(SUM(C7),0)),"INF",(ROUND(SUM(D7:D7),0)-ROUND(SUM(C7),0))/ROUND(SUM(C7),0)),0)</f>
        <v>0</v>
      </c>
      <c r="M7" s="287">
        <f t="shared" si="0"/>
        <v>0</v>
      </c>
      <c r="N7" s="287">
        <f t="shared" si="0"/>
        <v>0</v>
      </c>
      <c r="O7" s="287">
        <f t="shared" si="0"/>
        <v>0</v>
      </c>
      <c r="P7" s="287">
        <f t="shared" si="0"/>
        <v>0</v>
      </c>
      <c r="Q7" s="288">
        <f t="shared" si="0"/>
        <v>0</v>
      </c>
      <c r="R7" s="123">
        <f>I7</f>
        <v>0</v>
      </c>
    </row>
    <row r="8" spans="1:18" s="79" customFormat="1" ht="15" x14ac:dyDescent="0.3">
      <c r="A8" s="341" t="s">
        <v>733</v>
      </c>
      <c r="B8" s="391"/>
      <c r="C8" s="391"/>
      <c r="D8" s="499"/>
      <c r="E8" s="499"/>
      <c r="F8" s="499"/>
      <c r="G8" s="499"/>
      <c r="H8" s="499"/>
      <c r="I8" s="499"/>
      <c r="K8" s="287">
        <f>IFERROR(IF(AND(ROUND(SUM(B8:B8),0)=0,ROUND(SUM(C8:C8),0)&gt;ROUND(SUM(B8:B8),0)),"INF",(ROUND(SUM(C8:C8),0)-ROUND(SUM(B8:B8),0))/ROUND(SUM(B8:B8),0)),0)</f>
        <v>0</v>
      </c>
      <c r="L8" s="287">
        <f t="shared" si="0"/>
        <v>0</v>
      </c>
      <c r="M8" s="287">
        <f t="shared" si="0"/>
        <v>0</v>
      </c>
      <c r="N8" s="287">
        <f t="shared" si="0"/>
        <v>0</v>
      </c>
      <c r="O8" s="287">
        <f t="shared" si="0"/>
        <v>0</v>
      </c>
      <c r="P8" s="287">
        <f t="shared" si="0"/>
        <v>0</v>
      </c>
      <c r="Q8" s="288">
        <f t="shared" si="0"/>
        <v>0</v>
      </c>
      <c r="R8" s="123">
        <f>I8</f>
        <v>0</v>
      </c>
    </row>
    <row r="9" spans="1:18" s="79" customFormat="1" ht="15" x14ac:dyDescent="0.3">
      <c r="A9" s="289" t="s">
        <v>734</v>
      </c>
      <c r="B9" s="18">
        <f t="shared" ref="B9:I9" si="1">B8*B7</f>
        <v>0</v>
      </c>
      <c r="C9" s="18">
        <f t="shared" si="1"/>
        <v>0</v>
      </c>
      <c r="D9" s="18">
        <f t="shared" si="1"/>
        <v>0</v>
      </c>
      <c r="E9" s="18">
        <f t="shared" si="1"/>
        <v>0</v>
      </c>
      <c r="F9" s="18">
        <f t="shared" si="1"/>
        <v>0</v>
      </c>
      <c r="G9" s="18">
        <f t="shared" si="1"/>
        <v>0</v>
      </c>
      <c r="H9" s="18">
        <f t="shared" si="1"/>
        <v>0</v>
      </c>
      <c r="I9" s="18">
        <f t="shared" si="1"/>
        <v>0</v>
      </c>
      <c r="K9" s="303">
        <f>IFERROR(IF(AND(ROUND(SUM(B9:B9),0)=0,ROUND(SUM(C9:C9),0)&gt;ROUND(SUM(B9:B9),0)),"INF",(ROUND(SUM(C9:C9),0)-ROUND(SUM(B9:B9),0))/ROUND(SUM(B9:B9),0)),0)</f>
        <v>0</v>
      </c>
      <c r="L9" s="303">
        <f t="shared" si="0"/>
        <v>0</v>
      </c>
      <c r="M9" s="303">
        <f t="shared" si="0"/>
        <v>0</v>
      </c>
      <c r="N9" s="303">
        <f t="shared" si="0"/>
        <v>0</v>
      </c>
      <c r="O9" s="303">
        <f t="shared" si="0"/>
        <v>0</v>
      </c>
      <c r="P9" s="303">
        <f t="shared" si="0"/>
        <v>0</v>
      </c>
      <c r="Q9" s="291">
        <f t="shared" si="0"/>
        <v>0</v>
      </c>
      <c r="R9" s="123">
        <f>I9</f>
        <v>0</v>
      </c>
    </row>
    <row r="10" spans="1:18" ht="14.45" customHeight="1" x14ac:dyDescent="0.3">
      <c r="D10" s="6"/>
      <c r="K10" s="10"/>
    </row>
    <row r="11" spans="1:18" s="11" customFormat="1" x14ac:dyDescent="0.3">
      <c r="A11" s="755" t="s">
        <v>603</v>
      </c>
      <c r="B11" s="756"/>
      <c r="C11" s="756"/>
      <c r="D11" s="756"/>
      <c r="E11" s="756"/>
      <c r="F11" s="756"/>
      <c r="G11" s="756"/>
      <c r="H11" s="756"/>
      <c r="I11" s="757"/>
      <c r="K11" s="732" t="s">
        <v>845</v>
      </c>
      <c r="L11" s="744"/>
      <c r="M11" s="744"/>
      <c r="N11" s="744"/>
      <c r="O11" s="744"/>
      <c r="P11" s="744"/>
      <c r="Q11" s="745"/>
    </row>
    <row r="12" spans="1:18" s="575" customFormat="1" ht="24" customHeight="1" x14ac:dyDescent="0.3">
      <c r="A12" s="567" t="s">
        <v>2</v>
      </c>
      <c r="B12" s="207" t="s">
        <v>92</v>
      </c>
      <c r="C12" s="567" t="s">
        <v>112</v>
      </c>
      <c r="D12" s="567" t="s">
        <v>279</v>
      </c>
      <c r="E12" s="567" t="s">
        <v>278</v>
      </c>
      <c r="F12" s="567" t="s">
        <v>274</v>
      </c>
      <c r="G12" s="567" t="s">
        <v>275</v>
      </c>
      <c r="H12" s="567" t="s">
        <v>276</v>
      </c>
      <c r="I12" s="567" t="s">
        <v>277</v>
      </c>
      <c r="J12" s="587"/>
      <c r="K12" s="567" t="s">
        <v>846</v>
      </c>
      <c r="L12" s="567" t="s">
        <v>847</v>
      </c>
      <c r="M12" s="567" t="s">
        <v>854</v>
      </c>
      <c r="N12" s="567" t="s">
        <v>850</v>
      </c>
      <c r="O12" s="567" t="s">
        <v>851</v>
      </c>
      <c r="P12" s="567" t="s">
        <v>852</v>
      </c>
      <c r="Q12" s="567" t="s">
        <v>853</v>
      </c>
    </row>
    <row r="13" spans="1:18" ht="22.9" customHeight="1" x14ac:dyDescent="0.3">
      <c r="A13" s="289" t="s">
        <v>599</v>
      </c>
      <c r="B13" s="391"/>
      <c r="C13" s="391"/>
      <c r="D13" s="391"/>
      <c r="E13" s="391"/>
      <c r="F13" s="391"/>
      <c r="G13" s="391"/>
      <c r="H13" s="391"/>
      <c r="I13" s="391"/>
      <c r="K13" s="287">
        <f>IFERROR(IF(AND(ROUND(SUM(B13:B13),0)=0,ROUND(SUM(C13:C13),0)&gt;ROUND(SUM(B13:B13),0)),"INF",(ROUND(SUM(C13:C13),0)-ROUND(SUM(B13:B13),0))/ROUND(SUM(B13:B13),0)),0)</f>
        <v>0</v>
      </c>
      <c r="L13" s="287">
        <f t="shared" ref="L13:Q15" si="2">IFERROR(IF(AND(ROUND(SUM(C13),0)=0,ROUND(SUM(D13:D13),0)&gt;ROUND(SUM(C13),0)),"INF",(ROUND(SUM(D13:D13),0)-ROUND(SUM(C13),0))/ROUND(SUM(C13),0)),0)</f>
        <v>0</v>
      </c>
      <c r="M13" s="287">
        <f t="shared" si="2"/>
        <v>0</v>
      </c>
      <c r="N13" s="287">
        <f t="shared" si="2"/>
        <v>0</v>
      </c>
      <c r="O13" s="287">
        <f t="shared" si="2"/>
        <v>0</v>
      </c>
      <c r="P13" s="287">
        <f t="shared" si="2"/>
        <v>0</v>
      </c>
      <c r="Q13" s="288">
        <f t="shared" si="2"/>
        <v>0</v>
      </c>
    </row>
    <row r="14" spans="1:18" ht="14.45" customHeight="1" x14ac:dyDescent="0.3">
      <c r="A14" s="341" t="s">
        <v>733</v>
      </c>
      <c r="B14" s="391"/>
      <c r="C14" s="391"/>
      <c r="D14" s="499"/>
      <c r="E14" s="499"/>
      <c r="F14" s="499"/>
      <c r="G14" s="499"/>
      <c r="H14" s="499"/>
      <c r="I14" s="499"/>
      <c r="K14" s="287">
        <f>IFERROR(IF(AND(ROUND(SUM(B14:B14),0)=0,ROUND(SUM(C14:C14),0)&gt;ROUND(SUM(B14:B14),0)),"INF",(ROUND(SUM(C14:C14),0)-ROUND(SUM(B14:B14),0))/ROUND(SUM(B14:B14),0)),0)</f>
        <v>0</v>
      </c>
      <c r="L14" s="287">
        <f t="shared" si="2"/>
        <v>0</v>
      </c>
      <c r="M14" s="287">
        <f t="shared" si="2"/>
        <v>0</v>
      </c>
      <c r="N14" s="287">
        <f t="shared" si="2"/>
        <v>0</v>
      </c>
      <c r="O14" s="287">
        <f t="shared" si="2"/>
        <v>0</v>
      </c>
      <c r="P14" s="287">
        <f t="shared" si="2"/>
        <v>0</v>
      </c>
      <c r="Q14" s="288">
        <f t="shared" si="2"/>
        <v>0</v>
      </c>
    </row>
    <row r="15" spans="1:18" ht="14.45" customHeight="1" x14ac:dyDescent="0.3">
      <c r="A15" s="289" t="s">
        <v>734</v>
      </c>
      <c r="B15" s="18">
        <f t="shared" ref="B15:I15" si="3">B14*B13</f>
        <v>0</v>
      </c>
      <c r="C15" s="18">
        <f t="shared" si="3"/>
        <v>0</v>
      </c>
      <c r="D15" s="18">
        <f t="shared" si="3"/>
        <v>0</v>
      </c>
      <c r="E15" s="18">
        <f t="shared" si="3"/>
        <v>0</v>
      </c>
      <c r="F15" s="18">
        <f t="shared" si="3"/>
        <v>0</v>
      </c>
      <c r="G15" s="18">
        <f t="shared" si="3"/>
        <v>0</v>
      </c>
      <c r="H15" s="18">
        <f t="shared" si="3"/>
        <v>0</v>
      </c>
      <c r="I15" s="18">
        <f t="shared" si="3"/>
        <v>0</v>
      </c>
      <c r="K15" s="303">
        <f>IFERROR(IF(AND(ROUND(SUM(B15:B15),0)=0,ROUND(SUM(C15:C15),0)&gt;ROUND(SUM(B15:B15),0)),"INF",(ROUND(SUM(C15:C15),0)-ROUND(SUM(B15:B15),0))/ROUND(SUM(B15:B15),0)),0)</f>
        <v>0</v>
      </c>
      <c r="L15" s="303">
        <f t="shared" si="2"/>
        <v>0</v>
      </c>
      <c r="M15" s="303">
        <f t="shared" si="2"/>
        <v>0</v>
      </c>
      <c r="N15" s="303">
        <f t="shared" si="2"/>
        <v>0</v>
      </c>
      <c r="O15" s="303">
        <f t="shared" si="2"/>
        <v>0</v>
      </c>
      <c r="P15" s="303">
        <f t="shared" si="2"/>
        <v>0</v>
      </c>
      <c r="Q15" s="291">
        <f t="shared" si="2"/>
        <v>0</v>
      </c>
    </row>
    <row r="16" spans="1:18" ht="14.45" customHeight="1" x14ac:dyDescent="0.3">
      <c r="D16" s="6"/>
      <c r="K16" s="10"/>
    </row>
    <row r="17" spans="1:17" s="11" customFormat="1" x14ac:dyDescent="0.3">
      <c r="A17" s="755" t="s">
        <v>53</v>
      </c>
      <c r="B17" s="756"/>
      <c r="C17" s="756"/>
      <c r="D17" s="756"/>
      <c r="E17" s="756"/>
      <c r="F17" s="756"/>
      <c r="G17" s="756"/>
      <c r="H17" s="756"/>
      <c r="I17" s="757"/>
      <c r="K17" s="732" t="s">
        <v>845</v>
      </c>
      <c r="L17" s="744"/>
      <c r="M17" s="744"/>
      <c r="N17" s="744"/>
      <c r="O17" s="744"/>
      <c r="P17" s="744"/>
      <c r="Q17" s="745"/>
    </row>
    <row r="18" spans="1:17" s="575" customFormat="1" ht="24" customHeight="1" x14ac:dyDescent="0.3">
      <c r="A18" s="567" t="s">
        <v>2</v>
      </c>
      <c r="B18" s="207" t="s">
        <v>92</v>
      </c>
      <c r="C18" s="567" t="s">
        <v>112</v>
      </c>
      <c r="D18" s="567" t="s">
        <v>279</v>
      </c>
      <c r="E18" s="567" t="s">
        <v>278</v>
      </c>
      <c r="F18" s="567" t="s">
        <v>274</v>
      </c>
      <c r="G18" s="567" t="s">
        <v>275</v>
      </c>
      <c r="H18" s="567" t="s">
        <v>276</v>
      </c>
      <c r="I18" s="567" t="s">
        <v>277</v>
      </c>
      <c r="J18" s="587"/>
      <c r="K18" s="567" t="s">
        <v>846</v>
      </c>
      <c r="L18" s="567" t="s">
        <v>847</v>
      </c>
      <c r="M18" s="567" t="s">
        <v>854</v>
      </c>
      <c r="N18" s="567" t="s">
        <v>850</v>
      </c>
      <c r="O18" s="567" t="s">
        <v>851</v>
      </c>
      <c r="P18" s="567" t="s">
        <v>852</v>
      </c>
      <c r="Q18" s="567" t="s">
        <v>853</v>
      </c>
    </row>
    <row r="19" spans="1:17" ht="22.9" customHeight="1" x14ac:dyDescent="0.3">
      <c r="A19" s="289" t="s">
        <v>599</v>
      </c>
      <c r="B19" s="77">
        <f t="shared" ref="B19:I19" si="4">SUM(B7,B13)</f>
        <v>0</v>
      </c>
      <c r="C19" s="77">
        <f t="shared" si="4"/>
        <v>0</v>
      </c>
      <c r="D19" s="77">
        <f t="shared" si="4"/>
        <v>0</v>
      </c>
      <c r="E19" s="77">
        <f t="shared" si="4"/>
        <v>0</v>
      </c>
      <c r="F19" s="77">
        <f t="shared" si="4"/>
        <v>0</v>
      </c>
      <c r="G19" s="77">
        <f t="shared" si="4"/>
        <v>0</v>
      </c>
      <c r="H19" s="77">
        <f t="shared" si="4"/>
        <v>0</v>
      </c>
      <c r="I19" s="77">
        <f t="shared" si="4"/>
        <v>0</v>
      </c>
      <c r="K19" s="287">
        <f>IFERROR(IF(AND(ROUND(SUM(B19:B19),0)=0,ROUND(SUM(C19:C19),0)&gt;ROUND(SUM(B19:B19),0)),"INF",(ROUND(SUM(C19:C19),0)-ROUND(SUM(B19:B19),0))/ROUND(SUM(B19:B19),0)),0)</f>
        <v>0</v>
      </c>
      <c r="L19" s="287">
        <f t="shared" ref="L19:Q21" si="5">IFERROR(IF(AND(ROUND(SUM(C19),0)=0,ROUND(SUM(D19:D19),0)&gt;ROUND(SUM(C19),0)),"INF",(ROUND(SUM(D19:D19),0)-ROUND(SUM(C19),0))/ROUND(SUM(C19),0)),0)</f>
        <v>0</v>
      </c>
      <c r="M19" s="287">
        <f t="shared" si="5"/>
        <v>0</v>
      </c>
      <c r="N19" s="287">
        <f t="shared" si="5"/>
        <v>0</v>
      </c>
      <c r="O19" s="287">
        <f t="shared" si="5"/>
        <v>0</v>
      </c>
      <c r="P19" s="287">
        <f t="shared" si="5"/>
        <v>0</v>
      </c>
      <c r="Q19" s="288">
        <f t="shared" si="5"/>
        <v>0</v>
      </c>
    </row>
    <row r="20" spans="1:17" ht="14.45" customHeight="1" x14ac:dyDescent="0.3">
      <c r="A20" s="341" t="s">
        <v>733</v>
      </c>
      <c r="B20" s="77">
        <f t="shared" ref="B20:I20" si="6">IFERROR(B21/B19,0)</f>
        <v>0</v>
      </c>
      <c r="C20" s="77">
        <f t="shared" si="6"/>
        <v>0</v>
      </c>
      <c r="D20" s="77">
        <f t="shared" si="6"/>
        <v>0</v>
      </c>
      <c r="E20" s="77">
        <f t="shared" si="6"/>
        <v>0</v>
      </c>
      <c r="F20" s="77">
        <f t="shared" si="6"/>
        <v>0</v>
      </c>
      <c r="G20" s="77">
        <f t="shared" si="6"/>
        <v>0</v>
      </c>
      <c r="H20" s="77">
        <f t="shared" si="6"/>
        <v>0</v>
      </c>
      <c r="I20" s="77">
        <f t="shared" si="6"/>
        <v>0</v>
      </c>
      <c r="K20" s="287">
        <f>IFERROR(IF(AND(ROUND(SUM(B20:B20),0)=0,ROUND(SUM(C20:C20),0)&gt;ROUND(SUM(B20:B20),0)),"INF",(ROUND(SUM(C20:C20),0)-ROUND(SUM(B20:B20),0))/ROUND(SUM(B20:B20),0)),0)</f>
        <v>0</v>
      </c>
      <c r="L20" s="287">
        <f t="shared" si="5"/>
        <v>0</v>
      </c>
      <c r="M20" s="287">
        <f t="shared" si="5"/>
        <v>0</v>
      </c>
      <c r="N20" s="287">
        <f t="shared" si="5"/>
        <v>0</v>
      </c>
      <c r="O20" s="287">
        <f t="shared" si="5"/>
        <v>0</v>
      </c>
      <c r="P20" s="287">
        <f t="shared" si="5"/>
        <v>0</v>
      </c>
      <c r="Q20" s="288">
        <f t="shared" si="5"/>
        <v>0</v>
      </c>
    </row>
    <row r="21" spans="1:17" ht="14.45" customHeight="1" x14ac:dyDescent="0.3">
      <c r="A21" s="289" t="s">
        <v>734</v>
      </c>
      <c r="B21" s="77">
        <f t="shared" ref="B21:I21" si="7">SUM(B9,B15)</f>
        <v>0</v>
      </c>
      <c r="C21" s="77">
        <f t="shared" si="7"/>
        <v>0</v>
      </c>
      <c r="D21" s="77">
        <f t="shared" si="7"/>
        <v>0</v>
      </c>
      <c r="E21" s="77">
        <f t="shared" si="7"/>
        <v>0</v>
      </c>
      <c r="F21" s="77">
        <f t="shared" si="7"/>
        <v>0</v>
      </c>
      <c r="G21" s="77">
        <f t="shared" si="7"/>
        <v>0</v>
      </c>
      <c r="H21" s="77">
        <f t="shared" si="7"/>
        <v>0</v>
      </c>
      <c r="I21" s="77">
        <f t="shared" si="7"/>
        <v>0</v>
      </c>
      <c r="K21" s="303">
        <f>IFERROR(IF(AND(ROUND(SUM(B21:B21),0)=0,ROUND(SUM(C21:C21),0)&gt;ROUND(SUM(B21:B21),0)),"INF",(ROUND(SUM(C21:C21),0)-ROUND(SUM(B21:B21),0))/ROUND(SUM(B21:B21),0)),0)</f>
        <v>0</v>
      </c>
      <c r="L21" s="303">
        <f t="shared" si="5"/>
        <v>0</v>
      </c>
      <c r="M21" s="303">
        <f t="shared" si="5"/>
        <v>0</v>
      </c>
      <c r="N21" s="303">
        <f t="shared" si="5"/>
        <v>0</v>
      </c>
      <c r="O21" s="303">
        <f t="shared" si="5"/>
        <v>0</v>
      </c>
      <c r="P21" s="303">
        <f t="shared" si="5"/>
        <v>0</v>
      </c>
      <c r="Q21" s="291">
        <f t="shared" si="5"/>
        <v>0</v>
      </c>
    </row>
    <row r="22" spans="1:17" ht="14.45" customHeight="1" x14ac:dyDescent="0.3">
      <c r="A22" s="313"/>
      <c r="B22" s="313"/>
      <c r="C22" s="313"/>
      <c r="D22" s="6"/>
      <c r="E22" s="313"/>
      <c r="F22" s="313"/>
      <c r="G22" s="313"/>
      <c r="H22" s="313"/>
      <c r="I22" s="313"/>
      <c r="J22" s="313"/>
      <c r="K22" s="313"/>
      <c r="L22" s="313"/>
      <c r="N22" s="313"/>
    </row>
    <row r="23" spans="1:17" ht="14.45" customHeight="1" x14ac:dyDescent="0.3">
      <c r="A23" s="313"/>
      <c r="B23" s="313"/>
      <c r="C23" s="313"/>
      <c r="D23" s="6"/>
      <c r="E23" s="313"/>
      <c r="F23" s="313"/>
      <c r="G23" s="313"/>
      <c r="H23" s="313"/>
      <c r="I23" s="313"/>
      <c r="J23" s="313"/>
      <c r="K23" s="313"/>
      <c r="L23" s="313"/>
      <c r="M23" s="313"/>
      <c r="N23" s="313"/>
      <c r="O23" s="313"/>
      <c r="Q23" s="313"/>
    </row>
    <row r="24" spans="1:17" x14ac:dyDescent="0.3">
      <c r="A24" s="733" t="str">
        <f>IF(ABS(B21-SUM('TAB3'!E19:G19))&gt;100,'TAB C'!B25,"")</f>
        <v/>
      </c>
      <c r="B24" s="733"/>
      <c r="C24" s="733"/>
      <c r="D24" s="733"/>
      <c r="E24" s="733"/>
      <c r="F24" s="733"/>
      <c r="G24" s="733"/>
      <c r="H24" s="733"/>
      <c r="I24" s="733"/>
      <c r="J24" s="733"/>
      <c r="K24" s="733"/>
      <c r="L24" s="733"/>
      <c r="M24" s="733"/>
    </row>
    <row r="25" spans="1:17" x14ac:dyDescent="0.3">
      <c r="A25" s="310"/>
      <c r="B25" s="310"/>
      <c r="C25" s="310"/>
      <c r="D25" s="310"/>
      <c r="E25" s="310"/>
      <c r="F25" s="310"/>
      <c r="G25" s="310"/>
      <c r="H25" s="310"/>
      <c r="I25" s="310"/>
      <c r="J25" s="310"/>
      <c r="K25" s="573"/>
      <c r="L25" s="310"/>
      <c r="M25" s="310"/>
    </row>
    <row r="26" spans="1:17" ht="14.25" thickBot="1" x14ac:dyDescent="0.35">
      <c r="A26" s="758" t="s">
        <v>810</v>
      </c>
      <c r="B26" s="758"/>
      <c r="C26" s="758"/>
      <c r="D26" s="758"/>
      <c r="E26" s="758"/>
      <c r="F26" s="758"/>
      <c r="G26" s="758"/>
      <c r="H26" s="758"/>
      <c r="I26" s="758"/>
      <c r="J26" s="758"/>
      <c r="K26" s="758"/>
      <c r="L26" s="758"/>
      <c r="M26" s="758"/>
      <c r="N26" s="758"/>
      <c r="O26" s="758"/>
      <c r="P26" s="758"/>
      <c r="Q26" s="758"/>
    </row>
    <row r="27" spans="1:17" ht="12.6" customHeight="1" thickBot="1" x14ac:dyDescent="0.35">
      <c r="A27" s="124" t="s">
        <v>525</v>
      </c>
      <c r="B27" s="749" t="s">
        <v>501</v>
      </c>
      <c r="C27" s="750"/>
      <c r="D27" s="750"/>
      <c r="E27" s="750"/>
      <c r="F27" s="750"/>
      <c r="G27" s="750"/>
      <c r="H27" s="750"/>
      <c r="I27" s="750"/>
      <c r="J27" s="750"/>
      <c r="K27" s="750"/>
      <c r="L27" s="750"/>
      <c r="M27" s="750"/>
      <c r="N27" s="750"/>
      <c r="O27" s="750"/>
      <c r="P27" s="750"/>
      <c r="Q27" s="750"/>
    </row>
    <row r="28" spans="1:17" ht="214.9" customHeight="1" thickBot="1" x14ac:dyDescent="0.35">
      <c r="A28" s="125">
        <v>2019</v>
      </c>
      <c r="B28" s="747"/>
      <c r="C28" s="748"/>
      <c r="D28" s="748"/>
      <c r="E28" s="748"/>
      <c r="F28" s="748"/>
      <c r="G28" s="748"/>
      <c r="H28" s="748"/>
      <c r="I28" s="748"/>
      <c r="J28" s="748"/>
      <c r="K28" s="748"/>
      <c r="L28" s="748"/>
      <c r="M28" s="748"/>
      <c r="N28" s="748"/>
      <c r="O28" s="748"/>
      <c r="P28" s="748"/>
      <c r="Q28" s="748"/>
    </row>
    <row r="29" spans="1:17" ht="214.9" customHeight="1" thickBot="1" x14ac:dyDescent="0.35">
      <c r="A29" s="126">
        <v>2020</v>
      </c>
      <c r="B29" s="747"/>
      <c r="C29" s="748"/>
      <c r="D29" s="748"/>
      <c r="E29" s="748"/>
      <c r="F29" s="748"/>
      <c r="G29" s="748"/>
      <c r="H29" s="748"/>
      <c r="I29" s="748"/>
      <c r="J29" s="748"/>
      <c r="K29" s="748"/>
      <c r="L29" s="748"/>
      <c r="M29" s="748"/>
      <c r="N29" s="748"/>
      <c r="O29" s="748"/>
      <c r="P29" s="748"/>
      <c r="Q29" s="748"/>
    </row>
    <row r="30" spans="1:17" ht="214.9" customHeight="1" thickBot="1" x14ac:dyDescent="0.35">
      <c r="A30" s="126">
        <v>2021</v>
      </c>
      <c r="B30" s="747"/>
      <c r="C30" s="748"/>
      <c r="D30" s="748"/>
      <c r="E30" s="748"/>
      <c r="F30" s="748"/>
      <c r="G30" s="748"/>
      <c r="H30" s="748"/>
      <c r="I30" s="748"/>
      <c r="J30" s="748"/>
      <c r="K30" s="748"/>
      <c r="L30" s="748"/>
      <c r="M30" s="748"/>
      <c r="N30" s="748"/>
      <c r="O30" s="748"/>
      <c r="P30" s="748"/>
      <c r="Q30" s="748"/>
    </row>
    <row r="31" spans="1:17" ht="214.9" customHeight="1" thickBot="1" x14ac:dyDescent="0.35">
      <c r="A31" s="126">
        <v>2022</v>
      </c>
      <c r="B31" s="747"/>
      <c r="C31" s="748"/>
      <c r="D31" s="748"/>
      <c r="E31" s="748"/>
      <c r="F31" s="748"/>
      <c r="G31" s="748"/>
      <c r="H31" s="748"/>
      <c r="I31" s="748"/>
      <c r="J31" s="748"/>
      <c r="K31" s="748"/>
      <c r="L31" s="748"/>
      <c r="M31" s="748"/>
      <c r="N31" s="748"/>
      <c r="O31" s="748"/>
      <c r="P31" s="748"/>
      <c r="Q31" s="748"/>
    </row>
    <row r="32" spans="1:17" ht="214.9" customHeight="1" thickBot="1" x14ac:dyDescent="0.35">
      <c r="A32" s="126">
        <v>2023</v>
      </c>
      <c r="B32" s="747"/>
      <c r="C32" s="748"/>
      <c r="D32" s="748"/>
      <c r="E32" s="748"/>
      <c r="F32" s="748"/>
      <c r="G32" s="748"/>
      <c r="H32" s="748"/>
      <c r="I32" s="748"/>
      <c r="J32" s="748"/>
      <c r="K32" s="748"/>
      <c r="L32" s="748"/>
      <c r="M32" s="748"/>
      <c r="N32" s="748"/>
      <c r="O32" s="748"/>
      <c r="P32" s="748"/>
      <c r="Q32" s="748"/>
    </row>
  </sheetData>
  <mergeCells count="14">
    <mergeCell ref="B32:Q32"/>
    <mergeCell ref="B28:Q28"/>
    <mergeCell ref="B29:Q29"/>
    <mergeCell ref="B30:Q30"/>
    <mergeCell ref="B27:Q27"/>
    <mergeCell ref="A24:M24"/>
    <mergeCell ref="A17:I17"/>
    <mergeCell ref="K17:Q17"/>
    <mergeCell ref="B31:Q31"/>
    <mergeCell ref="A5:I5"/>
    <mergeCell ref="K5:Q5"/>
    <mergeCell ref="A11:I11"/>
    <mergeCell ref="K11:Q11"/>
    <mergeCell ref="A26:Q26"/>
  </mergeCells>
  <conditionalFormatting sqref="B28:Q32">
    <cfRule type="containsBlanks" dxfId="1440" priority="268">
      <formula>LEN(TRIM(B28))=0</formula>
    </cfRule>
  </conditionalFormatting>
  <conditionalFormatting sqref="B13:C13">
    <cfRule type="containsText" dxfId="1439" priority="89" operator="containsText" text="ntitulé">
      <formula>NOT(ISERROR(SEARCH("ntitulé",B13)))</formula>
    </cfRule>
    <cfRule type="containsBlanks" dxfId="1438" priority="90">
      <formula>LEN(TRIM(B13))=0</formula>
    </cfRule>
  </conditionalFormatting>
  <conditionalFormatting sqref="B13:C13">
    <cfRule type="containsText" dxfId="1437" priority="88" operator="containsText" text="libre">
      <formula>NOT(ISERROR(SEARCH("libre",B13)))</formula>
    </cfRule>
  </conditionalFormatting>
  <conditionalFormatting sqref="D13">
    <cfRule type="containsText" dxfId="1436" priority="86" operator="containsText" text="ntitulé">
      <formula>NOT(ISERROR(SEARCH("ntitulé",D13)))</formula>
    </cfRule>
    <cfRule type="containsBlanks" dxfId="1435" priority="87">
      <formula>LEN(TRIM(D13))=0</formula>
    </cfRule>
  </conditionalFormatting>
  <conditionalFormatting sqref="D13">
    <cfRule type="containsText" dxfId="1434" priority="85" operator="containsText" text="libre">
      <formula>NOT(ISERROR(SEARCH("libre",D13)))</formula>
    </cfRule>
  </conditionalFormatting>
  <conditionalFormatting sqref="F7">
    <cfRule type="containsText" dxfId="1433" priority="125" operator="containsText" text="ntitulé">
      <formula>NOT(ISERROR(SEARCH("ntitulé",F7)))</formula>
    </cfRule>
    <cfRule type="containsBlanks" dxfId="1432" priority="126">
      <formula>LEN(TRIM(F7))=0</formula>
    </cfRule>
  </conditionalFormatting>
  <conditionalFormatting sqref="F7">
    <cfRule type="containsText" dxfId="1431" priority="124" operator="containsText" text="libre">
      <formula>NOT(ISERROR(SEARCH("libre",F7)))</formula>
    </cfRule>
  </conditionalFormatting>
  <conditionalFormatting sqref="G7">
    <cfRule type="containsText" dxfId="1430" priority="122" operator="containsText" text="ntitulé">
      <formula>NOT(ISERROR(SEARCH("ntitulé",G7)))</formula>
    </cfRule>
    <cfRule type="containsBlanks" dxfId="1429" priority="123">
      <formula>LEN(TRIM(G7))=0</formula>
    </cfRule>
  </conditionalFormatting>
  <conditionalFormatting sqref="G7">
    <cfRule type="containsText" dxfId="1428" priority="121" operator="containsText" text="libre">
      <formula>NOT(ISERROR(SEARCH("libre",G7)))</formula>
    </cfRule>
  </conditionalFormatting>
  <conditionalFormatting sqref="H7">
    <cfRule type="containsText" dxfId="1427" priority="119" operator="containsText" text="ntitulé">
      <formula>NOT(ISERROR(SEARCH("ntitulé",H7)))</formula>
    </cfRule>
    <cfRule type="containsBlanks" dxfId="1426" priority="120">
      <formula>LEN(TRIM(H7))=0</formula>
    </cfRule>
  </conditionalFormatting>
  <conditionalFormatting sqref="H7">
    <cfRule type="containsText" dxfId="1425" priority="118" operator="containsText" text="libre">
      <formula>NOT(ISERROR(SEARCH("libre",H7)))</formula>
    </cfRule>
  </conditionalFormatting>
  <conditionalFormatting sqref="I7">
    <cfRule type="containsText" dxfId="1424" priority="116" operator="containsText" text="ntitulé">
      <formula>NOT(ISERROR(SEARCH("ntitulé",I7)))</formula>
    </cfRule>
    <cfRule type="containsBlanks" dxfId="1423" priority="117">
      <formula>LEN(TRIM(I7))=0</formula>
    </cfRule>
  </conditionalFormatting>
  <conditionalFormatting sqref="I7">
    <cfRule type="containsText" dxfId="1422" priority="115" operator="containsText" text="libre">
      <formula>NOT(ISERROR(SEARCH("libre",I7)))</formula>
    </cfRule>
  </conditionalFormatting>
  <conditionalFormatting sqref="D8">
    <cfRule type="containsText" dxfId="1421" priority="113" operator="containsText" text="ntitulé">
      <formula>NOT(ISERROR(SEARCH("ntitulé",D8)))</formula>
    </cfRule>
    <cfRule type="containsBlanks" dxfId="1420" priority="114">
      <formula>LEN(TRIM(D8))=0</formula>
    </cfRule>
  </conditionalFormatting>
  <conditionalFormatting sqref="D8">
    <cfRule type="containsText" dxfId="1419" priority="112" operator="containsText" text="libre">
      <formula>NOT(ISERROR(SEARCH("libre",D8)))</formula>
    </cfRule>
  </conditionalFormatting>
  <conditionalFormatting sqref="E8">
    <cfRule type="containsText" dxfId="1418" priority="110" operator="containsText" text="ntitulé">
      <formula>NOT(ISERROR(SEARCH("ntitulé",E8)))</formula>
    </cfRule>
    <cfRule type="containsBlanks" dxfId="1417" priority="111">
      <formula>LEN(TRIM(E8))=0</formula>
    </cfRule>
  </conditionalFormatting>
  <conditionalFormatting sqref="E8">
    <cfRule type="containsText" dxfId="1416" priority="109" operator="containsText" text="libre">
      <formula>NOT(ISERROR(SEARCH("libre",E8)))</formula>
    </cfRule>
  </conditionalFormatting>
  <conditionalFormatting sqref="F8">
    <cfRule type="containsText" dxfId="1415" priority="107" operator="containsText" text="ntitulé">
      <formula>NOT(ISERROR(SEARCH("ntitulé",F8)))</formula>
    </cfRule>
    <cfRule type="containsBlanks" dxfId="1414" priority="108">
      <formula>LEN(TRIM(F8))=0</formula>
    </cfRule>
  </conditionalFormatting>
  <conditionalFormatting sqref="F8">
    <cfRule type="containsText" dxfId="1413" priority="106" operator="containsText" text="libre">
      <formula>NOT(ISERROR(SEARCH("libre",F8)))</formula>
    </cfRule>
  </conditionalFormatting>
  <conditionalFormatting sqref="G8">
    <cfRule type="containsText" dxfId="1412" priority="104" operator="containsText" text="ntitulé">
      <formula>NOT(ISERROR(SEARCH("ntitulé",G8)))</formula>
    </cfRule>
    <cfRule type="containsBlanks" dxfId="1411" priority="105">
      <formula>LEN(TRIM(G8))=0</formula>
    </cfRule>
  </conditionalFormatting>
  <conditionalFormatting sqref="G8">
    <cfRule type="containsText" dxfId="1410" priority="103" operator="containsText" text="libre">
      <formula>NOT(ISERROR(SEARCH("libre",G8)))</formula>
    </cfRule>
  </conditionalFormatting>
  <conditionalFormatting sqref="H8">
    <cfRule type="containsText" dxfId="1409" priority="101" operator="containsText" text="ntitulé">
      <formula>NOT(ISERROR(SEARCH("ntitulé",H8)))</formula>
    </cfRule>
    <cfRule type="containsBlanks" dxfId="1408" priority="102">
      <formula>LEN(TRIM(H8))=0</formula>
    </cfRule>
  </conditionalFormatting>
  <conditionalFormatting sqref="H8">
    <cfRule type="containsText" dxfId="1407" priority="100" operator="containsText" text="libre">
      <formula>NOT(ISERROR(SEARCH("libre",H8)))</formula>
    </cfRule>
  </conditionalFormatting>
  <conditionalFormatting sqref="I8">
    <cfRule type="containsText" dxfId="1406" priority="98" operator="containsText" text="ntitulé">
      <formula>NOT(ISERROR(SEARCH("ntitulé",I8)))</formula>
    </cfRule>
    <cfRule type="containsBlanks" dxfId="1405" priority="99">
      <formula>LEN(TRIM(I8))=0</formula>
    </cfRule>
  </conditionalFormatting>
  <conditionalFormatting sqref="I8">
    <cfRule type="containsText" dxfId="1404" priority="97" operator="containsText" text="libre">
      <formula>NOT(ISERROR(SEARCH("libre",I8)))</formula>
    </cfRule>
  </conditionalFormatting>
  <conditionalFormatting sqref="B8">
    <cfRule type="containsText" dxfId="1403" priority="95" operator="containsText" text="ntitulé">
      <formula>NOT(ISERROR(SEARCH("ntitulé",B8)))</formula>
    </cfRule>
    <cfRule type="containsBlanks" dxfId="1402" priority="96">
      <formula>LEN(TRIM(B8))=0</formula>
    </cfRule>
  </conditionalFormatting>
  <conditionalFormatting sqref="B8">
    <cfRule type="containsText" dxfId="1401" priority="94" operator="containsText" text="libre">
      <formula>NOT(ISERROR(SEARCH("libre",B8)))</formula>
    </cfRule>
  </conditionalFormatting>
  <conditionalFormatting sqref="C8">
    <cfRule type="containsText" dxfId="1400" priority="92" operator="containsText" text="ntitulé">
      <formula>NOT(ISERROR(SEARCH("ntitulé",C8)))</formula>
    </cfRule>
    <cfRule type="containsBlanks" dxfId="1399" priority="93">
      <formula>LEN(TRIM(C8))=0</formula>
    </cfRule>
  </conditionalFormatting>
  <conditionalFormatting sqref="C8">
    <cfRule type="containsText" dxfId="1398" priority="91" operator="containsText" text="libre">
      <formula>NOT(ISERROR(SEARCH("libre",C8)))</formula>
    </cfRule>
  </conditionalFormatting>
  <conditionalFormatting sqref="C14">
    <cfRule type="containsText" dxfId="1397" priority="47" operator="containsText" text="ntitulé">
      <formula>NOT(ISERROR(SEARCH("ntitulé",C14)))</formula>
    </cfRule>
    <cfRule type="containsBlanks" dxfId="1396" priority="48">
      <formula>LEN(TRIM(C14))=0</formula>
    </cfRule>
  </conditionalFormatting>
  <conditionalFormatting sqref="C14">
    <cfRule type="containsText" dxfId="1395" priority="46" operator="containsText" text="libre">
      <formula>NOT(ISERROR(SEARCH("libre",C14)))</formula>
    </cfRule>
  </conditionalFormatting>
  <conditionalFormatting sqref="E13">
    <cfRule type="containsText" dxfId="1394" priority="83" operator="containsText" text="ntitulé">
      <formula>NOT(ISERROR(SEARCH("ntitulé",E13)))</formula>
    </cfRule>
    <cfRule type="containsBlanks" dxfId="1393" priority="84">
      <formula>LEN(TRIM(E13))=0</formula>
    </cfRule>
  </conditionalFormatting>
  <conditionalFormatting sqref="E13">
    <cfRule type="containsText" dxfId="1392" priority="82" operator="containsText" text="libre">
      <formula>NOT(ISERROR(SEARCH("libre",E13)))</formula>
    </cfRule>
  </conditionalFormatting>
  <conditionalFormatting sqref="F13">
    <cfRule type="containsText" dxfId="1391" priority="80" operator="containsText" text="ntitulé">
      <formula>NOT(ISERROR(SEARCH("ntitulé",F13)))</formula>
    </cfRule>
    <cfRule type="containsBlanks" dxfId="1390" priority="81">
      <formula>LEN(TRIM(F13))=0</formula>
    </cfRule>
  </conditionalFormatting>
  <conditionalFormatting sqref="F13">
    <cfRule type="containsText" dxfId="1389" priority="79" operator="containsText" text="libre">
      <formula>NOT(ISERROR(SEARCH("libre",F13)))</formula>
    </cfRule>
  </conditionalFormatting>
  <conditionalFormatting sqref="G13">
    <cfRule type="containsText" dxfId="1388" priority="77" operator="containsText" text="ntitulé">
      <formula>NOT(ISERROR(SEARCH("ntitulé",G13)))</formula>
    </cfRule>
    <cfRule type="containsBlanks" dxfId="1387" priority="78">
      <formula>LEN(TRIM(G13))=0</formula>
    </cfRule>
  </conditionalFormatting>
  <conditionalFormatting sqref="G13">
    <cfRule type="containsText" dxfId="1386" priority="76" operator="containsText" text="libre">
      <formula>NOT(ISERROR(SEARCH("libre",G13)))</formula>
    </cfRule>
  </conditionalFormatting>
  <conditionalFormatting sqref="H13">
    <cfRule type="containsText" dxfId="1385" priority="74" operator="containsText" text="ntitulé">
      <formula>NOT(ISERROR(SEARCH("ntitulé",H13)))</formula>
    </cfRule>
    <cfRule type="containsBlanks" dxfId="1384" priority="75">
      <formula>LEN(TRIM(H13))=0</formula>
    </cfRule>
  </conditionalFormatting>
  <conditionalFormatting sqref="H13">
    <cfRule type="containsText" dxfId="1383" priority="73" operator="containsText" text="libre">
      <formula>NOT(ISERROR(SEARCH("libre",H13)))</formula>
    </cfRule>
  </conditionalFormatting>
  <conditionalFormatting sqref="I13">
    <cfRule type="containsText" dxfId="1382" priority="71" operator="containsText" text="ntitulé">
      <formula>NOT(ISERROR(SEARCH("ntitulé",I13)))</formula>
    </cfRule>
    <cfRule type="containsBlanks" dxfId="1381" priority="72">
      <formula>LEN(TRIM(I13))=0</formula>
    </cfRule>
  </conditionalFormatting>
  <conditionalFormatting sqref="I13">
    <cfRule type="containsText" dxfId="1380" priority="70" operator="containsText" text="libre">
      <formula>NOT(ISERROR(SEARCH("libre",I13)))</formula>
    </cfRule>
  </conditionalFormatting>
  <conditionalFormatting sqref="D14">
    <cfRule type="containsText" dxfId="1379" priority="68" operator="containsText" text="ntitulé">
      <formula>NOT(ISERROR(SEARCH("ntitulé",D14)))</formula>
    </cfRule>
    <cfRule type="containsBlanks" dxfId="1378" priority="69">
      <formula>LEN(TRIM(D14))=0</formula>
    </cfRule>
  </conditionalFormatting>
  <conditionalFormatting sqref="D14">
    <cfRule type="containsText" dxfId="1377" priority="67" operator="containsText" text="libre">
      <formula>NOT(ISERROR(SEARCH("libre",D14)))</formula>
    </cfRule>
  </conditionalFormatting>
  <conditionalFormatting sqref="E14">
    <cfRule type="containsText" dxfId="1376" priority="65" operator="containsText" text="ntitulé">
      <formula>NOT(ISERROR(SEARCH("ntitulé",E14)))</formula>
    </cfRule>
    <cfRule type="containsBlanks" dxfId="1375" priority="66">
      <formula>LEN(TRIM(E14))=0</formula>
    </cfRule>
  </conditionalFormatting>
  <conditionalFormatting sqref="E14">
    <cfRule type="containsText" dxfId="1374" priority="64" operator="containsText" text="libre">
      <formula>NOT(ISERROR(SEARCH("libre",E14)))</formula>
    </cfRule>
  </conditionalFormatting>
  <conditionalFormatting sqref="F14">
    <cfRule type="containsText" dxfId="1373" priority="62" operator="containsText" text="ntitulé">
      <formula>NOT(ISERROR(SEARCH("ntitulé",F14)))</formula>
    </cfRule>
    <cfRule type="containsBlanks" dxfId="1372" priority="63">
      <formula>LEN(TRIM(F14))=0</formula>
    </cfRule>
  </conditionalFormatting>
  <conditionalFormatting sqref="F14">
    <cfRule type="containsText" dxfId="1371" priority="61" operator="containsText" text="libre">
      <formula>NOT(ISERROR(SEARCH("libre",F14)))</formula>
    </cfRule>
  </conditionalFormatting>
  <conditionalFormatting sqref="G14">
    <cfRule type="containsText" dxfId="1370" priority="59" operator="containsText" text="ntitulé">
      <formula>NOT(ISERROR(SEARCH("ntitulé",G14)))</formula>
    </cfRule>
    <cfRule type="containsBlanks" dxfId="1369" priority="60">
      <formula>LEN(TRIM(G14))=0</formula>
    </cfRule>
  </conditionalFormatting>
  <conditionalFormatting sqref="G14">
    <cfRule type="containsText" dxfId="1368" priority="58" operator="containsText" text="libre">
      <formula>NOT(ISERROR(SEARCH("libre",G14)))</formula>
    </cfRule>
  </conditionalFormatting>
  <conditionalFormatting sqref="H14">
    <cfRule type="containsText" dxfId="1367" priority="56" operator="containsText" text="ntitulé">
      <formula>NOT(ISERROR(SEARCH("ntitulé",H14)))</formula>
    </cfRule>
    <cfRule type="containsBlanks" dxfId="1366" priority="57">
      <formula>LEN(TRIM(H14))=0</formula>
    </cfRule>
  </conditionalFormatting>
  <conditionalFormatting sqref="H14">
    <cfRule type="containsText" dxfId="1365" priority="55" operator="containsText" text="libre">
      <formula>NOT(ISERROR(SEARCH("libre",H14)))</formula>
    </cfRule>
  </conditionalFormatting>
  <conditionalFormatting sqref="I14">
    <cfRule type="containsText" dxfId="1364" priority="53" operator="containsText" text="ntitulé">
      <formula>NOT(ISERROR(SEARCH("ntitulé",I14)))</formula>
    </cfRule>
    <cfRule type="containsBlanks" dxfId="1363" priority="54">
      <formula>LEN(TRIM(I14))=0</formula>
    </cfRule>
  </conditionalFormatting>
  <conditionalFormatting sqref="I14">
    <cfRule type="containsText" dxfId="1362" priority="52" operator="containsText" text="libre">
      <formula>NOT(ISERROR(SEARCH("libre",I14)))</formula>
    </cfRule>
  </conditionalFormatting>
  <conditionalFormatting sqref="B14">
    <cfRule type="containsText" dxfId="1361" priority="50" operator="containsText" text="ntitulé">
      <formula>NOT(ISERROR(SEARCH("ntitulé",B14)))</formula>
    </cfRule>
    <cfRule type="containsBlanks" dxfId="1360" priority="51">
      <formula>LEN(TRIM(B14))=0</formula>
    </cfRule>
  </conditionalFormatting>
  <conditionalFormatting sqref="B14">
    <cfRule type="containsText" dxfId="1359" priority="49" operator="containsText" text="libre">
      <formula>NOT(ISERROR(SEARCH("libre",B14)))</formula>
    </cfRule>
  </conditionalFormatting>
  <conditionalFormatting sqref="B7:C7">
    <cfRule type="containsText" dxfId="1358" priority="134" operator="containsText" text="ntitulé">
      <formula>NOT(ISERROR(SEARCH("ntitulé",B7)))</formula>
    </cfRule>
    <cfRule type="containsBlanks" dxfId="1357" priority="135">
      <formula>LEN(TRIM(B7))=0</formula>
    </cfRule>
  </conditionalFormatting>
  <conditionalFormatting sqref="B7:C7">
    <cfRule type="containsText" dxfId="1356" priority="133" operator="containsText" text="libre">
      <formula>NOT(ISERROR(SEARCH("libre",B7)))</formula>
    </cfRule>
  </conditionalFormatting>
  <conditionalFormatting sqref="D7">
    <cfRule type="containsText" dxfId="1355" priority="131" operator="containsText" text="ntitulé">
      <formula>NOT(ISERROR(SEARCH("ntitulé",D7)))</formula>
    </cfRule>
    <cfRule type="containsBlanks" dxfId="1354" priority="132">
      <formula>LEN(TRIM(D7))=0</formula>
    </cfRule>
  </conditionalFormatting>
  <conditionalFormatting sqref="D7">
    <cfRule type="containsText" dxfId="1353" priority="130" operator="containsText" text="libre">
      <formula>NOT(ISERROR(SEARCH("libre",D7)))</formula>
    </cfRule>
  </conditionalFormatting>
  <conditionalFormatting sqref="E7">
    <cfRule type="containsText" dxfId="1352" priority="128" operator="containsText" text="ntitulé">
      <formula>NOT(ISERROR(SEARCH("ntitulé",E7)))</formula>
    </cfRule>
    <cfRule type="containsBlanks" dxfId="1351" priority="129">
      <formula>LEN(TRIM(E7))=0</formula>
    </cfRule>
  </conditionalFormatting>
  <conditionalFormatting sqref="E7">
    <cfRule type="containsText" dxfId="1350" priority="127" operator="containsText" text="libre">
      <formula>NOT(ISERROR(SEARCH("libre",E7)))</formula>
    </cfRule>
  </conditionalFormatting>
  <hyperlinks>
    <hyperlink ref="A1" location="TAB00!A1" display="Retour page de garde"/>
    <hyperlink ref="A2" location="'TAB5'!A1" display="Retour TAB5"/>
  </hyperlinks>
  <pageMargins left="0.7" right="0.7" top="0.75" bottom="0.75" header="0.3" footer="0.3"/>
  <pageSetup paperSize="9" scale="71" orientation="landscape" verticalDpi="300" r:id="rId1"/>
  <rowBreaks count="1" manualBreakCount="1">
    <brk id="25" max="1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opLeftCell="A34" zoomScale="90" zoomScaleNormal="90" workbookViewId="0">
      <selection activeCell="E5" sqref="E5"/>
    </sheetView>
  </sheetViews>
  <sheetFormatPr baseColWidth="10" defaultColWidth="9.1640625" defaultRowHeight="13.5" x14ac:dyDescent="0.3"/>
  <cols>
    <col min="1" max="1" width="45.83203125" style="261" customWidth="1"/>
    <col min="2" max="3" width="17" style="261" customWidth="1"/>
    <col min="4" max="9" width="17" style="366" customWidth="1"/>
    <col min="10" max="10" width="2.33203125" style="366" customWidth="1"/>
    <col min="11" max="12" width="8.33203125" style="366" customWidth="1"/>
    <col min="13" max="17" width="8.33203125" style="316" customWidth="1"/>
    <col min="18" max="16384" width="9.1640625" style="316"/>
  </cols>
  <sheetData>
    <row r="1" spans="1:17" s="365" customFormat="1" ht="15" x14ac:dyDescent="0.3">
      <c r="A1" s="364" t="s">
        <v>131</v>
      </c>
    </row>
    <row r="2" spans="1:17" ht="15" x14ac:dyDescent="0.3">
      <c r="A2" s="119" t="s">
        <v>331</v>
      </c>
      <c r="C2" s="366"/>
      <c r="E2" s="316"/>
      <c r="F2" s="316"/>
      <c r="G2" s="316"/>
      <c r="H2" s="316"/>
      <c r="I2" s="316"/>
      <c r="J2" s="316"/>
      <c r="K2" s="565"/>
      <c r="L2" s="316"/>
    </row>
    <row r="3" spans="1:17" ht="42" customHeight="1" x14ac:dyDescent="0.35">
      <c r="A3" s="759" t="str">
        <f>TAB00!B75&amp;" : "&amp;TAB00!C75</f>
        <v xml:space="preserve">TAB5.12 : Produits issus de la facturation de la fourniture de gaz à la clientèle propre du gestionnaire de réseau de distribution ainsi que le montant de la compensation versée par la CREG </v>
      </c>
      <c r="B3" s="759"/>
      <c r="C3" s="759"/>
      <c r="D3" s="759"/>
      <c r="E3" s="759"/>
      <c r="F3" s="759"/>
      <c r="G3" s="759"/>
      <c r="H3" s="759"/>
      <c r="I3" s="759"/>
      <c r="J3" s="759"/>
      <c r="K3" s="759"/>
      <c r="L3" s="759"/>
      <c r="M3" s="759"/>
      <c r="N3" s="759"/>
      <c r="O3" s="759"/>
      <c r="P3" s="759"/>
      <c r="Q3" s="759"/>
    </row>
    <row r="4" spans="1:17" x14ac:dyDescent="0.3">
      <c r="A4" s="367"/>
      <c r="B4" s="368"/>
      <c r="C4" s="367"/>
      <c r="D4" s="367"/>
      <c r="E4" s="369"/>
      <c r="F4" s="369"/>
      <c r="G4" s="369"/>
      <c r="H4" s="370"/>
      <c r="I4" s="370"/>
      <c r="J4" s="370"/>
      <c r="K4" s="370"/>
      <c r="L4" s="370"/>
    </row>
    <row r="5" spans="1:17" x14ac:dyDescent="0.3">
      <c r="A5" s="367"/>
      <c r="B5" s="368"/>
      <c r="C5" s="367"/>
      <c r="D5" s="367"/>
      <c r="E5" s="369"/>
      <c r="F5" s="369"/>
      <c r="G5" s="369"/>
      <c r="H5" s="370"/>
      <c r="I5" s="370"/>
      <c r="J5" s="370"/>
      <c r="K5" s="370"/>
      <c r="L5" s="370"/>
    </row>
    <row r="6" spans="1:17" s="11" customFormat="1" x14ac:dyDescent="0.3">
      <c r="A6" s="755" t="s">
        <v>601</v>
      </c>
      <c r="B6" s="756"/>
      <c r="C6" s="756"/>
      <c r="D6" s="756"/>
      <c r="E6" s="756"/>
      <c r="F6" s="756"/>
      <c r="G6" s="756"/>
      <c r="H6" s="756"/>
      <c r="I6" s="757"/>
      <c r="K6" s="732" t="s">
        <v>845</v>
      </c>
      <c r="L6" s="744"/>
      <c r="M6" s="744"/>
      <c r="N6" s="744"/>
      <c r="O6" s="744"/>
      <c r="P6" s="744"/>
      <c r="Q6" s="745"/>
    </row>
    <row r="7" spans="1:17" s="11" customFormat="1" ht="27" x14ac:dyDescent="0.3">
      <c r="A7" s="567" t="s">
        <v>2</v>
      </c>
      <c r="B7" s="207" t="s">
        <v>92</v>
      </c>
      <c r="C7" s="567" t="s">
        <v>112</v>
      </c>
      <c r="D7" s="567" t="s">
        <v>279</v>
      </c>
      <c r="E7" s="567" t="s">
        <v>278</v>
      </c>
      <c r="F7" s="567" t="s">
        <v>274</v>
      </c>
      <c r="G7" s="567" t="s">
        <v>275</v>
      </c>
      <c r="H7" s="567" t="s">
        <v>276</v>
      </c>
      <c r="I7" s="567" t="s">
        <v>277</v>
      </c>
      <c r="J7" s="587"/>
      <c r="K7" s="567" t="s">
        <v>846</v>
      </c>
      <c r="L7" s="567" t="s">
        <v>847</v>
      </c>
      <c r="M7" s="567" t="s">
        <v>854</v>
      </c>
      <c r="N7" s="567" t="s">
        <v>850</v>
      </c>
      <c r="O7" s="567" t="s">
        <v>851</v>
      </c>
      <c r="P7" s="567" t="s">
        <v>852</v>
      </c>
      <c r="Q7" s="567" t="s">
        <v>853</v>
      </c>
    </row>
    <row r="8" spans="1:17" x14ac:dyDescent="0.3">
      <c r="A8" s="289" t="s">
        <v>735</v>
      </c>
      <c r="B8" s="219"/>
      <c r="C8" s="219"/>
      <c r="D8" s="219"/>
      <c r="E8" s="219"/>
      <c r="F8" s="219"/>
      <c r="G8" s="219"/>
      <c r="H8" s="219"/>
      <c r="I8" s="219"/>
      <c r="J8" s="316"/>
      <c r="K8" s="303">
        <f>IFERROR(IF(AND(ROUND(SUM(B8:B8),0)=0,ROUND(SUM(C8:C8),0)&gt;ROUND(SUM(B8:B8),0)),"INF",(ROUND(SUM(C8:C8),0)-ROUND(SUM(B8:B8),0))/ROUND(SUM(B8:B8),0)),0)</f>
        <v>0</v>
      </c>
      <c r="L8" s="303">
        <f t="shared" ref="L8:Q11" si="0">IFERROR(IF(AND(ROUND(SUM(C8),0)=0,ROUND(SUM(D8:D8),0)&gt;ROUND(SUM(C8),0)),"INF",(ROUND(SUM(D8:D8),0)-ROUND(SUM(C8),0))/ROUND(SUM(C8),0)),0)</f>
        <v>0</v>
      </c>
      <c r="M8" s="303">
        <f t="shared" si="0"/>
        <v>0</v>
      </c>
      <c r="N8" s="303">
        <f t="shared" si="0"/>
        <v>0</v>
      </c>
      <c r="O8" s="303">
        <f t="shared" si="0"/>
        <v>0</v>
      </c>
      <c r="P8" s="303">
        <f t="shared" si="0"/>
        <v>0</v>
      </c>
      <c r="Q8" s="291">
        <f t="shared" si="0"/>
        <v>0</v>
      </c>
    </row>
    <row r="9" spans="1:17" x14ac:dyDescent="0.3">
      <c r="A9" s="363" t="s">
        <v>599</v>
      </c>
      <c r="B9" s="224"/>
      <c r="C9" s="224"/>
      <c r="D9" s="224"/>
      <c r="E9" s="224"/>
      <c r="F9" s="224"/>
      <c r="G9" s="224"/>
      <c r="H9" s="224"/>
      <c r="I9" s="224"/>
      <c r="J9" s="316"/>
      <c r="K9" s="287">
        <f>IFERROR(IF(AND(ROUND(SUM(B9:B9),0)=0,ROUND(SUM(C9:C9),0)&gt;ROUND(SUM(B9:B9),0)),"INF",(ROUND(SUM(C9:C9),0)-ROUND(SUM(B9:B9),0))/ROUND(SUM(B9:B9),0)),0)</f>
        <v>0</v>
      </c>
      <c r="L9" s="287">
        <f t="shared" si="0"/>
        <v>0</v>
      </c>
      <c r="M9" s="287">
        <f t="shared" si="0"/>
        <v>0</v>
      </c>
      <c r="N9" s="287">
        <f t="shared" si="0"/>
        <v>0</v>
      </c>
      <c r="O9" s="287">
        <f t="shared" si="0"/>
        <v>0</v>
      </c>
      <c r="P9" s="287">
        <f t="shared" si="0"/>
        <v>0</v>
      </c>
      <c r="Q9" s="288">
        <f t="shared" si="0"/>
        <v>0</v>
      </c>
    </row>
    <row r="10" spans="1:17" x14ac:dyDescent="0.3">
      <c r="A10" s="341" t="s">
        <v>602</v>
      </c>
      <c r="B10" s="342">
        <f t="shared" ref="B10:I10" si="1">IFERROR(B8/B9,0)</f>
        <v>0</v>
      </c>
      <c r="C10" s="342">
        <f t="shared" si="1"/>
        <v>0</v>
      </c>
      <c r="D10" s="342">
        <f t="shared" si="1"/>
        <v>0</v>
      </c>
      <c r="E10" s="342">
        <f t="shared" si="1"/>
        <v>0</v>
      </c>
      <c r="F10" s="342">
        <f t="shared" si="1"/>
        <v>0</v>
      </c>
      <c r="G10" s="342">
        <f t="shared" si="1"/>
        <v>0</v>
      </c>
      <c r="H10" s="342">
        <f t="shared" si="1"/>
        <v>0</v>
      </c>
      <c r="I10" s="342">
        <f t="shared" si="1"/>
        <v>0</v>
      </c>
      <c r="J10" s="316"/>
      <c r="K10" s="287">
        <f>IFERROR(IF(AND(ROUND(SUM(B10:B10),0)=0,ROUND(SUM(C10:C10),0)&gt;ROUND(SUM(B10:B10),0)),"INF",(ROUND(SUM(C10:C10),0)-ROUND(SUM(B10:B10),0))/ROUND(SUM(B10:B10),0)),0)</f>
        <v>0</v>
      </c>
      <c r="L10" s="287">
        <f t="shared" si="0"/>
        <v>0</v>
      </c>
      <c r="M10" s="287">
        <f t="shared" si="0"/>
        <v>0</v>
      </c>
      <c r="N10" s="287">
        <f t="shared" si="0"/>
        <v>0</v>
      </c>
      <c r="O10" s="287">
        <f t="shared" si="0"/>
        <v>0</v>
      </c>
      <c r="P10" s="287">
        <f t="shared" si="0"/>
        <v>0</v>
      </c>
      <c r="Q10" s="288">
        <f t="shared" si="0"/>
        <v>0</v>
      </c>
    </row>
    <row r="11" spans="1:17" x14ac:dyDescent="0.3">
      <c r="A11" s="289" t="s">
        <v>736</v>
      </c>
      <c r="B11" s="224"/>
      <c r="C11" s="224"/>
      <c r="D11" s="224"/>
      <c r="E11" s="224"/>
      <c r="F11" s="224"/>
      <c r="G11" s="224"/>
      <c r="H11" s="224"/>
      <c r="I11" s="224"/>
      <c r="J11" s="316"/>
      <c r="K11" s="287">
        <f>IFERROR(IF(AND(ROUND(SUM(B11:B11),0)=0,ROUND(SUM(C11:C11),0)&gt;ROUND(SUM(B11:B11),0)),"INF",(ROUND(SUM(C11:C11),0)-ROUND(SUM(B11:B11),0))/ROUND(SUM(B11:B11),0)),0)</f>
        <v>0</v>
      </c>
      <c r="L11" s="287">
        <f t="shared" si="0"/>
        <v>0</v>
      </c>
      <c r="M11" s="287">
        <f t="shared" si="0"/>
        <v>0</v>
      </c>
      <c r="N11" s="287">
        <f t="shared" si="0"/>
        <v>0</v>
      </c>
      <c r="O11" s="287">
        <f t="shared" si="0"/>
        <v>0</v>
      </c>
      <c r="P11" s="287">
        <f t="shared" si="0"/>
        <v>0</v>
      </c>
      <c r="Q11" s="288">
        <f t="shared" si="0"/>
        <v>0</v>
      </c>
    </row>
    <row r="12" spans="1:17" x14ac:dyDescent="0.3">
      <c r="H12" s="316"/>
      <c r="I12" s="316"/>
      <c r="J12" s="316"/>
      <c r="M12" s="366"/>
      <c r="N12" s="366"/>
    </row>
    <row r="13" spans="1:17" s="11" customFormat="1" x14ac:dyDescent="0.3">
      <c r="A13" s="755" t="s">
        <v>603</v>
      </c>
      <c r="B13" s="756"/>
      <c r="C13" s="756"/>
      <c r="D13" s="756"/>
      <c r="E13" s="756"/>
      <c r="F13" s="756"/>
      <c r="G13" s="756"/>
      <c r="H13" s="756"/>
      <c r="I13" s="757"/>
      <c r="K13" s="732" t="s">
        <v>845</v>
      </c>
      <c r="L13" s="744"/>
      <c r="M13" s="744"/>
      <c r="N13" s="744"/>
      <c r="O13" s="744"/>
      <c r="P13" s="744"/>
      <c r="Q13" s="745"/>
    </row>
    <row r="14" spans="1:17" s="11" customFormat="1" ht="27" x14ac:dyDescent="0.3">
      <c r="A14" s="567" t="s">
        <v>2</v>
      </c>
      <c r="B14" s="207" t="s">
        <v>92</v>
      </c>
      <c r="C14" s="567" t="s">
        <v>112</v>
      </c>
      <c r="D14" s="567" t="s">
        <v>279</v>
      </c>
      <c r="E14" s="567" t="s">
        <v>278</v>
      </c>
      <c r="F14" s="567" t="s">
        <v>274</v>
      </c>
      <c r="G14" s="567" t="s">
        <v>275</v>
      </c>
      <c r="H14" s="567" t="s">
        <v>276</v>
      </c>
      <c r="I14" s="567" t="s">
        <v>277</v>
      </c>
      <c r="J14" s="587"/>
      <c r="K14" s="567" t="s">
        <v>846</v>
      </c>
      <c r="L14" s="567" t="s">
        <v>847</v>
      </c>
      <c r="M14" s="567" t="s">
        <v>854</v>
      </c>
      <c r="N14" s="567" t="s">
        <v>850</v>
      </c>
      <c r="O14" s="567" t="s">
        <v>851</v>
      </c>
      <c r="P14" s="567" t="s">
        <v>852</v>
      </c>
      <c r="Q14" s="567" t="s">
        <v>853</v>
      </c>
    </row>
    <row r="15" spans="1:17" x14ac:dyDescent="0.3">
      <c r="A15" s="289" t="s">
        <v>735</v>
      </c>
      <c r="B15" s="219"/>
      <c r="C15" s="219"/>
      <c r="D15" s="219"/>
      <c r="E15" s="219"/>
      <c r="F15" s="219"/>
      <c r="G15" s="219"/>
      <c r="H15" s="219"/>
      <c r="I15" s="219"/>
      <c r="J15" s="316"/>
      <c r="K15" s="303">
        <f>IFERROR(IF(AND(ROUND(SUM(B15:B15),0)=0,ROUND(SUM(C15:C15),0)&gt;ROUND(SUM(B15:B15),0)),"INF",(ROUND(SUM(C15:C15),0)-ROUND(SUM(B15:B15),0))/ROUND(SUM(B15:B15),0)),0)</f>
        <v>0</v>
      </c>
      <c r="L15" s="303">
        <f t="shared" ref="L15:Q18" si="2">IFERROR(IF(AND(ROUND(SUM(C15),0)=0,ROUND(SUM(D15:D15),0)&gt;ROUND(SUM(C15),0)),"INF",(ROUND(SUM(D15:D15),0)-ROUND(SUM(C15),0))/ROUND(SUM(C15),0)),0)</f>
        <v>0</v>
      </c>
      <c r="M15" s="303">
        <f t="shared" si="2"/>
        <v>0</v>
      </c>
      <c r="N15" s="303">
        <f t="shared" si="2"/>
        <v>0</v>
      </c>
      <c r="O15" s="303">
        <f t="shared" si="2"/>
        <v>0</v>
      </c>
      <c r="P15" s="303">
        <f t="shared" si="2"/>
        <v>0</v>
      </c>
      <c r="Q15" s="291">
        <f t="shared" si="2"/>
        <v>0</v>
      </c>
    </row>
    <row r="16" spans="1:17" x14ac:dyDescent="0.3">
      <c r="A16" s="363" t="s">
        <v>599</v>
      </c>
      <c r="B16" s="224"/>
      <c r="C16" s="224"/>
      <c r="D16" s="224"/>
      <c r="E16" s="224"/>
      <c r="F16" s="224"/>
      <c r="G16" s="224"/>
      <c r="H16" s="224"/>
      <c r="I16" s="224"/>
      <c r="J16" s="316"/>
      <c r="K16" s="287">
        <f>IFERROR(IF(AND(ROUND(SUM(B16:B16),0)=0,ROUND(SUM(C16:C16),0)&gt;ROUND(SUM(B16:B16),0)),"INF",(ROUND(SUM(C16:C16),0)-ROUND(SUM(B16:B16),0))/ROUND(SUM(B16:B16),0)),0)</f>
        <v>0</v>
      </c>
      <c r="L16" s="287">
        <f t="shared" si="2"/>
        <v>0</v>
      </c>
      <c r="M16" s="287">
        <f t="shared" si="2"/>
        <v>0</v>
      </c>
      <c r="N16" s="287">
        <f t="shared" si="2"/>
        <v>0</v>
      </c>
      <c r="O16" s="287">
        <f t="shared" si="2"/>
        <v>0</v>
      </c>
      <c r="P16" s="287">
        <f t="shared" si="2"/>
        <v>0</v>
      </c>
      <c r="Q16" s="288">
        <f t="shared" si="2"/>
        <v>0</v>
      </c>
    </row>
    <row r="17" spans="1:17" x14ac:dyDescent="0.3">
      <c r="A17" s="341" t="s">
        <v>602</v>
      </c>
      <c r="B17" s="342">
        <f t="shared" ref="B17:I17" si="3">IFERROR(B15/B16,0)</f>
        <v>0</v>
      </c>
      <c r="C17" s="342">
        <f t="shared" si="3"/>
        <v>0</v>
      </c>
      <c r="D17" s="342">
        <f t="shared" si="3"/>
        <v>0</v>
      </c>
      <c r="E17" s="342">
        <f t="shared" si="3"/>
        <v>0</v>
      </c>
      <c r="F17" s="342">
        <f t="shared" si="3"/>
        <v>0</v>
      </c>
      <c r="G17" s="342">
        <f t="shared" si="3"/>
        <v>0</v>
      </c>
      <c r="H17" s="342">
        <f t="shared" si="3"/>
        <v>0</v>
      </c>
      <c r="I17" s="342">
        <f t="shared" si="3"/>
        <v>0</v>
      </c>
      <c r="J17" s="316"/>
      <c r="K17" s="287">
        <f>IFERROR(IF(AND(ROUND(SUM(B17:B17),0)=0,ROUND(SUM(C17:C17),0)&gt;ROUND(SUM(B17:B17),0)),"INF",(ROUND(SUM(C17:C17),0)-ROUND(SUM(B17:B17),0))/ROUND(SUM(B17:B17),0)),0)</f>
        <v>0</v>
      </c>
      <c r="L17" s="287">
        <f t="shared" si="2"/>
        <v>0</v>
      </c>
      <c r="M17" s="287">
        <f t="shared" si="2"/>
        <v>0</v>
      </c>
      <c r="N17" s="287">
        <f t="shared" si="2"/>
        <v>0</v>
      </c>
      <c r="O17" s="287">
        <f t="shared" si="2"/>
        <v>0</v>
      </c>
      <c r="P17" s="287">
        <f t="shared" si="2"/>
        <v>0</v>
      </c>
      <c r="Q17" s="288">
        <f t="shared" si="2"/>
        <v>0</v>
      </c>
    </row>
    <row r="18" spans="1:17" x14ac:dyDescent="0.3">
      <c r="A18" s="289" t="s">
        <v>736</v>
      </c>
      <c r="B18" s="224"/>
      <c r="C18" s="224"/>
      <c r="D18" s="224"/>
      <c r="E18" s="224"/>
      <c r="F18" s="224"/>
      <c r="G18" s="224"/>
      <c r="H18" s="224"/>
      <c r="I18" s="224"/>
      <c r="J18" s="316"/>
      <c r="K18" s="287">
        <f>IFERROR(IF(AND(ROUND(SUM(B18:B18),0)=0,ROUND(SUM(C18:C18),0)&gt;ROUND(SUM(B18:B18),0)),"INF",(ROUND(SUM(C18:C18),0)-ROUND(SUM(B18:B18),0))/ROUND(SUM(B18:B18),0)),0)</f>
        <v>0</v>
      </c>
      <c r="L18" s="287">
        <f t="shared" si="2"/>
        <v>0</v>
      </c>
      <c r="M18" s="287">
        <f t="shared" si="2"/>
        <v>0</v>
      </c>
      <c r="N18" s="287">
        <f t="shared" si="2"/>
        <v>0</v>
      </c>
      <c r="O18" s="287">
        <f t="shared" si="2"/>
        <v>0</v>
      </c>
      <c r="P18" s="287">
        <f t="shared" si="2"/>
        <v>0</v>
      </c>
      <c r="Q18" s="288">
        <f t="shared" si="2"/>
        <v>0</v>
      </c>
    </row>
    <row r="19" spans="1:17" x14ac:dyDescent="0.3">
      <c r="A19" s="372"/>
      <c r="B19" s="372"/>
      <c r="C19" s="372"/>
      <c r="D19" s="372"/>
      <c r="E19" s="372"/>
      <c r="F19" s="371"/>
      <c r="G19" s="371"/>
      <c r="H19" s="316"/>
      <c r="I19" s="316"/>
      <c r="J19" s="316"/>
      <c r="K19" s="372"/>
      <c r="L19" s="372"/>
      <c r="M19" s="372"/>
      <c r="N19" s="371"/>
    </row>
    <row r="20" spans="1:17" s="11" customFormat="1" x14ac:dyDescent="0.3">
      <c r="A20" s="755" t="s">
        <v>604</v>
      </c>
      <c r="B20" s="756"/>
      <c r="C20" s="756"/>
      <c r="D20" s="756"/>
      <c r="E20" s="756"/>
      <c r="F20" s="756"/>
      <c r="G20" s="756"/>
      <c r="H20" s="756"/>
      <c r="I20" s="757"/>
      <c r="K20" s="732" t="s">
        <v>845</v>
      </c>
      <c r="L20" s="744"/>
      <c r="M20" s="744"/>
      <c r="N20" s="744"/>
      <c r="O20" s="744"/>
      <c r="P20" s="744"/>
      <c r="Q20" s="745"/>
    </row>
    <row r="21" spans="1:17" s="11" customFormat="1" ht="27" x14ac:dyDescent="0.3">
      <c r="A21" s="567" t="s">
        <v>2</v>
      </c>
      <c r="B21" s="207" t="s">
        <v>92</v>
      </c>
      <c r="C21" s="567" t="s">
        <v>112</v>
      </c>
      <c r="D21" s="567" t="s">
        <v>279</v>
      </c>
      <c r="E21" s="567" t="s">
        <v>278</v>
      </c>
      <c r="F21" s="567" t="s">
        <v>274</v>
      </c>
      <c r="G21" s="567" t="s">
        <v>275</v>
      </c>
      <c r="H21" s="567" t="s">
        <v>276</v>
      </c>
      <c r="I21" s="567" t="s">
        <v>277</v>
      </c>
      <c r="J21" s="587"/>
      <c r="K21" s="567" t="s">
        <v>846</v>
      </c>
      <c r="L21" s="567" t="s">
        <v>847</v>
      </c>
      <c r="M21" s="567" t="s">
        <v>854</v>
      </c>
      <c r="N21" s="567" t="s">
        <v>850</v>
      </c>
      <c r="O21" s="567" t="s">
        <v>851</v>
      </c>
      <c r="P21" s="567" t="s">
        <v>852</v>
      </c>
      <c r="Q21" s="567" t="s">
        <v>853</v>
      </c>
    </row>
    <row r="22" spans="1:17" x14ac:dyDescent="0.3">
      <c r="A22" s="289" t="s">
        <v>604</v>
      </c>
      <c r="B22" s="219"/>
      <c r="C22" s="219"/>
      <c r="D22" s="219"/>
      <c r="E22" s="219"/>
      <c r="F22" s="219"/>
      <c r="G22" s="219"/>
      <c r="H22" s="219"/>
      <c r="I22" s="219"/>
      <c r="J22" s="316"/>
      <c r="K22" s="303">
        <f>IFERROR(IF(AND(ROUND(SUM(B22:B22),0)=0,ROUND(SUM(C22:C22),0)&gt;ROUND(SUM(B22:B22),0)),"INF",(ROUND(SUM(C22:C22),0)-ROUND(SUM(B22:B22),0))/ROUND(SUM(B22:B22),0)),0)</f>
        <v>0</v>
      </c>
      <c r="L22" s="303">
        <f t="shared" ref="L22:Q22" si="4">IFERROR(IF(AND(ROUND(SUM(C22),0)=0,ROUND(SUM(D22:D22),0)&gt;ROUND(SUM(C22),0)),"INF",(ROUND(SUM(D22:D22),0)-ROUND(SUM(C22),0))/ROUND(SUM(C22),0)),0)</f>
        <v>0</v>
      </c>
      <c r="M22" s="303">
        <f t="shared" si="4"/>
        <v>0</v>
      </c>
      <c r="N22" s="303">
        <f t="shared" si="4"/>
        <v>0</v>
      </c>
      <c r="O22" s="303">
        <f t="shared" si="4"/>
        <v>0</v>
      </c>
      <c r="P22" s="303">
        <f t="shared" si="4"/>
        <v>0</v>
      </c>
      <c r="Q22" s="291">
        <f t="shared" si="4"/>
        <v>0</v>
      </c>
    </row>
    <row r="23" spans="1:17" x14ac:dyDescent="0.3">
      <c r="H23" s="316"/>
      <c r="I23" s="316"/>
      <c r="J23" s="316"/>
      <c r="M23" s="366"/>
      <c r="N23" s="366"/>
    </row>
    <row r="24" spans="1:17" s="6" customFormat="1" x14ac:dyDescent="0.3">
      <c r="A24" s="146" t="s">
        <v>605</v>
      </c>
      <c r="B24" s="147">
        <f t="shared" ref="B24:I24" si="5">SUM(B8,B11,B15,B18,B22)</f>
        <v>0</v>
      </c>
      <c r="C24" s="147">
        <f t="shared" si="5"/>
        <v>0</v>
      </c>
      <c r="D24" s="147">
        <f t="shared" si="5"/>
        <v>0</v>
      </c>
      <c r="E24" s="147">
        <f t="shared" si="5"/>
        <v>0</v>
      </c>
      <c r="F24" s="147">
        <f t="shared" si="5"/>
        <v>0</v>
      </c>
      <c r="G24" s="147">
        <f t="shared" si="5"/>
        <v>0</v>
      </c>
      <c r="H24" s="147">
        <f t="shared" si="5"/>
        <v>0</v>
      </c>
      <c r="I24" s="147">
        <f t="shared" si="5"/>
        <v>0</v>
      </c>
      <c r="J24" s="316"/>
      <c r="K24" s="148">
        <f>IFERROR(IF(AND(ROUND(SUM(B24:B24),0)=0,ROUND(SUM(C24:C24),0)&gt;ROUND(SUM(B24:B24),0)),"INF",(ROUND(SUM(C24:C24),0)-ROUND(SUM(B24:B24),0))/ROUND(SUM(B24:B24),0)),0)</f>
        <v>0</v>
      </c>
      <c r="L24" s="148">
        <f t="shared" ref="L24:Q24" si="6">IFERROR(IF(AND(ROUND(SUM(C24),0)=0,ROUND(SUM(D24:D24),0)&gt;ROUND(SUM(C24),0)),"INF",(ROUND(SUM(D24:D24),0)-ROUND(SUM(C24),0))/ROUND(SUM(C24),0)),0)</f>
        <v>0</v>
      </c>
      <c r="M24" s="148">
        <f t="shared" si="6"/>
        <v>0</v>
      </c>
      <c r="N24" s="148">
        <f t="shared" si="6"/>
        <v>0</v>
      </c>
      <c r="O24" s="148">
        <f t="shared" si="6"/>
        <v>0</v>
      </c>
      <c r="P24" s="148">
        <f t="shared" si="6"/>
        <v>0</v>
      </c>
      <c r="Q24" s="148">
        <f t="shared" si="6"/>
        <v>0</v>
      </c>
    </row>
    <row r="25" spans="1:17" x14ac:dyDescent="0.3">
      <c r="H25" s="316"/>
      <c r="I25" s="316"/>
      <c r="J25" s="316"/>
      <c r="K25" s="565"/>
      <c r="L25" s="316"/>
    </row>
    <row r="27" spans="1:17" x14ac:dyDescent="0.3">
      <c r="A27" s="733" t="str">
        <f>IF(ABS(B24-SUM('TAB3'!E20:G20))&gt;100,'TAB C'!B26,"")</f>
        <v/>
      </c>
      <c r="B27" s="733"/>
      <c r="C27" s="733"/>
      <c r="D27" s="733"/>
      <c r="E27" s="733"/>
      <c r="F27" s="733"/>
      <c r="G27" s="733"/>
      <c r="H27" s="733"/>
      <c r="I27" s="733"/>
      <c r="J27" s="733"/>
      <c r="K27" s="733"/>
      <c r="L27" s="733"/>
      <c r="M27" s="733"/>
    </row>
    <row r="29" spans="1:17" s="6" customFormat="1" ht="14.25" thickBot="1" x14ac:dyDescent="0.35">
      <c r="A29" s="758" t="s">
        <v>635</v>
      </c>
      <c r="B29" s="758"/>
      <c r="C29" s="758"/>
      <c r="D29" s="758"/>
      <c r="E29" s="758"/>
      <c r="F29" s="758"/>
      <c r="G29" s="758"/>
      <c r="H29" s="758"/>
      <c r="I29" s="758"/>
      <c r="J29" s="758"/>
      <c r="K29" s="758"/>
      <c r="L29" s="758"/>
      <c r="M29" s="758"/>
      <c r="N29" s="758"/>
      <c r="O29" s="758"/>
      <c r="P29" s="758"/>
      <c r="Q29" s="758"/>
    </row>
    <row r="30" spans="1:17" s="6" customFormat="1" ht="12.6" customHeight="1" thickBot="1" x14ac:dyDescent="0.35">
      <c r="A30" s="124" t="s">
        <v>525</v>
      </c>
      <c r="B30" s="749" t="s">
        <v>501</v>
      </c>
      <c r="C30" s="750"/>
      <c r="D30" s="750"/>
      <c r="E30" s="750"/>
      <c r="F30" s="750"/>
      <c r="G30" s="750"/>
      <c r="H30" s="750"/>
      <c r="I30" s="750"/>
      <c r="J30" s="750"/>
      <c r="K30" s="750"/>
      <c r="L30" s="750"/>
      <c r="M30" s="750"/>
      <c r="N30" s="750"/>
      <c r="O30" s="750"/>
      <c r="P30" s="750"/>
      <c r="Q30" s="750"/>
    </row>
    <row r="31" spans="1:17" s="6" customFormat="1" ht="214.9" customHeight="1" thickBot="1" x14ac:dyDescent="0.35">
      <c r="A31" s="125">
        <v>2019</v>
      </c>
      <c r="B31" s="747"/>
      <c r="C31" s="748"/>
      <c r="D31" s="748"/>
      <c r="E31" s="748"/>
      <c r="F31" s="748"/>
      <c r="G31" s="748"/>
      <c r="H31" s="748"/>
      <c r="I31" s="748"/>
      <c r="J31" s="748"/>
      <c r="K31" s="748"/>
      <c r="L31" s="748"/>
      <c r="M31" s="748"/>
      <c r="N31" s="748"/>
      <c r="O31" s="748"/>
      <c r="P31" s="748"/>
      <c r="Q31" s="748"/>
    </row>
    <row r="32" spans="1:17" s="6" customFormat="1" ht="214.9" customHeight="1" thickBot="1" x14ac:dyDescent="0.35">
      <c r="A32" s="126">
        <v>2020</v>
      </c>
      <c r="B32" s="747"/>
      <c r="C32" s="748"/>
      <c r="D32" s="748"/>
      <c r="E32" s="748"/>
      <c r="F32" s="748"/>
      <c r="G32" s="748"/>
      <c r="H32" s="748"/>
      <c r="I32" s="748"/>
      <c r="J32" s="748"/>
      <c r="K32" s="748"/>
      <c r="L32" s="748"/>
      <c r="M32" s="748"/>
      <c r="N32" s="748"/>
      <c r="O32" s="748"/>
      <c r="P32" s="748"/>
      <c r="Q32" s="748"/>
    </row>
    <row r="33" spans="1:17" s="6" customFormat="1" ht="214.9" customHeight="1" thickBot="1" x14ac:dyDescent="0.35">
      <c r="A33" s="126">
        <v>2021</v>
      </c>
      <c r="B33" s="747"/>
      <c r="C33" s="748"/>
      <c r="D33" s="748"/>
      <c r="E33" s="748"/>
      <c r="F33" s="748"/>
      <c r="G33" s="748"/>
      <c r="H33" s="748"/>
      <c r="I33" s="748"/>
      <c r="J33" s="748"/>
      <c r="K33" s="748"/>
      <c r="L33" s="748"/>
      <c r="M33" s="748"/>
      <c r="N33" s="748"/>
      <c r="O33" s="748"/>
      <c r="P33" s="748"/>
      <c r="Q33" s="748"/>
    </row>
    <row r="34" spans="1:17" s="6" customFormat="1" ht="214.9" customHeight="1" thickBot="1" x14ac:dyDescent="0.35">
      <c r="A34" s="126">
        <v>2022</v>
      </c>
      <c r="B34" s="747"/>
      <c r="C34" s="748"/>
      <c r="D34" s="748"/>
      <c r="E34" s="748"/>
      <c r="F34" s="748"/>
      <c r="G34" s="748"/>
      <c r="H34" s="748"/>
      <c r="I34" s="748"/>
      <c r="J34" s="748"/>
      <c r="K34" s="748"/>
      <c r="L34" s="748"/>
      <c r="M34" s="748"/>
      <c r="N34" s="748"/>
      <c r="O34" s="748"/>
      <c r="P34" s="748"/>
      <c r="Q34" s="748"/>
    </row>
    <row r="35" spans="1:17" s="6" customFormat="1" ht="214.9" customHeight="1" thickBot="1" x14ac:dyDescent="0.35">
      <c r="A35" s="126">
        <v>2023</v>
      </c>
      <c r="B35" s="747"/>
      <c r="C35" s="748"/>
      <c r="D35" s="748"/>
      <c r="E35" s="748"/>
      <c r="F35" s="748"/>
      <c r="G35" s="748"/>
      <c r="H35" s="748"/>
      <c r="I35" s="748"/>
      <c r="J35" s="748"/>
      <c r="K35" s="748"/>
      <c r="L35" s="748"/>
      <c r="M35" s="748"/>
      <c r="N35" s="748"/>
      <c r="O35" s="748"/>
      <c r="P35" s="748"/>
      <c r="Q35" s="748"/>
    </row>
    <row r="36" spans="1:17" s="6" customFormat="1" x14ac:dyDescent="0.3">
      <c r="A36" s="10"/>
      <c r="C36" s="10"/>
      <c r="D36" s="10"/>
    </row>
    <row r="37" spans="1:17" s="6" customFormat="1" x14ac:dyDescent="0.3">
      <c r="A37" s="10"/>
      <c r="C37" s="10"/>
      <c r="D37" s="10"/>
    </row>
  </sheetData>
  <mergeCells count="15">
    <mergeCell ref="B34:Q34"/>
    <mergeCell ref="B35:Q35"/>
    <mergeCell ref="A27:M27"/>
    <mergeCell ref="B33:Q33"/>
    <mergeCell ref="A3:Q3"/>
    <mergeCell ref="A29:Q29"/>
    <mergeCell ref="B30:Q30"/>
    <mergeCell ref="B31:Q31"/>
    <mergeCell ref="B32:Q32"/>
    <mergeCell ref="A6:I6"/>
    <mergeCell ref="K6:Q6"/>
    <mergeCell ref="A13:I13"/>
    <mergeCell ref="K13:Q13"/>
    <mergeCell ref="A20:I20"/>
    <mergeCell ref="K20:Q20"/>
  </mergeCells>
  <conditionalFormatting sqref="H9">
    <cfRule type="containsText" dxfId="1349" priority="132" operator="containsText" text="ntitulé">
      <formula>NOT(ISERROR(SEARCH("ntitulé",H9)))</formula>
    </cfRule>
    <cfRule type="containsBlanks" dxfId="1348" priority="133">
      <formula>LEN(TRIM(H9))=0</formula>
    </cfRule>
  </conditionalFormatting>
  <conditionalFormatting sqref="H9">
    <cfRule type="containsText" dxfId="1347" priority="131" operator="containsText" text="libre">
      <formula>NOT(ISERROR(SEARCH("libre",H9)))</formula>
    </cfRule>
  </conditionalFormatting>
  <conditionalFormatting sqref="I9">
    <cfRule type="containsText" dxfId="1346" priority="129" operator="containsText" text="ntitulé">
      <formula>NOT(ISERROR(SEARCH("ntitulé",I9)))</formula>
    </cfRule>
    <cfRule type="containsBlanks" dxfId="1345" priority="130">
      <formula>LEN(TRIM(I9))=0</formula>
    </cfRule>
  </conditionalFormatting>
  <conditionalFormatting sqref="I9">
    <cfRule type="containsText" dxfId="1344" priority="128" operator="containsText" text="libre">
      <formula>NOT(ISERROR(SEARCH("libre",I9)))</formula>
    </cfRule>
  </conditionalFormatting>
  <conditionalFormatting sqref="B8:C8">
    <cfRule type="containsText" dxfId="1343" priority="168" operator="containsText" text="ntitulé">
      <formula>NOT(ISERROR(SEARCH("ntitulé",B8)))</formula>
    </cfRule>
    <cfRule type="containsBlanks" dxfId="1342" priority="169">
      <formula>LEN(TRIM(B8))=0</formula>
    </cfRule>
  </conditionalFormatting>
  <conditionalFormatting sqref="B8:C8">
    <cfRule type="containsText" dxfId="1341" priority="167" operator="containsText" text="libre">
      <formula>NOT(ISERROR(SEARCH("libre",B8)))</formula>
    </cfRule>
  </conditionalFormatting>
  <conditionalFormatting sqref="D8">
    <cfRule type="containsText" dxfId="1340" priority="165" operator="containsText" text="ntitulé">
      <formula>NOT(ISERROR(SEARCH("ntitulé",D8)))</formula>
    </cfRule>
    <cfRule type="containsBlanks" dxfId="1339" priority="166">
      <formula>LEN(TRIM(D8))=0</formula>
    </cfRule>
  </conditionalFormatting>
  <conditionalFormatting sqref="D8">
    <cfRule type="containsText" dxfId="1338" priority="164" operator="containsText" text="libre">
      <formula>NOT(ISERROR(SEARCH("libre",D8)))</formula>
    </cfRule>
  </conditionalFormatting>
  <conditionalFormatting sqref="E8">
    <cfRule type="containsText" dxfId="1337" priority="162" operator="containsText" text="ntitulé">
      <formula>NOT(ISERROR(SEARCH("ntitulé",E8)))</formula>
    </cfRule>
    <cfRule type="containsBlanks" dxfId="1336" priority="163">
      <formula>LEN(TRIM(E8))=0</formula>
    </cfRule>
  </conditionalFormatting>
  <conditionalFormatting sqref="E8">
    <cfRule type="containsText" dxfId="1335" priority="161" operator="containsText" text="libre">
      <formula>NOT(ISERROR(SEARCH("libre",E8)))</formula>
    </cfRule>
  </conditionalFormatting>
  <conditionalFormatting sqref="F8">
    <cfRule type="containsText" dxfId="1334" priority="159" operator="containsText" text="ntitulé">
      <formula>NOT(ISERROR(SEARCH("ntitulé",F8)))</formula>
    </cfRule>
    <cfRule type="containsBlanks" dxfId="1333" priority="160">
      <formula>LEN(TRIM(F8))=0</formula>
    </cfRule>
  </conditionalFormatting>
  <conditionalFormatting sqref="F8">
    <cfRule type="containsText" dxfId="1332" priority="158" operator="containsText" text="libre">
      <formula>NOT(ISERROR(SEARCH("libre",F8)))</formula>
    </cfRule>
  </conditionalFormatting>
  <conditionalFormatting sqref="G8">
    <cfRule type="containsText" dxfId="1331" priority="156" operator="containsText" text="ntitulé">
      <formula>NOT(ISERROR(SEARCH("ntitulé",G8)))</formula>
    </cfRule>
    <cfRule type="containsBlanks" dxfId="1330" priority="157">
      <formula>LEN(TRIM(G8))=0</formula>
    </cfRule>
  </conditionalFormatting>
  <conditionalFormatting sqref="G8">
    <cfRule type="containsText" dxfId="1329" priority="155" operator="containsText" text="libre">
      <formula>NOT(ISERROR(SEARCH("libre",G8)))</formula>
    </cfRule>
  </conditionalFormatting>
  <conditionalFormatting sqref="H8">
    <cfRule type="containsText" dxfId="1328" priority="153" operator="containsText" text="ntitulé">
      <formula>NOT(ISERROR(SEARCH("ntitulé",H8)))</formula>
    </cfRule>
    <cfRule type="containsBlanks" dxfId="1327" priority="154">
      <formula>LEN(TRIM(H8))=0</formula>
    </cfRule>
  </conditionalFormatting>
  <conditionalFormatting sqref="H8">
    <cfRule type="containsText" dxfId="1326" priority="152" operator="containsText" text="libre">
      <formula>NOT(ISERROR(SEARCH("libre",H8)))</formula>
    </cfRule>
  </conditionalFormatting>
  <conditionalFormatting sqref="I8">
    <cfRule type="containsText" dxfId="1325" priority="150" operator="containsText" text="ntitulé">
      <formula>NOT(ISERROR(SEARCH("ntitulé",I8)))</formula>
    </cfRule>
    <cfRule type="containsBlanks" dxfId="1324" priority="151">
      <formula>LEN(TRIM(I8))=0</formula>
    </cfRule>
  </conditionalFormatting>
  <conditionalFormatting sqref="I8">
    <cfRule type="containsText" dxfId="1323" priority="149" operator="containsText" text="libre">
      <formula>NOT(ISERROR(SEARCH("libre",I8)))</formula>
    </cfRule>
  </conditionalFormatting>
  <conditionalFormatting sqref="B9:C9">
    <cfRule type="containsText" dxfId="1322" priority="147" operator="containsText" text="ntitulé">
      <formula>NOT(ISERROR(SEARCH("ntitulé",B9)))</formula>
    </cfRule>
    <cfRule type="containsBlanks" dxfId="1321" priority="148">
      <formula>LEN(TRIM(B9))=0</formula>
    </cfRule>
  </conditionalFormatting>
  <conditionalFormatting sqref="B9:C9">
    <cfRule type="containsText" dxfId="1320" priority="146" operator="containsText" text="libre">
      <formula>NOT(ISERROR(SEARCH("libre",B9)))</formula>
    </cfRule>
  </conditionalFormatting>
  <conditionalFormatting sqref="D9">
    <cfRule type="containsText" dxfId="1319" priority="144" operator="containsText" text="ntitulé">
      <formula>NOT(ISERROR(SEARCH("ntitulé",D9)))</formula>
    </cfRule>
    <cfRule type="containsBlanks" dxfId="1318" priority="145">
      <formula>LEN(TRIM(D9))=0</formula>
    </cfRule>
  </conditionalFormatting>
  <conditionalFormatting sqref="D9">
    <cfRule type="containsText" dxfId="1317" priority="143" operator="containsText" text="libre">
      <formula>NOT(ISERROR(SEARCH("libre",D9)))</formula>
    </cfRule>
  </conditionalFormatting>
  <conditionalFormatting sqref="E9">
    <cfRule type="containsText" dxfId="1316" priority="141" operator="containsText" text="ntitulé">
      <formula>NOT(ISERROR(SEARCH("ntitulé",E9)))</formula>
    </cfRule>
    <cfRule type="containsBlanks" dxfId="1315" priority="142">
      <formula>LEN(TRIM(E9))=0</formula>
    </cfRule>
  </conditionalFormatting>
  <conditionalFormatting sqref="E9">
    <cfRule type="containsText" dxfId="1314" priority="140" operator="containsText" text="libre">
      <formula>NOT(ISERROR(SEARCH("libre",E9)))</formula>
    </cfRule>
  </conditionalFormatting>
  <conditionalFormatting sqref="F9">
    <cfRule type="containsText" dxfId="1313" priority="138" operator="containsText" text="ntitulé">
      <formula>NOT(ISERROR(SEARCH("ntitulé",F9)))</formula>
    </cfRule>
    <cfRule type="containsBlanks" dxfId="1312" priority="139">
      <formula>LEN(TRIM(F9))=0</formula>
    </cfRule>
  </conditionalFormatting>
  <conditionalFormatting sqref="F9">
    <cfRule type="containsText" dxfId="1311" priority="137" operator="containsText" text="libre">
      <formula>NOT(ISERROR(SEARCH("libre",F9)))</formula>
    </cfRule>
  </conditionalFormatting>
  <conditionalFormatting sqref="G9">
    <cfRule type="containsText" dxfId="1310" priority="135" operator="containsText" text="ntitulé">
      <formula>NOT(ISERROR(SEARCH("ntitulé",G9)))</formula>
    </cfRule>
    <cfRule type="containsBlanks" dxfId="1309" priority="136">
      <formula>LEN(TRIM(G9))=0</formula>
    </cfRule>
  </conditionalFormatting>
  <conditionalFormatting sqref="G9">
    <cfRule type="containsText" dxfId="1308" priority="134" operator="containsText" text="libre">
      <formula>NOT(ISERROR(SEARCH("libre",G9)))</formula>
    </cfRule>
  </conditionalFormatting>
  <conditionalFormatting sqref="H11">
    <cfRule type="containsText" dxfId="1307" priority="111" operator="containsText" text="ntitulé">
      <formula>NOT(ISERROR(SEARCH("ntitulé",H11)))</formula>
    </cfRule>
    <cfRule type="containsBlanks" dxfId="1306" priority="112">
      <formula>LEN(TRIM(H11))=0</formula>
    </cfRule>
  </conditionalFormatting>
  <conditionalFormatting sqref="H11">
    <cfRule type="containsText" dxfId="1305" priority="110" operator="containsText" text="libre">
      <formula>NOT(ISERROR(SEARCH("libre",H11)))</formula>
    </cfRule>
  </conditionalFormatting>
  <conditionalFormatting sqref="I11">
    <cfRule type="containsText" dxfId="1304" priority="108" operator="containsText" text="ntitulé">
      <formula>NOT(ISERROR(SEARCH("ntitulé",I11)))</formula>
    </cfRule>
    <cfRule type="containsBlanks" dxfId="1303" priority="109">
      <formula>LEN(TRIM(I11))=0</formula>
    </cfRule>
  </conditionalFormatting>
  <conditionalFormatting sqref="I11">
    <cfRule type="containsText" dxfId="1302" priority="107" operator="containsText" text="libre">
      <formula>NOT(ISERROR(SEARCH("libre",I11)))</formula>
    </cfRule>
  </conditionalFormatting>
  <conditionalFormatting sqref="B11:C11">
    <cfRule type="containsText" dxfId="1301" priority="126" operator="containsText" text="ntitulé">
      <formula>NOT(ISERROR(SEARCH("ntitulé",B11)))</formula>
    </cfRule>
    <cfRule type="containsBlanks" dxfId="1300" priority="127">
      <formula>LEN(TRIM(B11))=0</formula>
    </cfRule>
  </conditionalFormatting>
  <conditionalFormatting sqref="B11:C11">
    <cfRule type="containsText" dxfId="1299" priority="125" operator="containsText" text="libre">
      <formula>NOT(ISERROR(SEARCH("libre",B11)))</formula>
    </cfRule>
  </conditionalFormatting>
  <conditionalFormatting sqref="D11">
    <cfRule type="containsText" dxfId="1298" priority="123" operator="containsText" text="ntitulé">
      <formula>NOT(ISERROR(SEARCH("ntitulé",D11)))</formula>
    </cfRule>
    <cfRule type="containsBlanks" dxfId="1297" priority="124">
      <formula>LEN(TRIM(D11))=0</formula>
    </cfRule>
  </conditionalFormatting>
  <conditionalFormatting sqref="D11">
    <cfRule type="containsText" dxfId="1296" priority="122" operator="containsText" text="libre">
      <formula>NOT(ISERROR(SEARCH("libre",D11)))</formula>
    </cfRule>
  </conditionalFormatting>
  <conditionalFormatting sqref="E11">
    <cfRule type="containsText" dxfId="1295" priority="120" operator="containsText" text="ntitulé">
      <formula>NOT(ISERROR(SEARCH("ntitulé",E11)))</formula>
    </cfRule>
    <cfRule type="containsBlanks" dxfId="1294" priority="121">
      <formula>LEN(TRIM(E11))=0</formula>
    </cfRule>
  </conditionalFormatting>
  <conditionalFormatting sqref="E11">
    <cfRule type="containsText" dxfId="1293" priority="119" operator="containsText" text="libre">
      <formula>NOT(ISERROR(SEARCH("libre",E11)))</formula>
    </cfRule>
  </conditionalFormatting>
  <conditionalFormatting sqref="F11">
    <cfRule type="containsText" dxfId="1292" priority="117" operator="containsText" text="ntitulé">
      <formula>NOT(ISERROR(SEARCH("ntitulé",F11)))</formula>
    </cfRule>
    <cfRule type="containsBlanks" dxfId="1291" priority="118">
      <formula>LEN(TRIM(F11))=0</formula>
    </cfRule>
  </conditionalFormatting>
  <conditionalFormatting sqref="F11">
    <cfRule type="containsText" dxfId="1290" priority="116" operator="containsText" text="libre">
      <formula>NOT(ISERROR(SEARCH("libre",F11)))</formula>
    </cfRule>
  </conditionalFormatting>
  <conditionalFormatting sqref="G11">
    <cfRule type="containsText" dxfId="1289" priority="114" operator="containsText" text="ntitulé">
      <formula>NOT(ISERROR(SEARCH("ntitulé",G11)))</formula>
    </cfRule>
    <cfRule type="containsBlanks" dxfId="1288" priority="115">
      <formula>LEN(TRIM(G11))=0</formula>
    </cfRule>
  </conditionalFormatting>
  <conditionalFormatting sqref="G11">
    <cfRule type="containsText" dxfId="1287" priority="113" operator="containsText" text="libre">
      <formula>NOT(ISERROR(SEARCH("libre",G11)))</formula>
    </cfRule>
  </conditionalFormatting>
  <conditionalFormatting sqref="H16">
    <cfRule type="containsText" dxfId="1286" priority="69" operator="containsText" text="ntitulé">
      <formula>NOT(ISERROR(SEARCH("ntitulé",H16)))</formula>
    </cfRule>
    <cfRule type="containsBlanks" dxfId="1285" priority="70">
      <formula>LEN(TRIM(H16))=0</formula>
    </cfRule>
  </conditionalFormatting>
  <conditionalFormatting sqref="H16">
    <cfRule type="containsText" dxfId="1284" priority="68" operator="containsText" text="libre">
      <formula>NOT(ISERROR(SEARCH("libre",H16)))</formula>
    </cfRule>
  </conditionalFormatting>
  <conditionalFormatting sqref="I16">
    <cfRule type="containsText" dxfId="1283" priority="66" operator="containsText" text="ntitulé">
      <formula>NOT(ISERROR(SEARCH("ntitulé",I16)))</formula>
    </cfRule>
    <cfRule type="containsBlanks" dxfId="1282" priority="67">
      <formula>LEN(TRIM(I16))=0</formula>
    </cfRule>
  </conditionalFormatting>
  <conditionalFormatting sqref="I16">
    <cfRule type="containsText" dxfId="1281" priority="65" operator="containsText" text="libre">
      <formula>NOT(ISERROR(SEARCH("libre",I16)))</formula>
    </cfRule>
  </conditionalFormatting>
  <conditionalFormatting sqref="B15:C15">
    <cfRule type="containsText" dxfId="1280" priority="105" operator="containsText" text="ntitulé">
      <formula>NOT(ISERROR(SEARCH("ntitulé",B15)))</formula>
    </cfRule>
    <cfRule type="containsBlanks" dxfId="1279" priority="106">
      <formula>LEN(TRIM(B15))=0</formula>
    </cfRule>
  </conditionalFormatting>
  <conditionalFormatting sqref="B15:C15">
    <cfRule type="containsText" dxfId="1278" priority="104" operator="containsText" text="libre">
      <formula>NOT(ISERROR(SEARCH("libre",B15)))</formula>
    </cfRule>
  </conditionalFormatting>
  <conditionalFormatting sqref="D15">
    <cfRule type="containsText" dxfId="1277" priority="102" operator="containsText" text="ntitulé">
      <formula>NOT(ISERROR(SEARCH("ntitulé",D15)))</formula>
    </cfRule>
    <cfRule type="containsBlanks" dxfId="1276" priority="103">
      <formula>LEN(TRIM(D15))=0</formula>
    </cfRule>
  </conditionalFormatting>
  <conditionalFormatting sqref="D15">
    <cfRule type="containsText" dxfId="1275" priority="101" operator="containsText" text="libre">
      <formula>NOT(ISERROR(SEARCH("libre",D15)))</formula>
    </cfRule>
  </conditionalFormatting>
  <conditionalFormatting sqref="E15">
    <cfRule type="containsText" dxfId="1274" priority="99" operator="containsText" text="ntitulé">
      <formula>NOT(ISERROR(SEARCH("ntitulé",E15)))</formula>
    </cfRule>
    <cfRule type="containsBlanks" dxfId="1273" priority="100">
      <formula>LEN(TRIM(E15))=0</formula>
    </cfRule>
  </conditionalFormatting>
  <conditionalFormatting sqref="E15">
    <cfRule type="containsText" dxfId="1272" priority="98" operator="containsText" text="libre">
      <formula>NOT(ISERROR(SEARCH("libre",E15)))</formula>
    </cfRule>
  </conditionalFormatting>
  <conditionalFormatting sqref="F15">
    <cfRule type="containsText" dxfId="1271" priority="96" operator="containsText" text="ntitulé">
      <formula>NOT(ISERROR(SEARCH("ntitulé",F15)))</formula>
    </cfRule>
    <cfRule type="containsBlanks" dxfId="1270" priority="97">
      <formula>LEN(TRIM(F15))=0</formula>
    </cfRule>
  </conditionalFormatting>
  <conditionalFormatting sqref="F15">
    <cfRule type="containsText" dxfId="1269" priority="95" operator="containsText" text="libre">
      <formula>NOT(ISERROR(SEARCH("libre",F15)))</formula>
    </cfRule>
  </conditionalFormatting>
  <conditionalFormatting sqref="G15">
    <cfRule type="containsText" dxfId="1268" priority="93" operator="containsText" text="ntitulé">
      <formula>NOT(ISERROR(SEARCH("ntitulé",G15)))</formula>
    </cfRule>
    <cfRule type="containsBlanks" dxfId="1267" priority="94">
      <formula>LEN(TRIM(G15))=0</formula>
    </cfRule>
  </conditionalFormatting>
  <conditionalFormatting sqref="G15">
    <cfRule type="containsText" dxfId="1266" priority="92" operator="containsText" text="libre">
      <formula>NOT(ISERROR(SEARCH("libre",G15)))</formula>
    </cfRule>
  </conditionalFormatting>
  <conditionalFormatting sqref="H15">
    <cfRule type="containsText" dxfId="1265" priority="90" operator="containsText" text="ntitulé">
      <formula>NOT(ISERROR(SEARCH("ntitulé",H15)))</formula>
    </cfRule>
    <cfRule type="containsBlanks" dxfId="1264" priority="91">
      <formula>LEN(TRIM(H15))=0</formula>
    </cfRule>
  </conditionalFormatting>
  <conditionalFormatting sqref="H15">
    <cfRule type="containsText" dxfId="1263" priority="89" operator="containsText" text="libre">
      <formula>NOT(ISERROR(SEARCH("libre",H15)))</formula>
    </cfRule>
  </conditionalFormatting>
  <conditionalFormatting sqref="I15">
    <cfRule type="containsText" dxfId="1262" priority="87" operator="containsText" text="ntitulé">
      <formula>NOT(ISERROR(SEARCH("ntitulé",I15)))</formula>
    </cfRule>
    <cfRule type="containsBlanks" dxfId="1261" priority="88">
      <formula>LEN(TRIM(I15))=0</formula>
    </cfRule>
  </conditionalFormatting>
  <conditionalFormatting sqref="I15">
    <cfRule type="containsText" dxfId="1260" priority="86" operator="containsText" text="libre">
      <formula>NOT(ISERROR(SEARCH("libre",I15)))</formula>
    </cfRule>
  </conditionalFormatting>
  <conditionalFormatting sqref="B16:C16">
    <cfRule type="containsText" dxfId="1259" priority="84" operator="containsText" text="ntitulé">
      <formula>NOT(ISERROR(SEARCH("ntitulé",B16)))</formula>
    </cfRule>
    <cfRule type="containsBlanks" dxfId="1258" priority="85">
      <formula>LEN(TRIM(B16))=0</formula>
    </cfRule>
  </conditionalFormatting>
  <conditionalFormatting sqref="B16:C16">
    <cfRule type="containsText" dxfId="1257" priority="83" operator="containsText" text="libre">
      <formula>NOT(ISERROR(SEARCH("libre",B16)))</formula>
    </cfRule>
  </conditionalFormatting>
  <conditionalFormatting sqref="D16">
    <cfRule type="containsText" dxfId="1256" priority="81" operator="containsText" text="ntitulé">
      <formula>NOT(ISERROR(SEARCH("ntitulé",D16)))</formula>
    </cfRule>
    <cfRule type="containsBlanks" dxfId="1255" priority="82">
      <formula>LEN(TRIM(D16))=0</formula>
    </cfRule>
  </conditionalFormatting>
  <conditionalFormatting sqref="D16">
    <cfRule type="containsText" dxfId="1254" priority="80" operator="containsText" text="libre">
      <formula>NOT(ISERROR(SEARCH("libre",D16)))</formula>
    </cfRule>
  </conditionalFormatting>
  <conditionalFormatting sqref="E16">
    <cfRule type="containsText" dxfId="1253" priority="78" operator="containsText" text="ntitulé">
      <formula>NOT(ISERROR(SEARCH("ntitulé",E16)))</formula>
    </cfRule>
    <cfRule type="containsBlanks" dxfId="1252" priority="79">
      <formula>LEN(TRIM(E16))=0</formula>
    </cfRule>
  </conditionalFormatting>
  <conditionalFormatting sqref="E16">
    <cfRule type="containsText" dxfId="1251" priority="77" operator="containsText" text="libre">
      <formula>NOT(ISERROR(SEARCH("libre",E16)))</formula>
    </cfRule>
  </conditionalFormatting>
  <conditionalFormatting sqref="F16">
    <cfRule type="containsText" dxfId="1250" priority="75" operator="containsText" text="ntitulé">
      <formula>NOT(ISERROR(SEARCH("ntitulé",F16)))</formula>
    </cfRule>
    <cfRule type="containsBlanks" dxfId="1249" priority="76">
      <formula>LEN(TRIM(F16))=0</formula>
    </cfRule>
  </conditionalFormatting>
  <conditionalFormatting sqref="F16">
    <cfRule type="containsText" dxfId="1248" priority="74" operator="containsText" text="libre">
      <formula>NOT(ISERROR(SEARCH("libre",F16)))</formula>
    </cfRule>
  </conditionalFormatting>
  <conditionalFormatting sqref="G16">
    <cfRule type="containsText" dxfId="1247" priority="72" operator="containsText" text="ntitulé">
      <formula>NOT(ISERROR(SEARCH("ntitulé",G16)))</formula>
    </cfRule>
    <cfRule type="containsBlanks" dxfId="1246" priority="73">
      <formula>LEN(TRIM(G16))=0</formula>
    </cfRule>
  </conditionalFormatting>
  <conditionalFormatting sqref="G16">
    <cfRule type="containsText" dxfId="1245" priority="71" operator="containsText" text="libre">
      <formula>NOT(ISERROR(SEARCH("libre",G16)))</formula>
    </cfRule>
  </conditionalFormatting>
  <conditionalFormatting sqref="H18">
    <cfRule type="containsText" dxfId="1244" priority="48" operator="containsText" text="ntitulé">
      <formula>NOT(ISERROR(SEARCH("ntitulé",H18)))</formula>
    </cfRule>
    <cfRule type="containsBlanks" dxfId="1243" priority="49">
      <formula>LEN(TRIM(H18))=0</formula>
    </cfRule>
  </conditionalFormatting>
  <conditionalFormatting sqref="H18">
    <cfRule type="containsText" dxfId="1242" priority="47" operator="containsText" text="libre">
      <formula>NOT(ISERROR(SEARCH("libre",H18)))</formula>
    </cfRule>
  </conditionalFormatting>
  <conditionalFormatting sqref="I18">
    <cfRule type="containsText" dxfId="1241" priority="45" operator="containsText" text="ntitulé">
      <formula>NOT(ISERROR(SEARCH("ntitulé",I18)))</formula>
    </cfRule>
    <cfRule type="containsBlanks" dxfId="1240" priority="46">
      <formula>LEN(TRIM(I18))=0</formula>
    </cfRule>
  </conditionalFormatting>
  <conditionalFormatting sqref="I18">
    <cfRule type="containsText" dxfId="1239" priority="44" operator="containsText" text="libre">
      <formula>NOT(ISERROR(SEARCH("libre",I18)))</formula>
    </cfRule>
  </conditionalFormatting>
  <conditionalFormatting sqref="B18:C18">
    <cfRule type="containsText" dxfId="1238" priority="63" operator="containsText" text="ntitulé">
      <formula>NOT(ISERROR(SEARCH("ntitulé",B18)))</formula>
    </cfRule>
    <cfRule type="containsBlanks" dxfId="1237" priority="64">
      <formula>LEN(TRIM(B18))=0</formula>
    </cfRule>
  </conditionalFormatting>
  <conditionalFormatting sqref="B18:C18">
    <cfRule type="containsText" dxfId="1236" priority="62" operator="containsText" text="libre">
      <formula>NOT(ISERROR(SEARCH("libre",B18)))</formula>
    </cfRule>
  </conditionalFormatting>
  <conditionalFormatting sqref="D18">
    <cfRule type="containsText" dxfId="1235" priority="60" operator="containsText" text="ntitulé">
      <formula>NOT(ISERROR(SEARCH("ntitulé",D18)))</formula>
    </cfRule>
    <cfRule type="containsBlanks" dxfId="1234" priority="61">
      <formula>LEN(TRIM(D18))=0</formula>
    </cfRule>
  </conditionalFormatting>
  <conditionalFormatting sqref="D18">
    <cfRule type="containsText" dxfId="1233" priority="59" operator="containsText" text="libre">
      <formula>NOT(ISERROR(SEARCH("libre",D18)))</formula>
    </cfRule>
  </conditionalFormatting>
  <conditionalFormatting sqref="E18">
    <cfRule type="containsText" dxfId="1232" priority="57" operator="containsText" text="ntitulé">
      <formula>NOT(ISERROR(SEARCH("ntitulé",E18)))</formula>
    </cfRule>
    <cfRule type="containsBlanks" dxfId="1231" priority="58">
      <formula>LEN(TRIM(E18))=0</formula>
    </cfRule>
  </conditionalFormatting>
  <conditionalFormatting sqref="E18">
    <cfRule type="containsText" dxfId="1230" priority="56" operator="containsText" text="libre">
      <formula>NOT(ISERROR(SEARCH("libre",E18)))</formula>
    </cfRule>
  </conditionalFormatting>
  <conditionalFormatting sqref="F18">
    <cfRule type="containsText" dxfId="1229" priority="54" operator="containsText" text="ntitulé">
      <formula>NOT(ISERROR(SEARCH("ntitulé",F18)))</formula>
    </cfRule>
    <cfRule type="containsBlanks" dxfId="1228" priority="55">
      <formula>LEN(TRIM(F18))=0</formula>
    </cfRule>
  </conditionalFormatting>
  <conditionalFormatting sqref="F18">
    <cfRule type="containsText" dxfId="1227" priority="53" operator="containsText" text="libre">
      <formula>NOT(ISERROR(SEARCH("libre",F18)))</formula>
    </cfRule>
  </conditionalFormatting>
  <conditionalFormatting sqref="G18">
    <cfRule type="containsText" dxfId="1226" priority="51" operator="containsText" text="ntitulé">
      <formula>NOT(ISERROR(SEARCH("ntitulé",G18)))</formula>
    </cfRule>
    <cfRule type="containsBlanks" dxfId="1225" priority="52">
      <formula>LEN(TRIM(G18))=0</formula>
    </cfRule>
  </conditionalFormatting>
  <conditionalFormatting sqref="G18">
    <cfRule type="containsText" dxfId="1224" priority="50" operator="containsText" text="libre">
      <formula>NOT(ISERROR(SEARCH("libre",G18)))</formula>
    </cfRule>
  </conditionalFormatting>
  <conditionalFormatting sqref="B22:C22">
    <cfRule type="containsText" dxfId="1223" priority="42" operator="containsText" text="ntitulé">
      <formula>NOT(ISERROR(SEARCH("ntitulé",B22)))</formula>
    </cfRule>
    <cfRule type="containsBlanks" dxfId="1222" priority="43">
      <formula>LEN(TRIM(B22))=0</formula>
    </cfRule>
  </conditionalFormatting>
  <conditionalFormatting sqref="B22:C22">
    <cfRule type="containsText" dxfId="1221" priority="41" operator="containsText" text="libre">
      <formula>NOT(ISERROR(SEARCH("libre",B22)))</formula>
    </cfRule>
  </conditionalFormatting>
  <conditionalFormatting sqref="D22">
    <cfRule type="containsText" dxfId="1220" priority="39" operator="containsText" text="ntitulé">
      <formula>NOT(ISERROR(SEARCH("ntitulé",D22)))</formula>
    </cfRule>
    <cfRule type="containsBlanks" dxfId="1219" priority="40">
      <formula>LEN(TRIM(D22))=0</formula>
    </cfRule>
  </conditionalFormatting>
  <conditionalFormatting sqref="D22">
    <cfRule type="containsText" dxfId="1218" priority="38" operator="containsText" text="libre">
      <formula>NOT(ISERROR(SEARCH("libre",D22)))</formula>
    </cfRule>
  </conditionalFormatting>
  <conditionalFormatting sqref="E22">
    <cfRule type="containsText" dxfId="1217" priority="36" operator="containsText" text="ntitulé">
      <formula>NOT(ISERROR(SEARCH("ntitulé",E22)))</formula>
    </cfRule>
    <cfRule type="containsBlanks" dxfId="1216" priority="37">
      <formula>LEN(TRIM(E22))=0</formula>
    </cfRule>
  </conditionalFormatting>
  <conditionalFormatting sqref="E22">
    <cfRule type="containsText" dxfId="1215" priority="35" operator="containsText" text="libre">
      <formula>NOT(ISERROR(SEARCH("libre",E22)))</formula>
    </cfRule>
  </conditionalFormatting>
  <conditionalFormatting sqref="F22">
    <cfRule type="containsText" dxfId="1214" priority="33" operator="containsText" text="ntitulé">
      <formula>NOT(ISERROR(SEARCH("ntitulé",F22)))</formula>
    </cfRule>
    <cfRule type="containsBlanks" dxfId="1213" priority="34">
      <formula>LEN(TRIM(F22))=0</formula>
    </cfRule>
  </conditionalFormatting>
  <conditionalFormatting sqref="F22">
    <cfRule type="containsText" dxfId="1212" priority="32" operator="containsText" text="libre">
      <formula>NOT(ISERROR(SEARCH("libre",F22)))</formula>
    </cfRule>
  </conditionalFormatting>
  <conditionalFormatting sqref="G22">
    <cfRule type="containsText" dxfId="1211" priority="30" operator="containsText" text="ntitulé">
      <formula>NOT(ISERROR(SEARCH("ntitulé",G22)))</formula>
    </cfRule>
    <cfRule type="containsBlanks" dxfId="1210" priority="31">
      <formula>LEN(TRIM(G22))=0</formula>
    </cfRule>
  </conditionalFormatting>
  <conditionalFormatting sqref="G22">
    <cfRule type="containsText" dxfId="1209" priority="29" operator="containsText" text="libre">
      <formula>NOT(ISERROR(SEARCH("libre",G22)))</formula>
    </cfRule>
  </conditionalFormatting>
  <conditionalFormatting sqref="H22">
    <cfRule type="containsText" dxfId="1208" priority="27" operator="containsText" text="ntitulé">
      <formula>NOT(ISERROR(SEARCH("ntitulé",H22)))</formula>
    </cfRule>
    <cfRule type="containsBlanks" dxfId="1207" priority="28">
      <formula>LEN(TRIM(H22))=0</formula>
    </cfRule>
  </conditionalFormatting>
  <conditionalFormatting sqref="H22">
    <cfRule type="containsText" dxfId="1206" priority="26" operator="containsText" text="libre">
      <formula>NOT(ISERROR(SEARCH("libre",H22)))</formula>
    </cfRule>
  </conditionalFormatting>
  <conditionalFormatting sqref="I22">
    <cfRule type="containsText" dxfId="1205" priority="24" operator="containsText" text="ntitulé">
      <formula>NOT(ISERROR(SEARCH("ntitulé",I22)))</formula>
    </cfRule>
    <cfRule type="containsBlanks" dxfId="1204" priority="25">
      <formula>LEN(TRIM(I22))=0</formula>
    </cfRule>
  </conditionalFormatting>
  <conditionalFormatting sqref="I22">
    <cfRule type="containsText" dxfId="1203" priority="23" operator="containsText" text="libre">
      <formula>NOT(ISERROR(SEARCH("libre",I22)))</formula>
    </cfRule>
  </conditionalFormatting>
  <conditionalFormatting sqref="B31:Q35">
    <cfRule type="containsBlanks" dxfId="1202" priority="1">
      <formula>LEN(TRIM(B31))=0</formula>
    </cfRule>
  </conditionalFormatting>
  <hyperlinks>
    <hyperlink ref="A1" location="TAB00!A1" display="Retour page de garde"/>
    <hyperlink ref="A2" location="'TAB5'!A1" display="Retour TAB5"/>
  </hyperlinks>
  <pageMargins left="0.7" right="0.7" top="0.75" bottom="0.75" header="0.3" footer="0.3"/>
  <pageSetup paperSize="9" scale="71" orientation="landscape" verticalDpi="300" r:id="rId1"/>
  <rowBreaks count="1" manualBreakCount="1">
    <brk id="28" max="16" man="1"/>
  </rowBreaks>
  <extLst>
    <ext xmlns:x14="http://schemas.microsoft.com/office/spreadsheetml/2009/9/main" uri="{78C0D931-6437-407d-A8EE-F0AAD7539E65}">
      <x14:conditionalFormattings>
        <x14:conditionalFormatting xmlns:xm="http://schemas.microsoft.com/office/excel/2006/main">
          <x14:cfRule type="expression" priority="171" id="{BB05ECD8-552D-4A28-863D-1AC83414529D}">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70" id="{1EDBE5C2-7FA5-49BC-94F1-007388BBF644}">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opLeftCell="A20" zoomScaleNormal="100" workbookViewId="0">
      <selection activeCell="E5" sqref="E5"/>
    </sheetView>
  </sheetViews>
  <sheetFormatPr baseColWidth="10" defaultColWidth="9.1640625" defaultRowHeight="13.5" x14ac:dyDescent="0.3"/>
  <cols>
    <col min="1" max="1" width="45.83203125" style="261" customWidth="1"/>
    <col min="2" max="3" width="17.1640625" style="261" customWidth="1"/>
    <col min="4" max="6" width="17.1640625" style="366" customWidth="1"/>
    <col min="7" max="7" width="1.5" style="366" customWidth="1"/>
    <col min="8" max="10" width="8" style="366" customWidth="1"/>
    <col min="11" max="11" width="8" style="316" customWidth="1"/>
    <col min="12" max="16384" width="9.1640625" style="316"/>
  </cols>
  <sheetData>
    <row r="1" spans="1:16" s="365" customFormat="1" ht="15" x14ac:dyDescent="0.3">
      <c r="A1" s="364" t="s">
        <v>131</v>
      </c>
    </row>
    <row r="2" spans="1:16" ht="15" x14ac:dyDescent="0.3">
      <c r="A2" s="119" t="s">
        <v>331</v>
      </c>
      <c r="C2" s="366"/>
      <c r="E2" s="316"/>
      <c r="F2" s="316"/>
      <c r="G2" s="316"/>
      <c r="H2" s="316"/>
      <c r="I2" s="316"/>
      <c r="J2" s="316"/>
    </row>
    <row r="3" spans="1:16" ht="42" customHeight="1" x14ac:dyDescent="0.35">
      <c r="A3" s="760" t="str">
        <f>TAB00!B78&amp;" : "&amp;TAB00!C78</f>
        <v xml:space="preserve">TAB5.15 : Indemnités versées aux fournisseurs de gaz, résultant du retard de placement des compteurs à budget </v>
      </c>
      <c r="B3" s="760"/>
      <c r="C3" s="760"/>
      <c r="D3" s="760"/>
      <c r="E3" s="760"/>
      <c r="F3" s="760"/>
      <c r="G3" s="760"/>
      <c r="H3" s="760"/>
      <c r="I3" s="760"/>
      <c r="J3" s="760"/>
      <c r="K3" s="760"/>
      <c r="L3" s="760"/>
      <c r="M3" s="760"/>
      <c r="N3" s="760"/>
      <c r="O3" s="760"/>
      <c r="P3" s="760"/>
    </row>
    <row r="4" spans="1:16" x14ac:dyDescent="0.3">
      <c r="A4" s="367"/>
      <c r="B4" s="368"/>
      <c r="C4" s="367"/>
      <c r="D4" s="367"/>
      <c r="E4" s="369"/>
      <c r="F4" s="369"/>
      <c r="G4" s="369"/>
      <c r="H4" s="370"/>
      <c r="I4" s="370"/>
      <c r="J4" s="370"/>
    </row>
    <row r="5" spans="1:16" x14ac:dyDescent="0.3">
      <c r="A5" s="367"/>
      <c r="B5" s="368"/>
      <c r="C5" s="367"/>
      <c r="D5" s="367"/>
      <c r="E5" s="369"/>
      <c r="F5" s="369"/>
      <c r="G5" s="369"/>
      <c r="H5" s="370"/>
      <c r="I5" s="370"/>
      <c r="J5" s="370"/>
    </row>
    <row r="6" spans="1:16" s="11" customFormat="1" x14ac:dyDescent="0.3">
      <c r="A6" s="367"/>
      <c r="B6" s="368"/>
      <c r="C6" s="367"/>
      <c r="D6" s="367"/>
      <c r="E6" s="369"/>
      <c r="F6" s="369"/>
      <c r="H6" s="732" t="s">
        <v>845</v>
      </c>
      <c r="I6" s="744"/>
      <c r="J6" s="744"/>
      <c r="K6" s="745"/>
    </row>
    <row r="7" spans="1:16" s="11" customFormat="1" ht="27" x14ac:dyDescent="0.3">
      <c r="A7" s="582" t="s">
        <v>2</v>
      </c>
      <c r="B7" s="583" t="s">
        <v>278</v>
      </c>
      <c r="C7" s="583" t="s">
        <v>274</v>
      </c>
      <c r="D7" s="583" t="s">
        <v>275</v>
      </c>
      <c r="E7" s="583" t="s">
        <v>276</v>
      </c>
      <c r="F7" s="583" t="s">
        <v>277</v>
      </c>
      <c r="H7" s="567" t="s">
        <v>850</v>
      </c>
      <c r="I7" s="567" t="s">
        <v>851</v>
      </c>
      <c r="J7" s="567" t="s">
        <v>852</v>
      </c>
      <c r="K7" s="567" t="s">
        <v>853</v>
      </c>
    </row>
    <row r="8" spans="1:16" x14ac:dyDescent="0.3">
      <c r="A8" s="277" t="s">
        <v>738</v>
      </c>
      <c r="B8" s="474">
        <f>TAB00!F35</f>
        <v>0</v>
      </c>
      <c r="C8" s="474">
        <f>TAB00!G35</f>
        <v>0</v>
      </c>
      <c r="D8" s="474">
        <f>TAB00!H35</f>
        <v>0</v>
      </c>
      <c r="E8" s="474">
        <f>TAB00!I35</f>
        <v>0</v>
      </c>
      <c r="F8" s="474">
        <f>TAB00!J35</f>
        <v>0</v>
      </c>
      <c r="G8" s="316"/>
      <c r="H8" s="303">
        <f t="shared" ref="H8:H13" si="0">IFERROR(IF(AND(ROUND(SUM(B8:B8),0)=0,ROUND(SUM(C8:C8),0)&gt;ROUND(SUM(B8:B8),0)),"INF",(ROUND(SUM(C8:C8),0)-ROUND(SUM(B8:B8),0))/ROUND(SUM(B8:B8),0)),0)</f>
        <v>0</v>
      </c>
      <c r="I8" s="303">
        <f t="shared" ref="I8:K13" si="1">IFERROR(IF(AND(ROUND(SUM(C8),0)=0,ROUND(SUM(D8:D8),0)&gt;ROUND(SUM(C8),0)),"INF",(ROUND(SUM(D8:D8),0)-ROUND(SUM(C8),0))/ROUND(SUM(C8),0)),0)</f>
        <v>0</v>
      </c>
      <c r="J8" s="303">
        <f t="shared" si="1"/>
        <v>0</v>
      </c>
      <c r="K8" s="303">
        <f t="shared" si="1"/>
        <v>0</v>
      </c>
    </row>
    <row r="9" spans="1:16" x14ac:dyDescent="0.3">
      <c r="A9" s="277" t="s">
        <v>739</v>
      </c>
      <c r="B9" s="224"/>
      <c r="C9" s="224"/>
      <c r="D9" s="224"/>
      <c r="E9" s="224"/>
      <c r="F9" s="224"/>
      <c r="G9" s="316"/>
      <c r="H9" s="287">
        <f t="shared" si="0"/>
        <v>0</v>
      </c>
      <c r="I9" s="287">
        <f t="shared" si="1"/>
        <v>0</v>
      </c>
      <c r="J9" s="287">
        <f t="shared" si="1"/>
        <v>0</v>
      </c>
      <c r="K9" s="287">
        <f t="shared" si="1"/>
        <v>0</v>
      </c>
    </row>
    <row r="10" spans="1:16" x14ac:dyDescent="0.3">
      <c r="A10" s="277" t="s">
        <v>631</v>
      </c>
      <c r="B10" s="224"/>
      <c r="C10" s="224"/>
      <c r="D10" s="224"/>
      <c r="E10" s="224"/>
      <c r="F10" s="224"/>
      <c r="G10" s="316"/>
      <c r="H10" s="287">
        <f t="shared" si="0"/>
        <v>0</v>
      </c>
      <c r="I10" s="287">
        <f t="shared" si="1"/>
        <v>0</v>
      </c>
      <c r="J10" s="287">
        <f t="shared" si="1"/>
        <v>0</v>
      </c>
      <c r="K10" s="287">
        <f t="shared" si="1"/>
        <v>0</v>
      </c>
    </row>
    <row r="11" spans="1:16" s="375" customFormat="1" x14ac:dyDescent="0.3">
      <c r="A11" s="373" t="s">
        <v>740</v>
      </c>
      <c r="B11" s="374">
        <f>TAB00!F36</f>
        <v>0</v>
      </c>
      <c r="C11" s="374">
        <f>TAB00!G36</f>
        <v>0</v>
      </c>
      <c r="D11" s="374">
        <f>TAB00!H36</f>
        <v>0</v>
      </c>
      <c r="E11" s="374">
        <f>TAB00!I36</f>
        <v>0</v>
      </c>
      <c r="F11" s="374">
        <f>TAB00!J36</f>
        <v>0</v>
      </c>
      <c r="H11" s="287">
        <f t="shared" si="0"/>
        <v>0</v>
      </c>
      <c r="I11" s="287">
        <f t="shared" si="1"/>
        <v>0</v>
      </c>
      <c r="J11" s="287">
        <f t="shared" si="1"/>
        <v>0</v>
      </c>
      <c r="K11" s="287">
        <f t="shared" si="1"/>
        <v>0</v>
      </c>
    </row>
    <row r="12" spans="1:16" s="375" customFormat="1" x14ac:dyDescent="0.3">
      <c r="A12" s="373" t="s">
        <v>811</v>
      </c>
      <c r="B12" s="374">
        <f>TAB00!F37</f>
        <v>0</v>
      </c>
      <c r="C12" s="374">
        <f>TAB00!G37</f>
        <v>0</v>
      </c>
      <c r="D12" s="374">
        <f>TAB00!H37</f>
        <v>0</v>
      </c>
      <c r="E12" s="374">
        <f>TAB00!I37</f>
        <v>0</v>
      </c>
      <c r="F12" s="374">
        <f>TAB00!J37</f>
        <v>0</v>
      </c>
      <c r="H12" s="287">
        <f t="shared" si="0"/>
        <v>0</v>
      </c>
      <c r="I12" s="287">
        <f t="shared" si="1"/>
        <v>0</v>
      </c>
      <c r="J12" s="287">
        <f t="shared" si="1"/>
        <v>0</v>
      </c>
      <c r="K12" s="287">
        <f t="shared" si="1"/>
        <v>0</v>
      </c>
    </row>
    <row r="13" spans="1:16" x14ac:dyDescent="0.3">
      <c r="A13" s="376" t="s">
        <v>741</v>
      </c>
      <c r="B13" s="104">
        <f>IF(IF(B9&lt;B11,B8*(B9-B12)*B10,B8*(B11-B12)*B10)&lt;=0,0,IF(B9&lt;B11,B8*(B9-B12)*B10,B8*(B11-B12)*B10))</f>
        <v>0</v>
      </c>
      <c r="C13" s="104">
        <f>IF(IF(C9&lt;C11,C8*(C9-C12)*C10,C8*(C11-C12)*C10)&lt;=0,0,IF(C9&lt;C11,C8*(C9-C12)*C10,C8*(C11-C12)*C10))</f>
        <v>0</v>
      </c>
      <c r="D13" s="104">
        <f>IF(IF(D9&lt;D11,D8*(D9-D12)*D10,D8*(D11-D12)*D10)&lt;=0,0,IF(D9&lt;D11,D8*(D9-D12)*D10,D8*(D11-D12)*D10))</f>
        <v>0</v>
      </c>
      <c r="E13" s="104">
        <f>IF(IF(E9&lt;E11,E8*(E9-E12)*E10,E8*(E11-E12)*E10)&lt;=0,0,IF(E9&lt;E11,E8*(E9-E12)*E10,E8*(E11-E12)*E10))</f>
        <v>0</v>
      </c>
      <c r="F13" s="104">
        <f>IF(IF(F9&lt;F11,F8*(F9-F12)*F10,F8*(F11-F12)*F10)&lt;=0,0,IF(F9&lt;F11,F8*(F9-F12)*F10,F8*(F11-F12)*F10))</f>
        <v>0</v>
      </c>
      <c r="G13" s="316"/>
      <c r="H13" s="324">
        <f t="shared" si="0"/>
        <v>0</v>
      </c>
      <c r="I13" s="324">
        <f t="shared" si="1"/>
        <v>0</v>
      </c>
      <c r="J13" s="324">
        <f t="shared" si="1"/>
        <v>0</v>
      </c>
      <c r="K13" s="324">
        <f t="shared" si="1"/>
        <v>0</v>
      </c>
    </row>
    <row r="15" spans="1:16" s="6" customFormat="1" ht="14.25" thickBot="1" x14ac:dyDescent="0.35">
      <c r="A15" s="758" t="s">
        <v>635</v>
      </c>
      <c r="B15" s="758"/>
      <c r="C15" s="758"/>
      <c r="D15" s="758"/>
      <c r="E15" s="758"/>
      <c r="F15" s="758"/>
      <c r="G15" s="758"/>
      <c r="H15" s="758"/>
      <c r="I15" s="758"/>
      <c r="J15" s="758"/>
      <c r="K15" s="758"/>
      <c r="L15" s="758"/>
      <c r="M15" s="758"/>
      <c r="N15" s="758"/>
      <c r="O15" s="758"/>
      <c r="P15" s="758"/>
    </row>
    <row r="16" spans="1:16" s="6" customFormat="1" ht="12.6" customHeight="1" thickBot="1" x14ac:dyDescent="0.35">
      <c r="A16" s="124" t="s">
        <v>525</v>
      </c>
      <c r="B16" s="749" t="s">
        <v>501</v>
      </c>
      <c r="C16" s="750"/>
      <c r="D16" s="750"/>
      <c r="E16" s="750"/>
      <c r="F16" s="750"/>
      <c r="G16" s="750"/>
      <c r="H16" s="750"/>
      <c r="I16" s="750"/>
      <c r="J16" s="750"/>
      <c r="K16" s="750"/>
      <c r="L16" s="750"/>
      <c r="M16" s="750"/>
      <c r="N16" s="750"/>
      <c r="O16" s="750"/>
      <c r="P16" s="750"/>
    </row>
    <row r="17" spans="1:16" s="6" customFormat="1" ht="214.9" customHeight="1" thickBot="1" x14ac:dyDescent="0.35">
      <c r="A17" s="125">
        <v>2019</v>
      </c>
      <c r="B17" s="747"/>
      <c r="C17" s="748"/>
      <c r="D17" s="748"/>
      <c r="E17" s="748"/>
      <c r="F17" s="748"/>
      <c r="G17" s="748"/>
      <c r="H17" s="748"/>
      <c r="I17" s="748"/>
      <c r="J17" s="748"/>
      <c r="K17" s="748"/>
      <c r="L17" s="748"/>
      <c r="M17" s="748"/>
      <c r="N17" s="748"/>
      <c r="O17" s="748"/>
      <c r="P17" s="748"/>
    </row>
    <row r="18" spans="1:16" s="6" customFormat="1" ht="214.9" customHeight="1" thickBot="1" x14ac:dyDescent="0.35">
      <c r="A18" s="126">
        <v>2020</v>
      </c>
      <c r="B18" s="747"/>
      <c r="C18" s="748"/>
      <c r="D18" s="748"/>
      <c r="E18" s="748"/>
      <c r="F18" s="748"/>
      <c r="G18" s="748"/>
      <c r="H18" s="748"/>
      <c r="I18" s="748"/>
      <c r="J18" s="748"/>
      <c r="K18" s="748"/>
      <c r="L18" s="748"/>
      <c r="M18" s="748"/>
      <c r="N18" s="748"/>
      <c r="O18" s="748"/>
      <c r="P18" s="748"/>
    </row>
    <row r="19" spans="1:16" s="6" customFormat="1" ht="214.9" customHeight="1" thickBot="1" x14ac:dyDescent="0.35">
      <c r="A19" s="126">
        <v>2021</v>
      </c>
      <c r="B19" s="747"/>
      <c r="C19" s="748"/>
      <c r="D19" s="748"/>
      <c r="E19" s="748"/>
      <c r="F19" s="748"/>
      <c r="G19" s="748"/>
      <c r="H19" s="748"/>
      <c r="I19" s="748"/>
      <c r="J19" s="748"/>
      <c r="K19" s="748"/>
      <c r="L19" s="748"/>
      <c r="M19" s="748"/>
      <c r="N19" s="748"/>
      <c r="O19" s="748"/>
      <c r="P19" s="748"/>
    </row>
    <row r="20" spans="1:16" s="6" customFormat="1" ht="214.9" customHeight="1" thickBot="1" x14ac:dyDescent="0.35">
      <c r="A20" s="126">
        <v>2022</v>
      </c>
      <c r="B20" s="747"/>
      <c r="C20" s="748"/>
      <c r="D20" s="748"/>
      <c r="E20" s="748"/>
      <c r="F20" s="748"/>
      <c r="G20" s="748"/>
      <c r="H20" s="748"/>
      <c r="I20" s="748"/>
      <c r="J20" s="748"/>
      <c r="K20" s="748"/>
      <c r="L20" s="748"/>
      <c r="M20" s="748"/>
      <c r="N20" s="748"/>
      <c r="O20" s="748"/>
      <c r="P20" s="748"/>
    </row>
    <row r="21" spans="1:16" s="6" customFormat="1" ht="214.9" customHeight="1" thickBot="1" x14ac:dyDescent="0.35">
      <c r="A21" s="126">
        <v>2023</v>
      </c>
      <c r="B21" s="747"/>
      <c r="C21" s="748"/>
      <c r="D21" s="748"/>
      <c r="E21" s="748"/>
      <c r="F21" s="748"/>
      <c r="G21" s="748"/>
      <c r="H21" s="748"/>
      <c r="I21" s="748"/>
      <c r="J21" s="748"/>
      <c r="K21" s="748"/>
      <c r="L21" s="748"/>
      <c r="M21" s="748"/>
      <c r="N21" s="748"/>
      <c r="O21" s="748"/>
      <c r="P21" s="748"/>
    </row>
    <row r="22" spans="1:16" s="6" customFormat="1" x14ac:dyDescent="0.3">
      <c r="A22" s="10"/>
      <c r="C22" s="10"/>
      <c r="D22" s="10"/>
    </row>
    <row r="23" spans="1:16" s="6" customFormat="1" x14ac:dyDescent="0.3">
      <c r="A23" s="10"/>
      <c r="C23" s="10"/>
      <c r="D23" s="10"/>
    </row>
  </sheetData>
  <mergeCells count="9">
    <mergeCell ref="B19:P19"/>
    <mergeCell ref="B20:P20"/>
    <mergeCell ref="B21:P21"/>
    <mergeCell ref="A3:P3"/>
    <mergeCell ref="A15:P15"/>
    <mergeCell ref="B16:P16"/>
    <mergeCell ref="B17:P17"/>
    <mergeCell ref="B18:P18"/>
    <mergeCell ref="H6:K6"/>
  </mergeCells>
  <conditionalFormatting sqref="C10">
    <cfRule type="containsText" dxfId="1199" priority="42" operator="containsText" text="ntitulé">
      <formula>NOT(ISERROR(SEARCH("ntitulé",C10)))</formula>
    </cfRule>
    <cfRule type="containsBlanks" dxfId="1198" priority="43">
      <formula>LEN(TRIM(C10))=0</formula>
    </cfRule>
  </conditionalFormatting>
  <conditionalFormatting sqref="C10">
    <cfRule type="containsText" dxfId="1197" priority="41" operator="containsText" text="libre">
      <formula>NOT(ISERROR(SEARCH("libre",C10)))</formula>
    </cfRule>
  </conditionalFormatting>
  <conditionalFormatting sqref="D10">
    <cfRule type="containsText" dxfId="1196" priority="39" operator="containsText" text="ntitulé">
      <formula>NOT(ISERROR(SEARCH("ntitulé",D10)))</formula>
    </cfRule>
    <cfRule type="containsBlanks" dxfId="1195" priority="40">
      <formula>LEN(TRIM(D10))=0</formula>
    </cfRule>
  </conditionalFormatting>
  <conditionalFormatting sqref="D10">
    <cfRule type="containsText" dxfId="1194" priority="38" operator="containsText" text="libre">
      <formula>NOT(ISERROR(SEARCH("libre",D10)))</formula>
    </cfRule>
  </conditionalFormatting>
  <conditionalFormatting sqref="E10">
    <cfRule type="containsText" dxfId="1193" priority="36" operator="containsText" text="ntitulé">
      <formula>NOT(ISERROR(SEARCH("ntitulé",E10)))</formula>
    </cfRule>
    <cfRule type="containsBlanks" dxfId="1192" priority="37">
      <formula>LEN(TRIM(E10))=0</formula>
    </cfRule>
  </conditionalFormatting>
  <conditionalFormatting sqref="E10">
    <cfRule type="containsText" dxfId="1191" priority="35" operator="containsText" text="libre">
      <formula>NOT(ISERROR(SEARCH("libre",E10)))</formula>
    </cfRule>
  </conditionalFormatting>
  <conditionalFormatting sqref="F10">
    <cfRule type="containsText" dxfId="1190" priority="33" operator="containsText" text="ntitulé">
      <formula>NOT(ISERROR(SEARCH("ntitulé",F10)))</formula>
    </cfRule>
    <cfRule type="containsBlanks" dxfId="1189" priority="34">
      <formula>LEN(TRIM(F10))=0</formula>
    </cfRule>
  </conditionalFormatting>
  <conditionalFormatting sqref="F10">
    <cfRule type="containsText" dxfId="1188" priority="32" operator="containsText" text="libre">
      <formula>NOT(ISERROR(SEARCH("libre",F10)))</formula>
    </cfRule>
  </conditionalFormatting>
  <conditionalFormatting sqref="C9">
    <cfRule type="containsText" dxfId="1187" priority="30" operator="containsText" text="ntitulé">
      <formula>NOT(ISERROR(SEARCH("ntitulé",C9)))</formula>
    </cfRule>
    <cfRule type="containsBlanks" dxfId="1186" priority="31">
      <formula>LEN(TRIM(C9))=0</formula>
    </cfRule>
  </conditionalFormatting>
  <conditionalFormatting sqref="C9">
    <cfRule type="containsText" dxfId="1185" priority="29" operator="containsText" text="libre">
      <formula>NOT(ISERROR(SEARCH("libre",C9)))</formula>
    </cfRule>
  </conditionalFormatting>
  <conditionalFormatting sqref="D9">
    <cfRule type="containsText" dxfId="1184" priority="27" operator="containsText" text="ntitulé">
      <formula>NOT(ISERROR(SEARCH("ntitulé",D9)))</formula>
    </cfRule>
    <cfRule type="containsBlanks" dxfId="1183" priority="28">
      <formula>LEN(TRIM(D9))=0</formula>
    </cfRule>
  </conditionalFormatting>
  <conditionalFormatting sqref="D9">
    <cfRule type="containsText" dxfId="1182" priority="26" operator="containsText" text="libre">
      <formula>NOT(ISERROR(SEARCH("libre",D9)))</formula>
    </cfRule>
  </conditionalFormatting>
  <conditionalFormatting sqref="E9">
    <cfRule type="containsText" dxfId="1181" priority="24" operator="containsText" text="ntitulé">
      <formula>NOT(ISERROR(SEARCH("ntitulé",E9)))</formula>
    </cfRule>
    <cfRule type="containsBlanks" dxfId="1180" priority="25">
      <formula>LEN(TRIM(E9))=0</formula>
    </cfRule>
  </conditionalFormatting>
  <conditionalFormatting sqref="E9">
    <cfRule type="containsText" dxfId="1179" priority="23" operator="containsText" text="libre">
      <formula>NOT(ISERROR(SEARCH("libre",E9)))</formula>
    </cfRule>
  </conditionalFormatting>
  <conditionalFormatting sqref="F9">
    <cfRule type="containsText" dxfId="1178" priority="21" operator="containsText" text="ntitulé">
      <formula>NOT(ISERROR(SEARCH("ntitulé",F9)))</formula>
    </cfRule>
    <cfRule type="containsBlanks" dxfId="1177" priority="22">
      <formula>LEN(TRIM(F9))=0</formula>
    </cfRule>
  </conditionalFormatting>
  <conditionalFormatting sqref="F9">
    <cfRule type="containsText" dxfId="1176" priority="20" operator="containsText" text="libre">
      <formula>NOT(ISERROR(SEARCH("libre",F9)))</formula>
    </cfRule>
  </conditionalFormatting>
  <conditionalFormatting sqref="B10">
    <cfRule type="containsText" dxfId="1175" priority="6" operator="containsText" text="ntitulé">
      <formula>NOT(ISERROR(SEARCH("ntitulé",B10)))</formula>
    </cfRule>
    <cfRule type="containsBlanks" dxfId="1174" priority="7">
      <formula>LEN(TRIM(B10))=0</formula>
    </cfRule>
  </conditionalFormatting>
  <conditionalFormatting sqref="B10">
    <cfRule type="containsText" dxfId="1173" priority="5" operator="containsText" text="libre">
      <formula>NOT(ISERROR(SEARCH("libre",B10)))</formula>
    </cfRule>
  </conditionalFormatting>
  <conditionalFormatting sqref="B9">
    <cfRule type="containsText" dxfId="1172" priority="3" operator="containsText" text="ntitulé">
      <formula>NOT(ISERROR(SEARCH("ntitulé",B9)))</formula>
    </cfRule>
    <cfRule type="containsBlanks" dxfId="1171" priority="4">
      <formula>LEN(TRIM(B9))=0</formula>
    </cfRule>
  </conditionalFormatting>
  <conditionalFormatting sqref="B9">
    <cfRule type="containsText" dxfId="1170" priority="2" operator="containsText" text="libre">
      <formula>NOT(ISERROR(SEARCH("libre",B9)))</formula>
    </cfRule>
  </conditionalFormatting>
  <conditionalFormatting sqref="B17:P21">
    <cfRule type="containsBlanks" dxfId="1169" priority="1">
      <formula>LEN(TRIM(B17))=0</formula>
    </cfRule>
  </conditionalFormatting>
  <hyperlinks>
    <hyperlink ref="A1" location="TAB00!A1" display="Retour page de garde"/>
    <hyperlink ref="A2" location="'TAB5'!A1" display="Retour TAB5"/>
  </hyperlinks>
  <pageMargins left="0.7" right="0.7" top="0.75" bottom="0.75" header="0.3" footer="0.3"/>
  <pageSetup paperSize="9" scale="81" orientation="landscape" verticalDpi="300" r:id="rId1"/>
  <rowBreaks count="1" manualBreakCount="1">
    <brk id="14" max="15" man="1"/>
  </rowBreaks>
  <extLst>
    <ext xmlns:x14="http://schemas.microsoft.com/office/spreadsheetml/2009/9/main" uri="{78C0D931-6437-407d-A8EE-F0AAD7539E65}">
      <x14:conditionalFormattings>
        <x14:conditionalFormatting xmlns:xm="http://schemas.microsoft.com/office/excel/2006/main">
          <x14:cfRule type="expression" priority="225" id="{E92C13D3-E1AF-486F-9A92-5BE567E589B3}">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24" id="{43DA856D-FF28-4C35-94E7-67F210195270}">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opLeftCell="A28" zoomScaleNormal="100" workbookViewId="0">
      <selection activeCell="E5" sqref="E5"/>
    </sheetView>
  </sheetViews>
  <sheetFormatPr baseColWidth="10" defaultColWidth="9.1640625" defaultRowHeight="13.5" x14ac:dyDescent="0.3"/>
  <cols>
    <col min="1" max="1" width="45.83203125" style="261" customWidth="1"/>
    <col min="2" max="3" width="17.33203125" style="261" customWidth="1"/>
    <col min="4" max="6" width="17.33203125" style="366" customWidth="1"/>
    <col min="7" max="7" width="3.5" style="366" customWidth="1"/>
    <col min="8" max="10" width="8.5" style="366" customWidth="1"/>
    <col min="11" max="11" width="8.5" style="316" customWidth="1"/>
    <col min="12" max="15" width="9.1640625" style="316"/>
    <col min="16" max="16" width="0.1640625" style="316" customWidth="1"/>
    <col min="17" max="16384" width="9.1640625" style="316"/>
  </cols>
  <sheetData>
    <row r="1" spans="1:16" s="365" customFormat="1" ht="15" x14ac:dyDescent="0.3">
      <c r="A1" s="364" t="s">
        <v>131</v>
      </c>
    </row>
    <row r="2" spans="1:16" ht="15" x14ac:dyDescent="0.3">
      <c r="A2" s="119" t="s">
        <v>331</v>
      </c>
      <c r="C2" s="366"/>
      <c r="E2" s="316"/>
      <c r="F2" s="316"/>
      <c r="G2" s="316"/>
      <c r="H2" s="316"/>
      <c r="I2" s="316"/>
      <c r="J2" s="316"/>
    </row>
    <row r="3" spans="1:16" ht="21" x14ac:dyDescent="0.35">
      <c r="A3" s="761" t="str">
        <f>TAB00!B79&amp;" : "&amp;TAB00!C79</f>
        <v>TAB5.16 : Charges et produits liés à l’achat de gaz SER</v>
      </c>
      <c r="B3" s="761"/>
      <c r="C3" s="761"/>
      <c r="D3" s="761"/>
      <c r="E3" s="761"/>
      <c r="F3" s="761"/>
      <c r="G3" s="761"/>
      <c r="H3" s="761"/>
      <c r="I3" s="761"/>
      <c r="J3" s="761"/>
      <c r="K3" s="402"/>
      <c r="L3" s="402"/>
      <c r="M3" s="402"/>
      <c r="N3" s="402"/>
      <c r="O3" s="402"/>
      <c r="P3" s="402"/>
    </row>
    <row r="4" spans="1:16" x14ac:dyDescent="0.3">
      <c r="A4" s="367"/>
      <c r="B4" s="368"/>
      <c r="C4" s="367"/>
      <c r="D4" s="367"/>
      <c r="E4" s="369"/>
      <c r="F4" s="369"/>
      <c r="G4" s="369"/>
      <c r="H4" s="370"/>
      <c r="I4" s="370"/>
      <c r="J4" s="370"/>
    </row>
    <row r="5" spans="1:16" s="11" customFormat="1" x14ac:dyDescent="0.3">
      <c r="A5" s="367"/>
      <c r="B5" s="368"/>
      <c r="C5" s="367"/>
      <c r="D5" s="367"/>
      <c r="E5" s="369"/>
      <c r="F5" s="369"/>
      <c r="H5" s="732" t="s">
        <v>845</v>
      </c>
      <c r="I5" s="744"/>
      <c r="J5" s="744"/>
      <c r="K5" s="745"/>
    </row>
    <row r="6" spans="1:16" s="11" customFormat="1" ht="27" x14ac:dyDescent="0.3">
      <c r="A6" s="582" t="s">
        <v>2</v>
      </c>
      <c r="B6" s="583" t="s">
        <v>278</v>
      </c>
      <c r="C6" s="583" t="s">
        <v>274</v>
      </c>
      <c r="D6" s="583" t="s">
        <v>275</v>
      </c>
      <c r="E6" s="583" t="s">
        <v>276</v>
      </c>
      <c r="F6" s="583" t="s">
        <v>277</v>
      </c>
      <c r="H6" s="567" t="s">
        <v>850</v>
      </c>
      <c r="I6" s="567" t="s">
        <v>851</v>
      </c>
      <c r="J6" s="567" t="s">
        <v>852</v>
      </c>
      <c r="K6" s="567" t="s">
        <v>853</v>
      </c>
    </row>
    <row r="7" spans="1:16" x14ac:dyDescent="0.3">
      <c r="A7" s="289" t="s">
        <v>607</v>
      </c>
      <c r="B7" s="219"/>
      <c r="C7" s="219"/>
      <c r="D7" s="219"/>
      <c r="E7" s="219"/>
      <c r="F7" s="219"/>
      <c r="G7" s="316"/>
      <c r="H7" s="303">
        <f>IFERROR(IF(AND(ROUND(SUM(B7:B7),0)=0,ROUND(SUM(C7:C7),0)&gt;ROUND(SUM(B7:B7),0)),"INF",(ROUND(SUM(C7:C7),0)-ROUND(SUM(B7:B7),0))/ROUND(SUM(B7:B7),0)),0)</f>
        <v>0</v>
      </c>
      <c r="I7" s="303">
        <f t="shared" ref="I7:K10" si="0">IFERROR(IF(AND(ROUND(SUM(C7),0)=0,ROUND(SUM(D7:D7),0)&gt;ROUND(SUM(C7),0)),"INF",(ROUND(SUM(D7:D7),0)-ROUND(SUM(C7),0))/ROUND(SUM(C7),0)),0)</f>
        <v>0</v>
      </c>
      <c r="J7" s="303">
        <f t="shared" si="0"/>
        <v>0</v>
      </c>
      <c r="K7" s="303">
        <f t="shared" si="0"/>
        <v>0</v>
      </c>
    </row>
    <row r="8" spans="1:16" ht="27" x14ac:dyDescent="0.3">
      <c r="A8" s="289" t="s">
        <v>633</v>
      </c>
      <c r="B8" s="224"/>
      <c r="C8" s="224"/>
      <c r="D8" s="224"/>
      <c r="E8" s="224"/>
      <c r="F8" s="224"/>
      <c r="G8" s="316"/>
      <c r="H8" s="287">
        <f>IFERROR(IF(AND(ROUND(SUM(B8:B8),0)=0,ROUND(SUM(C8:C8),0)&gt;ROUND(SUM(B8:B8),0)),"INF",(ROUND(SUM(C8:C8),0)-ROUND(SUM(B8:B8),0))/ROUND(SUM(B8:B8),0)),0)</f>
        <v>0</v>
      </c>
      <c r="I8" s="287">
        <f t="shared" si="0"/>
        <v>0</v>
      </c>
      <c r="J8" s="287">
        <f t="shared" si="0"/>
        <v>0</v>
      </c>
      <c r="K8" s="287">
        <f t="shared" si="0"/>
        <v>0</v>
      </c>
    </row>
    <row r="9" spans="1:16" ht="27" x14ac:dyDescent="0.3">
      <c r="A9" s="270" t="s">
        <v>634</v>
      </c>
      <c r="B9" s="224"/>
      <c r="C9" s="224"/>
      <c r="D9" s="224"/>
      <c r="E9" s="224"/>
      <c r="F9" s="224"/>
      <c r="G9" s="316"/>
      <c r="H9" s="287">
        <f>IFERROR(IF(AND(ROUND(SUM(B9:B9),0)=0,ROUND(SUM(C9:C9),0)&gt;ROUND(SUM(B9:B9),0)),"INF",(ROUND(SUM(C9:C9),0)-ROUND(SUM(B9:B9),0))/ROUND(SUM(B9:B9),0)),0)</f>
        <v>0</v>
      </c>
      <c r="I9" s="287">
        <f t="shared" si="0"/>
        <v>0</v>
      </c>
      <c r="J9" s="287">
        <f t="shared" si="0"/>
        <v>0</v>
      </c>
      <c r="K9" s="287">
        <f t="shared" si="0"/>
        <v>0</v>
      </c>
    </row>
    <row r="10" spans="1:16" x14ac:dyDescent="0.3">
      <c r="A10" s="376" t="s">
        <v>742</v>
      </c>
      <c r="B10" s="104">
        <f>SUM(B7:B9)</f>
        <v>0</v>
      </c>
      <c r="C10" s="104">
        <f>SUM(C7:C9)</f>
        <v>0</v>
      </c>
      <c r="D10" s="104">
        <f>SUM(D7:D9)</f>
        <v>0</v>
      </c>
      <c r="E10" s="104">
        <f>SUM(E7:E9)</f>
        <v>0</v>
      </c>
      <c r="F10" s="104">
        <f>SUM(F7:F9)</f>
        <v>0</v>
      </c>
      <c r="G10" s="316"/>
      <c r="H10" s="324">
        <f>IFERROR(IF(AND(ROUND(SUM(B10:B10),0)=0,ROUND(SUM(C10:C10),0)&gt;ROUND(SUM(B10:B10),0)),"INF",(ROUND(SUM(C10:C10),0)-ROUND(SUM(B10:B10),0))/ROUND(SUM(B10:B10),0)),0)</f>
        <v>0</v>
      </c>
      <c r="I10" s="324">
        <f t="shared" si="0"/>
        <v>0</v>
      </c>
      <c r="J10" s="324">
        <f t="shared" si="0"/>
        <v>0</v>
      </c>
      <c r="K10" s="324">
        <f t="shared" si="0"/>
        <v>0</v>
      </c>
    </row>
    <row r="12" spans="1:16" s="6" customFormat="1" ht="14.25" thickBot="1" x14ac:dyDescent="0.35">
      <c r="A12" s="758" t="s">
        <v>635</v>
      </c>
      <c r="B12" s="758"/>
      <c r="C12" s="758"/>
      <c r="D12" s="758"/>
      <c r="E12" s="758"/>
      <c r="F12" s="758"/>
      <c r="G12" s="758"/>
      <c r="H12" s="758"/>
      <c r="I12" s="758"/>
      <c r="J12" s="758"/>
      <c r="K12" s="758"/>
      <c r="L12" s="758"/>
      <c r="M12" s="758"/>
      <c r="N12" s="758"/>
      <c r="O12" s="758"/>
      <c r="P12" s="758"/>
    </row>
    <row r="13" spans="1:16" s="6" customFormat="1" ht="12.6" customHeight="1" thickBot="1" x14ac:dyDescent="0.35">
      <c r="A13" s="124" t="s">
        <v>525</v>
      </c>
      <c r="B13" s="749" t="s">
        <v>501</v>
      </c>
      <c r="C13" s="750"/>
      <c r="D13" s="750"/>
      <c r="E13" s="750"/>
      <c r="F13" s="750"/>
      <c r="G13" s="750"/>
      <c r="H13" s="750"/>
      <c r="I13" s="750"/>
      <c r="J13" s="750"/>
      <c r="K13" s="750"/>
      <c r="L13" s="750"/>
      <c r="M13" s="750"/>
      <c r="N13" s="750"/>
      <c r="O13" s="750"/>
      <c r="P13" s="750"/>
    </row>
    <row r="14" spans="1:16" s="6" customFormat="1" ht="214.9" customHeight="1" thickBot="1" x14ac:dyDescent="0.35">
      <c r="A14" s="125">
        <v>2019</v>
      </c>
      <c r="B14" s="747"/>
      <c r="C14" s="748"/>
      <c r="D14" s="748"/>
      <c r="E14" s="748"/>
      <c r="F14" s="748"/>
      <c r="G14" s="748"/>
      <c r="H14" s="748"/>
      <c r="I14" s="748"/>
      <c r="J14" s="748"/>
      <c r="K14" s="748"/>
      <c r="L14" s="748"/>
      <c r="M14" s="748"/>
      <c r="N14" s="748"/>
      <c r="O14" s="748"/>
      <c r="P14" s="748"/>
    </row>
    <row r="15" spans="1:16" s="6" customFormat="1" ht="214.9" customHeight="1" thickBot="1" x14ac:dyDescent="0.35">
      <c r="A15" s="126">
        <v>2020</v>
      </c>
      <c r="B15" s="747"/>
      <c r="C15" s="748"/>
      <c r="D15" s="748"/>
      <c r="E15" s="748"/>
      <c r="F15" s="748"/>
      <c r="G15" s="748"/>
      <c r="H15" s="748"/>
      <c r="I15" s="748"/>
      <c r="J15" s="748"/>
      <c r="K15" s="748"/>
      <c r="L15" s="748"/>
      <c r="M15" s="748"/>
      <c r="N15" s="748"/>
      <c r="O15" s="748"/>
      <c r="P15" s="748"/>
    </row>
    <row r="16" spans="1:16" s="6" customFormat="1" ht="214.9" customHeight="1" thickBot="1" x14ac:dyDescent="0.35">
      <c r="A16" s="126">
        <v>2021</v>
      </c>
      <c r="B16" s="747"/>
      <c r="C16" s="748"/>
      <c r="D16" s="748"/>
      <c r="E16" s="748"/>
      <c r="F16" s="748"/>
      <c r="G16" s="748"/>
      <c r="H16" s="748"/>
      <c r="I16" s="748"/>
      <c r="J16" s="748"/>
      <c r="K16" s="748"/>
      <c r="L16" s="748"/>
      <c r="M16" s="748"/>
      <c r="N16" s="748"/>
      <c r="O16" s="748"/>
      <c r="P16" s="748"/>
    </row>
    <row r="17" spans="1:16" s="6" customFormat="1" ht="214.9" customHeight="1" thickBot="1" x14ac:dyDescent="0.35">
      <c r="A17" s="126">
        <v>2022</v>
      </c>
      <c r="B17" s="747"/>
      <c r="C17" s="748"/>
      <c r="D17" s="748"/>
      <c r="E17" s="748"/>
      <c r="F17" s="748"/>
      <c r="G17" s="748"/>
      <c r="H17" s="748"/>
      <c r="I17" s="748"/>
      <c r="J17" s="748"/>
      <c r="K17" s="748"/>
      <c r="L17" s="748"/>
      <c r="M17" s="748"/>
      <c r="N17" s="748"/>
      <c r="O17" s="748"/>
      <c r="P17" s="748"/>
    </row>
    <row r="18" spans="1:16" s="6" customFormat="1" ht="214.9" customHeight="1" thickBot="1" x14ac:dyDescent="0.35">
      <c r="A18" s="126">
        <v>2023</v>
      </c>
      <c r="B18" s="747"/>
      <c r="C18" s="748"/>
      <c r="D18" s="748"/>
      <c r="E18" s="748"/>
      <c r="F18" s="748"/>
      <c r="G18" s="748"/>
      <c r="H18" s="748"/>
      <c r="I18" s="748"/>
      <c r="J18" s="748"/>
      <c r="K18" s="748"/>
      <c r="L18" s="748"/>
      <c r="M18" s="748"/>
      <c r="N18" s="748"/>
      <c r="O18" s="748"/>
      <c r="P18" s="748"/>
    </row>
    <row r="19" spans="1:16" s="6" customFormat="1" x14ac:dyDescent="0.3">
      <c r="A19" s="10"/>
      <c r="C19" s="10"/>
      <c r="D19" s="10"/>
    </row>
    <row r="20" spans="1:16" s="6" customFormat="1" x14ac:dyDescent="0.3">
      <c r="A20" s="10"/>
      <c r="C20" s="10"/>
      <c r="D20" s="10"/>
    </row>
  </sheetData>
  <mergeCells count="9">
    <mergeCell ref="H5:K5"/>
    <mergeCell ref="A3:J3"/>
    <mergeCell ref="B16:P16"/>
    <mergeCell ref="B17:P17"/>
    <mergeCell ref="B18:P18"/>
    <mergeCell ref="A12:P12"/>
    <mergeCell ref="B13:P13"/>
    <mergeCell ref="B14:P14"/>
    <mergeCell ref="B15:P15"/>
  </mergeCells>
  <conditionalFormatting sqref="B7:F7">
    <cfRule type="containsText" dxfId="1166" priority="43" operator="containsText" text="ntitulé">
      <formula>NOT(ISERROR(SEARCH("ntitulé",B7)))</formula>
    </cfRule>
    <cfRule type="containsBlanks" dxfId="1165" priority="44">
      <formula>LEN(TRIM(B7))=0</formula>
    </cfRule>
  </conditionalFormatting>
  <conditionalFormatting sqref="B7:F7">
    <cfRule type="containsText" dxfId="1164" priority="42" operator="containsText" text="libre">
      <formula>NOT(ISERROR(SEARCH("libre",B7)))</formula>
    </cfRule>
  </conditionalFormatting>
  <conditionalFormatting sqref="D8">
    <cfRule type="containsText" dxfId="1163" priority="34" operator="containsText" text="ntitulé">
      <formula>NOT(ISERROR(SEARCH("ntitulé",D8)))</formula>
    </cfRule>
    <cfRule type="containsBlanks" dxfId="1162" priority="35">
      <formula>LEN(TRIM(D8))=0</formula>
    </cfRule>
  </conditionalFormatting>
  <conditionalFormatting sqref="D8">
    <cfRule type="containsText" dxfId="1161" priority="33" operator="containsText" text="libre">
      <formula>NOT(ISERROR(SEARCH("libre",D8)))</formula>
    </cfRule>
  </conditionalFormatting>
  <conditionalFormatting sqref="E8">
    <cfRule type="containsText" dxfId="1160" priority="31" operator="containsText" text="ntitulé">
      <formula>NOT(ISERROR(SEARCH("ntitulé",E8)))</formula>
    </cfRule>
    <cfRule type="containsBlanks" dxfId="1159" priority="32">
      <formula>LEN(TRIM(E8))=0</formula>
    </cfRule>
  </conditionalFormatting>
  <conditionalFormatting sqref="E8">
    <cfRule type="containsText" dxfId="1158" priority="30" operator="containsText" text="libre">
      <formula>NOT(ISERROR(SEARCH("libre",E8)))</formula>
    </cfRule>
  </conditionalFormatting>
  <conditionalFormatting sqref="F8">
    <cfRule type="containsText" dxfId="1157" priority="28" operator="containsText" text="ntitulé">
      <formula>NOT(ISERROR(SEARCH("ntitulé",F8)))</formula>
    </cfRule>
    <cfRule type="containsBlanks" dxfId="1156" priority="29">
      <formula>LEN(TRIM(F8))=0</formula>
    </cfRule>
  </conditionalFormatting>
  <conditionalFormatting sqref="F8">
    <cfRule type="containsText" dxfId="1155" priority="27" operator="containsText" text="libre">
      <formula>NOT(ISERROR(SEARCH("libre",F8)))</formula>
    </cfRule>
  </conditionalFormatting>
  <conditionalFormatting sqref="B9:C9">
    <cfRule type="containsText" dxfId="1154" priority="25" operator="containsText" text="ntitulé">
      <formula>NOT(ISERROR(SEARCH("ntitulé",B9)))</formula>
    </cfRule>
    <cfRule type="containsBlanks" dxfId="1153" priority="26">
      <formula>LEN(TRIM(B9))=0</formula>
    </cfRule>
  </conditionalFormatting>
  <conditionalFormatting sqref="B9:C9">
    <cfRule type="containsText" dxfId="1152" priority="24" operator="containsText" text="libre">
      <formula>NOT(ISERROR(SEARCH("libre",B9)))</formula>
    </cfRule>
  </conditionalFormatting>
  <conditionalFormatting sqref="B8:C8">
    <cfRule type="containsText" dxfId="1151" priority="37" operator="containsText" text="ntitulé">
      <formula>NOT(ISERROR(SEARCH("ntitulé",B8)))</formula>
    </cfRule>
    <cfRule type="containsBlanks" dxfId="1150" priority="38">
      <formula>LEN(TRIM(B8))=0</formula>
    </cfRule>
  </conditionalFormatting>
  <conditionalFormatting sqref="B8:C8">
    <cfRule type="containsText" dxfId="1149" priority="36" operator="containsText" text="libre">
      <formula>NOT(ISERROR(SEARCH("libre",B8)))</formula>
    </cfRule>
  </conditionalFormatting>
  <conditionalFormatting sqref="D9">
    <cfRule type="containsText" dxfId="1148" priority="22" operator="containsText" text="ntitulé">
      <formula>NOT(ISERROR(SEARCH("ntitulé",D9)))</formula>
    </cfRule>
    <cfRule type="containsBlanks" dxfId="1147" priority="23">
      <formula>LEN(TRIM(D9))=0</formula>
    </cfRule>
  </conditionalFormatting>
  <conditionalFormatting sqref="D9">
    <cfRule type="containsText" dxfId="1146" priority="21" operator="containsText" text="libre">
      <formula>NOT(ISERROR(SEARCH("libre",D9)))</formula>
    </cfRule>
  </conditionalFormatting>
  <conditionalFormatting sqref="E9">
    <cfRule type="containsText" dxfId="1145" priority="19" operator="containsText" text="ntitulé">
      <formula>NOT(ISERROR(SEARCH("ntitulé",E9)))</formula>
    </cfRule>
    <cfRule type="containsBlanks" dxfId="1144" priority="20">
      <formula>LEN(TRIM(E9))=0</formula>
    </cfRule>
  </conditionalFormatting>
  <conditionalFormatting sqref="E9">
    <cfRule type="containsText" dxfId="1143" priority="18" operator="containsText" text="libre">
      <formula>NOT(ISERROR(SEARCH("libre",E9)))</formula>
    </cfRule>
  </conditionalFormatting>
  <conditionalFormatting sqref="F9">
    <cfRule type="containsText" dxfId="1142" priority="16" operator="containsText" text="ntitulé">
      <formula>NOT(ISERROR(SEARCH("ntitulé",F9)))</formula>
    </cfRule>
    <cfRule type="containsBlanks" dxfId="1141" priority="17">
      <formula>LEN(TRIM(F9))=0</formula>
    </cfRule>
  </conditionalFormatting>
  <conditionalFormatting sqref="F9">
    <cfRule type="containsText" dxfId="1140" priority="15" operator="containsText" text="libre">
      <formula>NOT(ISERROR(SEARCH("libre",F9)))</formula>
    </cfRule>
  </conditionalFormatting>
  <conditionalFormatting sqref="D7">
    <cfRule type="containsText" dxfId="1139" priority="10" operator="containsText" text="ntitulé">
      <formula>NOT(ISERROR(SEARCH("ntitulé",D7)))</formula>
    </cfRule>
    <cfRule type="containsBlanks" dxfId="1138" priority="11">
      <formula>LEN(TRIM(D7))=0</formula>
    </cfRule>
  </conditionalFormatting>
  <conditionalFormatting sqref="D7">
    <cfRule type="containsText" dxfId="1137" priority="9" operator="containsText" text="libre">
      <formula>NOT(ISERROR(SEARCH("libre",D7)))</formula>
    </cfRule>
  </conditionalFormatting>
  <conditionalFormatting sqref="E7">
    <cfRule type="containsText" dxfId="1136" priority="7" operator="containsText" text="ntitulé">
      <formula>NOT(ISERROR(SEARCH("ntitulé",E7)))</formula>
    </cfRule>
    <cfRule type="containsBlanks" dxfId="1135" priority="8">
      <formula>LEN(TRIM(E7))=0</formula>
    </cfRule>
  </conditionalFormatting>
  <conditionalFormatting sqref="E7">
    <cfRule type="containsText" dxfId="1134" priority="6" operator="containsText" text="libre">
      <formula>NOT(ISERROR(SEARCH("libre",E7)))</formula>
    </cfRule>
  </conditionalFormatting>
  <conditionalFormatting sqref="F7">
    <cfRule type="containsText" dxfId="1133" priority="4" operator="containsText" text="ntitulé">
      <formula>NOT(ISERROR(SEARCH("ntitulé",F7)))</formula>
    </cfRule>
    <cfRule type="containsBlanks" dxfId="1132" priority="5">
      <formula>LEN(TRIM(F7))=0</formula>
    </cfRule>
  </conditionalFormatting>
  <conditionalFormatting sqref="F7">
    <cfRule type="containsText" dxfId="1131" priority="3" operator="containsText" text="libre">
      <formula>NOT(ISERROR(SEARCH("libre",F7)))</formula>
    </cfRule>
  </conditionalFormatting>
  <conditionalFormatting sqref="B7:C7">
    <cfRule type="containsText" dxfId="1130" priority="13" operator="containsText" text="ntitulé">
      <formula>NOT(ISERROR(SEARCH("ntitulé",B7)))</formula>
    </cfRule>
    <cfRule type="containsBlanks" dxfId="1129" priority="14">
      <formula>LEN(TRIM(B7))=0</formula>
    </cfRule>
  </conditionalFormatting>
  <conditionalFormatting sqref="B7:C7">
    <cfRule type="containsText" dxfId="1128" priority="12" operator="containsText" text="libre">
      <formula>NOT(ISERROR(SEARCH("libre",B7)))</formula>
    </cfRule>
  </conditionalFormatting>
  <conditionalFormatting sqref="B14:P18">
    <cfRule type="containsBlanks" dxfId="1127" priority="1">
      <formula>LEN(TRIM(B14))=0</formula>
    </cfRule>
  </conditionalFormatting>
  <hyperlinks>
    <hyperlink ref="A1" location="TAB00!A1" display="Retour page de garde"/>
    <hyperlink ref="A2" location="'TAB5'!A1" display="Retour TAB5"/>
  </hyperlinks>
  <pageMargins left="0.7" right="0.7" top="0.75" bottom="0.75" header="0.3" footer="0.3"/>
  <pageSetup paperSize="9" scale="81" orientation="landscape" verticalDpi="300" r:id="rId1"/>
  <rowBreaks count="1" manualBreakCount="1">
    <brk id="11" max="16383" man="1"/>
  </rowBreaks>
  <extLst>
    <ext xmlns:x14="http://schemas.microsoft.com/office/spreadsheetml/2009/9/main" uri="{78C0D931-6437-407d-A8EE-F0AAD7539E65}">
      <x14:conditionalFormattings>
        <x14:conditionalFormatting xmlns:xm="http://schemas.microsoft.com/office/excel/2006/main">
          <x14:cfRule type="expression" priority="262" id="{48568960-00C6-4965-A9F6-9F6F46D61F31}">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61" id="{53B3870C-1513-46D7-ACAC-605D1C7F8F27}">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topLeftCell="A19" zoomScaleNormal="100" workbookViewId="0">
      <selection activeCell="E5" sqref="E5"/>
    </sheetView>
  </sheetViews>
  <sheetFormatPr baseColWidth="10" defaultColWidth="9.1640625" defaultRowHeight="13.5" x14ac:dyDescent="0.3"/>
  <cols>
    <col min="1" max="1" width="1.1640625" style="6" customWidth="1"/>
    <col min="2" max="2" width="53" style="6" customWidth="1"/>
    <col min="3" max="11" width="16.6640625" style="6" customWidth="1"/>
    <col min="12" max="12" width="1.5" style="6" customWidth="1"/>
    <col min="13" max="20" width="9.5" style="6" customWidth="1"/>
    <col min="21" max="16384" width="9.1640625" style="6"/>
  </cols>
  <sheetData>
    <row r="1" spans="1:20" s="98" customFormat="1" ht="15" x14ac:dyDescent="0.3">
      <c r="A1" s="17" t="s">
        <v>131</v>
      </c>
      <c r="B1" s="97"/>
      <c r="D1" s="97"/>
      <c r="F1" s="97"/>
      <c r="H1" s="97"/>
      <c r="J1" s="97"/>
      <c r="L1" s="97"/>
      <c r="M1" s="97"/>
      <c r="O1" s="97"/>
      <c r="Q1" s="97"/>
      <c r="S1" s="97"/>
    </row>
    <row r="2" spans="1:20" s="98" customFormat="1" x14ac:dyDescent="0.3">
      <c r="A2" s="97"/>
      <c r="B2" s="97"/>
      <c r="D2" s="97"/>
      <c r="F2" s="97"/>
      <c r="H2" s="97"/>
      <c r="J2" s="97"/>
      <c r="L2" s="97"/>
      <c r="M2" s="97"/>
      <c r="O2" s="97"/>
      <c r="Q2" s="97"/>
      <c r="S2" s="97"/>
    </row>
    <row r="3" spans="1:20" ht="22.15" customHeight="1" x14ac:dyDescent="0.35">
      <c r="A3" s="250" t="str">
        <f>TAB00!B80&amp;" : "&amp;TAB00!C80</f>
        <v>TAB6 : Marge équitable</v>
      </c>
      <c r="B3" s="250"/>
      <c r="C3" s="250"/>
      <c r="D3" s="250"/>
      <c r="E3" s="250"/>
      <c r="F3" s="250"/>
      <c r="G3" s="250"/>
      <c r="H3" s="250"/>
      <c r="I3" s="250"/>
      <c r="J3" s="250"/>
      <c r="K3" s="250"/>
      <c r="L3" s="250"/>
      <c r="M3" s="250"/>
      <c r="N3" s="250"/>
      <c r="O3" s="250"/>
      <c r="P3" s="250"/>
      <c r="Q3" s="250"/>
      <c r="R3" s="250"/>
      <c r="S3" s="250"/>
      <c r="T3" s="67"/>
    </row>
    <row r="5" spans="1:20" s="100" customFormat="1" ht="1.1499999999999999" customHeight="1" x14ac:dyDescent="0.3">
      <c r="A5" s="99"/>
    </row>
    <row r="6" spans="1:20" x14ac:dyDescent="0.3">
      <c r="M6" s="732" t="s">
        <v>845</v>
      </c>
      <c r="N6" s="744"/>
      <c r="O6" s="744"/>
      <c r="P6" s="745"/>
    </row>
    <row r="7" spans="1:20" ht="27" x14ac:dyDescent="0.3">
      <c r="C7" s="567" t="s">
        <v>278</v>
      </c>
      <c r="D7" s="567" t="s">
        <v>274</v>
      </c>
      <c r="E7" s="567" t="s">
        <v>275</v>
      </c>
      <c r="F7" s="567" t="s">
        <v>276</v>
      </c>
      <c r="G7" s="567" t="s">
        <v>277</v>
      </c>
      <c r="M7" s="567" t="s">
        <v>850</v>
      </c>
      <c r="N7" s="567" t="s">
        <v>851</v>
      </c>
      <c r="O7" s="567" t="s">
        <v>852</v>
      </c>
      <c r="P7" s="567" t="s">
        <v>853</v>
      </c>
    </row>
    <row r="8" spans="1:20" x14ac:dyDescent="0.3">
      <c r="B8" s="101" t="s">
        <v>76</v>
      </c>
      <c r="C8" s="40">
        <f>SUM(G17,G35,G45,G63)/2*TAB00!F34</f>
        <v>0</v>
      </c>
      <c r="D8" s="40">
        <f>SUM(H17,H35,H45,H63)/2*TAB00!G34</f>
        <v>0</v>
      </c>
      <c r="E8" s="40">
        <f>SUM(I17,I35,I45,I63)/2*TAB00!H34</f>
        <v>0</v>
      </c>
      <c r="F8" s="40">
        <f>SUM(J17,J35,J45,J63)/2*TAB00!I34</f>
        <v>0</v>
      </c>
      <c r="G8" s="40">
        <f>SUM(K17,K35,K45,K63)/2*TAB00!J34</f>
        <v>0</v>
      </c>
      <c r="H8" s="102"/>
      <c r="M8" s="56">
        <f t="shared" ref="M8:P10" si="0">IFERROR(IF(AND(ROUND(SUM(C8),0)=0,ROUND(SUM(D8:D8),0)&gt;ROUND(SUM(C8),0)),"INF",(ROUND(SUM(D8:D8),0)-ROUND(SUM(C8),0))/ROUND(SUM(C8),0)),0)</f>
        <v>0</v>
      </c>
      <c r="N8" s="56">
        <f t="shared" si="0"/>
        <v>0</v>
      </c>
      <c r="O8" s="56">
        <f t="shared" si="0"/>
        <v>0</v>
      </c>
      <c r="P8" s="56">
        <f t="shared" si="0"/>
        <v>0</v>
      </c>
    </row>
    <row r="9" spans="1:20" x14ac:dyDescent="0.3">
      <c r="B9" s="103" t="s">
        <v>496</v>
      </c>
      <c r="C9" s="224"/>
      <c r="D9" s="224"/>
      <c r="E9" s="224"/>
      <c r="F9" s="224"/>
      <c r="G9" s="224"/>
      <c r="H9" s="102"/>
      <c r="M9" s="56">
        <f t="shared" si="0"/>
        <v>0</v>
      </c>
      <c r="N9" s="56">
        <f t="shared" si="0"/>
        <v>0</v>
      </c>
      <c r="O9" s="56">
        <f t="shared" si="0"/>
        <v>0</v>
      </c>
      <c r="P9" s="56">
        <f t="shared" si="0"/>
        <v>0</v>
      </c>
    </row>
    <row r="10" spans="1:20" x14ac:dyDescent="0.3">
      <c r="B10" s="103" t="s">
        <v>497</v>
      </c>
      <c r="C10" s="224"/>
      <c r="D10" s="224"/>
      <c r="E10" s="224"/>
      <c r="F10" s="224"/>
      <c r="G10" s="224"/>
      <c r="H10" s="102"/>
      <c r="M10" s="56">
        <f t="shared" si="0"/>
        <v>0</v>
      </c>
      <c r="N10" s="56">
        <f t="shared" si="0"/>
        <v>0</v>
      </c>
      <c r="O10" s="56">
        <f t="shared" si="0"/>
        <v>0</v>
      </c>
      <c r="P10" s="56">
        <f t="shared" si="0"/>
        <v>0</v>
      </c>
    </row>
    <row r="11" spans="1:20" ht="27" x14ac:dyDescent="0.3">
      <c r="B11" s="25" t="s">
        <v>642</v>
      </c>
      <c r="C11" s="104">
        <f>C8-SUM(C9:C10)</f>
        <v>0</v>
      </c>
      <c r="D11" s="104">
        <f>D8-SUM(D9:D10)</f>
        <v>0</v>
      </c>
      <c r="E11" s="104">
        <f>E8-SUM(E9:E10)</f>
        <v>0</v>
      </c>
      <c r="F11" s="104">
        <f>F8-SUM(F9:F10)</f>
        <v>0</v>
      </c>
      <c r="G11" s="104">
        <f>G8-SUM(G9:G10)</f>
        <v>0</v>
      </c>
      <c r="H11" s="102"/>
      <c r="M11" s="105"/>
      <c r="N11" s="105"/>
      <c r="O11" s="105"/>
      <c r="P11" s="105"/>
    </row>
    <row r="13" spans="1:20" x14ac:dyDescent="0.3">
      <c r="A13" s="588" t="s">
        <v>79</v>
      </c>
      <c r="B13" s="588"/>
      <c r="C13" s="588"/>
      <c r="D13" s="588"/>
      <c r="E13" s="588"/>
      <c r="F13" s="588"/>
      <c r="G13" s="588"/>
      <c r="H13" s="588"/>
      <c r="I13" s="588"/>
      <c r="J13" s="588"/>
      <c r="K13" s="588"/>
      <c r="M13" s="588"/>
      <c r="N13" s="588"/>
      <c r="O13" s="588"/>
      <c r="P13" s="588"/>
      <c r="Q13" s="588"/>
      <c r="R13" s="588"/>
      <c r="S13" s="588"/>
      <c r="T13" s="106"/>
    </row>
    <row r="15" spans="1:20" x14ac:dyDescent="0.3">
      <c r="M15" s="732" t="s">
        <v>845</v>
      </c>
      <c r="N15" s="744"/>
      <c r="O15" s="744"/>
      <c r="P15" s="744"/>
      <c r="Q15" s="744"/>
      <c r="R15" s="744"/>
      <c r="S15" s="744"/>
      <c r="T15" s="745"/>
    </row>
    <row r="16" spans="1:20" ht="23.45" customHeight="1" x14ac:dyDescent="0.3">
      <c r="A16" s="102"/>
      <c r="B16" s="102"/>
      <c r="C16" s="305" t="s">
        <v>90</v>
      </c>
      <c r="D16" s="305" t="s">
        <v>112</v>
      </c>
      <c r="E16" s="305" t="s">
        <v>279</v>
      </c>
      <c r="F16" s="305" t="s">
        <v>297</v>
      </c>
      <c r="G16" s="305" t="s">
        <v>278</v>
      </c>
      <c r="H16" s="305" t="s">
        <v>274</v>
      </c>
      <c r="I16" s="305" t="s">
        <v>275</v>
      </c>
      <c r="J16" s="305" t="s">
        <v>276</v>
      </c>
      <c r="K16" s="305" t="s">
        <v>277</v>
      </c>
      <c r="M16" s="567" t="s">
        <v>846</v>
      </c>
      <c r="N16" s="567" t="s">
        <v>847</v>
      </c>
      <c r="O16" s="567" t="s">
        <v>848</v>
      </c>
      <c r="P16" s="567" t="s">
        <v>849</v>
      </c>
      <c r="Q16" s="567" t="s">
        <v>850</v>
      </c>
      <c r="R16" s="567" t="s">
        <v>851</v>
      </c>
      <c r="S16" s="567" t="s">
        <v>852</v>
      </c>
      <c r="T16" s="567" t="s">
        <v>853</v>
      </c>
    </row>
    <row r="17" spans="1:20" x14ac:dyDescent="0.3">
      <c r="B17" s="110" t="s">
        <v>616</v>
      </c>
      <c r="C17" s="108">
        <f>SUM(C18:C20)</f>
        <v>0</v>
      </c>
      <c r="D17" s="108">
        <f t="shared" ref="D17:K20" si="1">C35</f>
        <v>0</v>
      </c>
      <c r="E17" s="108">
        <f t="shared" si="1"/>
        <v>0</v>
      </c>
      <c r="F17" s="108">
        <f t="shared" si="1"/>
        <v>0</v>
      </c>
      <c r="G17" s="108">
        <f t="shared" si="1"/>
        <v>0</v>
      </c>
      <c r="H17" s="108">
        <f t="shared" si="1"/>
        <v>0</v>
      </c>
      <c r="I17" s="108">
        <f t="shared" si="1"/>
        <v>0</v>
      </c>
      <c r="J17" s="108">
        <f t="shared" si="1"/>
        <v>0</v>
      </c>
      <c r="K17" s="108">
        <f t="shared" si="1"/>
        <v>0</v>
      </c>
      <c r="M17" s="56">
        <f t="shared" ref="M17:M38" si="2">IFERROR(IF(AND(ROUND(SUM(C17:C17),0)=0,ROUND(SUM(D17:D17),0)&gt;ROUND(SUM(C17:C17),0)),"INF",(ROUND(SUM(D17:D17),0)-ROUND(SUM(C17:C17),0))/ROUND(SUM(C17:C17),0)),0)</f>
        <v>0</v>
      </c>
      <c r="N17" s="56">
        <f t="shared" ref="N17:N38" si="3">IFERROR(IF(AND(ROUND(SUM(D17),0)=0,ROUND(SUM(E17:E17),0)&gt;ROUND(SUM(D17),0)),"INF",(ROUND(SUM(E17:E17),0)-ROUND(SUM(D17),0))/ROUND(SUM(D17),0)),0)</f>
        <v>0</v>
      </c>
      <c r="O17" s="56">
        <f t="shared" ref="O17:O38" si="4">IFERROR(IF(AND(ROUND(SUM(E17),0)=0,ROUND(SUM(F17:F17),0)&gt;ROUND(SUM(E17),0)),"INF",(ROUND(SUM(F17:F17),0)-ROUND(SUM(E17),0))/ROUND(SUM(E17),0)),0)</f>
        <v>0</v>
      </c>
      <c r="P17" s="56">
        <f t="shared" ref="P17:P38" si="5">IFERROR(IF(AND(ROUND(SUM(F17),0)=0,ROUND(SUM(G17:G17),0)&gt;ROUND(SUM(F17),0)),"INF",(ROUND(SUM(G17:G17),0)-ROUND(SUM(F17),0))/ROUND(SUM(F17),0)),0)</f>
        <v>0</v>
      </c>
      <c r="Q17" s="56">
        <f t="shared" ref="Q17:Q38" si="6">IFERROR(IF(AND(ROUND(SUM(G17),0)=0,ROUND(SUM(H17:H17),0)&gt;ROUND(SUM(G17),0)),"INF",(ROUND(SUM(H17:H17),0)-ROUND(SUM(G17),0))/ROUND(SUM(G17),0)),0)</f>
        <v>0</v>
      </c>
      <c r="R17" s="56">
        <f t="shared" ref="R17:R38" si="7">IFERROR(IF(AND(ROUND(SUM(H17),0)=0,ROUND(SUM(I17:I17),0)&gt;ROUND(SUM(H17),0)),"INF",(ROUND(SUM(I17:I17),0)-ROUND(SUM(H17),0))/ROUND(SUM(H17),0)),0)</f>
        <v>0</v>
      </c>
      <c r="S17" s="56">
        <f t="shared" ref="S17:S38" si="8">IFERROR(IF(AND(ROUND(SUM(I17),0)=0,ROUND(SUM(J17:J17),0)&gt;ROUND(SUM(I17),0)),"INF",(ROUND(SUM(J17:J17),0)-ROUND(SUM(I17),0))/ROUND(SUM(I17),0)),0)</f>
        <v>0</v>
      </c>
      <c r="T17" s="56">
        <f t="shared" ref="T17:T38" si="9">IFERROR(IF(AND(ROUND(SUM(J17),0)=0,ROUND(SUM(K17:K17),0)&gt;ROUND(SUM(J17),0)),"INF",(ROUND(SUM(K17:K17),0)-ROUND(SUM(J17),0))/ROUND(SUM(J17),0)),0)</f>
        <v>0</v>
      </c>
    </row>
    <row r="18" spans="1:20" x14ac:dyDescent="0.3">
      <c r="A18" s="151">
        <v>1</v>
      </c>
      <c r="B18" s="109" t="s">
        <v>610</v>
      </c>
      <c r="C18" s="31">
        <f>INDEX(TAB6.1!$C$8:$S$171,VLOOKUP(RIGHT('TAB6'!C$16,4)&amp;"reseau",TAB6.1!$U:$V,2,FALSE),'TAB6'!$A18)</f>
        <v>0</v>
      </c>
      <c r="D18" s="31">
        <f t="shared" si="1"/>
        <v>0</v>
      </c>
      <c r="E18" s="31">
        <f t="shared" si="1"/>
        <v>0</v>
      </c>
      <c r="F18" s="31">
        <f t="shared" si="1"/>
        <v>0</v>
      </c>
      <c r="G18" s="31">
        <f t="shared" si="1"/>
        <v>0</v>
      </c>
      <c r="H18" s="31">
        <f t="shared" si="1"/>
        <v>0</v>
      </c>
      <c r="I18" s="31">
        <f t="shared" si="1"/>
        <v>0</v>
      </c>
      <c r="J18" s="31">
        <f t="shared" si="1"/>
        <v>0</v>
      </c>
      <c r="K18" s="31">
        <f t="shared" si="1"/>
        <v>0</v>
      </c>
      <c r="M18" s="56">
        <f t="shared" si="2"/>
        <v>0</v>
      </c>
      <c r="N18" s="56">
        <f t="shared" si="3"/>
        <v>0</v>
      </c>
      <c r="O18" s="56">
        <f t="shared" si="4"/>
        <v>0</v>
      </c>
      <c r="P18" s="56">
        <f t="shared" si="5"/>
        <v>0</v>
      </c>
      <c r="Q18" s="56">
        <f t="shared" si="6"/>
        <v>0</v>
      </c>
      <c r="R18" s="56">
        <f t="shared" si="7"/>
        <v>0</v>
      </c>
      <c r="S18" s="56">
        <f t="shared" si="8"/>
        <v>0</v>
      </c>
      <c r="T18" s="56">
        <f t="shared" si="9"/>
        <v>0</v>
      </c>
    </row>
    <row r="19" spans="1:20" x14ac:dyDescent="0.3">
      <c r="A19" s="151">
        <v>2</v>
      </c>
      <c r="B19" s="109" t="s">
        <v>126</v>
      </c>
      <c r="C19" s="31">
        <f>INDEX(TAB6.1!$C$8:$S$171,VLOOKUP(RIGHT('TAB6'!C$16,4)&amp;"reseau",TAB6.1!$U:$V,2,FALSE),'TAB6'!$A19)</f>
        <v>0</v>
      </c>
      <c r="D19" s="31">
        <f t="shared" si="1"/>
        <v>0</v>
      </c>
      <c r="E19" s="31">
        <f t="shared" si="1"/>
        <v>0</v>
      </c>
      <c r="F19" s="31">
        <f t="shared" si="1"/>
        <v>0</v>
      </c>
      <c r="G19" s="31">
        <f t="shared" si="1"/>
        <v>0</v>
      </c>
      <c r="H19" s="31">
        <f t="shared" si="1"/>
        <v>0</v>
      </c>
      <c r="I19" s="31">
        <f t="shared" si="1"/>
        <v>0</v>
      </c>
      <c r="J19" s="31">
        <f t="shared" si="1"/>
        <v>0</v>
      </c>
      <c r="K19" s="31">
        <f t="shared" si="1"/>
        <v>0</v>
      </c>
      <c r="M19" s="56">
        <f t="shared" si="2"/>
        <v>0</v>
      </c>
      <c r="N19" s="56">
        <f t="shared" si="3"/>
        <v>0</v>
      </c>
      <c r="O19" s="56">
        <f t="shared" si="4"/>
        <v>0</v>
      </c>
      <c r="P19" s="56">
        <f t="shared" si="5"/>
        <v>0</v>
      </c>
      <c r="Q19" s="56">
        <f t="shared" si="6"/>
        <v>0</v>
      </c>
      <c r="R19" s="56">
        <f t="shared" si="7"/>
        <v>0</v>
      </c>
      <c r="S19" s="56">
        <f t="shared" si="8"/>
        <v>0</v>
      </c>
      <c r="T19" s="56">
        <f t="shared" si="9"/>
        <v>0</v>
      </c>
    </row>
    <row r="20" spans="1:20" x14ac:dyDescent="0.3">
      <c r="A20" s="151">
        <v>3</v>
      </c>
      <c r="B20" s="109" t="s">
        <v>615</v>
      </c>
      <c r="C20" s="31">
        <f>INDEX(TAB6.1!$C$8:$S$171,VLOOKUP(RIGHT('TAB6'!C$16,4)&amp;"reseau",TAB6.1!$U:$V,2,FALSE),'TAB6'!$A20)</f>
        <v>0</v>
      </c>
      <c r="D20" s="31">
        <f t="shared" si="1"/>
        <v>0</v>
      </c>
      <c r="E20" s="31">
        <f t="shared" si="1"/>
        <v>0</v>
      </c>
      <c r="F20" s="31">
        <f t="shared" si="1"/>
        <v>0</v>
      </c>
      <c r="G20" s="31">
        <f t="shared" si="1"/>
        <v>0</v>
      </c>
      <c r="H20" s="31">
        <f t="shared" si="1"/>
        <v>0</v>
      </c>
      <c r="I20" s="31">
        <f t="shared" si="1"/>
        <v>0</v>
      </c>
      <c r="J20" s="31">
        <f t="shared" si="1"/>
        <v>0</v>
      </c>
      <c r="K20" s="31">
        <f t="shared" si="1"/>
        <v>0</v>
      </c>
      <c r="M20" s="56">
        <f t="shared" si="2"/>
        <v>0</v>
      </c>
      <c r="N20" s="56">
        <f t="shared" si="3"/>
        <v>0</v>
      </c>
      <c r="O20" s="56">
        <f t="shared" si="4"/>
        <v>0</v>
      </c>
      <c r="P20" s="56">
        <f t="shared" si="5"/>
        <v>0</v>
      </c>
      <c r="Q20" s="56">
        <f t="shared" si="6"/>
        <v>0</v>
      </c>
      <c r="R20" s="56">
        <f t="shared" si="7"/>
        <v>0</v>
      </c>
      <c r="S20" s="56">
        <f t="shared" si="8"/>
        <v>0</v>
      </c>
      <c r="T20" s="56">
        <f t="shared" si="9"/>
        <v>0</v>
      </c>
    </row>
    <row r="21" spans="1:20" x14ac:dyDescent="0.3">
      <c r="A21" s="151"/>
      <c r="B21" s="107" t="s">
        <v>611</v>
      </c>
      <c r="C21" s="31">
        <f t="shared" ref="C21:K21" si="10">SUM(C22:C25)</f>
        <v>0</v>
      </c>
      <c r="D21" s="31">
        <f t="shared" si="10"/>
        <v>0</v>
      </c>
      <c r="E21" s="31">
        <f t="shared" si="10"/>
        <v>0</v>
      </c>
      <c r="F21" s="31">
        <f t="shared" si="10"/>
        <v>0</v>
      </c>
      <c r="G21" s="31">
        <f t="shared" si="10"/>
        <v>0</v>
      </c>
      <c r="H21" s="31">
        <f t="shared" si="10"/>
        <v>0</v>
      </c>
      <c r="I21" s="31">
        <f t="shared" si="10"/>
        <v>0</v>
      </c>
      <c r="J21" s="31">
        <f t="shared" si="10"/>
        <v>0</v>
      </c>
      <c r="K21" s="31">
        <f t="shared" si="10"/>
        <v>0</v>
      </c>
      <c r="M21" s="56">
        <f t="shared" si="2"/>
        <v>0</v>
      </c>
      <c r="N21" s="56">
        <f t="shared" si="3"/>
        <v>0</v>
      </c>
      <c r="O21" s="56">
        <f t="shared" si="4"/>
        <v>0</v>
      </c>
      <c r="P21" s="56">
        <f t="shared" si="5"/>
        <v>0</v>
      </c>
      <c r="Q21" s="56">
        <f t="shared" si="6"/>
        <v>0</v>
      </c>
      <c r="R21" s="56">
        <f t="shared" si="7"/>
        <v>0</v>
      </c>
      <c r="S21" s="56">
        <f t="shared" si="8"/>
        <v>0</v>
      </c>
      <c r="T21" s="56">
        <f t="shared" si="9"/>
        <v>0</v>
      </c>
    </row>
    <row r="22" spans="1:20" x14ac:dyDescent="0.3">
      <c r="A22" s="151">
        <v>4</v>
      </c>
      <c r="B22" s="378" t="s">
        <v>299</v>
      </c>
      <c r="C22" s="31">
        <f>INDEX(TAB6.1!$C$8:$S$171,VLOOKUP(RIGHT('TAB6'!C$16,4)&amp;"reseau",TAB6.1!$U:$V,2,FALSE),'TAB6'!$A22)</f>
        <v>0</v>
      </c>
      <c r="D22" s="31">
        <f>INDEX(TAB6.1!$C$8:$S$171,VLOOKUP(RIGHT('TAB6'!D$16,4)&amp;"reseau",TAB6.1!$U:$V,2,FALSE),'TAB6'!$A22)</f>
        <v>0</v>
      </c>
      <c r="E22" s="31">
        <f>INDEX(TAB6.1!$C$8:$S$171,VLOOKUP(RIGHT('TAB6'!E$16,4)&amp;"reseau",TAB6.1!$U:$V,2,FALSE),'TAB6'!$A22)</f>
        <v>0</v>
      </c>
      <c r="F22" s="31">
        <f>INDEX(TAB6.1!$C$8:$S$171,VLOOKUP(RIGHT('TAB6'!F$16,4)&amp;"reseau",TAB6.1!$U:$V,2,FALSE),'TAB6'!$A22)</f>
        <v>0</v>
      </c>
      <c r="G22" s="31">
        <f>INDEX(TAB6.1!$C$8:$S$171,VLOOKUP(RIGHT('TAB6'!G$16,4)&amp;"reseau",TAB6.1!$U:$V,2,FALSE),'TAB6'!$A22)</f>
        <v>0</v>
      </c>
      <c r="H22" s="31">
        <f>INDEX(TAB6.2!$C$8:$S$171,VLOOKUP(RIGHT('TAB6'!H$16,4)&amp;"reseau",TAB6.2!$U:$V,2,FALSE),'TAB6'!$A22)</f>
        <v>0</v>
      </c>
      <c r="I22" s="31">
        <f>INDEX(TAB6.2!$C$8:$S$171,VLOOKUP(RIGHT('TAB6'!I$16,4)&amp;"reseau",TAB6.2!$U:$V,2,FALSE),'TAB6'!$A22)</f>
        <v>0</v>
      </c>
      <c r="J22" s="31">
        <f>INDEX(TAB6.2!$C$8:$S$171,VLOOKUP(RIGHT('TAB6'!J$16,4)&amp;"reseau",TAB6.2!$U:$V,2,FALSE),'TAB6'!$A22)</f>
        <v>0</v>
      </c>
      <c r="K22" s="31">
        <f>INDEX(TAB6.2!$C$8:$S$171,VLOOKUP(RIGHT('TAB6'!K$16,4)&amp;"reseau",TAB6.2!$U:$V,2,FALSE),'TAB6'!$A22)</f>
        <v>0</v>
      </c>
      <c r="M22" s="56">
        <f t="shared" si="2"/>
        <v>0</v>
      </c>
      <c r="N22" s="56">
        <f t="shared" si="3"/>
        <v>0</v>
      </c>
      <c r="O22" s="56">
        <f t="shared" si="4"/>
        <v>0</v>
      </c>
      <c r="P22" s="56">
        <f t="shared" si="5"/>
        <v>0</v>
      </c>
      <c r="Q22" s="56">
        <f t="shared" si="6"/>
        <v>0</v>
      </c>
      <c r="R22" s="56">
        <f t="shared" si="7"/>
        <v>0</v>
      </c>
      <c r="S22" s="56">
        <f t="shared" si="8"/>
        <v>0</v>
      </c>
      <c r="T22" s="56">
        <f t="shared" si="9"/>
        <v>0</v>
      </c>
    </row>
    <row r="23" spans="1:20" x14ac:dyDescent="0.3">
      <c r="A23" s="151">
        <v>5</v>
      </c>
      <c r="B23" s="378" t="s">
        <v>298</v>
      </c>
      <c r="C23" s="31">
        <f>INDEX(TAB6.1!$C$8:$S$171,VLOOKUP(RIGHT('TAB6'!C$16,4)&amp;"reseau",TAB6.1!$U:$V,2,FALSE),'TAB6'!$A23)</f>
        <v>0</v>
      </c>
      <c r="D23" s="31">
        <f>INDEX(TAB6.1!$C$8:$S$171,VLOOKUP(RIGHT('TAB6'!D$16,4)&amp;"reseau",TAB6.1!$U:$V,2,FALSE),'TAB6'!$A23)</f>
        <v>0</v>
      </c>
      <c r="E23" s="31">
        <f>INDEX(TAB6.1!$C$8:$S$171,VLOOKUP(RIGHT('TAB6'!E$16,4)&amp;"reseau",TAB6.1!$U:$V,2,FALSE),'TAB6'!$A23)</f>
        <v>0</v>
      </c>
      <c r="F23" s="31">
        <f>INDEX(TAB6.1!$C$8:$S$171,VLOOKUP(RIGHT('TAB6'!F$16,4)&amp;"reseau",TAB6.1!$U:$V,2,FALSE),'TAB6'!$A23)</f>
        <v>0</v>
      </c>
      <c r="G23" s="31">
        <f>INDEX(TAB6.1!$C$8:$S$171,VLOOKUP(RIGHT('TAB6'!G$16,4)&amp;"reseau",TAB6.1!$U:$V,2,FALSE),'TAB6'!$A23)</f>
        <v>0</v>
      </c>
      <c r="H23" s="31">
        <f>INDEX(TAB6.2!$C$8:$S$171,VLOOKUP(RIGHT('TAB6'!H$16,4)&amp;"reseau",TAB6.2!$U:$V,2,FALSE),'TAB6'!$A23)</f>
        <v>0</v>
      </c>
      <c r="I23" s="31">
        <f>INDEX(TAB6.2!$C$8:$S$171,VLOOKUP(RIGHT('TAB6'!I$16,4)&amp;"reseau",TAB6.2!$U:$V,2,FALSE),'TAB6'!$A23)</f>
        <v>0</v>
      </c>
      <c r="J23" s="31">
        <f>INDEX(TAB6.2!$C$8:$S$171,VLOOKUP(RIGHT('TAB6'!J$16,4)&amp;"reseau",TAB6.2!$U:$V,2,FALSE),'TAB6'!$A23)</f>
        <v>0</v>
      </c>
      <c r="K23" s="31">
        <f>INDEX(TAB6.2!$C$8:$S$171,VLOOKUP(RIGHT('TAB6'!K$16,4)&amp;"reseau",TAB6.2!$U:$V,2,FALSE),'TAB6'!$A23)</f>
        <v>0</v>
      </c>
      <c r="M23" s="56">
        <f t="shared" si="2"/>
        <v>0</v>
      </c>
      <c r="N23" s="56">
        <f t="shared" si="3"/>
        <v>0</v>
      </c>
      <c r="O23" s="56">
        <f t="shared" si="4"/>
        <v>0</v>
      </c>
      <c r="P23" s="56">
        <f t="shared" si="5"/>
        <v>0</v>
      </c>
      <c r="Q23" s="56">
        <f t="shared" si="6"/>
        <v>0</v>
      </c>
      <c r="R23" s="56">
        <f t="shared" si="7"/>
        <v>0</v>
      </c>
      <c r="S23" s="56">
        <f t="shared" si="8"/>
        <v>0</v>
      </c>
      <c r="T23" s="56">
        <f t="shared" si="9"/>
        <v>0</v>
      </c>
    </row>
    <row r="24" spans="1:20" x14ac:dyDescent="0.3">
      <c r="A24" s="151">
        <v>6</v>
      </c>
      <c r="B24" s="378" t="s">
        <v>115</v>
      </c>
      <c r="C24" s="31">
        <f>INDEX(TAB6.1!$C$8:$S$171,VLOOKUP(RIGHT('TAB6'!C$16,4)&amp;"reseau",TAB6.1!$U:$V,2,FALSE),'TAB6'!$A24)</f>
        <v>0</v>
      </c>
      <c r="D24" s="31">
        <f>INDEX(TAB6.1!$C$8:$S$171,VLOOKUP(RIGHT('TAB6'!D$16,4)&amp;"reseau",TAB6.1!$U:$V,2,FALSE),'TAB6'!$A24)</f>
        <v>0</v>
      </c>
      <c r="E24" s="31">
        <f>INDEX(TAB6.1!$C$8:$S$171,VLOOKUP(RIGHT('TAB6'!E$16,4)&amp;"reseau",TAB6.1!$U:$V,2,FALSE),'TAB6'!$A24)</f>
        <v>0</v>
      </c>
      <c r="F24" s="31">
        <f>INDEX(TAB6.1!$C$8:$S$171,VLOOKUP(RIGHT('TAB6'!F$16,4)&amp;"reseau",TAB6.1!$U:$V,2,FALSE),'TAB6'!$A24)</f>
        <v>0</v>
      </c>
      <c r="G24" s="31">
        <f>INDEX(TAB6.1!$C$8:$S$171,VLOOKUP(RIGHT('TAB6'!G$16,4)&amp;"reseau",TAB6.1!$U:$V,2,FALSE),'TAB6'!$A24)</f>
        <v>0</v>
      </c>
      <c r="H24" s="31">
        <f>INDEX(TAB6.2!$C$8:$S$171,VLOOKUP(RIGHT('TAB6'!H$16,4)&amp;"reseau",TAB6.2!$U:$V,2,FALSE),'TAB6'!$A24)</f>
        <v>0</v>
      </c>
      <c r="I24" s="31">
        <f>INDEX(TAB6.2!$C$8:$S$171,VLOOKUP(RIGHT('TAB6'!I$16,4)&amp;"reseau",TAB6.2!$U:$V,2,FALSE),'TAB6'!$A24)</f>
        <v>0</v>
      </c>
      <c r="J24" s="31">
        <f>INDEX(TAB6.2!$C$8:$S$171,VLOOKUP(RIGHT('TAB6'!J$16,4)&amp;"reseau",TAB6.2!$U:$V,2,FALSE),'TAB6'!$A24)</f>
        <v>0</v>
      </c>
      <c r="K24" s="31">
        <f>INDEX(TAB6.2!$C$8:$S$171,VLOOKUP(RIGHT('TAB6'!K$16,4)&amp;"reseau",TAB6.2!$U:$V,2,FALSE),'TAB6'!$A24)</f>
        <v>0</v>
      </c>
      <c r="M24" s="56">
        <f t="shared" si="2"/>
        <v>0</v>
      </c>
      <c r="N24" s="56">
        <f t="shared" si="3"/>
        <v>0</v>
      </c>
      <c r="O24" s="56">
        <f t="shared" si="4"/>
        <v>0</v>
      </c>
      <c r="P24" s="56">
        <f t="shared" si="5"/>
        <v>0</v>
      </c>
      <c r="Q24" s="56">
        <f t="shared" si="6"/>
        <v>0</v>
      </c>
      <c r="R24" s="56">
        <f t="shared" si="7"/>
        <v>0</v>
      </c>
      <c r="S24" s="56">
        <f t="shared" si="8"/>
        <v>0</v>
      </c>
      <c r="T24" s="56">
        <f t="shared" si="9"/>
        <v>0</v>
      </c>
    </row>
    <row r="25" spans="1:20" x14ac:dyDescent="0.3">
      <c r="A25" s="151">
        <v>7</v>
      </c>
      <c r="B25" s="378" t="s">
        <v>116</v>
      </c>
      <c r="C25" s="31">
        <f>INDEX(TAB6.1!$C$8:$S$171,VLOOKUP(RIGHT('TAB6'!C$16,4)&amp;"reseau",TAB6.1!$U:$V,2,FALSE),'TAB6'!$A25)</f>
        <v>0</v>
      </c>
      <c r="D25" s="31">
        <f>INDEX(TAB6.1!$C$8:$S$171,VLOOKUP(RIGHT('TAB6'!D$16,4)&amp;"reseau",TAB6.1!$U:$V,2,FALSE),'TAB6'!$A25)</f>
        <v>0</v>
      </c>
      <c r="E25" s="31">
        <f>INDEX(TAB6.1!$C$8:$S$171,VLOOKUP(RIGHT('TAB6'!E$16,4)&amp;"reseau",TAB6.1!$U:$V,2,FALSE),'TAB6'!$A25)</f>
        <v>0</v>
      </c>
      <c r="F25" s="31">
        <f>INDEX(TAB6.1!$C$8:$S$171,VLOOKUP(RIGHT('TAB6'!F$16,4)&amp;"reseau",TAB6.1!$U:$V,2,FALSE),'TAB6'!$A25)</f>
        <v>0</v>
      </c>
      <c r="G25" s="31">
        <f>INDEX(TAB6.1!$C$8:$S$171,VLOOKUP(RIGHT('TAB6'!G$16,4)&amp;"reseau",TAB6.1!$U:$V,2,FALSE),'TAB6'!$A25)</f>
        <v>0</v>
      </c>
      <c r="H25" s="31">
        <f>INDEX(TAB6.2!$C$8:$S$171,VLOOKUP(RIGHT('TAB6'!H$16,4)&amp;"reseau",TAB6.2!$U:$V,2,FALSE),'TAB6'!$A25)</f>
        <v>0</v>
      </c>
      <c r="I25" s="31">
        <f>INDEX(TAB6.2!$C$8:$S$171,VLOOKUP(RIGHT('TAB6'!I$16,4)&amp;"reseau",TAB6.2!$U:$V,2,FALSE),'TAB6'!$A25)</f>
        <v>0</v>
      </c>
      <c r="J25" s="31">
        <f>INDEX(TAB6.2!$C$8:$S$171,VLOOKUP(RIGHT('TAB6'!J$16,4)&amp;"reseau",TAB6.2!$U:$V,2,FALSE),'TAB6'!$A25)</f>
        <v>0</v>
      </c>
      <c r="K25" s="31">
        <f>INDEX(TAB6.2!$C$8:$S$171,VLOOKUP(RIGHT('TAB6'!K$16,4)&amp;"reseau",TAB6.2!$U:$V,2,FALSE),'TAB6'!$A25)</f>
        <v>0</v>
      </c>
      <c r="M25" s="56">
        <f t="shared" si="2"/>
        <v>0</v>
      </c>
      <c r="N25" s="56">
        <f t="shared" si="3"/>
        <v>0</v>
      </c>
      <c r="O25" s="56">
        <f t="shared" si="4"/>
        <v>0</v>
      </c>
      <c r="P25" s="56">
        <f t="shared" si="5"/>
        <v>0</v>
      </c>
      <c r="Q25" s="56">
        <f t="shared" si="6"/>
        <v>0</v>
      </c>
      <c r="R25" s="56">
        <f t="shared" si="7"/>
        <v>0</v>
      </c>
      <c r="S25" s="56">
        <f t="shared" si="8"/>
        <v>0</v>
      </c>
      <c r="T25" s="56">
        <f t="shared" si="9"/>
        <v>0</v>
      </c>
    </row>
    <row r="26" spans="1:20" x14ac:dyDescent="0.3">
      <c r="A26" s="151"/>
      <c r="B26" s="110" t="s">
        <v>609</v>
      </c>
      <c r="C26" s="108">
        <f t="shared" ref="C26:K26" si="11">SUM(C27:C29)</f>
        <v>0</v>
      </c>
      <c r="D26" s="108">
        <f t="shared" si="11"/>
        <v>0</v>
      </c>
      <c r="E26" s="108">
        <f t="shared" si="11"/>
        <v>0</v>
      </c>
      <c r="F26" s="108">
        <f t="shared" si="11"/>
        <v>0</v>
      </c>
      <c r="G26" s="108">
        <f t="shared" si="11"/>
        <v>0</v>
      </c>
      <c r="H26" s="108">
        <f t="shared" si="11"/>
        <v>0</v>
      </c>
      <c r="I26" s="108">
        <f t="shared" si="11"/>
        <v>0</v>
      </c>
      <c r="J26" s="108">
        <f t="shared" si="11"/>
        <v>0</v>
      </c>
      <c r="K26" s="108">
        <f t="shared" si="11"/>
        <v>0</v>
      </c>
      <c r="M26" s="56">
        <f t="shared" si="2"/>
        <v>0</v>
      </c>
      <c r="N26" s="56">
        <f t="shared" si="3"/>
        <v>0</v>
      </c>
      <c r="O26" s="56">
        <f t="shared" si="4"/>
        <v>0</v>
      </c>
      <c r="P26" s="56">
        <f t="shared" si="5"/>
        <v>0</v>
      </c>
      <c r="Q26" s="56">
        <f t="shared" si="6"/>
        <v>0</v>
      </c>
      <c r="R26" s="56">
        <f t="shared" si="7"/>
        <v>0</v>
      </c>
      <c r="S26" s="56">
        <f t="shared" si="8"/>
        <v>0</v>
      </c>
      <c r="T26" s="56">
        <f t="shared" si="9"/>
        <v>0</v>
      </c>
    </row>
    <row r="27" spans="1:20" x14ac:dyDescent="0.3">
      <c r="A27" s="151">
        <v>8</v>
      </c>
      <c r="B27" s="378" t="s">
        <v>613</v>
      </c>
      <c r="C27" s="31">
        <f>INDEX(TAB6.1!$C$8:$S$171,VLOOKUP(RIGHT('TAB6'!C$16,4)&amp;"reseau",TAB6.1!$U:$V,2,FALSE),'TAB6'!$A27)</f>
        <v>0</v>
      </c>
      <c r="D27" s="31">
        <f>INDEX(TAB6.1!$C$8:$S$171,VLOOKUP(RIGHT('TAB6'!D$16,4)&amp;"reseau",TAB6.1!$U:$V,2,FALSE),'TAB6'!$A27)</f>
        <v>0</v>
      </c>
      <c r="E27" s="31">
        <f>INDEX(TAB6.1!$C$8:$S$171,VLOOKUP(RIGHT('TAB6'!E$16,4)&amp;"reseau",TAB6.1!$U:$V,2,FALSE),'TAB6'!$A27)</f>
        <v>0</v>
      </c>
      <c r="F27" s="31">
        <f>INDEX(TAB6.1!$C$8:$S$171,VLOOKUP(RIGHT('TAB6'!F$16,4)&amp;"reseau",TAB6.1!$U:$V,2,FALSE),'TAB6'!$A27)</f>
        <v>0</v>
      </c>
      <c r="G27" s="31">
        <f>INDEX(TAB6.1!$C$8:$S$171,VLOOKUP(RIGHT('TAB6'!G$16,4)&amp;"reseau",TAB6.1!$U:$V,2,FALSE),'TAB6'!$A27)</f>
        <v>0</v>
      </c>
      <c r="H27" s="31">
        <f>INDEX(TAB6.2!$C$8:$S$171,VLOOKUP(RIGHT('TAB6'!H$16,4)&amp;"reseau",TAB6.2!$U:$V,2,FALSE),'TAB6'!$A27)</f>
        <v>0</v>
      </c>
      <c r="I27" s="31">
        <f>INDEX(TAB6.2!$C$8:$S$171,VLOOKUP(RIGHT('TAB6'!I$16,4)&amp;"reseau",TAB6.2!$U:$V,2,FALSE),'TAB6'!$A27)</f>
        <v>0</v>
      </c>
      <c r="J27" s="31">
        <f>INDEX(TAB6.2!$C$8:$S$171,VLOOKUP(RIGHT('TAB6'!J$16,4)&amp;"reseau",TAB6.2!$U:$V,2,FALSE),'TAB6'!$A27)</f>
        <v>0</v>
      </c>
      <c r="K27" s="31">
        <f>INDEX(TAB6.2!$C$8:$S$171,VLOOKUP(RIGHT('TAB6'!K$16,4)&amp;"reseau",TAB6.2!$U:$V,2,FALSE),'TAB6'!$A27)</f>
        <v>0</v>
      </c>
      <c r="M27" s="56">
        <f t="shared" si="2"/>
        <v>0</v>
      </c>
      <c r="N27" s="56">
        <f t="shared" si="3"/>
        <v>0</v>
      </c>
      <c r="O27" s="56">
        <f t="shared" si="4"/>
        <v>0</v>
      </c>
      <c r="P27" s="56">
        <f t="shared" si="5"/>
        <v>0</v>
      </c>
      <c r="Q27" s="56">
        <f t="shared" si="6"/>
        <v>0</v>
      </c>
      <c r="R27" s="56">
        <f t="shared" si="7"/>
        <v>0</v>
      </c>
      <c r="S27" s="56">
        <f t="shared" si="8"/>
        <v>0</v>
      </c>
      <c r="T27" s="56">
        <f t="shared" si="9"/>
        <v>0</v>
      </c>
    </row>
    <row r="28" spans="1:20" x14ac:dyDescent="0.3">
      <c r="A28" s="151">
        <v>9</v>
      </c>
      <c r="B28" s="378" t="s">
        <v>302</v>
      </c>
      <c r="C28" s="31">
        <f>INDEX(TAB6.1!$C$8:$S$171,VLOOKUP(RIGHT('TAB6'!C$16,4)&amp;"reseau",TAB6.1!$U:$V,2,FALSE),'TAB6'!$A28)</f>
        <v>0</v>
      </c>
      <c r="D28" s="31">
        <f>INDEX(TAB6.1!$C$8:$S$171,VLOOKUP(RIGHT('TAB6'!D$16,4)&amp;"reseau",TAB6.1!$U:$V,2,FALSE),'TAB6'!$A28)</f>
        <v>0</v>
      </c>
      <c r="E28" s="31">
        <f>INDEX(TAB6.1!$C$8:$S$171,VLOOKUP(RIGHT('TAB6'!E$16,4)&amp;"reseau",TAB6.1!$U:$V,2,FALSE),'TAB6'!$A28)</f>
        <v>0</v>
      </c>
      <c r="F28" s="31">
        <f>INDEX(TAB6.1!$C$8:$S$171,VLOOKUP(RIGHT('TAB6'!F$16,4)&amp;"reseau",TAB6.1!$U:$V,2,FALSE),'TAB6'!$A28)</f>
        <v>0</v>
      </c>
      <c r="G28" s="31">
        <f>INDEX(TAB6.1!$C$8:$S$171,VLOOKUP(RIGHT('TAB6'!G$16,4)&amp;"reseau",TAB6.1!$U:$V,2,FALSE),'TAB6'!$A28)</f>
        <v>0</v>
      </c>
      <c r="H28" s="31">
        <f>INDEX(TAB6.2!$C$8:$S$171,VLOOKUP(RIGHT('TAB6'!H$16,4)&amp;"reseau",TAB6.2!$U:$V,2,FALSE),'TAB6'!$A28)</f>
        <v>0</v>
      </c>
      <c r="I28" s="31">
        <f>INDEX(TAB6.2!$C$8:$S$171,VLOOKUP(RIGHT('TAB6'!I$16,4)&amp;"reseau",TAB6.2!$U:$V,2,FALSE),'TAB6'!$A28)</f>
        <v>0</v>
      </c>
      <c r="J28" s="31">
        <f>INDEX(TAB6.2!$C$8:$S$171,VLOOKUP(RIGHT('TAB6'!J$16,4)&amp;"reseau",TAB6.2!$U:$V,2,FALSE),'TAB6'!$A28)</f>
        <v>0</v>
      </c>
      <c r="K28" s="31">
        <f>INDEX(TAB6.2!$C$8:$S$171,VLOOKUP(RIGHT('TAB6'!K$16,4)&amp;"reseau",TAB6.2!$U:$V,2,FALSE),'TAB6'!$A28)</f>
        <v>0</v>
      </c>
      <c r="M28" s="56">
        <f t="shared" si="2"/>
        <v>0</v>
      </c>
      <c r="N28" s="56">
        <f t="shared" si="3"/>
        <v>0</v>
      </c>
      <c r="O28" s="56">
        <f t="shared" si="4"/>
        <v>0</v>
      </c>
      <c r="P28" s="56">
        <f t="shared" si="5"/>
        <v>0</v>
      </c>
      <c r="Q28" s="56">
        <f t="shared" si="6"/>
        <v>0</v>
      </c>
      <c r="R28" s="56">
        <f t="shared" si="7"/>
        <v>0</v>
      </c>
      <c r="S28" s="56">
        <f t="shared" si="8"/>
        <v>0</v>
      </c>
      <c r="T28" s="56">
        <f t="shared" si="9"/>
        <v>0</v>
      </c>
    </row>
    <row r="29" spans="1:20" x14ac:dyDescent="0.3">
      <c r="A29" s="151">
        <v>10</v>
      </c>
      <c r="B29" s="378" t="s">
        <v>614</v>
      </c>
      <c r="C29" s="31">
        <f>INDEX(TAB6.1!$C$8:$S$171,VLOOKUP(RIGHT('TAB6'!C$16,4)&amp;"reseau",TAB6.1!$U:$V,2,FALSE),'TAB6'!$A29)</f>
        <v>0</v>
      </c>
      <c r="D29" s="31">
        <f>INDEX(TAB6.1!$C$8:$S$171,VLOOKUP(RIGHT('TAB6'!D$16,4)&amp;"reseau",TAB6.1!$U:$V,2,FALSE),'TAB6'!$A29)</f>
        <v>0</v>
      </c>
      <c r="E29" s="31">
        <f>INDEX(TAB6.1!$C$8:$S$171,VLOOKUP(RIGHT('TAB6'!E$16,4)&amp;"reseau",TAB6.1!$U:$V,2,FALSE),'TAB6'!$A29)</f>
        <v>0</v>
      </c>
      <c r="F29" s="31">
        <f>INDEX(TAB6.1!$C$8:$S$171,VLOOKUP(RIGHT('TAB6'!F$16,4)&amp;"reseau",TAB6.1!$U:$V,2,FALSE),'TAB6'!$A29)</f>
        <v>0</v>
      </c>
      <c r="G29" s="31">
        <f>INDEX(TAB6.1!$C$8:$S$171,VLOOKUP(RIGHT('TAB6'!G$16,4)&amp;"reseau",TAB6.1!$U:$V,2,FALSE),'TAB6'!$A29)</f>
        <v>0</v>
      </c>
      <c r="H29" s="31">
        <f>INDEX(TAB6.2!$C$8:$S$171,VLOOKUP(RIGHT('TAB6'!H$16,4)&amp;"reseau",TAB6.2!$U:$V,2,FALSE),'TAB6'!$A29)</f>
        <v>0</v>
      </c>
      <c r="I29" s="31">
        <f>INDEX(TAB6.2!$C$8:$S$171,VLOOKUP(RIGHT('TAB6'!I$16,4)&amp;"reseau",TAB6.2!$U:$V,2,FALSE),'TAB6'!$A29)</f>
        <v>0</v>
      </c>
      <c r="J29" s="31">
        <f>INDEX(TAB6.2!$C$8:$S$171,VLOOKUP(RIGHT('TAB6'!J$16,4)&amp;"reseau",TAB6.2!$U:$V,2,FALSE),'TAB6'!$A29)</f>
        <v>0</v>
      </c>
      <c r="K29" s="31">
        <f>INDEX(TAB6.2!$C$8:$S$171,VLOOKUP(RIGHT('TAB6'!K$16,4)&amp;"reseau",TAB6.2!$U:$V,2,FALSE),'TAB6'!$A29)</f>
        <v>0</v>
      </c>
      <c r="M29" s="56">
        <f t="shared" si="2"/>
        <v>0</v>
      </c>
      <c r="N29" s="56">
        <f t="shared" si="3"/>
        <v>0</v>
      </c>
      <c r="O29" s="56">
        <f t="shared" si="4"/>
        <v>0</v>
      </c>
      <c r="P29" s="56">
        <f t="shared" si="5"/>
        <v>0</v>
      </c>
      <c r="Q29" s="56">
        <f t="shared" si="6"/>
        <v>0</v>
      </c>
      <c r="R29" s="56">
        <f t="shared" si="7"/>
        <v>0</v>
      </c>
      <c r="S29" s="56">
        <f t="shared" si="8"/>
        <v>0</v>
      </c>
      <c r="T29" s="56">
        <f t="shared" si="9"/>
        <v>0</v>
      </c>
    </row>
    <row r="30" spans="1:20" x14ac:dyDescent="0.3">
      <c r="A30" s="151"/>
      <c r="B30" s="107" t="s">
        <v>301</v>
      </c>
      <c r="C30" s="108">
        <f t="shared" ref="C30:K30" si="12">SUM(C31:C34)</f>
        <v>0</v>
      </c>
      <c r="D30" s="108">
        <f t="shared" si="12"/>
        <v>0</v>
      </c>
      <c r="E30" s="108">
        <f t="shared" si="12"/>
        <v>0</v>
      </c>
      <c r="F30" s="108">
        <f t="shared" si="12"/>
        <v>0</v>
      </c>
      <c r="G30" s="108">
        <f t="shared" si="12"/>
        <v>0</v>
      </c>
      <c r="H30" s="108">
        <f t="shared" si="12"/>
        <v>0</v>
      </c>
      <c r="I30" s="108">
        <f t="shared" si="12"/>
        <v>0</v>
      </c>
      <c r="J30" s="108">
        <f t="shared" si="12"/>
        <v>0</v>
      </c>
      <c r="K30" s="108">
        <f t="shared" si="12"/>
        <v>0</v>
      </c>
      <c r="M30" s="56">
        <f t="shared" si="2"/>
        <v>0</v>
      </c>
      <c r="N30" s="56">
        <f t="shared" si="3"/>
        <v>0</v>
      </c>
      <c r="O30" s="56">
        <f t="shared" si="4"/>
        <v>0</v>
      </c>
      <c r="P30" s="56">
        <f t="shared" si="5"/>
        <v>0</v>
      </c>
      <c r="Q30" s="56">
        <f t="shared" si="6"/>
        <v>0</v>
      </c>
      <c r="R30" s="56">
        <f t="shared" si="7"/>
        <v>0</v>
      </c>
      <c r="S30" s="56">
        <f t="shared" si="8"/>
        <v>0</v>
      </c>
      <c r="T30" s="56">
        <f t="shared" si="9"/>
        <v>0</v>
      </c>
    </row>
    <row r="31" spans="1:20" x14ac:dyDescent="0.3">
      <c r="A31" s="151">
        <v>11</v>
      </c>
      <c r="B31" s="109" t="s">
        <v>303</v>
      </c>
      <c r="C31" s="31">
        <f>INDEX(TAB6.1!$C$8:$S$171,VLOOKUP(RIGHT('TAB6'!C$16,4)&amp;"reseau",TAB6.1!$U:$V,2,FALSE),'TAB6'!$A31)</f>
        <v>0</v>
      </c>
      <c r="D31" s="31">
        <f>INDEX(TAB6.1!$C$8:$S$171,VLOOKUP(RIGHT('TAB6'!D$16,4)&amp;"reseau",TAB6.1!$U:$V,2,FALSE),'TAB6'!$A31)</f>
        <v>0</v>
      </c>
      <c r="E31" s="31">
        <f>INDEX(TAB6.1!$C$8:$S$171,VLOOKUP(RIGHT('TAB6'!E$16,4)&amp;"reseau",TAB6.1!$U:$V,2,FALSE),'TAB6'!$A31)</f>
        <v>0</v>
      </c>
      <c r="F31" s="31">
        <f>INDEX(TAB6.1!$C$8:$S$171,VLOOKUP(RIGHT('TAB6'!F$16,4)&amp;"reseau",TAB6.1!$U:$V,2,FALSE),'TAB6'!$A31)</f>
        <v>0</v>
      </c>
      <c r="G31" s="31">
        <f>INDEX(TAB6.1!$C$8:$S$171,VLOOKUP(RIGHT('TAB6'!G$16,4)&amp;"reseau",TAB6.1!$U:$V,2,FALSE),'TAB6'!$A31)</f>
        <v>0</v>
      </c>
      <c r="H31" s="31">
        <f>INDEX(TAB6.2!$C$8:$S$171,VLOOKUP(RIGHT('TAB6'!H$16,4)&amp;"reseau",TAB6.2!$U:$V,2,FALSE),'TAB6'!$A31)</f>
        <v>0</v>
      </c>
      <c r="I31" s="31">
        <f>INDEX(TAB6.2!$C$8:$S$171,VLOOKUP(RIGHT('TAB6'!I$16,4)&amp;"reseau",TAB6.2!$U:$V,2,FALSE),'TAB6'!$A31)</f>
        <v>0</v>
      </c>
      <c r="J31" s="31">
        <f>INDEX(TAB6.2!$C$8:$S$171,VLOOKUP(RIGHT('TAB6'!J$16,4)&amp;"reseau",TAB6.2!$U:$V,2,FALSE),'TAB6'!$A31)</f>
        <v>0</v>
      </c>
      <c r="K31" s="31">
        <f>INDEX(TAB6.2!$C$8:$S$171,VLOOKUP(RIGHT('TAB6'!K$16,4)&amp;"reseau",TAB6.2!$U:$V,2,FALSE),'TAB6'!$A31)</f>
        <v>0</v>
      </c>
      <c r="M31" s="56">
        <f t="shared" si="2"/>
        <v>0</v>
      </c>
      <c r="N31" s="56">
        <f t="shared" si="3"/>
        <v>0</v>
      </c>
      <c r="O31" s="56">
        <f t="shared" si="4"/>
        <v>0</v>
      </c>
      <c r="P31" s="56">
        <f t="shared" si="5"/>
        <v>0</v>
      </c>
      <c r="Q31" s="56">
        <f t="shared" si="6"/>
        <v>0</v>
      </c>
      <c r="R31" s="56">
        <f t="shared" si="7"/>
        <v>0</v>
      </c>
      <c r="S31" s="56">
        <f t="shared" si="8"/>
        <v>0</v>
      </c>
      <c r="T31" s="56">
        <f t="shared" si="9"/>
        <v>0</v>
      </c>
    </row>
    <row r="32" spans="1:20" x14ac:dyDescent="0.3">
      <c r="A32" s="151">
        <v>12</v>
      </c>
      <c r="B32" s="109" t="s">
        <v>300</v>
      </c>
      <c r="C32" s="31">
        <f>INDEX(TAB6.1!$C$8:$S$171,VLOOKUP(RIGHT('TAB6'!C$16,4)&amp;"reseau",TAB6.1!$U:$V,2,FALSE),'TAB6'!$A32)</f>
        <v>0</v>
      </c>
      <c r="D32" s="31">
        <f>INDEX(TAB6.1!$C$8:$S$171,VLOOKUP(RIGHT('TAB6'!D$16,4)&amp;"reseau",TAB6.1!$U:$V,2,FALSE),'TAB6'!$A32)</f>
        <v>0</v>
      </c>
      <c r="E32" s="31">
        <f>INDEX(TAB6.1!$C$8:$S$171,VLOOKUP(RIGHT('TAB6'!E$16,4)&amp;"reseau",TAB6.1!$U:$V,2,FALSE),'TAB6'!$A32)</f>
        <v>0</v>
      </c>
      <c r="F32" s="31">
        <f>INDEX(TAB6.1!$C$8:$S$171,VLOOKUP(RIGHT('TAB6'!F$16,4)&amp;"reseau",TAB6.1!$U:$V,2,FALSE),'TAB6'!$A32)</f>
        <v>0</v>
      </c>
      <c r="G32" s="31">
        <f>INDEX(TAB6.1!$C$8:$S$171,VLOOKUP(RIGHT('TAB6'!G$16,4)&amp;"reseau",TAB6.1!$U:$V,2,FALSE),'TAB6'!$A32)</f>
        <v>0</v>
      </c>
      <c r="H32" s="31">
        <f>INDEX(TAB6.2!$C$8:$S$171,VLOOKUP(RIGHT('TAB6'!H$16,4)&amp;"reseau",TAB6.2!$U:$V,2,FALSE),'TAB6'!$A32)</f>
        <v>0</v>
      </c>
      <c r="I32" s="31">
        <f>INDEX(TAB6.2!$C$8:$S$171,VLOOKUP(RIGHT('TAB6'!I$16,4)&amp;"reseau",TAB6.2!$U:$V,2,FALSE),'TAB6'!$A32)</f>
        <v>0</v>
      </c>
      <c r="J32" s="31">
        <f>INDEX(TAB6.2!$C$8:$S$171,VLOOKUP(RIGHT('TAB6'!J$16,4)&amp;"reseau",TAB6.2!$U:$V,2,FALSE),'TAB6'!$A32)</f>
        <v>0</v>
      </c>
      <c r="K32" s="31">
        <f>INDEX(TAB6.2!$C$8:$S$171,VLOOKUP(RIGHT('TAB6'!K$16,4)&amp;"reseau",TAB6.2!$U:$V,2,FALSE),'TAB6'!$A32)</f>
        <v>0</v>
      </c>
      <c r="M32" s="56">
        <f t="shared" si="2"/>
        <v>0</v>
      </c>
      <c r="N32" s="56">
        <f t="shared" si="3"/>
        <v>0</v>
      </c>
      <c r="O32" s="56">
        <f t="shared" si="4"/>
        <v>0</v>
      </c>
      <c r="P32" s="56">
        <f t="shared" si="5"/>
        <v>0</v>
      </c>
      <c r="Q32" s="56">
        <f t="shared" si="6"/>
        <v>0</v>
      </c>
      <c r="R32" s="56">
        <f t="shared" si="7"/>
        <v>0</v>
      </c>
      <c r="S32" s="56">
        <f t="shared" si="8"/>
        <v>0</v>
      </c>
      <c r="T32" s="56">
        <f t="shared" si="9"/>
        <v>0</v>
      </c>
    </row>
    <row r="33" spans="1:20" x14ac:dyDescent="0.3">
      <c r="A33" s="151">
        <v>13</v>
      </c>
      <c r="B33" s="109" t="s">
        <v>302</v>
      </c>
      <c r="C33" s="31">
        <f>INDEX(TAB6.1!$C$8:$S$171,VLOOKUP(RIGHT('TAB6'!C$16,4)&amp;"reseau",TAB6.1!$U:$V,2,FALSE),'TAB6'!$A33)</f>
        <v>0</v>
      </c>
      <c r="D33" s="31">
        <f>INDEX(TAB6.1!$C$8:$S$171,VLOOKUP(RIGHT('TAB6'!D$16,4)&amp;"reseau",TAB6.1!$U:$V,2,FALSE),'TAB6'!$A33)</f>
        <v>0</v>
      </c>
      <c r="E33" s="31">
        <f>INDEX(TAB6.1!$C$8:$S$171,VLOOKUP(RIGHT('TAB6'!E$16,4)&amp;"reseau",TAB6.1!$U:$V,2,FALSE),'TAB6'!$A33)</f>
        <v>0</v>
      </c>
      <c r="F33" s="31">
        <f>INDEX(TAB6.1!$C$8:$S$171,VLOOKUP(RIGHT('TAB6'!F$16,4)&amp;"reseau",TAB6.1!$U:$V,2,FALSE),'TAB6'!$A33)</f>
        <v>0</v>
      </c>
      <c r="G33" s="31">
        <f>INDEX(TAB6.1!$C$8:$S$171,VLOOKUP(RIGHT('TAB6'!G$16,4)&amp;"reseau",TAB6.1!$U:$V,2,FALSE),'TAB6'!$A33)</f>
        <v>0</v>
      </c>
      <c r="H33" s="31">
        <f>INDEX(TAB6.2!$C$8:$S$171,VLOOKUP(RIGHT('TAB6'!H$16,4)&amp;"reseau",TAB6.2!$U:$V,2,FALSE),'TAB6'!$A33)</f>
        <v>0</v>
      </c>
      <c r="I33" s="31">
        <f>INDEX(TAB6.2!$C$8:$S$171,VLOOKUP(RIGHT('TAB6'!I$16,4)&amp;"reseau",TAB6.2!$U:$V,2,FALSE),'TAB6'!$A33)</f>
        <v>0</v>
      </c>
      <c r="J33" s="31">
        <f>INDEX(TAB6.2!$C$8:$S$171,VLOOKUP(RIGHT('TAB6'!J$16,4)&amp;"reseau",TAB6.2!$U:$V,2,FALSE),'TAB6'!$A33)</f>
        <v>0</v>
      </c>
      <c r="K33" s="31">
        <f>INDEX(TAB6.2!$C$8:$S$171,VLOOKUP(RIGHT('TAB6'!K$16,4)&amp;"reseau",TAB6.2!$U:$V,2,FALSE),'TAB6'!$A33)</f>
        <v>0</v>
      </c>
      <c r="M33" s="56">
        <f t="shared" si="2"/>
        <v>0</v>
      </c>
      <c r="N33" s="56">
        <f t="shared" si="3"/>
        <v>0</v>
      </c>
      <c r="O33" s="56">
        <f t="shared" si="4"/>
        <v>0</v>
      </c>
      <c r="P33" s="56">
        <f t="shared" si="5"/>
        <v>0</v>
      </c>
      <c r="Q33" s="56">
        <f t="shared" si="6"/>
        <v>0</v>
      </c>
      <c r="R33" s="56">
        <f t="shared" si="7"/>
        <v>0</v>
      </c>
      <c r="S33" s="56">
        <f t="shared" si="8"/>
        <v>0</v>
      </c>
      <c r="T33" s="56">
        <f t="shared" si="9"/>
        <v>0</v>
      </c>
    </row>
    <row r="34" spans="1:20" x14ac:dyDescent="0.3">
      <c r="A34" s="151">
        <v>14</v>
      </c>
      <c r="B34" s="109" t="s">
        <v>614</v>
      </c>
      <c r="C34" s="31">
        <f>INDEX(TAB6.1!$C$8:$S$171,VLOOKUP(RIGHT('TAB6'!C$16,4)&amp;"reseau",TAB6.1!$U:$V,2,FALSE),'TAB6'!$A34)</f>
        <v>0</v>
      </c>
      <c r="D34" s="31">
        <f>INDEX(TAB6.1!$C$8:$S$171,VLOOKUP(RIGHT('TAB6'!D$16,4)&amp;"reseau",TAB6.1!$U:$V,2,FALSE),'TAB6'!$A34)</f>
        <v>0</v>
      </c>
      <c r="E34" s="31">
        <f>INDEX(TAB6.1!$C$8:$S$171,VLOOKUP(RIGHT('TAB6'!E$16,4)&amp;"reseau",TAB6.1!$U:$V,2,FALSE),'TAB6'!$A34)</f>
        <v>0</v>
      </c>
      <c r="F34" s="31">
        <f>INDEX(TAB6.1!$C$8:$S$171,VLOOKUP(RIGHT('TAB6'!F$16,4)&amp;"reseau",TAB6.1!$U:$V,2,FALSE),'TAB6'!$A34)</f>
        <v>0</v>
      </c>
      <c r="G34" s="31">
        <f>INDEX(TAB6.1!$C$8:$S$171,VLOOKUP(RIGHT('TAB6'!G$16,4)&amp;"reseau",TAB6.1!$U:$V,2,FALSE),'TAB6'!$A34)</f>
        <v>0</v>
      </c>
      <c r="H34" s="31">
        <f>INDEX(TAB6.2!$C$8:$S$171,VLOOKUP(RIGHT('TAB6'!H$16,4)&amp;"reseau",TAB6.2!$U:$V,2,FALSE),'TAB6'!$A34)</f>
        <v>0</v>
      </c>
      <c r="I34" s="31">
        <f>INDEX(TAB6.2!$C$8:$S$171,VLOOKUP(RIGHT('TAB6'!I$16,4)&amp;"reseau",TAB6.2!$U:$V,2,FALSE),'TAB6'!$A34)</f>
        <v>0</v>
      </c>
      <c r="J34" s="31">
        <f>INDEX(TAB6.2!$C$8:$S$171,VLOOKUP(RIGHT('TAB6'!J$16,4)&amp;"reseau",TAB6.2!$U:$V,2,FALSE),'TAB6'!$A34)</f>
        <v>0</v>
      </c>
      <c r="K34" s="31">
        <f>INDEX(TAB6.2!$C$8:$S$171,VLOOKUP(RIGHT('TAB6'!K$16,4)&amp;"reseau",TAB6.2!$U:$V,2,FALSE),'TAB6'!$A34)</f>
        <v>0</v>
      </c>
      <c r="M34" s="56">
        <f t="shared" si="2"/>
        <v>0</v>
      </c>
      <c r="N34" s="56">
        <f t="shared" si="3"/>
        <v>0</v>
      </c>
      <c r="O34" s="56">
        <f t="shared" si="4"/>
        <v>0</v>
      </c>
      <c r="P34" s="56">
        <f t="shared" si="5"/>
        <v>0</v>
      </c>
      <c r="Q34" s="56">
        <f t="shared" si="6"/>
        <v>0</v>
      </c>
      <c r="R34" s="56">
        <f t="shared" si="7"/>
        <v>0</v>
      </c>
      <c r="S34" s="56">
        <f t="shared" si="8"/>
        <v>0</v>
      </c>
      <c r="T34" s="56">
        <f t="shared" si="9"/>
        <v>0</v>
      </c>
    </row>
    <row r="35" spans="1:20" x14ac:dyDescent="0.3">
      <c r="A35" s="151"/>
      <c r="B35" s="110" t="s">
        <v>617</v>
      </c>
      <c r="C35" s="108">
        <f t="shared" ref="C35:K35" si="13">SUM(C36:C38)</f>
        <v>0</v>
      </c>
      <c r="D35" s="108">
        <f t="shared" si="13"/>
        <v>0</v>
      </c>
      <c r="E35" s="108">
        <f t="shared" si="13"/>
        <v>0</v>
      </c>
      <c r="F35" s="108">
        <f t="shared" si="13"/>
        <v>0</v>
      </c>
      <c r="G35" s="108">
        <f t="shared" si="13"/>
        <v>0</v>
      </c>
      <c r="H35" s="108">
        <f t="shared" si="13"/>
        <v>0</v>
      </c>
      <c r="I35" s="108">
        <f t="shared" si="13"/>
        <v>0</v>
      </c>
      <c r="J35" s="108">
        <f t="shared" si="13"/>
        <v>0</v>
      </c>
      <c r="K35" s="108">
        <f t="shared" si="13"/>
        <v>0</v>
      </c>
      <c r="M35" s="56">
        <f t="shared" si="2"/>
        <v>0</v>
      </c>
      <c r="N35" s="56">
        <f t="shared" si="3"/>
        <v>0</v>
      </c>
      <c r="O35" s="56">
        <f t="shared" si="4"/>
        <v>0</v>
      </c>
      <c r="P35" s="56">
        <f t="shared" si="5"/>
        <v>0</v>
      </c>
      <c r="Q35" s="56">
        <f t="shared" si="6"/>
        <v>0</v>
      </c>
      <c r="R35" s="56">
        <f t="shared" si="7"/>
        <v>0</v>
      </c>
      <c r="S35" s="56">
        <f t="shared" si="8"/>
        <v>0</v>
      </c>
      <c r="T35" s="56">
        <f t="shared" si="9"/>
        <v>0</v>
      </c>
    </row>
    <row r="36" spans="1:20" ht="12" customHeight="1" x14ac:dyDescent="0.3">
      <c r="A36" s="151">
        <v>15</v>
      </c>
      <c r="B36" s="109" t="s">
        <v>125</v>
      </c>
      <c r="C36" s="18">
        <f t="shared" ref="C36:K36" si="14">SUM(C18,C22:C25,C27,C31:C32)</f>
        <v>0</v>
      </c>
      <c r="D36" s="18">
        <f t="shared" si="14"/>
        <v>0</v>
      </c>
      <c r="E36" s="18">
        <f t="shared" si="14"/>
        <v>0</v>
      </c>
      <c r="F36" s="18">
        <f t="shared" si="14"/>
        <v>0</v>
      </c>
      <c r="G36" s="18">
        <f t="shared" si="14"/>
        <v>0</v>
      </c>
      <c r="H36" s="18">
        <f t="shared" si="14"/>
        <v>0</v>
      </c>
      <c r="I36" s="18">
        <f t="shared" si="14"/>
        <v>0</v>
      </c>
      <c r="J36" s="18">
        <f t="shared" si="14"/>
        <v>0</v>
      </c>
      <c r="K36" s="18">
        <f t="shared" si="14"/>
        <v>0</v>
      </c>
      <c r="M36" s="56">
        <f t="shared" si="2"/>
        <v>0</v>
      </c>
      <c r="N36" s="56">
        <f t="shared" si="3"/>
        <v>0</v>
      </c>
      <c r="O36" s="56">
        <f t="shared" si="4"/>
        <v>0</v>
      </c>
      <c r="P36" s="56">
        <f t="shared" si="5"/>
        <v>0</v>
      </c>
      <c r="Q36" s="56">
        <f t="shared" si="6"/>
        <v>0</v>
      </c>
      <c r="R36" s="56">
        <f t="shared" si="7"/>
        <v>0</v>
      </c>
      <c r="S36" s="56">
        <f t="shared" si="8"/>
        <v>0</v>
      </c>
      <c r="T36" s="56">
        <f t="shared" si="9"/>
        <v>0</v>
      </c>
    </row>
    <row r="37" spans="1:20" x14ac:dyDescent="0.3">
      <c r="A37" s="151">
        <v>16</v>
      </c>
      <c r="B37" s="109" t="s">
        <v>126</v>
      </c>
      <c r="C37" s="18">
        <f t="shared" ref="C37:K37" si="15">SUM(C19,C28,C33)</f>
        <v>0</v>
      </c>
      <c r="D37" s="18">
        <f t="shared" si="15"/>
        <v>0</v>
      </c>
      <c r="E37" s="18">
        <f t="shared" si="15"/>
        <v>0</v>
      </c>
      <c r="F37" s="18">
        <f t="shared" si="15"/>
        <v>0</v>
      </c>
      <c r="G37" s="18">
        <f t="shared" si="15"/>
        <v>0</v>
      </c>
      <c r="H37" s="18">
        <f t="shared" si="15"/>
        <v>0</v>
      </c>
      <c r="I37" s="18">
        <f t="shared" si="15"/>
        <v>0</v>
      </c>
      <c r="J37" s="18">
        <f t="shared" si="15"/>
        <v>0</v>
      </c>
      <c r="K37" s="18">
        <f t="shared" si="15"/>
        <v>0</v>
      </c>
      <c r="M37" s="56">
        <f t="shared" si="2"/>
        <v>0</v>
      </c>
      <c r="N37" s="56">
        <f t="shared" si="3"/>
        <v>0</v>
      </c>
      <c r="O37" s="56">
        <f t="shared" si="4"/>
        <v>0</v>
      </c>
      <c r="P37" s="56">
        <f t="shared" si="5"/>
        <v>0</v>
      </c>
      <c r="Q37" s="56">
        <f t="shared" si="6"/>
        <v>0</v>
      </c>
      <c r="R37" s="56">
        <f t="shared" si="7"/>
        <v>0</v>
      </c>
      <c r="S37" s="56">
        <f t="shared" si="8"/>
        <v>0</v>
      </c>
      <c r="T37" s="56">
        <f t="shared" si="9"/>
        <v>0</v>
      </c>
    </row>
    <row r="38" spans="1:20" x14ac:dyDescent="0.3">
      <c r="A38" s="151">
        <v>17</v>
      </c>
      <c r="B38" s="109" t="s">
        <v>615</v>
      </c>
      <c r="C38" s="18">
        <f t="shared" ref="C38:K38" si="16">SUM(C20,C29,C34)</f>
        <v>0</v>
      </c>
      <c r="D38" s="18">
        <f t="shared" si="16"/>
        <v>0</v>
      </c>
      <c r="E38" s="18">
        <f t="shared" si="16"/>
        <v>0</v>
      </c>
      <c r="F38" s="18">
        <f t="shared" si="16"/>
        <v>0</v>
      </c>
      <c r="G38" s="18">
        <f t="shared" si="16"/>
        <v>0</v>
      </c>
      <c r="H38" s="18">
        <f t="shared" si="16"/>
        <v>0</v>
      </c>
      <c r="I38" s="18">
        <f t="shared" si="16"/>
        <v>0</v>
      </c>
      <c r="J38" s="18">
        <f t="shared" si="16"/>
        <v>0</v>
      </c>
      <c r="K38" s="18">
        <f t="shared" si="16"/>
        <v>0</v>
      </c>
      <c r="M38" s="56">
        <f t="shared" si="2"/>
        <v>0</v>
      </c>
      <c r="N38" s="56">
        <f t="shared" si="3"/>
        <v>0</v>
      </c>
      <c r="O38" s="56">
        <f t="shared" si="4"/>
        <v>0</v>
      </c>
      <c r="P38" s="56">
        <f t="shared" si="5"/>
        <v>0</v>
      </c>
      <c r="Q38" s="56">
        <f t="shared" si="6"/>
        <v>0</v>
      </c>
      <c r="R38" s="56">
        <f t="shared" si="7"/>
        <v>0</v>
      </c>
      <c r="S38" s="56">
        <f t="shared" si="8"/>
        <v>0</v>
      </c>
      <c r="T38" s="56">
        <f t="shared" si="9"/>
        <v>0</v>
      </c>
    </row>
    <row r="39" spans="1:20" x14ac:dyDescent="0.3">
      <c r="A39" s="151"/>
    </row>
    <row r="41" spans="1:20" x14ac:dyDescent="0.3">
      <c r="A41" s="588" t="s">
        <v>304</v>
      </c>
      <c r="B41" s="588"/>
      <c r="C41" s="588"/>
      <c r="D41" s="588"/>
      <c r="E41" s="588"/>
      <c r="F41" s="588"/>
      <c r="G41" s="588"/>
      <c r="H41" s="588"/>
      <c r="I41" s="588"/>
      <c r="J41" s="588"/>
      <c r="K41" s="588"/>
      <c r="M41" s="588"/>
      <c r="N41" s="588"/>
      <c r="O41" s="588"/>
      <c r="P41" s="588"/>
      <c r="Q41" s="588"/>
      <c r="R41" s="588"/>
      <c r="S41" s="588"/>
      <c r="T41" s="106"/>
    </row>
    <row r="43" spans="1:20" ht="14.25" thickBot="1" x14ac:dyDescent="0.35">
      <c r="M43" s="732" t="s">
        <v>845</v>
      </c>
      <c r="N43" s="744"/>
      <c r="O43" s="744"/>
      <c r="P43" s="744"/>
      <c r="Q43" s="744"/>
      <c r="R43" s="744"/>
      <c r="S43" s="744"/>
      <c r="T43" s="745"/>
    </row>
    <row r="44" spans="1:20" ht="27.75" thickBot="1" x14ac:dyDescent="0.35">
      <c r="C44" s="111" t="s">
        <v>90</v>
      </c>
      <c r="D44" s="112" t="s">
        <v>112</v>
      </c>
      <c r="E44" s="112" t="s">
        <v>279</v>
      </c>
      <c r="F44" s="112" t="s">
        <v>297</v>
      </c>
      <c r="G44" s="112" t="s">
        <v>278</v>
      </c>
      <c r="H44" s="112" t="s">
        <v>274</v>
      </c>
      <c r="I44" s="112" t="s">
        <v>275</v>
      </c>
      <c r="J44" s="112" t="s">
        <v>276</v>
      </c>
      <c r="K44" s="113" t="s">
        <v>277</v>
      </c>
      <c r="M44" s="567" t="s">
        <v>846</v>
      </c>
      <c r="N44" s="567" t="s">
        <v>847</v>
      </c>
      <c r="O44" s="567" t="s">
        <v>848</v>
      </c>
      <c r="P44" s="567" t="s">
        <v>849</v>
      </c>
      <c r="Q44" s="567" t="s">
        <v>850</v>
      </c>
      <c r="R44" s="567" t="s">
        <v>851</v>
      </c>
      <c r="S44" s="567" t="s">
        <v>852</v>
      </c>
      <c r="T44" s="567" t="s">
        <v>853</v>
      </c>
    </row>
    <row r="45" spans="1:20" x14ac:dyDescent="0.3">
      <c r="B45" s="110" t="s">
        <v>616</v>
      </c>
      <c r="C45" s="108">
        <f>SUM(C46:C48)</f>
        <v>0</v>
      </c>
      <c r="D45" s="108">
        <f t="shared" ref="D45:K48" si="17">C63</f>
        <v>0</v>
      </c>
      <c r="E45" s="108">
        <f t="shared" si="17"/>
        <v>0</v>
      </c>
      <c r="F45" s="108">
        <f t="shared" si="17"/>
        <v>0</v>
      </c>
      <c r="G45" s="108">
        <f t="shared" si="17"/>
        <v>0</v>
      </c>
      <c r="H45" s="108">
        <f t="shared" si="17"/>
        <v>0</v>
      </c>
      <c r="I45" s="108">
        <f t="shared" si="17"/>
        <v>0</v>
      </c>
      <c r="J45" s="108">
        <f t="shared" si="17"/>
        <v>0</v>
      </c>
      <c r="K45" s="108">
        <f t="shared" si="17"/>
        <v>0</v>
      </c>
      <c r="M45" s="56">
        <f t="shared" ref="M45:M66" si="18">IFERROR(IF(AND(ROUND(SUM(C45:C45),0)=0,ROUND(SUM(D45:D45),0)&gt;ROUND(SUM(C45:C45),0)),"INF",(ROUND(SUM(D45:D45),0)-ROUND(SUM(C45:C45),0))/ROUND(SUM(C45:C45),0)),0)</f>
        <v>0</v>
      </c>
      <c r="N45" s="56">
        <f t="shared" ref="N45:N66" si="19">IFERROR(IF(AND(ROUND(SUM(D45),0)=0,ROUND(SUM(E45:E45),0)&gt;ROUND(SUM(D45),0)),"INF",(ROUND(SUM(E45:E45),0)-ROUND(SUM(D45),0))/ROUND(SUM(D45),0)),0)</f>
        <v>0</v>
      </c>
      <c r="O45" s="56">
        <f t="shared" ref="O45:O66" si="20">IFERROR(IF(AND(ROUND(SUM(E45),0)=0,ROUND(SUM(F45:F45),0)&gt;ROUND(SUM(E45),0)),"INF",(ROUND(SUM(F45:F45),0)-ROUND(SUM(E45),0))/ROUND(SUM(E45),0)),0)</f>
        <v>0</v>
      </c>
      <c r="P45" s="56">
        <f t="shared" ref="P45:P66" si="21">IFERROR(IF(AND(ROUND(SUM(F45),0)=0,ROUND(SUM(G45:G45),0)&gt;ROUND(SUM(F45),0)),"INF",(ROUND(SUM(G45:G45),0)-ROUND(SUM(F45),0))/ROUND(SUM(F45),0)),0)</f>
        <v>0</v>
      </c>
      <c r="Q45" s="56">
        <f t="shared" ref="Q45:Q66" si="22">IFERROR(IF(AND(ROUND(SUM(G45),0)=0,ROUND(SUM(H45:H45),0)&gt;ROUND(SUM(G45),0)),"INF",(ROUND(SUM(H45:H45),0)-ROUND(SUM(G45),0))/ROUND(SUM(G45),0)),0)</f>
        <v>0</v>
      </c>
      <c r="R45" s="56">
        <f t="shared" ref="R45:R66" si="23">IFERROR(IF(AND(ROUND(SUM(H45),0)=0,ROUND(SUM(I45:I45),0)&gt;ROUND(SUM(H45),0)),"INF",(ROUND(SUM(I45:I45),0)-ROUND(SUM(H45),0))/ROUND(SUM(H45),0)),0)</f>
        <v>0</v>
      </c>
      <c r="S45" s="56">
        <f t="shared" ref="S45:S66" si="24">IFERROR(IF(AND(ROUND(SUM(I45),0)=0,ROUND(SUM(J45:J45),0)&gt;ROUND(SUM(I45),0)),"INF",(ROUND(SUM(J45:J45),0)-ROUND(SUM(I45),0))/ROUND(SUM(I45),0)),0)</f>
        <v>0</v>
      </c>
      <c r="T45" s="56">
        <f t="shared" ref="T45:T66" si="25">IFERROR(IF(AND(ROUND(SUM(J45),0)=0,ROUND(SUM(K45:K45),0)&gt;ROUND(SUM(J45),0)),"INF",(ROUND(SUM(K45:K45),0)-ROUND(SUM(J45),0))/ROUND(SUM(J45),0)),0)</f>
        <v>0</v>
      </c>
    </row>
    <row r="46" spans="1:20" x14ac:dyDescent="0.3">
      <c r="A46" s="151">
        <v>1</v>
      </c>
      <c r="B46" s="109" t="s">
        <v>610</v>
      </c>
      <c r="C46" s="31">
        <f>INDEX(TAB6.1!$C$8:$S$171,VLOOKUP(RIGHT('TAB6'!C$16,4)&amp;"hors reseau",TAB6.1!$U:$V,2,FALSE),'TAB6'!$A46)</f>
        <v>0</v>
      </c>
      <c r="D46" s="31">
        <f t="shared" si="17"/>
        <v>0</v>
      </c>
      <c r="E46" s="31">
        <f t="shared" si="17"/>
        <v>0</v>
      </c>
      <c r="F46" s="31">
        <f t="shared" si="17"/>
        <v>0</v>
      </c>
      <c r="G46" s="31">
        <f t="shared" si="17"/>
        <v>0</v>
      </c>
      <c r="H46" s="31">
        <f t="shared" si="17"/>
        <v>0</v>
      </c>
      <c r="I46" s="31">
        <f t="shared" si="17"/>
        <v>0</v>
      </c>
      <c r="J46" s="31">
        <f t="shared" si="17"/>
        <v>0</v>
      </c>
      <c r="K46" s="31">
        <f t="shared" si="17"/>
        <v>0</v>
      </c>
      <c r="M46" s="56">
        <f t="shared" si="18"/>
        <v>0</v>
      </c>
      <c r="N46" s="56">
        <f t="shared" si="19"/>
        <v>0</v>
      </c>
      <c r="O46" s="56">
        <f t="shared" si="20"/>
        <v>0</v>
      </c>
      <c r="P46" s="56">
        <f t="shared" si="21"/>
        <v>0</v>
      </c>
      <c r="Q46" s="56">
        <f t="shared" si="22"/>
        <v>0</v>
      </c>
      <c r="R46" s="56">
        <f t="shared" si="23"/>
        <v>0</v>
      </c>
      <c r="S46" s="56">
        <f t="shared" si="24"/>
        <v>0</v>
      </c>
      <c r="T46" s="56">
        <f t="shared" si="25"/>
        <v>0</v>
      </c>
    </row>
    <row r="47" spans="1:20" x14ac:dyDescent="0.3">
      <c r="A47" s="151">
        <v>2</v>
      </c>
      <c r="B47" s="109" t="s">
        <v>126</v>
      </c>
      <c r="C47" s="31">
        <f>INDEX(TAB6.1!$C$8:$S$171,VLOOKUP(RIGHT('TAB6'!C$16,4)&amp;"hors reseau",TAB6.1!$U:$V,2,FALSE),'TAB6'!$A47)</f>
        <v>0</v>
      </c>
      <c r="D47" s="31">
        <f t="shared" si="17"/>
        <v>0</v>
      </c>
      <c r="E47" s="31">
        <f t="shared" si="17"/>
        <v>0</v>
      </c>
      <c r="F47" s="31">
        <f t="shared" si="17"/>
        <v>0</v>
      </c>
      <c r="G47" s="31">
        <f t="shared" si="17"/>
        <v>0</v>
      </c>
      <c r="H47" s="31">
        <f t="shared" si="17"/>
        <v>0</v>
      </c>
      <c r="I47" s="31">
        <f t="shared" si="17"/>
        <v>0</v>
      </c>
      <c r="J47" s="31">
        <f t="shared" si="17"/>
        <v>0</v>
      </c>
      <c r="K47" s="31">
        <f t="shared" si="17"/>
        <v>0</v>
      </c>
      <c r="M47" s="56">
        <f t="shared" si="18"/>
        <v>0</v>
      </c>
      <c r="N47" s="56">
        <f t="shared" si="19"/>
        <v>0</v>
      </c>
      <c r="O47" s="56">
        <f t="shared" si="20"/>
        <v>0</v>
      </c>
      <c r="P47" s="56">
        <f t="shared" si="21"/>
        <v>0</v>
      </c>
      <c r="Q47" s="56">
        <f t="shared" si="22"/>
        <v>0</v>
      </c>
      <c r="R47" s="56">
        <f t="shared" si="23"/>
        <v>0</v>
      </c>
      <c r="S47" s="56">
        <f t="shared" si="24"/>
        <v>0</v>
      </c>
      <c r="T47" s="56">
        <f t="shared" si="25"/>
        <v>0</v>
      </c>
    </row>
    <row r="48" spans="1:20" x14ac:dyDescent="0.3">
      <c r="A48" s="151">
        <v>3</v>
      </c>
      <c r="B48" s="109" t="s">
        <v>615</v>
      </c>
      <c r="C48" s="31">
        <f>INDEX(TAB6.1!$C$8:$S$171,VLOOKUP(RIGHT('TAB6'!C$16,4)&amp;"hors reseau",TAB6.1!$U:$V,2,FALSE),'TAB6'!$A48)</f>
        <v>0</v>
      </c>
      <c r="D48" s="31">
        <f t="shared" si="17"/>
        <v>0</v>
      </c>
      <c r="E48" s="31">
        <f t="shared" si="17"/>
        <v>0</v>
      </c>
      <c r="F48" s="31">
        <f t="shared" si="17"/>
        <v>0</v>
      </c>
      <c r="G48" s="31">
        <f t="shared" si="17"/>
        <v>0</v>
      </c>
      <c r="H48" s="31">
        <f t="shared" si="17"/>
        <v>0</v>
      </c>
      <c r="I48" s="31">
        <f t="shared" si="17"/>
        <v>0</v>
      </c>
      <c r="J48" s="31">
        <f t="shared" si="17"/>
        <v>0</v>
      </c>
      <c r="K48" s="31">
        <f t="shared" si="17"/>
        <v>0</v>
      </c>
      <c r="M48" s="56">
        <f t="shared" si="18"/>
        <v>0</v>
      </c>
      <c r="N48" s="56">
        <f t="shared" si="19"/>
        <v>0</v>
      </c>
      <c r="O48" s="56">
        <f t="shared" si="20"/>
        <v>0</v>
      </c>
      <c r="P48" s="56">
        <f t="shared" si="21"/>
        <v>0</v>
      </c>
      <c r="Q48" s="56">
        <f t="shared" si="22"/>
        <v>0</v>
      </c>
      <c r="R48" s="56">
        <f t="shared" si="23"/>
        <v>0</v>
      </c>
      <c r="S48" s="56">
        <f t="shared" si="24"/>
        <v>0</v>
      </c>
      <c r="T48" s="56">
        <f t="shared" si="25"/>
        <v>0</v>
      </c>
    </row>
    <row r="49" spans="1:20" x14ac:dyDescent="0.3">
      <c r="A49" s="151"/>
      <c r="B49" s="107" t="s">
        <v>611</v>
      </c>
      <c r="C49" s="31">
        <f t="shared" ref="C49:K49" si="26">SUM(C50:C53)</f>
        <v>0</v>
      </c>
      <c r="D49" s="31">
        <f t="shared" si="26"/>
        <v>0</v>
      </c>
      <c r="E49" s="31">
        <f t="shared" si="26"/>
        <v>0</v>
      </c>
      <c r="F49" s="31">
        <f t="shared" si="26"/>
        <v>0</v>
      </c>
      <c r="G49" s="31">
        <f t="shared" si="26"/>
        <v>0</v>
      </c>
      <c r="H49" s="31">
        <f t="shared" si="26"/>
        <v>0</v>
      </c>
      <c r="I49" s="31">
        <f t="shared" si="26"/>
        <v>0</v>
      </c>
      <c r="J49" s="31">
        <f t="shared" si="26"/>
        <v>0</v>
      </c>
      <c r="K49" s="31">
        <f t="shared" si="26"/>
        <v>0</v>
      </c>
      <c r="M49" s="56">
        <f t="shared" si="18"/>
        <v>0</v>
      </c>
      <c r="N49" s="56">
        <f t="shared" si="19"/>
        <v>0</v>
      </c>
      <c r="O49" s="56">
        <f t="shared" si="20"/>
        <v>0</v>
      </c>
      <c r="P49" s="56">
        <f t="shared" si="21"/>
        <v>0</v>
      </c>
      <c r="Q49" s="56">
        <f t="shared" si="22"/>
        <v>0</v>
      </c>
      <c r="R49" s="56">
        <f t="shared" si="23"/>
        <v>0</v>
      </c>
      <c r="S49" s="56">
        <f t="shared" si="24"/>
        <v>0</v>
      </c>
      <c r="T49" s="56">
        <f t="shared" si="25"/>
        <v>0</v>
      </c>
    </row>
    <row r="50" spans="1:20" x14ac:dyDescent="0.3">
      <c r="A50" s="151">
        <v>4</v>
      </c>
      <c r="B50" s="378" t="s">
        <v>299</v>
      </c>
      <c r="C50" s="31">
        <f>INDEX(TAB6.1!$C$8:$S$171,VLOOKUP(RIGHT('TAB6'!C$16,4)&amp;"hors reseau",TAB6.1!$U:$V,2,FALSE),'TAB6'!$A50)</f>
        <v>0</v>
      </c>
      <c r="D50" s="31">
        <f>INDEX(TAB6.1!$C$8:$S$171,VLOOKUP(RIGHT('TAB6'!D$16,4)&amp;"hors reseau",TAB6.1!$U:$V,2,FALSE),'TAB6'!$A50)</f>
        <v>0</v>
      </c>
      <c r="E50" s="31">
        <f>INDEX(TAB6.1!$C$8:$S$171,VLOOKUP(RIGHT('TAB6'!E$16,4)&amp;"hors reseau",TAB6.1!$U:$V,2,FALSE),'TAB6'!$A50)</f>
        <v>0</v>
      </c>
      <c r="F50" s="31">
        <f>INDEX(TAB6.1!$C$8:$S$171,VLOOKUP(RIGHT('TAB6'!F$16,4)&amp;"hors reseau",TAB6.1!$U:$V,2,FALSE),'TAB6'!$A50)</f>
        <v>0</v>
      </c>
      <c r="G50" s="31">
        <f>INDEX(TAB6.1!$C$8:$S$171,VLOOKUP(RIGHT('TAB6'!G$16,4)&amp;"hors reseau",TAB6.1!$U:$V,2,FALSE),'TAB6'!$A50)</f>
        <v>0</v>
      </c>
      <c r="H50" s="31">
        <f>INDEX(TAB6.2!$C$8:$S$171,VLOOKUP(RIGHT('TAB6'!H$16,4)&amp;"hors reseau",TAB6.2!$U:$V,2,FALSE),'TAB6'!$A50)</f>
        <v>0</v>
      </c>
      <c r="I50" s="31">
        <f>INDEX(TAB6.2!$C$8:$S$171,VLOOKUP(RIGHT('TAB6'!I$16,4)&amp;"hors reseau",TAB6.2!$U:$V,2,FALSE),'TAB6'!$A50)</f>
        <v>0</v>
      </c>
      <c r="J50" s="31">
        <f>INDEX(TAB6.2!$C$8:$S$171,VLOOKUP(RIGHT('TAB6'!J$16,4)&amp;"hors reseau",TAB6.2!$U:$V,2,FALSE),'TAB6'!$A50)</f>
        <v>0</v>
      </c>
      <c r="K50" s="31">
        <f>INDEX(TAB6.2!$C$8:$S$171,VLOOKUP(RIGHT('TAB6'!K$16,4)&amp;"hors reseau",TAB6.2!$U:$V,2,FALSE),'TAB6'!$A50)</f>
        <v>0</v>
      </c>
      <c r="M50" s="56">
        <f t="shared" si="18"/>
        <v>0</v>
      </c>
      <c r="N50" s="56">
        <f t="shared" si="19"/>
        <v>0</v>
      </c>
      <c r="O50" s="56">
        <f t="shared" si="20"/>
        <v>0</v>
      </c>
      <c r="P50" s="56">
        <f t="shared" si="21"/>
        <v>0</v>
      </c>
      <c r="Q50" s="56">
        <f t="shared" si="22"/>
        <v>0</v>
      </c>
      <c r="R50" s="56">
        <f t="shared" si="23"/>
        <v>0</v>
      </c>
      <c r="S50" s="56">
        <f t="shared" si="24"/>
        <v>0</v>
      </c>
      <c r="T50" s="56">
        <f t="shared" si="25"/>
        <v>0</v>
      </c>
    </row>
    <row r="51" spans="1:20" x14ac:dyDescent="0.3">
      <c r="A51" s="151">
        <v>5</v>
      </c>
      <c r="B51" s="378" t="s">
        <v>298</v>
      </c>
      <c r="C51" s="31">
        <f>INDEX(TAB6.1!$C$8:$S$171,VLOOKUP(RIGHT('TAB6'!C$16,4)&amp;"hors reseau",TAB6.1!$U:$V,2,FALSE),'TAB6'!$A51)</f>
        <v>0</v>
      </c>
      <c r="D51" s="31">
        <f>INDEX(TAB6.1!$C$8:$S$171,VLOOKUP(RIGHT('TAB6'!D$16,4)&amp;"hors reseau",TAB6.1!$U:$V,2,FALSE),'TAB6'!$A51)</f>
        <v>0</v>
      </c>
      <c r="E51" s="31">
        <f>INDEX(TAB6.1!$C$8:$S$171,VLOOKUP(RIGHT('TAB6'!E$16,4)&amp;"hors reseau",TAB6.1!$U:$V,2,FALSE),'TAB6'!$A51)</f>
        <v>0</v>
      </c>
      <c r="F51" s="31">
        <f>INDEX(TAB6.1!$C$8:$S$171,VLOOKUP(RIGHT('TAB6'!F$16,4)&amp;"hors reseau",TAB6.1!$U:$V,2,FALSE),'TAB6'!$A51)</f>
        <v>0</v>
      </c>
      <c r="G51" s="31">
        <f>INDEX(TAB6.1!$C$8:$S$171,VLOOKUP(RIGHT('TAB6'!G$16,4)&amp;"hors reseau",TAB6.1!$U:$V,2,FALSE),'TAB6'!$A51)</f>
        <v>0</v>
      </c>
      <c r="H51" s="31">
        <f>INDEX(TAB6.2!$C$8:$S$171,VLOOKUP(RIGHT('TAB6'!H$16,4)&amp;"hors reseau",TAB6.2!$U:$V,2,FALSE),'TAB6'!$A51)</f>
        <v>0</v>
      </c>
      <c r="I51" s="31">
        <f>INDEX(TAB6.2!$C$8:$S$171,VLOOKUP(RIGHT('TAB6'!I$16,4)&amp;"hors reseau",TAB6.2!$U:$V,2,FALSE),'TAB6'!$A51)</f>
        <v>0</v>
      </c>
      <c r="J51" s="31">
        <f>INDEX(TAB6.2!$C$8:$S$171,VLOOKUP(RIGHT('TAB6'!J$16,4)&amp;"hors reseau",TAB6.2!$U:$V,2,FALSE),'TAB6'!$A51)</f>
        <v>0</v>
      </c>
      <c r="K51" s="31">
        <f>INDEX(TAB6.2!$C$8:$S$171,VLOOKUP(RIGHT('TAB6'!K$16,4)&amp;"hors reseau",TAB6.2!$U:$V,2,FALSE),'TAB6'!$A51)</f>
        <v>0</v>
      </c>
      <c r="M51" s="56">
        <f t="shared" si="18"/>
        <v>0</v>
      </c>
      <c r="N51" s="56">
        <f t="shared" si="19"/>
        <v>0</v>
      </c>
      <c r="O51" s="56">
        <f t="shared" si="20"/>
        <v>0</v>
      </c>
      <c r="P51" s="56">
        <f t="shared" si="21"/>
        <v>0</v>
      </c>
      <c r="Q51" s="56">
        <f t="shared" si="22"/>
        <v>0</v>
      </c>
      <c r="R51" s="56">
        <f t="shared" si="23"/>
        <v>0</v>
      </c>
      <c r="S51" s="56">
        <f t="shared" si="24"/>
        <v>0</v>
      </c>
      <c r="T51" s="56">
        <f t="shared" si="25"/>
        <v>0</v>
      </c>
    </row>
    <row r="52" spans="1:20" x14ac:dyDescent="0.3">
      <c r="A52" s="151">
        <v>6</v>
      </c>
      <c r="B52" s="378" t="s">
        <v>115</v>
      </c>
      <c r="C52" s="31">
        <f>INDEX(TAB6.1!$C$8:$S$171,VLOOKUP(RIGHT('TAB6'!C$16,4)&amp;"hors reseau",TAB6.1!$U:$V,2,FALSE),'TAB6'!$A52)</f>
        <v>0</v>
      </c>
      <c r="D52" s="31">
        <f>INDEX(TAB6.1!$C$8:$S$171,VLOOKUP(RIGHT('TAB6'!D$16,4)&amp;"hors reseau",TAB6.1!$U:$V,2,FALSE),'TAB6'!$A52)</f>
        <v>0</v>
      </c>
      <c r="E52" s="31">
        <f>INDEX(TAB6.1!$C$8:$S$171,VLOOKUP(RIGHT('TAB6'!E$16,4)&amp;"hors reseau",TAB6.1!$U:$V,2,FALSE),'TAB6'!$A52)</f>
        <v>0</v>
      </c>
      <c r="F52" s="31">
        <f>INDEX(TAB6.1!$C$8:$S$171,VLOOKUP(RIGHT('TAB6'!F$16,4)&amp;"hors reseau",TAB6.1!$U:$V,2,FALSE),'TAB6'!$A52)</f>
        <v>0</v>
      </c>
      <c r="G52" s="31">
        <f>INDEX(TAB6.1!$C$8:$S$171,VLOOKUP(RIGHT('TAB6'!G$16,4)&amp;"hors reseau",TAB6.1!$U:$V,2,FALSE),'TAB6'!$A52)</f>
        <v>0</v>
      </c>
      <c r="H52" s="31">
        <f>INDEX(TAB6.2!$C$8:$S$171,VLOOKUP(RIGHT('TAB6'!H$16,4)&amp;"hors reseau",TAB6.2!$U:$V,2,FALSE),'TAB6'!$A52)</f>
        <v>0</v>
      </c>
      <c r="I52" s="31">
        <f>INDEX(TAB6.2!$C$8:$S$171,VLOOKUP(RIGHT('TAB6'!I$16,4)&amp;"hors reseau",TAB6.2!$U:$V,2,FALSE),'TAB6'!$A52)</f>
        <v>0</v>
      </c>
      <c r="J52" s="31">
        <f>INDEX(TAB6.2!$C$8:$S$171,VLOOKUP(RIGHT('TAB6'!J$16,4)&amp;"hors reseau",TAB6.2!$U:$V,2,FALSE),'TAB6'!$A52)</f>
        <v>0</v>
      </c>
      <c r="K52" s="31">
        <f>INDEX(TAB6.2!$C$8:$S$171,VLOOKUP(RIGHT('TAB6'!K$16,4)&amp;"hors reseau",TAB6.2!$U:$V,2,FALSE),'TAB6'!$A52)</f>
        <v>0</v>
      </c>
      <c r="M52" s="56">
        <f t="shared" si="18"/>
        <v>0</v>
      </c>
      <c r="N52" s="56">
        <f t="shared" si="19"/>
        <v>0</v>
      </c>
      <c r="O52" s="56">
        <f t="shared" si="20"/>
        <v>0</v>
      </c>
      <c r="P52" s="56">
        <f t="shared" si="21"/>
        <v>0</v>
      </c>
      <c r="Q52" s="56">
        <f t="shared" si="22"/>
        <v>0</v>
      </c>
      <c r="R52" s="56">
        <f t="shared" si="23"/>
        <v>0</v>
      </c>
      <c r="S52" s="56">
        <f t="shared" si="24"/>
        <v>0</v>
      </c>
      <c r="T52" s="56">
        <f t="shared" si="25"/>
        <v>0</v>
      </c>
    </row>
    <row r="53" spans="1:20" x14ac:dyDescent="0.3">
      <c r="A53" s="151">
        <v>7</v>
      </c>
      <c r="B53" s="378" t="s">
        <v>116</v>
      </c>
      <c r="C53" s="31">
        <f>INDEX(TAB6.1!$C$8:$S$171,VLOOKUP(RIGHT('TAB6'!C$16,4)&amp;"hors reseau",TAB6.1!$U:$V,2,FALSE),'TAB6'!$A53)</f>
        <v>0</v>
      </c>
      <c r="D53" s="31">
        <f>INDEX(TAB6.1!$C$8:$S$171,VLOOKUP(RIGHT('TAB6'!D$16,4)&amp;"hors reseau",TAB6.1!$U:$V,2,FALSE),'TAB6'!$A53)</f>
        <v>0</v>
      </c>
      <c r="E53" s="31">
        <f>INDEX(TAB6.1!$C$8:$S$171,VLOOKUP(RIGHT('TAB6'!E$16,4)&amp;"hors reseau",TAB6.1!$U:$V,2,FALSE),'TAB6'!$A53)</f>
        <v>0</v>
      </c>
      <c r="F53" s="31">
        <f>INDEX(TAB6.1!$C$8:$S$171,VLOOKUP(RIGHT('TAB6'!F$16,4)&amp;"hors reseau",TAB6.1!$U:$V,2,FALSE),'TAB6'!$A53)</f>
        <v>0</v>
      </c>
      <c r="G53" s="31">
        <f>INDEX(TAB6.1!$C$8:$S$171,VLOOKUP(RIGHT('TAB6'!G$16,4)&amp;"hors reseau",TAB6.1!$U:$V,2,FALSE),'TAB6'!$A53)</f>
        <v>0</v>
      </c>
      <c r="H53" s="31">
        <f>INDEX(TAB6.2!$C$8:$S$171,VLOOKUP(RIGHT('TAB6'!H$16,4)&amp;"hors reseau",TAB6.2!$U:$V,2,FALSE),'TAB6'!$A53)</f>
        <v>0</v>
      </c>
      <c r="I53" s="31">
        <f>INDEX(TAB6.2!$C$8:$S$171,VLOOKUP(RIGHT('TAB6'!I$16,4)&amp;"hors reseau",TAB6.2!$U:$V,2,FALSE),'TAB6'!$A53)</f>
        <v>0</v>
      </c>
      <c r="J53" s="31">
        <f>INDEX(TAB6.2!$C$8:$S$171,VLOOKUP(RIGHT('TAB6'!J$16,4)&amp;"hors reseau",TAB6.2!$U:$V,2,FALSE),'TAB6'!$A53)</f>
        <v>0</v>
      </c>
      <c r="K53" s="31">
        <f>INDEX(TAB6.2!$C$8:$S$171,VLOOKUP(RIGHT('TAB6'!K$16,4)&amp;"hors reseau",TAB6.2!$U:$V,2,FALSE),'TAB6'!$A53)</f>
        <v>0</v>
      </c>
      <c r="M53" s="56">
        <f t="shared" si="18"/>
        <v>0</v>
      </c>
      <c r="N53" s="56">
        <f t="shared" si="19"/>
        <v>0</v>
      </c>
      <c r="O53" s="56">
        <f t="shared" si="20"/>
        <v>0</v>
      </c>
      <c r="P53" s="56">
        <f t="shared" si="21"/>
        <v>0</v>
      </c>
      <c r="Q53" s="56">
        <f t="shared" si="22"/>
        <v>0</v>
      </c>
      <c r="R53" s="56">
        <f t="shared" si="23"/>
        <v>0</v>
      </c>
      <c r="S53" s="56">
        <f t="shared" si="24"/>
        <v>0</v>
      </c>
      <c r="T53" s="56">
        <f t="shared" si="25"/>
        <v>0</v>
      </c>
    </row>
    <row r="54" spans="1:20" x14ac:dyDescent="0.3">
      <c r="A54" s="151"/>
      <c r="B54" s="110" t="s">
        <v>609</v>
      </c>
      <c r="C54" s="108">
        <f t="shared" ref="C54:K54" si="27">SUM(C55:C57)</f>
        <v>0</v>
      </c>
      <c r="D54" s="108">
        <f t="shared" si="27"/>
        <v>0</v>
      </c>
      <c r="E54" s="108">
        <f t="shared" si="27"/>
        <v>0</v>
      </c>
      <c r="F54" s="108">
        <f t="shared" si="27"/>
        <v>0</v>
      </c>
      <c r="G54" s="108">
        <f t="shared" si="27"/>
        <v>0</v>
      </c>
      <c r="H54" s="108">
        <f t="shared" si="27"/>
        <v>0</v>
      </c>
      <c r="I54" s="108">
        <f t="shared" si="27"/>
        <v>0</v>
      </c>
      <c r="J54" s="108">
        <f t="shared" si="27"/>
        <v>0</v>
      </c>
      <c r="K54" s="108">
        <f t="shared" si="27"/>
        <v>0</v>
      </c>
      <c r="M54" s="56">
        <f t="shared" si="18"/>
        <v>0</v>
      </c>
      <c r="N54" s="56">
        <f t="shared" si="19"/>
        <v>0</v>
      </c>
      <c r="O54" s="56">
        <f t="shared" si="20"/>
        <v>0</v>
      </c>
      <c r="P54" s="56">
        <f t="shared" si="21"/>
        <v>0</v>
      </c>
      <c r="Q54" s="56">
        <f t="shared" si="22"/>
        <v>0</v>
      </c>
      <c r="R54" s="56">
        <f t="shared" si="23"/>
        <v>0</v>
      </c>
      <c r="S54" s="56">
        <f t="shared" si="24"/>
        <v>0</v>
      </c>
      <c r="T54" s="56">
        <f t="shared" si="25"/>
        <v>0</v>
      </c>
    </row>
    <row r="55" spans="1:20" x14ac:dyDescent="0.3">
      <c r="A55" s="151">
        <v>8</v>
      </c>
      <c r="B55" s="378" t="s">
        <v>613</v>
      </c>
      <c r="C55" s="31">
        <f>INDEX(TAB6.1!$C$8:$S$171,VLOOKUP(RIGHT('TAB6'!C$16,4)&amp;"hors reseau",TAB6.1!$U:$V,2,FALSE),'TAB6'!$A55)</f>
        <v>0</v>
      </c>
      <c r="D55" s="31">
        <f>INDEX(TAB6.1!$C$8:$S$171,VLOOKUP(RIGHT('TAB6'!D$16,4)&amp;"hors reseau",TAB6.1!$U:$V,2,FALSE),'TAB6'!$A55)</f>
        <v>0</v>
      </c>
      <c r="E55" s="31">
        <f>INDEX(TAB6.1!$C$8:$S$171,VLOOKUP(RIGHT('TAB6'!E$16,4)&amp;"hors reseau",TAB6.1!$U:$V,2,FALSE),'TAB6'!$A55)</f>
        <v>0</v>
      </c>
      <c r="F55" s="31">
        <f>INDEX(TAB6.1!$C$8:$S$171,VLOOKUP(RIGHT('TAB6'!F$16,4)&amp;"hors reseau",TAB6.1!$U:$V,2,FALSE),'TAB6'!$A55)</f>
        <v>0</v>
      </c>
      <c r="G55" s="31">
        <f>INDEX(TAB6.1!$C$8:$S$171,VLOOKUP(RIGHT('TAB6'!G$16,4)&amp;"hors reseau",TAB6.1!$U:$V,2,FALSE),'TAB6'!$A55)</f>
        <v>0</v>
      </c>
      <c r="H55" s="31">
        <f>INDEX(TAB6.2!$C$8:$S$171,VLOOKUP(RIGHT('TAB6'!H$16,4)&amp;"hors reseau",TAB6.2!$U:$V,2,FALSE),'TAB6'!$A55)</f>
        <v>0</v>
      </c>
      <c r="I55" s="31">
        <f>INDEX(TAB6.2!$C$8:$S$171,VLOOKUP(RIGHT('TAB6'!I$16,4)&amp;"hors reseau",TAB6.2!$U:$V,2,FALSE),'TAB6'!$A55)</f>
        <v>0</v>
      </c>
      <c r="J55" s="31">
        <f>INDEX(TAB6.2!$C$8:$S$171,VLOOKUP(RIGHT('TAB6'!J$16,4)&amp;"hors reseau",TAB6.2!$U:$V,2,FALSE),'TAB6'!$A55)</f>
        <v>0</v>
      </c>
      <c r="K55" s="31">
        <f>INDEX(TAB6.2!$C$8:$S$171,VLOOKUP(RIGHT('TAB6'!K$16,4)&amp;"hors reseau",TAB6.2!$U:$V,2,FALSE),'TAB6'!$A55)</f>
        <v>0</v>
      </c>
      <c r="M55" s="56">
        <f t="shared" si="18"/>
        <v>0</v>
      </c>
      <c r="N55" s="56">
        <f t="shared" si="19"/>
        <v>0</v>
      </c>
      <c r="O55" s="56">
        <f t="shared" si="20"/>
        <v>0</v>
      </c>
      <c r="P55" s="56">
        <f t="shared" si="21"/>
        <v>0</v>
      </c>
      <c r="Q55" s="56">
        <f t="shared" si="22"/>
        <v>0</v>
      </c>
      <c r="R55" s="56">
        <f t="shared" si="23"/>
        <v>0</v>
      </c>
      <c r="S55" s="56">
        <f t="shared" si="24"/>
        <v>0</v>
      </c>
      <c r="T55" s="56">
        <f t="shared" si="25"/>
        <v>0</v>
      </c>
    </row>
    <row r="56" spans="1:20" x14ac:dyDescent="0.3">
      <c r="A56" s="151">
        <v>9</v>
      </c>
      <c r="B56" s="378" t="s">
        <v>302</v>
      </c>
      <c r="C56" s="31">
        <f>INDEX(TAB6.1!$C$8:$S$171,VLOOKUP(RIGHT('TAB6'!C$16,4)&amp;"hors reseau",TAB6.1!$U:$V,2,FALSE),'TAB6'!$A56)</f>
        <v>0</v>
      </c>
      <c r="D56" s="31">
        <f>INDEX(TAB6.1!$C$8:$S$171,VLOOKUP(RIGHT('TAB6'!D$16,4)&amp;"hors reseau",TAB6.1!$U:$V,2,FALSE),'TAB6'!$A56)</f>
        <v>0</v>
      </c>
      <c r="E56" s="31">
        <f>INDEX(TAB6.1!$C$8:$S$171,VLOOKUP(RIGHT('TAB6'!E$16,4)&amp;"hors reseau",TAB6.1!$U:$V,2,FALSE),'TAB6'!$A56)</f>
        <v>0</v>
      </c>
      <c r="F56" s="31">
        <f>INDEX(TAB6.1!$C$8:$S$171,VLOOKUP(RIGHT('TAB6'!F$16,4)&amp;"hors reseau",TAB6.1!$U:$V,2,FALSE),'TAB6'!$A56)</f>
        <v>0</v>
      </c>
      <c r="G56" s="31">
        <f>INDEX(TAB6.1!$C$8:$S$171,VLOOKUP(RIGHT('TAB6'!G$16,4)&amp;"hors reseau",TAB6.1!$U:$V,2,FALSE),'TAB6'!$A56)</f>
        <v>0</v>
      </c>
      <c r="H56" s="31">
        <f>INDEX(TAB6.2!$C$8:$S$171,VLOOKUP(RIGHT('TAB6'!H$16,4)&amp;"hors reseau",TAB6.2!$U:$V,2,FALSE),'TAB6'!$A56)</f>
        <v>0</v>
      </c>
      <c r="I56" s="31">
        <f>INDEX(TAB6.2!$C$8:$S$171,VLOOKUP(RIGHT('TAB6'!I$16,4)&amp;"hors reseau",TAB6.2!$U:$V,2,FALSE),'TAB6'!$A56)</f>
        <v>0</v>
      </c>
      <c r="J56" s="31">
        <f>INDEX(TAB6.2!$C$8:$S$171,VLOOKUP(RIGHT('TAB6'!J$16,4)&amp;"hors reseau",TAB6.2!$U:$V,2,FALSE),'TAB6'!$A56)</f>
        <v>0</v>
      </c>
      <c r="K56" s="31">
        <f>INDEX(TAB6.2!$C$8:$S$171,VLOOKUP(RIGHT('TAB6'!K$16,4)&amp;"hors reseau",TAB6.2!$U:$V,2,FALSE),'TAB6'!$A56)</f>
        <v>0</v>
      </c>
      <c r="M56" s="56">
        <f t="shared" si="18"/>
        <v>0</v>
      </c>
      <c r="N56" s="56">
        <f t="shared" si="19"/>
        <v>0</v>
      </c>
      <c r="O56" s="56">
        <f t="shared" si="20"/>
        <v>0</v>
      </c>
      <c r="P56" s="56">
        <f t="shared" si="21"/>
        <v>0</v>
      </c>
      <c r="Q56" s="56">
        <f t="shared" si="22"/>
        <v>0</v>
      </c>
      <c r="R56" s="56">
        <f t="shared" si="23"/>
        <v>0</v>
      </c>
      <c r="S56" s="56">
        <f t="shared" si="24"/>
        <v>0</v>
      </c>
      <c r="T56" s="56">
        <f t="shared" si="25"/>
        <v>0</v>
      </c>
    </row>
    <row r="57" spans="1:20" x14ac:dyDescent="0.3">
      <c r="A57" s="151">
        <v>10</v>
      </c>
      <c r="B57" s="378" t="s">
        <v>614</v>
      </c>
      <c r="C57" s="31">
        <f>INDEX(TAB6.1!$C$8:$S$171,VLOOKUP(RIGHT('TAB6'!C$16,4)&amp;"hors reseau",TAB6.1!$U:$V,2,FALSE),'TAB6'!$A57)</f>
        <v>0</v>
      </c>
      <c r="D57" s="31">
        <f>INDEX(TAB6.1!$C$8:$S$171,VLOOKUP(RIGHT('TAB6'!D$16,4)&amp;"hors reseau",TAB6.1!$U:$V,2,FALSE),'TAB6'!$A57)</f>
        <v>0</v>
      </c>
      <c r="E57" s="31">
        <f>INDEX(TAB6.1!$C$8:$S$171,VLOOKUP(RIGHT('TAB6'!E$16,4)&amp;"hors reseau",TAB6.1!$U:$V,2,FALSE),'TAB6'!$A57)</f>
        <v>0</v>
      </c>
      <c r="F57" s="31">
        <f>INDEX(TAB6.1!$C$8:$S$171,VLOOKUP(RIGHT('TAB6'!F$16,4)&amp;"hors reseau",TAB6.1!$U:$V,2,FALSE),'TAB6'!$A57)</f>
        <v>0</v>
      </c>
      <c r="G57" s="31">
        <f>INDEX(TAB6.1!$C$8:$S$171,VLOOKUP(RIGHT('TAB6'!G$16,4)&amp;"hors reseau",TAB6.1!$U:$V,2,FALSE),'TAB6'!$A57)</f>
        <v>0</v>
      </c>
      <c r="H57" s="31">
        <f>INDEX(TAB6.2!$C$8:$S$171,VLOOKUP(RIGHT('TAB6'!H$16,4)&amp;"hors reseau",TAB6.2!$U:$V,2,FALSE),'TAB6'!$A57)</f>
        <v>0</v>
      </c>
      <c r="I57" s="31">
        <f>INDEX(TAB6.2!$C$8:$S$171,VLOOKUP(RIGHT('TAB6'!I$16,4)&amp;"hors reseau",TAB6.2!$U:$V,2,FALSE),'TAB6'!$A57)</f>
        <v>0</v>
      </c>
      <c r="J57" s="31">
        <f>INDEX(TAB6.2!$C$8:$S$171,VLOOKUP(RIGHT('TAB6'!J$16,4)&amp;"hors reseau",TAB6.2!$U:$V,2,FALSE),'TAB6'!$A57)</f>
        <v>0</v>
      </c>
      <c r="K57" s="31">
        <f>INDEX(TAB6.2!$C$8:$S$171,VLOOKUP(RIGHT('TAB6'!K$16,4)&amp;"hors reseau",TAB6.2!$U:$V,2,FALSE),'TAB6'!$A57)</f>
        <v>0</v>
      </c>
      <c r="M57" s="56">
        <f t="shared" si="18"/>
        <v>0</v>
      </c>
      <c r="N57" s="56">
        <f t="shared" si="19"/>
        <v>0</v>
      </c>
      <c r="O57" s="56">
        <f t="shared" si="20"/>
        <v>0</v>
      </c>
      <c r="P57" s="56">
        <f t="shared" si="21"/>
        <v>0</v>
      </c>
      <c r="Q57" s="56">
        <f t="shared" si="22"/>
        <v>0</v>
      </c>
      <c r="R57" s="56">
        <f t="shared" si="23"/>
        <v>0</v>
      </c>
      <c r="S57" s="56">
        <f t="shared" si="24"/>
        <v>0</v>
      </c>
      <c r="T57" s="56">
        <f t="shared" si="25"/>
        <v>0</v>
      </c>
    </row>
    <row r="58" spans="1:20" x14ac:dyDescent="0.3">
      <c r="A58" s="151"/>
      <c r="B58" s="107" t="s">
        <v>301</v>
      </c>
      <c r="C58" s="108">
        <f t="shared" ref="C58:K58" si="28">SUM(C59:C62)</f>
        <v>0</v>
      </c>
      <c r="D58" s="108">
        <f t="shared" si="28"/>
        <v>0</v>
      </c>
      <c r="E58" s="108">
        <f t="shared" si="28"/>
        <v>0</v>
      </c>
      <c r="F58" s="108">
        <f t="shared" si="28"/>
        <v>0</v>
      </c>
      <c r="G58" s="108">
        <f t="shared" si="28"/>
        <v>0</v>
      </c>
      <c r="H58" s="108">
        <f t="shared" si="28"/>
        <v>0</v>
      </c>
      <c r="I58" s="108">
        <f t="shared" si="28"/>
        <v>0</v>
      </c>
      <c r="J58" s="108">
        <f t="shared" si="28"/>
        <v>0</v>
      </c>
      <c r="K58" s="108">
        <f t="shared" si="28"/>
        <v>0</v>
      </c>
      <c r="M58" s="56">
        <f t="shared" si="18"/>
        <v>0</v>
      </c>
      <c r="N58" s="56">
        <f t="shared" si="19"/>
        <v>0</v>
      </c>
      <c r="O58" s="56">
        <f t="shared" si="20"/>
        <v>0</v>
      </c>
      <c r="P58" s="56">
        <f t="shared" si="21"/>
        <v>0</v>
      </c>
      <c r="Q58" s="56">
        <f t="shared" si="22"/>
        <v>0</v>
      </c>
      <c r="R58" s="56">
        <f t="shared" si="23"/>
        <v>0</v>
      </c>
      <c r="S58" s="56">
        <f t="shared" si="24"/>
        <v>0</v>
      </c>
      <c r="T58" s="56">
        <f t="shared" si="25"/>
        <v>0</v>
      </c>
    </row>
    <row r="59" spans="1:20" x14ac:dyDescent="0.3">
      <c r="A59" s="151">
        <v>11</v>
      </c>
      <c r="B59" s="109" t="s">
        <v>303</v>
      </c>
      <c r="C59" s="31">
        <f>INDEX(TAB6.1!$C$8:$S$171,VLOOKUP(RIGHT('TAB6'!C$16,4)&amp;"hors reseau",TAB6.1!$U:$V,2,FALSE),'TAB6'!$A59)</f>
        <v>0</v>
      </c>
      <c r="D59" s="31">
        <f>INDEX(TAB6.1!$C$8:$S$171,VLOOKUP(RIGHT('TAB6'!D$16,4)&amp;"hors reseau",TAB6.1!$U:$V,2,FALSE),'TAB6'!$A59)</f>
        <v>0</v>
      </c>
      <c r="E59" s="31">
        <f>INDEX(TAB6.1!$C$8:$S$171,VLOOKUP(RIGHT('TAB6'!E$16,4)&amp;"hors reseau",TAB6.1!$U:$V,2,FALSE),'TAB6'!$A59)</f>
        <v>0</v>
      </c>
      <c r="F59" s="31">
        <f>INDEX(TAB6.1!$C$8:$S$171,VLOOKUP(RIGHT('TAB6'!F$16,4)&amp;"hors reseau",TAB6.1!$U:$V,2,FALSE),'TAB6'!$A59)</f>
        <v>0</v>
      </c>
      <c r="G59" s="31">
        <f>INDEX(TAB6.1!$C$8:$S$171,VLOOKUP(RIGHT('TAB6'!G$16,4)&amp;"hors reseau",TAB6.1!$U:$V,2,FALSE),'TAB6'!$A59)</f>
        <v>0</v>
      </c>
      <c r="H59" s="31">
        <f>INDEX(TAB6.2!$C$8:$S$171,VLOOKUP(RIGHT('TAB6'!H$16,4)&amp;"hors reseau",TAB6.2!$U:$V,2,FALSE),'TAB6'!$A59)</f>
        <v>0</v>
      </c>
      <c r="I59" s="31">
        <f>INDEX(TAB6.2!$C$8:$S$171,VLOOKUP(RIGHT('TAB6'!I$16,4)&amp;"hors reseau",TAB6.2!$U:$V,2,FALSE),'TAB6'!$A59)</f>
        <v>0</v>
      </c>
      <c r="J59" s="31">
        <f>INDEX(TAB6.2!$C$8:$S$171,VLOOKUP(RIGHT('TAB6'!J$16,4)&amp;"hors reseau",TAB6.2!$U:$V,2,FALSE),'TAB6'!$A59)</f>
        <v>0</v>
      </c>
      <c r="K59" s="31">
        <f>INDEX(TAB6.2!$C$8:$S$171,VLOOKUP(RIGHT('TAB6'!K$16,4)&amp;"hors reseau",TAB6.2!$U:$V,2,FALSE),'TAB6'!$A59)</f>
        <v>0</v>
      </c>
      <c r="M59" s="56">
        <f t="shared" si="18"/>
        <v>0</v>
      </c>
      <c r="N59" s="56">
        <f t="shared" si="19"/>
        <v>0</v>
      </c>
      <c r="O59" s="56">
        <f t="shared" si="20"/>
        <v>0</v>
      </c>
      <c r="P59" s="56">
        <f t="shared" si="21"/>
        <v>0</v>
      </c>
      <c r="Q59" s="56">
        <f t="shared" si="22"/>
        <v>0</v>
      </c>
      <c r="R59" s="56">
        <f t="shared" si="23"/>
        <v>0</v>
      </c>
      <c r="S59" s="56">
        <f t="shared" si="24"/>
        <v>0</v>
      </c>
      <c r="T59" s="56">
        <f t="shared" si="25"/>
        <v>0</v>
      </c>
    </row>
    <row r="60" spans="1:20" x14ac:dyDescent="0.3">
      <c r="A60" s="151">
        <v>12</v>
      </c>
      <c r="B60" s="109" t="s">
        <v>300</v>
      </c>
      <c r="C60" s="31">
        <f>INDEX(TAB6.1!$C$8:$S$171,VLOOKUP(RIGHT('TAB6'!C$16,4)&amp;"hors reseau",TAB6.1!$U:$V,2,FALSE),'TAB6'!$A60)</f>
        <v>0</v>
      </c>
      <c r="D60" s="31">
        <f>INDEX(TAB6.1!$C$8:$S$171,VLOOKUP(RIGHT('TAB6'!D$16,4)&amp;"hors reseau",TAB6.1!$U:$V,2,FALSE),'TAB6'!$A60)</f>
        <v>0</v>
      </c>
      <c r="E60" s="31">
        <f>INDEX(TAB6.1!$C$8:$S$171,VLOOKUP(RIGHT('TAB6'!E$16,4)&amp;"hors reseau",TAB6.1!$U:$V,2,FALSE),'TAB6'!$A60)</f>
        <v>0</v>
      </c>
      <c r="F60" s="31">
        <f>INDEX(TAB6.1!$C$8:$S$171,VLOOKUP(RIGHT('TAB6'!F$16,4)&amp;"hors reseau",TAB6.1!$U:$V,2,FALSE),'TAB6'!$A60)</f>
        <v>0</v>
      </c>
      <c r="G60" s="31">
        <f>INDEX(TAB6.1!$C$8:$S$171,VLOOKUP(RIGHT('TAB6'!G$16,4)&amp;"hors reseau",TAB6.1!$U:$V,2,FALSE),'TAB6'!$A60)</f>
        <v>0</v>
      </c>
      <c r="H60" s="31">
        <f>INDEX(TAB6.2!$C$8:$S$171,VLOOKUP(RIGHT('TAB6'!H$16,4)&amp;"hors reseau",TAB6.2!$U:$V,2,FALSE),'TAB6'!$A60)</f>
        <v>0</v>
      </c>
      <c r="I60" s="31">
        <f>INDEX(TAB6.2!$C$8:$S$171,VLOOKUP(RIGHT('TAB6'!I$16,4)&amp;"hors reseau",TAB6.2!$U:$V,2,FALSE),'TAB6'!$A60)</f>
        <v>0</v>
      </c>
      <c r="J60" s="31">
        <f>INDEX(TAB6.2!$C$8:$S$171,VLOOKUP(RIGHT('TAB6'!J$16,4)&amp;"hors reseau",TAB6.2!$U:$V,2,FALSE),'TAB6'!$A60)</f>
        <v>0</v>
      </c>
      <c r="K60" s="31">
        <f>INDEX(TAB6.2!$C$8:$S$171,VLOOKUP(RIGHT('TAB6'!K$16,4)&amp;"hors reseau",TAB6.2!$U:$V,2,FALSE),'TAB6'!$A60)</f>
        <v>0</v>
      </c>
      <c r="M60" s="56">
        <f t="shared" si="18"/>
        <v>0</v>
      </c>
      <c r="N60" s="56">
        <f t="shared" si="19"/>
        <v>0</v>
      </c>
      <c r="O60" s="56">
        <f t="shared" si="20"/>
        <v>0</v>
      </c>
      <c r="P60" s="56">
        <f t="shared" si="21"/>
        <v>0</v>
      </c>
      <c r="Q60" s="56">
        <f t="shared" si="22"/>
        <v>0</v>
      </c>
      <c r="R60" s="56">
        <f t="shared" si="23"/>
        <v>0</v>
      </c>
      <c r="S60" s="56">
        <f t="shared" si="24"/>
        <v>0</v>
      </c>
      <c r="T60" s="56">
        <f t="shared" si="25"/>
        <v>0</v>
      </c>
    </row>
    <row r="61" spans="1:20" x14ac:dyDescent="0.3">
      <c r="A61" s="151">
        <v>13</v>
      </c>
      <c r="B61" s="109" t="s">
        <v>302</v>
      </c>
      <c r="C61" s="31">
        <f>INDEX(TAB6.1!$C$8:$S$171,VLOOKUP(RIGHT('TAB6'!C$16,4)&amp;"hors reseau",TAB6.1!$U:$V,2,FALSE),'TAB6'!$A61)</f>
        <v>0</v>
      </c>
      <c r="D61" s="31">
        <f>INDEX(TAB6.1!$C$8:$S$171,VLOOKUP(RIGHT('TAB6'!D$16,4)&amp;"hors reseau",TAB6.1!$U:$V,2,FALSE),'TAB6'!$A61)</f>
        <v>0</v>
      </c>
      <c r="E61" s="31">
        <f>INDEX(TAB6.1!$C$8:$S$171,VLOOKUP(RIGHT('TAB6'!E$16,4)&amp;"hors reseau",TAB6.1!$U:$V,2,FALSE),'TAB6'!$A61)</f>
        <v>0</v>
      </c>
      <c r="F61" s="31">
        <f>INDEX(TAB6.1!$C$8:$S$171,VLOOKUP(RIGHT('TAB6'!F$16,4)&amp;"hors reseau",TAB6.1!$U:$V,2,FALSE),'TAB6'!$A61)</f>
        <v>0</v>
      </c>
      <c r="G61" s="31">
        <f>INDEX(TAB6.1!$C$8:$S$171,VLOOKUP(RIGHT('TAB6'!G$16,4)&amp;"hors reseau",TAB6.1!$U:$V,2,FALSE),'TAB6'!$A61)</f>
        <v>0</v>
      </c>
      <c r="H61" s="31">
        <f>INDEX(TAB6.2!$C$8:$S$171,VLOOKUP(RIGHT('TAB6'!H$16,4)&amp;"hors reseau",TAB6.2!$U:$V,2,FALSE),'TAB6'!$A61)</f>
        <v>0</v>
      </c>
      <c r="I61" s="31">
        <f>INDEX(TAB6.2!$C$8:$S$171,VLOOKUP(RIGHT('TAB6'!I$16,4)&amp;"hors reseau",TAB6.2!$U:$V,2,FALSE),'TAB6'!$A61)</f>
        <v>0</v>
      </c>
      <c r="J61" s="31">
        <f>INDEX(TAB6.2!$C$8:$S$171,VLOOKUP(RIGHT('TAB6'!J$16,4)&amp;"hors reseau",TAB6.2!$U:$V,2,FALSE),'TAB6'!$A61)</f>
        <v>0</v>
      </c>
      <c r="K61" s="31">
        <f>INDEX(TAB6.2!$C$8:$S$171,VLOOKUP(RIGHT('TAB6'!K$16,4)&amp;"hors reseau",TAB6.2!$U:$V,2,FALSE),'TAB6'!$A61)</f>
        <v>0</v>
      </c>
      <c r="M61" s="56">
        <f t="shared" si="18"/>
        <v>0</v>
      </c>
      <c r="N61" s="56">
        <f t="shared" si="19"/>
        <v>0</v>
      </c>
      <c r="O61" s="56">
        <f t="shared" si="20"/>
        <v>0</v>
      </c>
      <c r="P61" s="56">
        <f t="shared" si="21"/>
        <v>0</v>
      </c>
      <c r="Q61" s="56">
        <f t="shared" si="22"/>
        <v>0</v>
      </c>
      <c r="R61" s="56">
        <f t="shared" si="23"/>
        <v>0</v>
      </c>
      <c r="S61" s="56">
        <f t="shared" si="24"/>
        <v>0</v>
      </c>
      <c r="T61" s="56">
        <f t="shared" si="25"/>
        <v>0</v>
      </c>
    </row>
    <row r="62" spans="1:20" x14ac:dyDescent="0.3">
      <c r="A62" s="151">
        <v>14</v>
      </c>
      <c r="B62" s="109" t="s">
        <v>614</v>
      </c>
      <c r="C62" s="31">
        <f>INDEX(TAB6.1!$C$8:$S$171,VLOOKUP(RIGHT('TAB6'!C$16,4)&amp;"hors reseau",TAB6.1!$U:$V,2,FALSE),'TAB6'!$A62)</f>
        <v>0</v>
      </c>
      <c r="D62" s="31">
        <f>INDEX(TAB6.1!$C$8:$S$171,VLOOKUP(RIGHT('TAB6'!D$16,4)&amp;"hors reseau",TAB6.1!$U:$V,2,FALSE),'TAB6'!$A62)</f>
        <v>0</v>
      </c>
      <c r="E62" s="31">
        <f>INDEX(TAB6.1!$C$8:$S$171,VLOOKUP(RIGHT('TAB6'!E$16,4)&amp;"hors reseau",TAB6.1!$U:$V,2,FALSE),'TAB6'!$A62)</f>
        <v>0</v>
      </c>
      <c r="F62" s="31">
        <f>INDEX(TAB6.1!$C$8:$S$171,VLOOKUP(RIGHT('TAB6'!F$16,4)&amp;"hors reseau",TAB6.1!$U:$V,2,FALSE),'TAB6'!$A62)</f>
        <v>0</v>
      </c>
      <c r="G62" s="31">
        <f>INDEX(TAB6.1!$C$8:$S$171,VLOOKUP(RIGHT('TAB6'!G$16,4)&amp;"hors reseau",TAB6.1!$U:$V,2,FALSE),'TAB6'!$A62)</f>
        <v>0</v>
      </c>
      <c r="H62" s="31">
        <f>INDEX(TAB6.2!$C$8:$S$171,VLOOKUP(RIGHT('TAB6'!H$16,4)&amp;"hors reseau",TAB6.2!$U:$V,2,FALSE),'TAB6'!$A62)</f>
        <v>0</v>
      </c>
      <c r="I62" s="31">
        <f>INDEX(TAB6.2!$C$8:$S$171,VLOOKUP(RIGHT('TAB6'!I$16,4)&amp;"hors reseau",TAB6.2!$U:$V,2,FALSE),'TAB6'!$A62)</f>
        <v>0</v>
      </c>
      <c r="J62" s="31">
        <f>INDEX(TAB6.2!$C$8:$S$171,VLOOKUP(RIGHT('TAB6'!J$16,4)&amp;"hors reseau",TAB6.2!$U:$V,2,FALSE),'TAB6'!$A62)</f>
        <v>0</v>
      </c>
      <c r="K62" s="31">
        <f>INDEX(TAB6.2!$C$8:$S$171,VLOOKUP(RIGHT('TAB6'!K$16,4)&amp;"hors reseau",TAB6.2!$U:$V,2,FALSE),'TAB6'!$A62)</f>
        <v>0</v>
      </c>
      <c r="M62" s="56">
        <f t="shared" si="18"/>
        <v>0</v>
      </c>
      <c r="N62" s="56">
        <f t="shared" si="19"/>
        <v>0</v>
      </c>
      <c r="O62" s="56">
        <f t="shared" si="20"/>
        <v>0</v>
      </c>
      <c r="P62" s="56">
        <f t="shared" si="21"/>
        <v>0</v>
      </c>
      <c r="Q62" s="56">
        <f t="shared" si="22"/>
        <v>0</v>
      </c>
      <c r="R62" s="56">
        <f t="shared" si="23"/>
        <v>0</v>
      </c>
      <c r="S62" s="56">
        <f t="shared" si="24"/>
        <v>0</v>
      </c>
      <c r="T62" s="56">
        <f t="shared" si="25"/>
        <v>0</v>
      </c>
    </row>
    <row r="63" spans="1:20" x14ac:dyDescent="0.3">
      <c r="A63" s="151"/>
      <c r="B63" s="110" t="s">
        <v>617</v>
      </c>
      <c r="C63" s="108">
        <f t="shared" ref="C63:K63" si="29">SUM(C64:C66)</f>
        <v>0</v>
      </c>
      <c r="D63" s="108">
        <f t="shared" si="29"/>
        <v>0</v>
      </c>
      <c r="E63" s="108">
        <f t="shared" si="29"/>
        <v>0</v>
      </c>
      <c r="F63" s="108">
        <f t="shared" si="29"/>
        <v>0</v>
      </c>
      <c r="G63" s="108">
        <f t="shared" si="29"/>
        <v>0</v>
      </c>
      <c r="H63" s="108">
        <f t="shared" si="29"/>
        <v>0</v>
      </c>
      <c r="I63" s="108">
        <f t="shared" si="29"/>
        <v>0</v>
      </c>
      <c r="J63" s="108">
        <f t="shared" si="29"/>
        <v>0</v>
      </c>
      <c r="K63" s="108">
        <f t="shared" si="29"/>
        <v>0</v>
      </c>
      <c r="M63" s="56">
        <f t="shared" si="18"/>
        <v>0</v>
      </c>
      <c r="N63" s="56">
        <f t="shared" si="19"/>
        <v>0</v>
      </c>
      <c r="O63" s="56">
        <f t="shared" si="20"/>
        <v>0</v>
      </c>
      <c r="P63" s="56">
        <f t="shared" si="21"/>
        <v>0</v>
      </c>
      <c r="Q63" s="56">
        <f t="shared" si="22"/>
        <v>0</v>
      </c>
      <c r="R63" s="56">
        <f t="shared" si="23"/>
        <v>0</v>
      </c>
      <c r="S63" s="56">
        <f t="shared" si="24"/>
        <v>0</v>
      </c>
      <c r="T63" s="56">
        <f t="shared" si="25"/>
        <v>0</v>
      </c>
    </row>
    <row r="64" spans="1:20" ht="12" customHeight="1" x14ac:dyDescent="0.3">
      <c r="A64" s="151">
        <v>15</v>
      </c>
      <c r="B64" s="109" t="s">
        <v>125</v>
      </c>
      <c r="C64" s="18">
        <f t="shared" ref="C64:K64" si="30">SUM(C46,C50:C53,C55,C59:C60)</f>
        <v>0</v>
      </c>
      <c r="D64" s="18">
        <f t="shared" si="30"/>
        <v>0</v>
      </c>
      <c r="E64" s="18">
        <f t="shared" si="30"/>
        <v>0</v>
      </c>
      <c r="F64" s="18">
        <f t="shared" si="30"/>
        <v>0</v>
      </c>
      <c r="G64" s="18">
        <f t="shared" si="30"/>
        <v>0</v>
      </c>
      <c r="H64" s="18">
        <f t="shared" si="30"/>
        <v>0</v>
      </c>
      <c r="I64" s="18">
        <f t="shared" si="30"/>
        <v>0</v>
      </c>
      <c r="J64" s="18">
        <f t="shared" si="30"/>
        <v>0</v>
      </c>
      <c r="K64" s="18">
        <f t="shared" si="30"/>
        <v>0</v>
      </c>
      <c r="M64" s="56">
        <f t="shared" si="18"/>
        <v>0</v>
      </c>
      <c r="N64" s="56">
        <f t="shared" si="19"/>
        <v>0</v>
      </c>
      <c r="O64" s="56">
        <f t="shared" si="20"/>
        <v>0</v>
      </c>
      <c r="P64" s="56">
        <f t="shared" si="21"/>
        <v>0</v>
      </c>
      <c r="Q64" s="56">
        <f t="shared" si="22"/>
        <v>0</v>
      </c>
      <c r="R64" s="56">
        <f t="shared" si="23"/>
        <v>0</v>
      </c>
      <c r="S64" s="56">
        <f t="shared" si="24"/>
        <v>0</v>
      </c>
      <c r="T64" s="56">
        <f t="shared" si="25"/>
        <v>0</v>
      </c>
    </row>
    <row r="65" spans="1:20" x14ac:dyDescent="0.3">
      <c r="A65" s="151">
        <v>16</v>
      </c>
      <c r="B65" s="109" t="s">
        <v>126</v>
      </c>
      <c r="C65" s="18">
        <f t="shared" ref="C65:K65" si="31">SUM(C47,C56,C61)</f>
        <v>0</v>
      </c>
      <c r="D65" s="18">
        <f t="shared" si="31"/>
        <v>0</v>
      </c>
      <c r="E65" s="18">
        <f t="shared" si="31"/>
        <v>0</v>
      </c>
      <c r="F65" s="18">
        <f t="shared" si="31"/>
        <v>0</v>
      </c>
      <c r="G65" s="18">
        <f t="shared" si="31"/>
        <v>0</v>
      </c>
      <c r="H65" s="18">
        <f t="shared" si="31"/>
        <v>0</v>
      </c>
      <c r="I65" s="18">
        <f t="shared" si="31"/>
        <v>0</v>
      </c>
      <c r="J65" s="18">
        <f t="shared" si="31"/>
        <v>0</v>
      </c>
      <c r="K65" s="18">
        <f t="shared" si="31"/>
        <v>0</v>
      </c>
      <c r="M65" s="56">
        <f t="shared" si="18"/>
        <v>0</v>
      </c>
      <c r="N65" s="56">
        <f t="shared" si="19"/>
        <v>0</v>
      </c>
      <c r="O65" s="56">
        <f t="shared" si="20"/>
        <v>0</v>
      </c>
      <c r="P65" s="56">
        <f t="shared" si="21"/>
        <v>0</v>
      </c>
      <c r="Q65" s="56">
        <f t="shared" si="22"/>
        <v>0</v>
      </c>
      <c r="R65" s="56">
        <f t="shared" si="23"/>
        <v>0</v>
      </c>
      <c r="S65" s="56">
        <f t="shared" si="24"/>
        <v>0</v>
      </c>
      <c r="T65" s="56">
        <f t="shared" si="25"/>
        <v>0</v>
      </c>
    </row>
    <row r="66" spans="1:20" x14ac:dyDescent="0.3">
      <c r="A66" s="151">
        <v>17</v>
      </c>
      <c r="B66" s="109" t="s">
        <v>615</v>
      </c>
      <c r="C66" s="18">
        <f t="shared" ref="C66:K66" si="32">SUM(C48,C57,C62)</f>
        <v>0</v>
      </c>
      <c r="D66" s="18">
        <f t="shared" si="32"/>
        <v>0</v>
      </c>
      <c r="E66" s="18">
        <f t="shared" si="32"/>
        <v>0</v>
      </c>
      <c r="F66" s="18">
        <f t="shared" si="32"/>
        <v>0</v>
      </c>
      <c r="G66" s="18">
        <f t="shared" si="32"/>
        <v>0</v>
      </c>
      <c r="H66" s="18">
        <f t="shared" si="32"/>
        <v>0</v>
      </c>
      <c r="I66" s="18">
        <f t="shared" si="32"/>
        <v>0</v>
      </c>
      <c r="J66" s="18">
        <f t="shared" si="32"/>
        <v>0</v>
      </c>
      <c r="K66" s="18">
        <f t="shared" si="32"/>
        <v>0</v>
      </c>
      <c r="M66" s="56">
        <f t="shared" si="18"/>
        <v>0</v>
      </c>
      <c r="N66" s="56">
        <f t="shared" si="19"/>
        <v>0</v>
      </c>
      <c r="O66" s="56">
        <f t="shared" si="20"/>
        <v>0</v>
      </c>
      <c r="P66" s="56">
        <f t="shared" si="21"/>
        <v>0</v>
      </c>
      <c r="Q66" s="56">
        <f t="shared" si="22"/>
        <v>0</v>
      </c>
      <c r="R66" s="56">
        <f t="shared" si="23"/>
        <v>0</v>
      </c>
      <c r="S66" s="56">
        <f t="shared" si="24"/>
        <v>0</v>
      </c>
      <c r="T66" s="56">
        <f t="shared" si="25"/>
        <v>0</v>
      </c>
    </row>
    <row r="67" spans="1:20" x14ac:dyDescent="0.3">
      <c r="A67" s="151"/>
      <c r="B67" s="109"/>
      <c r="C67" s="18"/>
      <c r="D67" s="18"/>
      <c r="E67" s="18"/>
      <c r="F67" s="18"/>
      <c r="G67" s="18"/>
      <c r="H67" s="18"/>
      <c r="I67" s="18"/>
      <c r="J67" s="18"/>
      <c r="K67" s="18"/>
      <c r="M67" s="56"/>
      <c r="N67" s="56"/>
      <c r="O67" s="56"/>
      <c r="P67" s="56"/>
      <c r="Q67" s="56"/>
      <c r="R67" s="56"/>
      <c r="S67" s="56"/>
      <c r="T67" s="56"/>
    </row>
    <row r="69" spans="1:20" x14ac:dyDescent="0.3">
      <c r="A69" s="588" t="s">
        <v>53</v>
      </c>
      <c r="B69" s="588"/>
      <c r="C69" s="588"/>
      <c r="D69" s="588"/>
      <c r="E69" s="588"/>
      <c r="F69" s="588"/>
      <c r="G69" s="588"/>
      <c r="H69" s="588"/>
      <c r="I69" s="588"/>
      <c r="J69" s="588"/>
      <c r="K69" s="588"/>
      <c r="M69" s="588"/>
      <c r="N69" s="588"/>
      <c r="O69" s="588"/>
      <c r="P69" s="588"/>
      <c r="Q69" s="588"/>
      <c r="R69" s="588"/>
      <c r="S69" s="588"/>
      <c r="T69" s="106"/>
    </row>
    <row r="71" spans="1:20" ht="14.25" thickBot="1" x14ac:dyDescent="0.35">
      <c r="M71" s="732" t="s">
        <v>845</v>
      </c>
      <c r="N71" s="744"/>
      <c r="O71" s="744"/>
      <c r="P71" s="744"/>
      <c r="Q71" s="744"/>
      <c r="R71" s="744"/>
      <c r="S71" s="744"/>
      <c r="T71" s="745"/>
    </row>
    <row r="72" spans="1:20" ht="27.75" thickBot="1" x14ac:dyDescent="0.35">
      <c r="C72" s="111" t="s">
        <v>90</v>
      </c>
      <c r="D72" s="112" t="s">
        <v>112</v>
      </c>
      <c r="E72" s="112" t="s">
        <v>279</v>
      </c>
      <c r="F72" s="112" t="s">
        <v>297</v>
      </c>
      <c r="G72" s="112" t="s">
        <v>278</v>
      </c>
      <c r="H72" s="112" t="s">
        <v>274</v>
      </c>
      <c r="I72" s="112" t="s">
        <v>275</v>
      </c>
      <c r="J72" s="112" t="s">
        <v>276</v>
      </c>
      <c r="K72" s="113" t="s">
        <v>277</v>
      </c>
      <c r="M72" s="567" t="s">
        <v>846</v>
      </c>
      <c r="N72" s="567" t="s">
        <v>847</v>
      </c>
      <c r="O72" s="567" t="s">
        <v>848</v>
      </c>
      <c r="P72" s="567" t="s">
        <v>849</v>
      </c>
      <c r="Q72" s="567" t="s">
        <v>850</v>
      </c>
      <c r="R72" s="567" t="s">
        <v>851</v>
      </c>
      <c r="S72" s="567" t="s">
        <v>852</v>
      </c>
      <c r="T72" s="567" t="s">
        <v>853</v>
      </c>
    </row>
    <row r="73" spans="1:20" x14ac:dyDescent="0.3">
      <c r="B73" s="110" t="s">
        <v>616</v>
      </c>
      <c r="C73" s="108">
        <f>SUM(C74:C76)</f>
        <v>0</v>
      </c>
      <c r="D73" s="108">
        <f t="shared" ref="D73:K73" si="33">C91</f>
        <v>0</v>
      </c>
      <c r="E73" s="108">
        <f t="shared" si="33"/>
        <v>0</v>
      </c>
      <c r="F73" s="108">
        <f t="shared" si="33"/>
        <v>0</v>
      </c>
      <c r="G73" s="108">
        <f t="shared" si="33"/>
        <v>0</v>
      </c>
      <c r="H73" s="108">
        <f t="shared" si="33"/>
        <v>0</v>
      </c>
      <c r="I73" s="108">
        <f t="shared" si="33"/>
        <v>0</v>
      </c>
      <c r="J73" s="108">
        <f t="shared" si="33"/>
        <v>0</v>
      </c>
      <c r="K73" s="108">
        <f t="shared" si="33"/>
        <v>0</v>
      </c>
      <c r="M73" s="56">
        <f t="shared" ref="M73:M94" si="34">IFERROR(IF(AND(ROUND(SUM(C73:C73),0)=0,ROUND(SUM(D73:D73),0)&gt;ROUND(SUM(C73:C73),0)),"INF",(ROUND(SUM(D73:D73),0)-ROUND(SUM(C73:C73),0))/ROUND(SUM(C73:C73),0)),0)</f>
        <v>0</v>
      </c>
      <c r="N73" s="56">
        <f t="shared" ref="N73:N94" si="35">IFERROR(IF(AND(ROUND(SUM(D73),0)=0,ROUND(SUM(E73:E73),0)&gt;ROUND(SUM(D73),0)),"INF",(ROUND(SUM(E73:E73),0)-ROUND(SUM(D73),0))/ROUND(SUM(D73),0)),0)</f>
        <v>0</v>
      </c>
      <c r="O73" s="56">
        <f t="shared" ref="O73:O94" si="36">IFERROR(IF(AND(ROUND(SUM(E73),0)=0,ROUND(SUM(F73:F73),0)&gt;ROUND(SUM(E73),0)),"INF",(ROUND(SUM(F73:F73),0)-ROUND(SUM(E73),0))/ROUND(SUM(E73),0)),0)</f>
        <v>0</v>
      </c>
      <c r="P73" s="56">
        <f t="shared" ref="P73:P94" si="37">IFERROR(IF(AND(ROUND(SUM(F73),0)=0,ROUND(SUM(G73:G73),0)&gt;ROUND(SUM(F73),0)),"INF",(ROUND(SUM(G73:G73),0)-ROUND(SUM(F73),0))/ROUND(SUM(F73),0)),0)</f>
        <v>0</v>
      </c>
      <c r="Q73" s="56">
        <f t="shared" ref="Q73:Q94" si="38">IFERROR(IF(AND(ROUND(SUM(G73),0)=0,ROUND(SUM(H73:H73),0)&gt;ROUND(SUM(G73),0)),"INF",(ROUND(SUM(H73:H73),0)-ROUND(SUM(G73),0))/ROUND(SUM(G73),0)),0)</f>
        <v>0</v>
      </c>
      <c r="R73" s="56">
        <f t="shared" ref="R73:R94" si="39">IFERROR(IF(AND(ROUND(SUM(H73),0)=0,ROUND(SUM(I73:I73),0)&gt;ROUND(SUM(H73),0)),"INF",(ROUND(SUM(I73:I73),0)-ROUND(SUM(H73),0))/ROUND(SUM(H73),0)),0)</f>
        <v>0</v>
      </c>
      <c r="S73" s="56">
        <f t="shared" ref="S73:S94" si="40">IFERROR(IF(AND(ROUND(SUM(I73),0)=0,ROUND(SUM(J73:J73),0)&gt;ROUND(SUM(I73),0)),"INF",(ROUND(SUM(J73:J73),0)-ROUND(SUM(I73),0))/ROUND(SUM(I73),0)),0)</f>
        <v>0</v>
      </c>
      <c r="T73" s="56">
        <f t="shared" ref="T73:T94" si="41">IFERROR(IF(AND(ROUND(SUM(J73),0)=0,ROUND(SUM(K73:K73),0)&gt;ROUND(SUM(J73),0)),"INF",(ROUND(SUM(K73:K73),0)-ROUND(SUM(J73),0))/ROUND(SUM(J73),0)),0)</f>
        <v>0</v>
      </c>
    </row>
    <row r="74" spans="1:20" x14ac:dyDescent="0.3">
      <c r="B74" s="109" t="s">
        <v>610</v>
      </c>
      <c r="C74" s="31">
        <f>SUM(C18,C46)</f>
        <v>0</v>
      </c>
      <c r="D74" s="31">
        <f>SUM(D18,D46)</f>
        <v>0</v>
      </c>
      <c r="E74" s="31">
        <f>SUM(E18,E46)</f>
        <v>0</v>
      </c>
      <c r="F74" s="31">
        <f t="shared" ref="F74" si="42">SUM(F18,F46)</f>
        <v>0</v>
      </c>
      <c r="G74" s="31">
        <f t="shared" ref="G74" si="43">SUM(G18,G46)</f>
        <v>0</v>
      </c>
      <c r="H74" s="31">
        <f t="shared" ref="H74" si="44">SUM(H18,H46)</f>
        <v>0</v>
      </c>
      <c r="I74" s="31">
        <f t="shared" ref="I74" si="45">SUM(I18,I46)</f>
        <v>0</v>
      </c>
      <c r="J74" s="31">
        <f t="shared" ref="J74" si="46">SUM(J18,J46)</f>
        <v>0</v>
      </c>
      <c r="K74" s="31">
        <f t="shared" ref="K74" si="47">SUM(K18,K46)</f>
        <v>0</v>
      </c>
      <c r="M74" s="56">
        <f t="shared" si="34"/>
        <v>0</v>
      </c>
      <c r="N74" s="56">
        <f t="shared" si="35"/>
        <v>0</v>
      </c>
      <c r="O74" s="56">
        <f t="shared" si="36"/>
        <v>0</v>
      </c>
      <c r="P74" s="56">
        <f t="shared" si="37"/>
        <v>0</v>
      </c>
      <c r="Q74" s="56">
        <f t="shared" si="38"/>
        <v>0</v>
      </c>
      <c r="R74" s="56">
        <f t="shared" si="39"/>
        <v>0</v>
      </c>
      <c r="S74" s="56">
        <f t="shared" si="40"/>
        <v>0</v>
      </c>
      <c r="T74" s="56">
        <f t="shared" si="41"/>
        <v>0</v>
      </c>
    </row>
    <row r="75" spans="1:20" x14ac:dyDescent="0.3">
      <c r="B75" s="109" t="s">
        <v>126</v>
      </c>
      <c r="C75" s="31">
        <f t="shared" ref="C75" si="48">SUM(C19,C47)</f>
        <v>0</v>
      </c>
      <c r="D75" s="31">
        <f>SUM(D19,D47)</f>
        <v>0</v>
      </c>
      <c r="E75" s="31">
        <f>SUM(E19,E47)</f>
        <v>0</v>
      </c>
      <c r="F75" s="31">
        <f t="shared" ref="F75" si="49">SUM(F19,F47)</f>
        <v>0</v>
      </c>
      <c r="G75" s="31">
        <f t="shared" ref="G75" si="50">SUM(G19,G47)</f>
        <v>0</v>
      </c>
      <c r="H75" s="31">
        <f t="shared" ref="H75" si="51">SUM(H19,H47)</f>
        <v>0</v>
      </c>
      <c r="I75" s="31">
        <f t="shared" ref="I75" si="52">SUM(I19,I47)</f>
        <v>0</v>
      </c>
      <c r="J75" s="31">
        <f t="shared" ref="J75" si="53">SUM(J19,J47)</f>
        <v>0</v>
      </c>
      <c r="K75" s="31">
        <f t="shared" ref="K75" si="54">SUM(K19,K47)</f>
        <v>0</v>
      </c>
      <c r="M75" s="56">
        <f t="shared" si="34"/>
        <v>0</v>
      </c>
      <c r="N75" s="56">
        <f t="shared" si="35"/>
        <v>0</v>
      </c>
      <c r="O75" s="56">
        <f t="shared" si="36"/>
        <v>0</v>
      </c>
      <c r="P75" s="56">
        <f t="shared" si="37"/>
        <v>0</v>
      </c>
      <c r="Q75" s="56">
        <f t="shared" si="38"/>
        <v>0</v>
      </c>
      <c r="R75" s="56">
        <f t="shared" si="39"/>
        <v>0</v>
      </c>
      <c r="S75" s="56">
        <f t="shared" si="40"/>
        <v>0</v>
      </c>
      <c r="T75" s="56">
        <f t="shared" si="41"/>
        <v>0</v>
      </c>
    </row>
    <row r="76" spans="1:20" x14ac:dyDescent="0.3">
      <c r="B76" s="109" t="s">
        <v>615</v>
      </c>
      <c r="C76" s="31">
        <f t="shared" ref="C76" si="55">SUM(C20,C48)</f>
        <v>0</v>
      </c>
      <c r="D76" s="31">
        <f>SUM(D20,D48)</f>
        <v>0</v>
      </c>
      <c r="E76" s="31">
        <f>SUM(E20,E48)</f>
        <v>0</v>
      </c>
      <c r="F76" s="31">
        <f t="shared" ref="F76" si="56">SUM(F20,F48)</f>
        <v>0</v>
      </c>
      <c r="G76" s="31">
        <f t="shared" ref="G76" si="57">SUM(G20,G48)</f>
        <v>0</v>
      </c>
      <c r="H76" s="31">
        <f t="shared" ref="H76" si="58">SUM(H20,H48)</f>
        <v>0</v>
      </c>
      <c r="I76" s="31">
        <f t="shared" ref="I76" si="59">SUM(I20,I48)</f>
        <v>0</v>
      </c>
      <c r="J76" s="31">
        <f t="shared" ref="J76" si="60">SUM(J20,J48)</f>
        <v>0</v>
      </c>
      <c r="K76" s="31">
        <f t="shared" ref="K76" si="61">SUM(K20,K48)</f>
        <v>0</v>
      </c>
      <c r="M76" s="56">
        <f t="shared" si="34"/>
        <v>0</v>
      </c>
      <c r="N76" s="56">
        <f t="shared" si="35"/>
        <v>0</v>
      </c>
      <c r="O76" s="56">
        <f t="shared" si="36"/>
        <v>0</v>
      </c>
      <c r="P76" s="56">
        <f t="shared" si="37"/>
        <v>0</v>
      </c>
      <c r="Q76" s="56">
        <f t="shared" si="38"/>
        <v>0</v>
      </c>
      <c r="R76" s="56">
        <f t="shared" si="39"/>
        <v>0</v>
      </c>
      <c r="S76" s="56">
        <f t="shared" si="40"/>
        <v>0</v>
      </c>
      <c r="T76" s="56">
        <f t="shared" si="41"/>
        <v>0</v>
      </c>
    </row>
    <row r="77" spans="1:20" x14ac:dyDescent="0.3">
      <c r="B77" s="107" t="s">
        <v>611</v>
      </c>
      <c r="C77" s="31">
        <f t="shared" ref="C77:K77" si="62">SUM(C78:C81)</f>
        <v>0</v>
      </c>
      <c r="D77" s="31">
        <f t="shared" si="62"/>
        <v>0</v>
      </c>
      <c r="E77" s="31">
        <f t="shared" si="62"/>
        <v>0</v>
      </c>
      <c r="F77" s="31">
        <f t="shared" si="62"/>
        <v>0</v>
      </c>
      <c r="G77" s="31">
        <f t="shared" si="62"/>
        <v>0</v>
      </c>
      <c r="H77" s="31">
        <f t="shared" si="62"/>
        <v>0</v>
      </c>
      <c r="I77" s="31">
        <f t="shared" si="62"/>
        <v>0</v>
      </c>
      <c r="J77" s="31">
        <f t="shared" si="62"/>
        <v>0</v>
      </c>
      <c r="K77" s="31">
        <f t="shared" si="62"/>
        <v>0</v>
      </c>
      <c r="M77" s="56">
        <f t="shared" si="34"/>
        <v>0</v>
      </c>
      <c r="N77" s="56">
        <f t="shared" si="35"/>
        <v>0</v>
      </c>
      <c r="O77" s="56">
        <f t="shared" si="36"/>
        <v>0</v>
      </c>
      <c r="P77" s="56">
        <f t="shared" si="37"/>
        <v>0</v>
      </c>
      <c r="Q77" s="56">
        <f t="shared" si="38"/>
        <v>0</v>
      </c>
      <c r="R77" s="56">
        <f t="shared" si="39"/>
        <v>0</v>
      </c>
      <c r="S77" s="56">
        <f t="shared" si="40"/>
        <v>0</v>
      </c>
      <c r="T77" s="56">
        <f t="shared" si="41"/>
        <v>0</v>
      </c>
    </row>
    <row r="78" spans="1:20" x14ac:dyDescent="0.3">
      <c r="B78" s="378" t="s">
        <v>299</v>
      </c>
      <c r="C78" s="31">
        <f t="shared" ref="C78:D81" si="63">SUM(C22,C50)</f>
        <v>0</v>
      </c>
      <c r="D78" s="31">
        <f t="shared" si="63"/>
        <v>0</v>
      </c>
      <c r="E78" s="31">
        <f t="shared" ref="E78" si="64">SUM(E22,E50)</f>
        <v>0</v>
      </c>
      <c r="F78" s="31">
        <f t="shared" ref="F78" si="65">SUM(F22,F50)</f>
        <v>0</v>
      </c>
      <c r="G78" s="31">
        <f t="shared" ref="G78" si="66">SUM(G22,G50)</f>
        <v>0</v>
      </c>
      <c r="H78" s="31">
        <f t="shared" ref="H78" si="67">SUM(H22,H50)</f>
        <v>0</v>
      </c>
      <c r="I78" s="31">
        <f t="shared" ref="I78" si="68">SUM(I22,I50)</f>
        <v>0</v>
      </c>
      <c r="J78" s="31">
        <f t="shared" ref="J78" si="69">SUM(J22,J50)</f>
        <v>0</v>
      </c>
      <c r="K78" s="31">
        <f t="shared" ref="K78" si="70">SUM(K22,K50)</f>
        <v>0</v>
      </c>
      <c r="M78" s="56">
        <f t="shared" si="34"/>
        <v>0</v>
      </c>
      <c r="N78" s="56">
        <f t="shared" si="35"/>
        <v>0</v>
      </c>
      <c r="O78" s="56">
        <f t="shared" si="36"/>
        <v>0</v>
      </c>
      <c r="P78" s="56">
        <f t="shared" si="37"/>
        <v>0</v>
      </c>
      <c r="Q78" s="56">
        <f t="shared" si="38"/>
        <v>0</v>
      </c>
      <c r="R78" s="56">
        <f t="shared" si="39"/>
        <v>0</v>
      </c>
      <c r="S78" s="56">
        <f t="shared" si="40"/>
        <v>0</v>
      </c>
      <c r="T78" s="56">
        <f t="shared" si="41"/>
        <v>0</v>
      </c>
    </row>
    <row r="79" spans="1:20" x14ac:dyDescent="0.3">
      <c r="B79" s="378" t="s">
        <v>298</v>
      </c>
      <c r="C79" s="31">
        <f t="shared" si="63"/>
        <v>0</v>
      </c>
      <c r="D79" s="31">
        <f t="shared" si="63"/>
        <v>0</v>
      </c>
      <c r="E79" s="31">
        <f t="shared" ref="E79" si="71">SUM(E23,E51)</f>
        <v>0</v>
      </c>
      <c r="F79" s="31">
        <f t="shared" ref="F79" si="72">SUM(F23,F51)</f>
        <v>0</v>
      </c>
      <c r="G79" s="31">
        <f t="shared" ref="G79" si="73">SUM(G23,G51)</f>
        <v>0</v>
      </c>
      <c r="H79" s="31">
        <f t="shared" ref="H79" si="74">SUM(H23,H51)</f>
        <v>0</v>
      </c>
      <c r="I79" s="31">
        <f t="shared" ref="I79" si="75">SUM(I23,I51)</f>
        <v>0</v>
      </c>
      <c r="J79" s="31">
        <f t="shared" ref="J79" si="76">SUM(J23,J51)</f>
        <v>0</v>
      </c>
      <c r="K79" s="31">
        <f t="shared" ref="K79" si="77">SUM(K23,K51)</f>
        <v>0</v>
      </c>
      <c r="M79" s="56">
        <f t="shared" si="34"/>
        <v>0</v>
      </c>
      <c r="N79" s="56">
        <f t="shared" si="35"/>
        <v>0</v>
      </c>
      <c r="O79" s="56">
        <f t="shared" si="36"/>
        <v>0</v>
      </c>
      <c r="P79" s="56">
        <f t="shared" si="37"/>
        <v>0</v>
      </c>
      <c r="Q79" s="56">
        <f t="shared" si="38"/>
        <v>0</v>
      </c>
      <c r="R79" s="56">
        <f t="shared" si="39"/>
        <v>0</v>
      </c>
      <c r="S79" s="56">
        <f t="shared" si="40"/>
        <v>0</v>
      </c>
      <c r="T79" s="56">
        <f t="shared" si="41"/>
        <v>0</v>
      </c>
    </row>
    <row r="80" spans="1:20" x14ac:dyDescent="0.3">
      <c r="B80" s="378" t="s">
        <v>115</v>
      </c>
      <c r="C80" s="31">
        <f t="shared" si="63"/>
        <v>0</v>
      </c>
      <c r="D80" s="31">
        <f t="shared" si="63"/>
        <v>0</v>
      </c>
      <c r="E80" s="31">
        <f t="shared" ref="E80" si="78">SUM(E24,E52)</f>
        <v>0</v>
      </c>
      <c r="F80" s="31">
        <f t="shared" ref="F80" si="79">SUM(F24,F52)</f>
        <v>0</v>
      </c>
      <c r="G80" s="31">
        <f t="shared" ref="G80" si="80">SUM(G24,G52)</f>
        <v>0</v>
      </c>
      <c r="H80" s="31">
        <f t="shared" ref="H80" si="81">SUM(H24,H52)</f>
        <v>0</v>
      </c>
      <c r="I80" s="31">
        <f t="shared" ref="I80" si="82">SUM(I24,I52)</f>
        <v>0</v>
      </c>
      <c r="J80" s="31">
        <f t="shared" ref="J80" si="83">SUM(J24,J52)</f>
        <v>0</v>
      </c>
      <c r="K80" s="31">
        <f t="shared" ref="K80" si="84">SUM(K24,K52)</f>
        <v>0</v>
      </c>
      <c r="M80" s="56">
        <f t="shared" si="34"/>
        <v>0</v>
      </c>
      <c r="N80" s="56">
        <f t="shared" si="35"/>
        <v>0</v>
      </c>
      <c r="O80" s="56">
        <f t="shared" si="36"/>
        <v>0</v>
      </c>
      <c r="P80" s="56">
        <f t="shared" si="37"/>
        <v>0</v>
      </c>
      <c r="Q80" s="56">
        <f t="shared" si="38"/>
        <v>0</v>
      </c>
      <c r="R80" s="56">
        <f t="shared" si="39"/>
        <v>0</v>
      </c>
      <c r="S80" s="56">
        <f t="shared" si="40"/>
        <v>0</v>
      </c>
      <c r="T80" s="56">
        <f t="shared" si="41"/>
        <v>0</v>
      </c>
    </row>
    <row r="81" spans="2:20" x14ac:dyDescent="0.3">
      <c r="B81" s="378" t="s">
        <v>116</v>
      </c>
      <c r="C81" s="31">
        <f t="shared" si="63"/>
        <v>0</v>
      </c>
      <c r="D81" s="31">
        <f t="shared" si="63"/>
        <v>0</v>
      </c>
      <c r="E81" s="31">
        <f t="shared" ref="E81" si="85">SUM(E25,E53)</f>
        <v>0</v>
      </c>
      <c r="F81" s="31">
        <f t="shared" ref="F81" si="86">SUM(F25,F53)</f>
        <v>0</v>
      </c>
      <c r="G81" s="31">
        <f t="shared" ref="G81" si="87">SUM(G25,G53)</f>
        <v>0</v>
      </c>
      <c r="H81" s="31">
        <f t="shared" ref="H81" si="88">SUM(H25,H53)</f>
        <v>0</v>
      </c>
      <c r="I81" s="31">
        <f t="shared" ref="I81" si="89">SUM(I25,I53)</f>
        <v>0</v>
      </c>
      <c r="J81" s="31">
        <f t="shared" ref="J81" si="90">SUM(J25,J53)</f>
        <v>0</v>
      </c>
      <c r="K81" s="31">
        <f t="shared" ref="K81" si="91">SUM(K25,K53)</f>
        <v>0</v>
      </c>
      <c r="M81" s="56">
        <f t="shared" si="34"/>
        <v>0</v>
      </c>
      <c r="N81" s="56">
        <f t="shared" si="35"/>
        <v>0</v>
      </c>
      <c r="O81" s="56">
        <f t="shared" si="36"/>
        <v>0</v>
      </c>
      <c r="P81" s="56">
        <f t="shared" si="37"/>
        <v>0</v>
      </c>
      <c r="Q81" s="56">
        <f t="shared" si="38"/>
        <v>0</v>
      </c>
      <c r="R81" s="56">
        <f t="shared" si="39"/>
        <v>0</v>
      </c>
      <c r="S81" s="56">
        <f t="shared" si="40"/>
        <v>0</v>
      </c>
      <c r="T81" s="56">
        <f t="shared" si="41"/>
        <v>0</v>
      </c>
    </row>
    <row r="82" spans="2:20" x14ac:dyDescent="0.3">
      <c r="B82" s="110" t="s">
        <v>609</v>
      </c>
      <c r="C82" s="108">
        <f t="shared" ref="C82:K82" si="92">SUM(C83:C85)</f>
        <v>0</v>
      </c>
      <c r="D82" s="108">
        <f t="shared" si="92"/>
        <v>0</v>
      </c>
      <c r="E82" s="108">
        <f t="shared" si="92"/>
        <v>0</v>
      </c>
      <c r="F82" s="108">
        <f t="shared" si="92"/>
        <v>0</v>
      </c>
      <c r="G82" s="108">
        <f t="shared" si="92"/>
        <v>0</v>
      </c>
      <c r="H82" s="108">
        <f t="shared" si="92"/>
        <v>0</v>
      </c>
      <c r="I82" s="108">
        <f t="shared" si="92"/>
        <v>0</v>
      </c>
      <c r="J82" s="108">
        <f t="shared" si="92"/>
        <v>0</v>
      </c>
      <c r="K82" s="108">
        <f t="shared" si="92"/>
        <v>0</v>
      </c>
      <c r="M82" s="56">
        <f t="shared" si="34"/>
        <v>0</v>
      </c>
      <c r="N82" s="56">
        <f t="shared" si="35"/>
        <v>0</v>
      </c>
      <c r="O82" s="56">
        <f t="shared" si="36"/>
        <v>0</v>
      </c>
      <c r="P82" s="56">
        <f t="shared" si="37"/>
        <v>0</v>
      </c>
      <c r="Q82" s="56">
        <f t="shared" si="38"/>
        <v>0</v>
      </c>
      <c r="R82" s="56">
        <f t="shared" si="39"/>
        <v>0</v>
      </c>
      <c r="S82" s="56">
        <f t="shared" si="40"/>
        <v>0</v>
      </c>
      <c r="T82" s="56">
        <f t="shared" si="41"/>
        <v>0</v>
      </c>
    </row>
    <row r="83" spans="2:20" x14ac:dyDescent="0.3">
      <c r="B83" s="378" t="s">
        <v>613</v>
      </c>
      <c r="C83" s="31">
        <f t="shared" ref="C83:D83" si="93">SUM(C27,C55)</f>
        <v>0</v>
      </c>
      <c r="D83" s="31">
        <f t="shared" si="93"/>
        <v>0</v>
      </c>
      <c r="E83" s="31">
        <f t="shared" ref="E83" si="94">SUM(E27,E55)</f>
        <v>0</v>
      </c>
      <c r="F83" s="31">
        <f t="shared" ref="F83" si="95">SUM(F27,F55)</f>
        <v>0</v>
      </c>
      <c r="G83" s="31">
        <f t="shared" ref="G83" si="96">SUM(G27,G55)</f>
        <v>0</v>
      </c>
      <c r="H83" s="31">
        <f t="shared" ref="H83" si="97">SUM(H27,H55)</f>
        <v>0</v>
      </c>
      <c r="I83" s="31">
        <f t="shared" ref="I83" si="98">SUM(I27,I55)</f>
        <v>0</v>
      </c>
      <c r="J83" s="31">
        <f t="shared" ref="J83" si="99">SUM(J27,J55)</f>
        <v>0</v>
      </c>
      <c r="K83" s="31">
        <f t="shared" ref="K83" si="100">SUM(K27,K55)</f>
        <v>0</v>
      </c>
      <c r="M83" s="56">
        <f t="shared" si="34"/>
        <v>0</v>
      </c>
      <c r="N83" s="56">
        <f t="shared" si="35"/>
        <v>0</v>
      </c>
      <c r="O83" s="56">
        <f t="shared" si="36"/>
        <v>0</v>
      </c>
      <c r="P83" s="56">
        <f t="shared" si="37"/>
        <v>0</v>
      </c>
      <c r="Q83" s="56">
        <f t="shared" si="38"/>
        <v>0</v>
      </c>
      <c r="R83" s="56">
        <f t="shared" si="39"/>
        <v>0</v>
      </c>
      <c r="S83" s="56">
        <f t="shared" si="40"/>
        <v>0</v>
      </c>
      <c r="T83" s="56">
        <f t="shared" si="41"/>
        <v>0</v>
      </c>
    </row>
    <row r="84" spans="2:20" x14ac:dyDescent="0.3">
      <c r="B84" s="378" t="s">
        <v>302</v>
      </c>
      <c r="C84" s="31">
        <f t="shared" ref="C84:D84" si="101">SUM(C28,C56)</f>
        <v>0</v>
      </c>
      <c r="D84" s="31">
        <f t="shared" si="101"/>
        <v>0</v>
      </c>
      <c r="E84" s="31">
        <f t="shared" ref="E84" si="102">SUM(E28,E56)</f>
        <v>0</v>
      </c>
      <c r="F84" s="31">
        <f t="shared" ref="F84" si="103">SUM(F28,F56)</f>
        <v>0</v>
      </c>
      <c r="G84" s="31">
        <f t="shared" ref="G84" si="104">SUM(G28,G56)</f>
        <v>0</v>
      </c>
      <c r="H84" s="31">
        <f t="shared" ref="H84" si="105">SUM(H28,H56)</f>
        <v>0</v>
      </c>
      <c r="I84" s="31">
        <f t="shared" ref="I84" si="106">SUM(I28,I56)</f>
        <v>0</v>
      </c>
      <c r="J84" s="31">
        <f t="shared" ref="J84" si="107">SUM(J28,J56)</f>
        <v>0</v>
      </c>
      <c r="K84" s="31">
        <f t="shared" ref="K84" si="108">SUM(K28,K56)</f>
        <v>0</v>
      </c>
      <c r="M84" s="56">
        <f t="shared" si="34"/>
        <v>0</v>
      </c>
      <c r="N84" s="56">
        <f t="shared" si="35"/>
        <v>0</v>
      </c>
      <c r="O84" s="56">
        <f t="shared" si="36"/>
        <v>0</v>
      </c>
      <c r="P84" s="56">
        <f t="shared" si="37"/>
        <v>0</v>
      </c>
      <c r="Q84" s="56">
        <f t="shared" si="38"/>
        <v>0</v>
      </c>
      <c r="R84" s="56">
        <f t="shared" si="39"/>
        <v>0</v>
      </c>
      <c r="S84" s="56">
        <f t="shared" si="40"/>
        <v>0</v>
      </c>
      <c r="T84" s="56">
        <f t="shared" si="41"/>
        <v>0</v>
      </c>
    </row>
    <row r="85" spans="2:20" x14ac:dyDescent="0.3">
      <c r="B85" s="378" t="s">
        <v>614</v>
      </c>
      <c r="C85" s="31">
        <f t="shared" ref="C85:D85" si="109">SUM(C29,C57)</f>
        <v>0</v>
      </c>
      <c r="D85" s="31">
        <f t="shared" si="109"/>
        <v>0</v>
      </c>
      <c r="E85" s="31">
        <f t="shared" ref="E85" si="110">SUM(E29,E57)</f>
        <v>0</v>
      </c>
      <c r="F85" s="31">
        <f t="shared" ref="F85" si="111">SUM(F29,F57)</f>
        <v>0</v>
      </c>
      <c r="G85" s="31">
        <f t="shared" ref="G85" si="112">SUM(G29,G57)</f>
        <v>0</v>
      </c>
      <c r="H85" s="31">
        <f t="shared" ref="H85" si="113">SUM(H29,H57)</f>
        <v>0</v>
      </c>
      <c r="I85" s="31">
        <f t="shared" ref="I85" si="114">SUM(I29,I57)</f>
        <v>0</v>
      </c>
      <c r="J85" s="31">
        <f t="shared" ref="J85" si="115">SUM(J29,J57)</f>
        <v>0</v>
      </c>
      <c r="K85" s="31">
        <f t="shared" ref="K85" si="116">SUM(K29,K57)</f>
        <v>0</v>
      </c>
      <c r="M85" s="56">
        <f t="shared" si="34"/>
        <v>0</v>
      </c>
      <c r="N85" s="56">
        <f t="shared" si="35"/>
        <v>0</v>
      </c>
      <c r="O85" s="56">
        <f t="shared" si="36"/>
        <v>0</v>
      </c>
      <c r="P85" s="56">
        <f t="shared" si="37"/>
        <v>0</v>
      </c>
      <c r="Q85" s="56">
        <f t="shared" si="38"/>
        <v>0</v>
      </c>
      <c r="R85" s="56">
        <f t="shared" si="39"/>
        <v>0</v>
      </c>
      <c r="S85" s="56">
        <f t="shared" si="40"/>
        <v>0</v>
      </c>
      <c r="T85" s="56">
        <f t="shared" si="41"/>
        <v>0</v>
      </c>
    </row>
    <row r="86" spans="2:20" x14ac:dyDescent="0.3">
      <c r="B86" s="107" t="s">
        <v>301</v>
      </c>
      <c r="C86" s="108">
        <f t="shared" ref="C86:K86" si="117">SUM(C87:C90)</f>
        <v>0</v>
      </c>
      <c r="D86" s="108">
        <f t="shared" si="117"/>
        <v>0</v>
      </c>
      <c r="E86" s="108">
        <f t="shared" si="117"/>
        <v>0</v>
      </c>
      <c r="F86" s="108">
        <f t="shared" si="117"/>
        <v>0</v>
      </c>
      <c r="G86" s="108">
        <f t="shared" si="117"/>
        <v>0</v>
      </c>
      <c r="H86" s="108">
        <f t="shared" si="117"/>
        <v>0</v>
      </c>
      <c r="I86" s="108">
        <f t="shared" si="117"/>
        <v>0</v>
      </c>
      <c r="J86" s="108">
        <f t="shared" si="117"/>
        <v>0</v>
      </c>
      <c r="K86" s="108">
        <f t="shared" si="117"/>
        <v>0</v>
      </c>
      <c r="M86" s="56">
        <f t="shared" si="34"/>
        <v>0</v>
      </c>
      <c r="N86" s="56">
        <f t="shared" si="35"/>
        <v>0</v>
      </c>
      <c r="O86" s="56">
        <f t="shared" si="36"/>
        <v>0</v>
      </c>
      <c r="P86" s="56">
        <f t="shared" si="37"/>
        <v>0</v>
      </c>
      <c r="Q86" s="56">
        <f t="shared" si="38"/>
        <v>0</v>
      </c>
      <c r="R86" s="56">
        <f t="shared" si="39"/>
        <v>0</v>
      </c>
      <c r="S86" s="56">
        <f t="shared" si="40"/>
        <v>0</v>
      </c>
      <c r="T86" s="56">
        <f t="shared" si="41"/>
        <v>0</v>
      </c>
    </row>
    <row r="87" spans="2:20" x14ac:dyDescent="0.3">
      <c r="B87" s="109" t="s">
        <v>303</v>
      </c>
      <c r="C87" s="31">
        <f t="shared" ref="C87:D87" si="118">SUM(C31,C59)</f>
        <v>0</v>
      </c>
      <c r="D87" s="31">
        <f t="shared" si="118"/>
        <v>0</v>
      </c>
      <c r="E87" s="31">
        <f t="shared" ref="E87" si="119">SUM(E31,E59)</f>
        <v>0</v>
      </c>
      <c r="F87" s="31">
        <f t="shared" ref="F87" si="120">SUM(F31,F59)</f>
        <v>0</v>
      </c>
      <c r="G87" s="31">
        <f t="shared" ref="G87" si="121">SUM(G31,G59)</f>
        <v>0</v>
      </c>
      <c r="H87" s="31">
        <f t="shared" ref="H87" si="122">SUM(H31,H59)</f>
        <v>0</v>
      </c>
      <c r="I87" s="31">
        <f t="shared" ref="I87" si="123">SUM(I31,I59)</f>
        <v>0</v>
      </c>
      <c r="J87" s="31">
        <f t="shared" ref="J87" si="124">SUM(J31,J59)</f>
        <v>0</v>
      </c>
      <c r="K87" s="31">
        <f t="shared" ref="K87" si="125">SUM(K31,K59)</f>
        <v>0</v>
      </c>
      <c r="M87" s="56">
        <f t="shared" si="34"/>
        <v>0</v>
      </c>
      <c r="N87" s="56">
        <f t="shared" si="35"/>
        <v>0</v>
      </c>
      <c r="O87" s="56">
        <f t="shared" si="36"/>
        <v>0</v>
      </c>
      <c r="P87" s="56">
        <f t="shared" si="37"/>
        <v>0</v>
      </c>
      <c r="Q87" s="56">
        <f t="shared" si="38"/>
        <v>0</v>
      </c>
      <c r="R87" s="56">
        <f t="shared" si="39"/>
        <v>0</v>
      </c>
      <c r="S87" s="56">
        <f t="shared" si="40"/>
        <v>0</v>
      </c>
      <c r="T87" s="56">
        <f t="shared" si="41"/>
        <v>0</v>
      </c>
    </row>
    <row r="88" spans="2:20" x14ac:dyDescent="0.3">
      <c r="B88" s="109" t="s">
        <v>300</v>
      </c>
      <c r="C88" s="31">
        <f t="shared" ref="C88:D88" si="126">SUM(C32,C60)</f>
        <v>0</v>
      </c>
      <c r="D88" s="31">
        <f t="shared" si="126"/>
        <v>0</v>
      </c>
      <c r="E88" s="31">
        <f t="shared" ref="E88" si="127">SUM(E32,E60)</f>
        <v>0</v>
      </c>
      <c r="F88" s="31">
        <f t="shared" ref="F88" si="128">SUM(F32,F60)</f>
        <v>0</v>
      </c>
      <c r="G88" s="31">
        <f t="shared" ref="G88" si="129">SUM(G32,G60)</f>
        <v>0</v>
      </c>
      <c r="H88" s="31">
        <f t="shared" ref="H88" si="130">SUM(H32,H60)</f>
        <v>0</v>
      </c>
      <c r="I88" s="31">
        <f t="shared" ref="I88" si="131">SUM(I32,I60)</f>
        <v>0</v>
      </c>
      <c r="J88" s="31">
        <f t="shared" ref="J88" si="132">SUM(J32,J60)</f>
        <v>0</v>
      </c>
      <c r="K88" s="31">
        <f t="shared" ref="K88" si="133">SUM(K32,K60)</f>
        <v>0</v>
      </c>
      <c r="M88" s="56">
        <f t="shared" si="34"/>
        <v>0</v>
      </c>
      <c r="N88" s="56">
        <f t="shared" si="35"/>
        <v>0</v>
      </c>
      <c r="O88" s="56">
        <f t="shared" si="36"/>
        <v>0</v>
      </c>
      <c r="P88" s="56">
        <f t="shared" si="37"/>
        <v>0</v>
      </c>
      <c r="Q88" s="56">
        <f t="shared" si="38"/>
        <v>0</v>
      </c>
      <c r="R88" s="56">
        <f t="shared" si="39"/>
        <v>0</v>
      </c>
      <c r="S88" s="56">
        <f t="shared" si="40"/>
        <v>0</v>
      </c>
      <c r="T88" s="56">
        <f t="shared" si="41"/>
        <v>0</v>
      </c>
    </row>
    <row r="89" spans="2:20" x14ac:dyDescent="0.3">
      <c r="B89" s="109" t="s">
        <v>302</v>
      </c>
      <c r="C89" s="31">
        <f t="shared" ref="C89:D89" si="134">SUM(C33,C61)</f>
        <v>0</v>
      </c>
      <c r="D89" s="31">
        <f t="shared" si="134"/>
        <v>0</v>
      </c>
      <c r="E89" s="31">
        <f t="shared" ref="E89" si="135">SUM(E33,E61)</f>
        <v>0</v>
      </c>
      <c r="F89" s="31">
        <f t="shared" ref="F89" si="136">SUM(F33,F61)</f>
        <v>0</v>
      </c>
      <c r="G89" s="31">
        <f t="shared" ref="G89" si="137">SUM(G33,G61)</f>
        <v>0</v>
      </c>
      <c r="H89" s="31">
        <f t="shared" ref="H89" si="138">SUM(H33,H61)</f>
        <v>0</v>
      </c>
      <c r="I89" s="31">
        <f t="shared" ref="I89" si="139">SUM(I33,I61)</f>
        <v>0</v>
      </c>
      <c r="J89" s="31">
        <f t="shared" ref="J89" si="140">SUM(J33,J61)</f>
        <v>0</v>
      </c>
      <c r="K89" s="31">
        <f t="shared" ref="K89" si="141">SUM(K33,K61)</f>
        <v>0</v>
      </c>
      <c r="M89" s="56">
        <f t="shared" si="34"/>
        <v>0</v>
      </c>
      <c r="N89" s="56">
        <f t="shared" si="35"/>
        <v>0</v>
      </c>
      <c r="O89" s="56">
        <f t="shared" si="36"/>
        <v>0</v>
      </c>
      <c r="P89" s="56">
        <f t="shared" si="37"/>
        <v>0</v>
      </c>
      <c r="Q89" s="56">
        <f t="shared" si="38"/>
        <v>0</v>
      </c>
      <c r="R89" s="56">
        <f t="shared" si="39"/>
        <v>0</v>
      </c>
      <c r="S89" s="56">
        <f t="shared" si="40"/>
        <v>0</v>
      </c>
      <c r="T89" s="56">
        <f t="shared" si="41"/>
        <v>0</v>
      </c>
    </row>
    <row r="90" spans="2:20" x14ac:dyDescent="0.3">
      <c r="B90" s="109" t="s">
        <v>614</v>
      </c>
      <c r="C90" s="31">
        <f t="shared" ref="C90:D90" si="142">SUM(C34,C62)</f>
        <v>0</v>
      </c>
      <c r="D90" s="31">
        <f t="shared" si="142"/>
        <v>0</v>
      </c>
      <c r="E90" s="31">
        <f t="shared" ref="E90" si="143">SUM(E34,E62)</f>
        <v>0</v>
      </c>
      <c r="F90" s="31">
        <f t="shared" ref="F90" si="144">SUM(F34,F62)</f>
        <v>0</v>
      </c>
      <c r="G90" s="31">
        <f t="shared" ref="G90" si="145">SUM(G34,G62)</f>
        <v>0</v>
      </c>
      <c r="H90" s="31">
        <f t="shared" ref="H90" si="146">SUM(H34,H62)</f>
        <v>0</v>
      </c>
      <c r="I90" s="31">
        <f t="shared" ref="I90" si="147">SUM(I34,I62)</f>
        <v>0</v>
      </c>
      <c r="J90" s="31">
        <f t="shared" ref="J90" si="148">SUM(J34,J62)</f>
        <v>0</v>
      </c>
      <c r="K90" s="31">
        <f t="shared" ref="K90" si="149">SUM(K34,K62)</f>
        <v>0</v>
      </c>
      <c r="M90" s="56">
        <f t="shared" si="34"/>
        <v>0</v>
      </c>
      <c r="N90" s="56">
        <f t="shared" si="35"/>
        <v>0</v>
      </c>
      <c r="O90" s="56">
        <f t="shared" si="36"/>
        <v>0</v>
      </c>
      <c r="P90" s="56">
        <f t="shared" si="37"/>
        <v>0</v>
      </c>
      <c r="Q90" s="56">
        <f t="shared" si="38"/>
        <v>0</v>
      </c>
      <c r="R90" s="56">
        <f t="shared" si="39"/>
        <v>0</v>
      </c>
      <c r="S90" s="56">
        <f t="shared" si="40"/>
        <v>0</v>
      </c>
      <c r="T90" s="56">
        <f t="shared" si="41"/>
        <v>0</v>
      </c>
    </row>
    <row r="91" spans="2:20" x14ac:dyDescent="0.3">
      <c r="B91" s="110" t="s">
        <v>617</v>
      </c>
      <c r="C91" s="108">
        <f t="shared" ref="C91:K91" si="150">SUM(C92:C94)</f>
        <v>0</v>
      </c>
      <c r="D91" s="108">
        <f t="shared" si="150"/>
        <v>0</v>
      </c>
      <c r="E91" s="108">
        <f t="shared" si="150"/>
        <v>0</v>
      </c>
      <c r="F91" s="108">
        <f t="shared" si="150"/>
        <v>0</v>
      </c>
      <c r="G91" s="108">
        <f t="shared" si="150"/>
        <v>0</v>
      </c>
      <c r="H91" s="108">
        <f t="shared" si="150"/>
        <v>0</v>
      </c>
      <c r="I91" s="108">
        <f t="shared" si="150"/>
        <v>0</v>
      </c>
      <c r="J91" s="108">
        <f t="shared" si="150"/>
        <v>0</v>
      </c>
      <c r="K91" s="108">
        <f t="shared" si="150"/>
        <v>0</v>
      </c>
      <c r="M91" s="56">
        <f t="shared" si="34"/>
        <v>0</v>
      </c>
      <c r="N91" s="56">
        <f t="shared" si="35"/>
        <v>0</v>
      </c>
      <c r="O91" s="56">
        <f t="shared" si="36"/>
        <v>0</v>
      </c>
      <c r="P91" s="56">
        <f t="shared" si="37"/>
        <v>0</v>
      </c>
      <c r="Q91" s="56">
        <f t="shared" si="38"/>
        <v>0</v>
      </c>
      <c r="R91" s="56">
        <f t="shared" si="39"/>
        <v>0</v>
      </c>
      <c r="S91" s="56">
        <f t="shared" si="40"/>
        <v>0</v>
      </c>
      <c r="T91" s="56">
        <f t="shared" si="41"/>
        <v>0</v>
      </c>
    </row>
    <row r="92" spans="2:20" ht="12" customHeight="1" x14ac:dyDescent="0.3">
      <c r="B92" s="109" t="s">
        <v>125</v>
      </c>
      <c r="C92" s="31">
        <f t="shared" ref="C92:D92" si="151">SUM(C36,C64)</f>
        <v>0</v>
      </c>
      <c r="D92" s="31">
        <f t="shared" si="151"/>
        <v>0</v>
      </c>
      <c r="E92" s="31">
        <f t="shared" ref="E92" si="152">SUM(E36,E64)</f>
        <v>0</v>
      </c>
      <c r="F92" s="31">
        <f t="shared" ref="F92" si="153">SUM(F36,F64)</f>
        <v>0</v>
      </c>
      <c r="G92" s="31">
        <f t="shared" ref="G92" si="154">SUM(G36,G64)</f>
        <v>0</v>
      </c>
      <c r="H92" s="31">
        <f t="shared" ref="H92" si="155">SUM(H36,H64)</f>
        <v>0</v>
      </c>
      <c r="I92" s="31">
        <f t="shared" ref="I92" si="156">SUM(I36,I64)</f>
        <v>0</v>
      </c>
      <c r="J92" s="31">
        <f t="shared" ref="J92" si="157">SUM(J36,J64)</f>
        <v>0</v>
      </c>
      <c r="K92" s="31">
        <f t="shared" ref="K92" si="158">SUM(K36,K64)</f>
        <v>0</v>
      </c>
      <c r="M92" s="56">
        <f t="shared" si="34"/>
        <v>0</v>
      </c>
      <c r="N92" s="56">
        <f t="shared" si="35"/>
        <v>0</v>
      </c>
      <c r="O92" s="56">
        <f t="shared" si="36"/>
        <v>0</v>
      </c>
      <c r="P92" s="56">
        <f t="shared" si="37"/>
        <v>0</v>
      </c>
      <c r="Q92" s="56">
        <f t="shared" si="38"/>
        <v>0</v>
      </c>
      <c r="R92" s="56">
        <f t="shared" si="39"/>
        <v>0</v>
      </c>
      <c r="S92" s="56">
        <f t="shared" si="40"/>
        <v>0</v>
      </c>
      <c r="T92" s="56">
        <f t="shared" si="41"/>
        <v>0</v>
      </c>
    </row>
    <row r="93" spans="2:20" x14ac:dyDescent="0.3">
      <c r="B93" s="109" t="s">
        <v>126</v>
      </c>
      <c r="C93" s="31">
        <f t="shared" ref="C93:D93" si="159">SUM(C37,C65)</f>
        <v>0</v>
      </c>
      <c r="D93" s="31">
        <f t="shared" si="159"/>
        <v>0</v>
      </c>
      <c r="E93" s="31">
        <f t="shared" ref="E93" si="160">SUM(E37,E65)</f>
        <v>0</v>
      </c>
      <c r="F93" s="31">
        <f t="shared" ref="F93" si="161">SUM(F37,F65)</f>
        <v>0</v>
      </c>
      <c r="G93" s="31">
        <f t="shared" ref="G93" si="162">SUM(G37,G65)</f>
        <v>0</v>
      </c>
      <c r="H93" s="31">
        <f t="shared" ref="H93" si="163">SUM(H37,H65)</f>
        <v>0</v>
      </c>
      <c r="I93" s="31">
        <f t="shared" ref="I93" si="164">SUM(I37,I65)</f>
        <v>0</v>
      </c>
      <c r="J93" s="31">
        <f t="shared" ref="J93" si="165">SUM(J37,J65)</f>
        <v>0</v>
      </c>
      <c r="K93" s="31">
        <f t="shared" ref="K93" si="166">SUM(K37,K65)</f>
        <v>0</v>
      </c>
      <c r="M93" s="56">
        <f t="shared" si="34"/>
        <v>0</v>
      </c>
      <c r="N93" s="56">
        <f t="shared" si="35"/>
        <v>0</v>
      </c>
      <c r="O93" s="56">
        <f t="shared" si="36"/>
        <v>0</v>
      </c>
      <c r="P93" s="56">
        <f t="shared" si="37"/>
        <v>0</v>
      </c>
      <c r="Q93" s="56">
        <f t="shared" si="38"/>
        <v>0</v>
      </c>
      <c r="R93" s="56">
        <f t="shared" si="39"/>
        <v>0</v>
      </c>
      <c r="S93" s="56">
        <f t="shared" si="40"/>
        <v>0</v>
      </c>
      <c r="T93" s="56">
        <f t="shared" si="41"/>
        <v>0</v>
      </c>
    </row>
    <row r="94" spans="2:20" x14ac:dyDescent="0.3">
      <c r="B94" s="109" t="s">
        <v>615</v>
      </c>
      <c r="C94" s="31">
        <f t="shared" ref="C94:D94" si="167">SUM(C38,C66)</f>
        <v>0</v>
      </c>
      <c r="D94" s="31">
        <f t="shared" si="167"/>
        <v>0</v>
      </c>
      <c r="E94" s="31">
        <f t="shared" ref="E94" si="168">SUM(E38,E66)</f>
        <v>0</v>
      </c>
      <c r="F94" s="31">
        <f t="shared" ref="F94" si="169">SUM(F38,F66)</f>
        <v>0</v>
      </c>
      <c r="G94" s="31">
        <f t="shared" ref="G94" si="170">SUM(G38,G66)</f>
        <v>0</v>
      </c>
      <c r="H94" s="31">
        <f t="shared" ref="H94" si="171">SUM(H38,H66)</f>
        <v>0</v>
      </c>
      <c r="I94" s="31">
        <f t="shared" ref="I94" si="172">SUM(I38,I66)</f>
        <v>0</v>
      </c>
      <c r="J94" s="31">
        <f t="shared" ref="J94" si="173">SUM(J38,J66)</f>
        <v>0</v>
      </c>
      <c r="K94" s="31">
        <f t="shared" ref="K94" si="174">SUM(K38,K66)</f>
        <v>0</v>
      </c>
      <c r="M94" s="56">
        <f t="shared" si="34"/>
        <v>0</v>
      </c>
      <c r="N94" s="56">
        <f t="shared" si="35"/>
        <v>0</v>
      </c>
      <c r="O94" s="56">
        <f t="shared" si="36"/>
        <v>0</v>
      </c>
      <c r="P94" s="56">
        <f t="shared" si="37"/>
        <v>0</v>
      </c>
      <c r="Q94" s="56">
        <f t="shared" si="38"/>
        <v>0</v>
      </c>
      <c r="R94" s="56">
        <f t="shared" si="39"/>
        <v>0</v>
      </c>
      <c r="S94" s="56">
        <f t="shared" si="40"/>
        <v>0</v>
      </c>
      <c r="T94" s="56">
        <f t="shared" si="41"/>
        <v>0</v>
      </c>
    </row>
  </sheetData>
  <mergeCells count="4">
    <mergeCell ref="M71:T71"/>
    <mergeCell ref="M6:P6"/>
    <mergeCell ref="M15:T15"/>
    <mergeCell ref="M43:T43"/>
  </mergeCells>
  <conditionalFormatting sqref="C9:G10">
    <cfRule type="containsText" dxfId="1124" priority="2" operator="containsText" text="ntitulé">
      <formula>NOT(ISERROR(SEARCH("ntitulé",C9)))</formula>
    </cfRule>
    <cfRule type="containsBlanks" dxfId="1123" priority="3">
      <formula>LEN(TRIM(C9))=0</formula>
    </cfRule>
  </conditionalFormatting>
  <conditionalFormatting sqref="C9:G10">
    <cfRule type="containsText" dxfId="1122" priority="1" operator="containsText" text="libre">
      <formula>NOT(ISERROR(SEARCH("libre",C9)))</formula>
    </cfRule>
  </conditionalFormatting>
  <hyperlinks>
    <hyperlink ref="A1" location="TAB00!A1" display="Retour page de garde"/>
  </hyperlinks>
  <pageMargins left="0.7" right="0.7" top="0.75" bottom="0.75" header="0.3" footer="0.3"/>
  <pageSetup paperSize="8" scale="90" orientation="landscape" verticalDpi="300" r:id="rId1"/>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opLeftCell="A61" zoomScaleNormal="100" workbookViewId="0">
      <selection activeCell="E5" sqref="E5"/>
    </sheetView>
  </sheetViews>
  <sheetFormatPr baseColWidth="10" defaultColWidth="9.1640625" defaultRowHeight="13.5" x14ac:dyDescent="0.3"/>
  <cols>
    <col min="1" max="1" width="26.83203125" style="516" customWidth="1"/>
    <col min="2" max="2" width="56.6640625" style="517" customWidth="1"/>
    <col min="3" max="3" width="123.6640625" style="480" customWidth="1"/>
    <col min="4" max="16384" width="9.1640625" style="480"/>
  </cols>
  <sheetData>
    <row r="1" spans="1:4" s="349" customFormat="1" ht="15" x14ac:dyDescent="0.3">
      <c r="A1" s="508" t="s">
        <v>131</v>
      </c>
      <c r="B1" s="509"/>
    </row>
    <row r="2" spans="1:4" s="349" customFormat="1" x14ac:dyDescent="0.3">
      <c r="A2" s="510"/>
      <c r="B2" s="511"/>
    </row>
    <row r="3" spans="1:4" s="349" customFormat="1" ht="22.15" customHeight="1" x14ac:dyDescent="0.35">
      <c r="A3" s="250" t="str">
        <f>TAB00!B47&amp;" : "&amp;TAB00!C47</f>
        <v>TAB B : Instructions pour compléter le modèle de rapport</v>
      </c>
      <c r="B3" s="562"/>
      <c r="C3" s="562"/>
    </row>
    <row r="4" spans="1:4" s="349" customFormat="1" ht="21.75" thickBot="1" x14ac:dyDescent="0.4">
      <c r="A4" s="512"/>
      <c r="B4" s="513"/>
      <c r="C4" s="513"/>
    </row>
    <row r="5" spans="1:4" s="349" customFormat="1" ht="54.75" customHeight="1" thickBot="1" x14ac:dyDescent="0.35">
      <c r="A5" s="654" t="s">
        <v>835</v>
      </c>
      <c r="B5" s="655"/>
      <c r="C5" s="656"/>
      <c r="D5" s="514"/>
    </row>
    <row r="6" spans="1:4" s="349" customFormat="1" ht="21.75" thickBot="1" x14ac:dyDescent="0.4">
      <c r="A6" s="512"/>
      <c r="B6" s="513"/>
      <c r="C6" s="515"/>
    </row>
    <row r="7" spans="1:4" s="349" customFormat="1" ht="40.5" customHeight="1" thickBot="1" x14ac:dyDescent="0.35">
      <c r="A7" s="657" t="s">
        <v>866</v>
      </c>
      <c r="B7" s="658"/>
      <c r="C7" s="659"/>
    </row>
    <row r="8" spans="1:4" x14ac:dyDescent="0.3">
      <c r="C8" s="518"/>
    </row>
    <row r="9" spans="1:4" x14ac:dyDescent="0.3">
      <c r="A9" s="207" t="s">
        <v>659</v>
      </c>
      <c r="B9" s="481"/>
      <c r="C9" s="481" t="s">
        <v>522</v>
      </c>
    </row>
    <row r="11" spans="1:4" ht="27" x14ac:dyDescent="0.3">
      <c r="A11" s="519" t="str">
        <f>TAB00!B49</f>
        <v>TAB1</v>
      </c>
      <c r="B11" s="520" t="s">
        <v>608</v>
      </c>
      <c r="C11" s="520" t="s">
        <v>867</v>
      </c>
    </row>
    <row r="12" spans="1:4" ht="162" x14ac:dyDescent="0.3">
      <c r="A12" s="519" t="str">
        <f>TAB00!B50</f>
        <v>TAB2</v>
      </c>
      <c r="B12" s="520" t="s">
        <v>706</v>
      </c>
      <c r="C12" s="520" t="s">
        <v>868</v>
      </c>
    </row>
    <row r="13" spans="1:4" ht="67.5" x14ac:dyDescent="0.3">
      <c r="A13" s="519" t="str">
        <f>TAB00!B51</f>
        <v>TAB2.1</v>
      </c>
      <c r="B13" s="520" t="s">
        <v>708</v>
      </c>
      <c r="C13" s="520" t="s">
        <v>775</v>
      </c>
    </row>
    <row r="14" spans="1:4" ht="40.5" x14ac:dyDescent="0.3">
      <c r="A14" s="519" t="str">
        <f>TAB00!B52</f>
        <v>TAB2.2</v>
      </c>
      <c r="B14" s="520" t="s">
        <v>452</v>
      </c>
      <c r="C14" s="520" t="s">
        <v>776</v>
      </c>
    </row>
    <row r="15" spans="1:4" ht="40.5" x14ac:dyDescent="0.3">
      <c r="A15" s="519" t="str">
        <f>TAB00!B53</f>
        <v>TAB2.3</v>
      </c>
      <c r="B15" s="520" t="s">
        <v>703</v>
      </c>
      <c r="C15" s="521" t="s">
        <v>777</v>
      </c>
    </row>
    <row r="16" spans="1:4" ht="54" x14ac:dyDescent="0.3">
      <c r="A16" s="519" t="str">
        <f>TAB00!B54</f>
        <v>TAB3</v>
      </c>
      <c r="B16" s="520" t="s">
        <v>307</v>
      </c>
      <c r="C16" s="520" t="s">
        <v>869</v>
      </c>
    </row>
    <row r="17" spans="1:3" ht="27" x14ac:dyDescent="0.3">
      <c r="A17" s="519" t="str">
        <f>TAB00!B55</f>
        <v>TAB4</v>
      </c>
      <c r="B17" s="520" t="s">
        <v>713</v>
      </c>
      <c r="C17" s="520" t="s">
        <v>778</v>
      </c>
    </row>
    <row r="18" spans="1:3" ht="94.5" x14ac:dyDescent="0.3">
      <c r="A18" s="519" t="str">
        <f>TAB00!B56</f>
        <v>TAB4.1</v>
      </c>
      <c r="B18" s="520" t="s">
        <v>547</v>
      </c>
      <c r="C18" s="520" t="s">
        <v>779</v>
      </c>
    </row>
    <row r="19" spans="1:3" ht="94.5" x14ac:dyDescent="0.3">
      <c r="A19" s="519" t="str">
        <f>TAB00!B57</f>
        <v>TAB4.2</v>
      </c>
      <c r="B19" s="520" t="s">
        <v>548</v>
      </c>
      <c r="C19" s="520" t="s">
        <v>780</v>
      </c>
    </row>
    <row r="20" spans="1:3" ht="94.5" x14ac:dyDescent="0.3">
      <c r="A20" s="519" t="str">
        <f>TAB00!B58</f>
        <v>TAB4.3</v>
      </c>
      <c r="B20" s="520" t="s">
        <v>571</v>
      </c>
      <c r="C20" s="520" t="s">
        <v>781</v>
      </c>
    </row>
    <row r="21" spans="1:3" ht="94.5" x14ac:dyDescent="0.3">
      <c r="A21" s="519" t="str">
        <f>TAB00!B59</f>
        <v>TAB4.4</v>
      </c>
      <c r="B21" s="520" t="s">
        <v>549</v>
      </c>
      <c r="C21" s="520" t="s">
        <v>782</v>
      </c>
    </row>
    <row r="22" spans="1:3" x14ac:dyDescent="0.3">
      <c r="A22" s="519" t="str">
        <f>TAB00!B60</f>
        <v>TAB4.5</v>
      </c>
      <c r="B22" s="520" t="s">
        <v>575</v>
      </c>
      <c r="C22" s="520"/>
    </row>
    <row r="23" spans="1:3" x14ac:dyDescent="0.3">
      <c r="A23" s="519" t="str">
        <f>TAB00!B61</f>
        <v>TAB4.6</v>
      </c>
      <c r="B23" s="520" t="s">
        <v>575</v>
      </c>
      <c r="C23" s="520"/>
    </row>
    <row r="24" spans="1:3" ht="54" x14ac:dyDescent="0.3">
      <c r="A24" s="519" t="str">
        <f>TAB00!B62</f>
        <v>TAB4.7</v>
      </c>
      <c r="B24" s="520" t="s">
        <v>550</v>
      </c>
      <c r="C24" s="523" t="s">
        <v>799</v>
      </c>
    </row>
    <row r="25" spans="1:3" ht="27" x14ac:dyDescent="0.3">
      <c r="A25" s="519" t="str">
        <f>TAB00!B63</f>
        <v>TAB5</v>
      </c>
      <c r="B25" s="520" t="s">
        <v>714</v>
      </c>
      <c r="C25" s="520" t="s">
        <v>783</v>
      </c>
    </row>
    <row r="26" spans="1:3" x14ac:dyDescent="0.3">
      <c r="A26" s="519" t="str">
        <f>TAB00!B64</f>
        <v>TAB5.1</v>
      </c>
      <c r="B26" s="520" t="s">
        <v>575</v>
      </c>
      <c r="C26" s="520"/>
    </row>
    <row r="27" spans="1:3" x14ac:dyDescent="0.3">
      <c r="A27" s="519" t="str">
        <f>TAB00!B65</f>
        <v>TAB5.2</v>
      </c>
      <c r="B27" s="520" t="s">
        <v>575</v>
      </c>
      <c r="C27" s="520"/>
    </row>
    <row r="28" spans="1:3" ht="40.5" x14ac:dyDescent="0.3">
      <c r="A28" s="519" t="str">
        <f>TAB00!B66</f>
        <v>TAB5.3</v>
      </c>
      <c r="B28" s="520" t="s">
        <v>715</v>
      </c>
      <c r="C28" s="520" t="s">
        <v>784</v>
      </c>
    </row>
    <row r="29" spans="1:3" ht="27" x14ac:dyDescent="0.3">
      <c r="A29" s="519" t="str">
        <f>TAB00!B67</f>
        <v>TAB5.4</v>
      </c>
      <c r="B29" s="520" t="s">
        <v>580</v>
      </c>
      <c r="C29" s="520" t="s">
        <v>785</v>
      </c>
    </row>
    <row r="30" spans="1:3" ht="40.5" x14ac:dyDescent="0.3">
      <c r="A30" s="519" t="str">
        <f>TAB00!B68</f>
        <v>TAB5.5</v>
      </c>
      <c r="B30" s="520" t="s">
        <v>716</v>
      </c>
      <c r="C30" s="520" t="s">
        <v>786</v>
      </c>
    </row>
    <row r="31" spans="1:3" ht="54" x14ac:dyDescent="0.3">
      <c r="A31" s="519" t="str">
        <f>TAB00!B69</f>
        <v>TAB5.6</v>
      </c>
      <c r="B31" s="520" t="s">
        <v>717</v>
      </c>
      <c r="C31" s="520" t="s">
        <v>787</v>
      </c>
    </row>
    <row r="32" spans="1:3" ht="67.5" x14ac:dyDescent="0.3">
      <c r="A32" s="519" t="str">
        <f>TAB00!B70</f>
        <v>TAB5.7</v>
      </c>
      <c r="B32" s="520" t="s">
        <v>730</v>
      </c>
      <c r="C32" s="520" t="s">
        <v>788</v>
      </c>
    </row>
    <row r="33" spans="1:3" ht="40.5" x14ac:dyDescent="0.3">
      <c r="A33" s="519" t="str">
        <f>TAB00!B71</f>
        <v>TAB5.8</v>
      </c>
      <c r="B33" s="520" t="s">
        <v>870</v>
      </c>
      <c r="C33" s="522" t="s">
        <v>789</v>
      </c>
    </row>
    <row r="34" spans="1:3" ht="54" x14ac:dyDescent="0.3">
      <c r="A34" s="519" t="str">
        <f>TAB00!B72</f>
        <v>TAB5.9</v>
      </c>
      <c r="B34" s="520" t="s">
        <v>718</v>
      </c>
      <c r="C34" s="523" t="s">
        <v>800</v>
      </c>
    </row>
    <row r="35" spans="1:3" ht="54" x14ac:dyDescent="0.3">
      <c r="A35" s="519" t="str">
        <f>TAB00!B73</f>
        <v>TAB5.10</v>
      </c>
      <c r="B35" s="520" t="s">
        <v>719</v>
      </c>
      <c r="C35" s="520" t="s">
        <v>790</v>
      </c>
    </row>
    <row r="36" spans="1:3" x14ac:dyDescent="0.3">
      <c r="A36" s="519" t="str">
        <f>TAB00!B74</f>
        <v>TAB5.11</v>
      </c>
      <c r="B36" s="520" t="s">
        <v>575</v>
      </c>
      <c r="C36" s="520"/>
    </row>
    <row r="37" spans="1:3" ht="81" x14ac:dyDescent="0.3">
      <c r="A37" s="519" t="str">
        <f>TAB00!B75</f>
        <v>TAB5.12</v>
      </c>
      <c r="B37" s="520" t="s">
        <v>627</v>
      </c>
      <c r="C37" s="520" t="s">
        <v>831</v>
      </c>
    </row>
    <row r="38" spans="1:3" x14ac:dyDescent="0.3">
      <c r="A38" s="519" t="str">
        <f>TAB00!B76</f>
        <v>TAB5.13</v>
      </c>
      <c r="B38" s="520" t="s">
        <v>575</v>
      </c>
      <c r="C38" s="520"/>
    </row>
    <row r="39" spans="1:3" x14ac:dyDescent="0.3">
      <c r="A39" s="519" t="str">
        <f>TAB00!B77</f>
        <v>TAB5.14</v>
      </c>
      <c r="B39" s="520" t="s">
        <v>575</v>
      </c>
      <c r="C39" s="522"/>
    </row>
    <row r="40" spans="1:3" ht="67.5" x14ac:dyDescent="0.3">
      <c r="A40" s="519" t="str">
        <f>TAB00!B78</f>
        <v>TAB5.15</v>
      </c>
      <c r="B40" s="520" t="s">
        <v>737</v>
      </c>
      <c r="C40" s="520" t="s">
        <v>791</v>
      </c>
    </row>
    <row r="41" spans="1:3" ht="108" x14ac:dyDescent="0.3">
      <c r="A41" s="519" t="str">
        <f>TAB00!B79</f>
        <v>TAB5.16</v>
      </c>
      <c r="B41" s="520" t="s">
        <v>720</v>
      </c>
      <c r="C41" s="524" t="s">
        <v>801</v>
      </c>
    </row>
    <row r="42" spans="1:3" ht="54" x14ac:dyDescent="0.3">
      <c r="A42" s="519" t="str">
        <f>TAB00!B80</f>
        <v>TAB6</v>
      </c>
      <c r="B42" s="520" t="s">
        <v>76</v>
      </c>
      <c r="C42" s="522" t="s">
        <v>792</v>
      </c>
    </row>
    <row r="43" spans="1:3" ht="67.5" x14ac:dyDescent="0.3">
      <c r="A43" s="519" t="str">
        <f>TAB00!B81</f>
        <v>TAB6.1</v>
      </c>
      <c r="B43" s="520" t="s">
        <v>583</v>
      </c>
      <c r="C43" s="520" t="s">
        <v>871</v>
      </c>
    </row>
    <row r="44" spans="1:3" ht="81" x14ac:dyDescent="0.3">
      <c r="A44" s="519" t="str">
        <f>TAB00!B82</f>
        <v>TAB6.2</v>
      </c>
      <c r="B44" s="520" t="s">
        <v>584</v>
      </c>
      <c r="C44" s="520" t="s">
        <v>793</v>
      </c>
    </row>
    <row r="45" spans="1:3" ht="40.5" x14ac:dyDescent="0.3">
      <c r="A45" s="519" t="str">
        <f>TAB00!B83</f>
        <v>TAB6.3</v>
      </c>
      <c r="B45" s="520" t="s">
        <v>743</v>
      </c>
      <c r="C45" s="521" t="s">
        <v>832</v>
      </c>
    </row>
    <row r="46" spans="1:3" ht="67.5" x14ac:dyDescent="0.3">
      <c r="A46" s="519" t="str">
        <f>TAB00!B84</f>
        <v>TAB7</v>
      </c>
      <c r="B46" s="520" t="s">
        <v>721</v>
      </c>
      <c r="C46" s="522" t="s">
        <v>873</v>
      </c>
    </row>
    <row r="47" spans="1:3" ht="175.5" x14ac:dyDescent="0.3">
      <c r="A47" s="519" t="str">
        <f>TAB00!B85</f>
        <v>TAB8</v>
      </c>
      <c r="B47" s="520" t="s">
        <v>585</v>
      </c>
      <c r="C47" s="520" t="s">
        <v>794</v>
      </c>
    </row>
    <row r="48" spans="1:3" ht="54" x14ac:dyDescent="0.3">
      <c r="A48" s="519" t="str">
        <f>TAB00!B86</f>
        <v>TAB9</v>
      </c>
      <c r="B48" s="520" t="s">
        <v>586</v>
      </c>
      <c r="C48" s="522" t="s">
        <v>795</v>
      </c>
    </row>
    <row r="49" spans="1:3" ht="27" x14ac:dyDescent="0.3">
      <c r="A49" s="519" t="str">
        <f>TAB00!B87</f>
        <v>TAB9.1</v>
      </c>
      <c r="B49" s="520" t="s">
        <v>188</v>
      </c>
      <c r="C49" s="522" t="s">
        <v>796</v>
      </c>
    </row>
    <row r="50" spans="1:3" ht="27" x14ac:dyDescent="0.3">
      <c r="A50" s="519" t="str">
        <f>TAB00!B88</f>
        <v>TAB9.2</v>
      </c>
      <c r="B50" s="520" t="s">
        <v>587</v>
      </c>
      <c r="C50" s="522" t="s">
        <v>797</v>
      </c>
    </row>
    <row r="51" spans="1:3" ht="27" x14ac:dyDescent="0.3">
      <c r="A51" s="519" t="str">
        <f>TAB00!B89</f>
        <v>TAB9.3</v>
      </c>
      <c r="B51" s="520" t="s">
        <v>588</v>
      </c>
      <c r="C51" s="522" t="s">
        <v>798</v>
      </c>
    </row>
    <row r="52" spans="1:3" ht="135" x14ac:dyDescent="0.3">
      <c r="A52" s="519" t="str">
        <f>TAB00!B90</f>
        <v>TAB10</v>
      </c>
      <c r="B52" s="520" t="str">
        <f>TAB00!C90</f>
        <v xml:space="preserve">Synthèse du revenu autorisé des années 2019 à 2023 </v>
      </c>
      <c r="C52" s="520" t="s">
        <v>874</v>
      </c>
    </row>
    <row r="53" spans="1:3" ht="162" x14ac:dyDescent="0.3">
      <c r="A53" s="519" t="str">
        <f>TAB00!B91</f>
        <v>TAB10.1</v>
      </c>
      <c r="B53" s="520" t="str">
        <f>TAB00!C91</f>
        <v xml:space="preserve">Synthèse du revenu autorisé des années 2019 à 2023 par secteur </v>
      </c>
      <c r="C53" s="522" t="s">
        <v>879</v>
      </c>
    </row>
  </sheetData>
  <mergeCells count="2">
    <mergeCell ref="A5:C5"/>
    <mergeCell ref="A7:C7"/>
  </mergeCells>
  <hyperlinks>
    <hyperlink ref="A1" location="TAB00!A1" display="Retour page de garde"/>
  </hyperlinks>
  <pageMargins left="0.7" right="0.7" top="0.75" bottom="0.75" header="0.3" footer="0.3"/>
  <pageSetup paperSize="9" scale="81" orientation="landscape"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74"/>
  <sheetViews>
    <sheetView zoomScaleNormal="100" workbookViewId="0">
      <pane xSplit="2" ySplit="7" topLeftCell="C152" activePane="bottomRight" state="frozen"/>
      <selection activeCell="E5" sqref="E5"/>
      <selection pane="topRight" activeCell="E5" sqref="E5"/>
      <selection pane="bottomLeft" activeCell="E5" sqref="E5"/>
      <selection pane="bottomRight" activeCell="E5" sqref="E5"/>
    </sheetView>
  </sheetViews>
  <sheetFormatPr baseColWidth="10" defaultColWidth="9.1640625" defaultRowHeight="13.5" x14ac:dyDescent="0.3"/>
  <cols>
    <col min="1" max="1" width="9.1640625" style="6"/>
    <col min="2" max="2" width="46" style="6" bestFit="1" customWidth="1"/>
    <col min="3" max="19" width="16.6640625" style="18" customWidth="1"/>
    <col min="20" max="20" width="9.1640625" style="18"/>
    <col min="21" max="21" width="14.83203125" style="152" bestFit="1" customWidth="1"/>
    <col min="22" max="23" width="9.1640625" style="152"/>
    <col min="24" max="37" width="9.1640625" style="18"/>
    <col min="38" max="16384" width="9.1640625" style="6"/>
  </cols>
  <sheetData>
    <row r="1" spans="1:37" ht="15" x14ac:dyDescent="0.3">
      <c r="A1" s="17" t="s">
        <v>131</v>
      </c>
    </row>
    <row r="2" spans="1:37" ht="15" x14ac:dyDescent="0.3">
      <c r="A2" s="5" t="s">
        <v>651</v>
      </c>
    </row>
    <row r="3" spans="1:37" ht="22.15" customHeight="1" x14ac:dyDescent="0.35">
      <c r="A3" s="250" t="str">
        <f>TAB00!B81&amp;" : "&amp;TAB00!C81</f>
        <v>TAB6.1 : Evolution des actifs régulés sur la période 2015-2019</v>
      </c>
      <c r="B3" s="250"/>
      <c r="C3" s="250"/>
      <c r="D3" s="250"/>
      <c r="E3" s="250"/>
      <c r="F3" s="250"/>
      <c r="G3" s="250"/>
      <c r="H3" s="250"/>
      <c r="I3" s="250"/>
      <c r="J3" s="250"/>
      <c r="K3" s="250"/>
      <c r="L3" s="250"/>
      <c r="M3" s="250"/>
      <c r="N3" s="250"/>
      <c r="O3" s="250"/>
      <c r="P3" s="250"/>
      <c r="Q3" s="250"/>
      <c r="R3" s="250"/>
      <c r="S3" s="250"/>
    </row>
    <row r="4" spans="1:37" ht="15" x14ac:dyDescent="0.3">
      <c r="A4" s="5"/>
    </row>
    <row r="5" spans="1:37" s="87" customFormat="1" ht="24" customHeight="1" x14ac:dyDescent="0.3">
      <c r="C5" s="763" t="s">
        <v>616</v>
      </c>
      <c r="D5" s="763"/>
      <c r="E5" s="763"/>
      <c r="F5" s="764" t="s">
        <v>611</v>
      </c>
      <c r="G5" s="765"/>
      <c r="H5" s="765"/>
      <c r="I5" s="766"/>
      <c r="J5" s="763" t="s">
        <v>619</v>
      </c>
      <c r="K5" s="763"/>
      <c r="L5" s="763"/>
      <c r="M5" s="763" t="s">
        <v>618</v>
      </c>
      <c r="N5" s="763"/>
      <c r="O5" s="763"/>
      <c r="P5" s="763"/>
      <c r="Q5" s="763" t="s">
        <v>617</v>
      </c>
      <c r="R5" s="763"/>
      <c r="S5" s="763"/>
      <c r="T5" s="88"/>
      <c r="U5" s="395"/>
      <c r="V5" s="395"/>
      <c r="W5" s="395"/>
      <c r="X5" s="88"/>
      <c r="Y5" s="88"/>
      <c r="Z5" s="88"/>
      <c r="AA5" s="88"/>
      <c r="AB5" s="88"/>
      <c r="AC5" s="88"/>
      <c r="AD5" s="88"/>
      <c r="AE5" s="88"/>
      <c r="AF5" s="88"/>
      <c r="AG5" s="88"/>
      <c r="AH5" s="88"/>
      <c r="AI5" s="88"/>
      <c r="AJ5" s="88"/>
      <c r="AK5" s="88"/>
    </row>
    <row r="6" spans="1:37" s="87" customFormat="1" ht="54" x14ac:dyDescent="0.3">
      <c r="C6" s="309" t="s">
        <v>612</v>
      </c>
      <c r="D6" s="309" t="s">
        <v>126</v>
      </c>
      <c r="E6" s="309" t="s">
        <v>615</v>
      </c>
      <c r="F6" s="309" t="s">
        <v>113</v>
      </c>
      <c r="G6" s="309" t="s">
        <v>114</v>
      </c>
      <c r="H6" s="309" t="s">
        <v>115</v>
      </c>
      <c r="I6" s="309" t="s">
        <v>116</v>
      </c>
      <c r="J6" s="309" t="s">
        <v>613</v>
      </c>
      <c r="K6" s="309" t="s">
        <v>302</v>
      </c>
      <c r="L6" s="309" t="s">
        <v>614</v>
      </c>
      <c r="M6" s="309" t="s">
        <v>613</v>
      </c>
      <c r="N6" s="309" t="s">
        <v>127</v>
      </c>
      <c r="O6" s="309" t="s">
        <v>302</v>
      </c>
      <c r="P6" s="309" t="s">
        <v>614</v>
      </c>
      <c r="Q6" s="309" t="s">
        <v>612</v>
      </c>
      <c r="R6" s="309" t="s">
        <v>126</v>
      </c>
      <c r="S6" s="309" t="s">
        <v>615</v>
      </c>
      <c r="T6" s="88"/>
      <c r="U6" s="395"/>
      <c r="V6" s="395"/>
      <c r="W6" s="395"/>
      <c r="X6" s="88"/>
      <c r="Y6" s="88"/>
      <c r="Z6" s="88"/>
      <c r="AA6" s="88"/>
      <c r="AB6" s="88"/>
      <c r="AC6" s="88"/>
      <c r="AD6" s="88"/>
      <c r="AE6" s="88"/>
      <c r="AF6" s="88"/>
      <c r="AG6" s="88"/>
      <c r="AH6" s="88"/>
      <c r="AI6" s="88"/>
      <c r="AJ6" s="88"/>
      <c r="AK6" s="88"/>
    </row>
    <row r="7" spans="1:37" s="397" customFormat="1" ht="12" customHeight="1" x14ac:dyDescent="0.3">
      <c r="C7" s="396">
        <v>1</v>
      </c>
      <c r="D7" s="396">
        <f>C7+1</f>
        <v>2</v>
      </c>
      <c r="E7" s="396">
        <f t="shared" ref="E7:S7" si="0">D7+1</f>
        <v>3</v>
      </c>
      <c r="F7" s="396">
        <f t="shared" si="0"/>
        <v>4</v>
      </c>
      <c r="G7" s="396">
        <f t="shared" si="0"/>
        <v>5</v>
      </c>
      <c r="H7" s="396">
        <f t="shared" si="0"/>
        <v>6</v>
      </c>
      <c r="I7" s="396">
        <f t="shared" si="0"/>
        <v>7</v>
      </c>
      <c r="J7" s="396">
        <f t="shared" si="0"/>
        <v>8</v>
      </c>
      <c r="K7" s="396">
        <f t="shared" si="0"/>
        <v>9</v>
      </c>
      <c r="L7" s="396">
        <f t="shared" si="0"/>
        <v>10</v>
      </c>
      <c r="M7" s="396">
        <f t="shared" si="0"/>
        <v>11</v>
      </c>
      <c r="N7" s="396">
        <f t="shared" si="0"/>
        <v>12</v>
      </c>
      <c r="O7" s="396">
        <f t="shared" si="0"/>
        <v>13</v>
      </c>
      <c r="P7" s="396">
        <f t="shared" si="0"/>
        <v>14</v>
      </c>
      <c r="Q7" s="396">
        <f t="shared" si="0"/>
        <v>15</v>
      </c>
      <c r="R7" s="396">
        <f t="shared" si="0"/>
        <v>16</v>
      </c>
      <c r="S7" s="396">
        <f t="shared" si="0"/>
        <v>17</v>
      </c>
      <c r="T7" s="396"/>
      <c r="U7" s="396"/>
      <c r="V7" s="396"/>
      <c r="W7" s="396"/>
      <c r="X7" s="396"/>
      <c r="Y7" s="396"/>
      <c r="Z7" s="396"/>
      <c r="AA7" s="396"/>
      <c r="AB7" s="396"/>
      <c r="AC7" s="396"/>
      <c r="AD7" s="396"/>
      <c r="AE7" s="396"/>
      <c r="AF7" s="396"/>
      <c r="AG7" s="396"/>
      <c r="AH7" s="396"/>
      <c r="AI7" s="396"/>
      <c r="AJ7" s="396"/>
      <c r="AK7" s="396"/>
    </row>
    <row r="8" spans="1:37" s="66" customFormat="1" x14ac:dyDescent="0.3">
      <c r="A8" s="762" t="s">
        <v>90</v>
      </c>
      <c r="B8" s="91" t="s">
        <v>360</v>
      </c>
      <c r="C8" s="224"/>
      <c r="D8" s="224"/>
      <c r="E8" s="224"/>
      <c r="F8" s="224"/>
      <c r="G8" s="224"/>
      <c r="H8" s="224"/>
      <c r="I8" s="224"/>
      <c r="J8" s="224"/>
      <c r="K8" s="224"/>
      <c r="L8" s="224"/>
      <c r="M8" s="224"/>
      <c r="N8" s="224"/>
      <c r="O8" s="224"/>
      <c r="P8" s="224"/>
      <c r="Q8" s="549">
        <f t="shared" ref="Q8:Q24" si="1">SUM(C8,F8:J8,M8:N8)</f>
        <v>0</v>
      </c>
      <c r="R8" s="549">
        <f t="shared" ref="R8:R24" si="2">SUM(D8,K8,O8)</f>
        <v>0</v>
      </c>
      <c r="S8" s="549">
        <f t="shared" ref="S8:S24" si="3">SUM(E8,L8,P8)</f>
        <v>0</v>
      </c>
      <c r="T8" s="92"/>
      <c r="U8" s="152"/>
      <c r="V8" s="152">
        <v>1</v>
      </c>
      <c r="W8" s="152"/>
      <c r="X8" s="92"/>
      <c r="Y8" s="92"/>
      <c r="Z8" s="92"/>
      <c r="AA8" s="92"/>
      <c r="AB8" s="92"/>
      <c r="AC8" s="92"/>
      <c r="AD8" s="92"/>
      <c r="AE8" s="92"/>
      <c r="AF8" s="92"/>
      <c r="AG8" s="92"/>
      <c r="AH8" s="92"/>
      <c r="AI8" s="92"/>
      <c r="AJ8" s="92"/>
      <c r="AK8" s="92"/>
    </row>
    <row r="9" spans="1:37" s="66" customFormat="1" x14ac:dyDescent="0.3">
      <c r="A9" s="762"/>
      <c r="B9" s="91" t="s">
        <v>368</v>
      </c>
      <c r="C9" s="224"/>
      <c r="D9" s="224"/>
      <c r="E9" s="224"/>
      <c r="F9" s="224"/>
      <c r="G9" s="224"/>
      <c r="H9" s="224"/>
      <c r="I9" s="224"/>
      <c r="J9" s="224"/>
      <c r="K9" s="224"/>
      <c r="L9" s="224"/>
      <c r="M9" s="224"/>
      <c r="N9" s="224"/>
      <c r="O9" s="224"/>
      <c r="P9" s="224"/>
      <c r="Q9" s="92">
        <f t="shared" si="1"/>
        <v>0</v>
      </c>
      <c r="R9" s="92">
        <f t="shared" si="2"/>
        <v>0</v>
      </c>
      <c r="S9" s="92">
        <f t="shared" si="3"/>
        <v>0</v>
      </c>
      <c r="T9" s="92"/>
      <c r="U9" s="152"/>
      <c r="V9" s="152">
        <f>V8+1</f>
        <v>2</v>
      </c>
      <c r="W9" s="152"/>
      <c r="X9" s="92"/>
      <c r="Y9" s="92"/>
      <c r="Z9" s="92"/>
      <c r="AA9" s="92"/>
      <c r="AB9" s="92"/>
      <c r="AC9" s="92"/>
      <c r="AD9" s="92"/>
      <c r="AE9" s="92"/>
      <c r="AF9" s="92"/>
      <c r="AG9" s="92"/>
      <c r="AH9" s="92"/>
      <c r="AI9" s="92"/>
      <c r="AJ9" s="92"/>
      <c r="AK9" s="92"/>
    </row>
    <row r="10" spans="1:37" s="66" customFormat="1" x14ac:dyDescent="0.3">
      <c r="A10" s="762"/>
      <c r="B10" s="91" t="s">
        <v>369</v>
      </c>
      <c r="C10" s="224"/>
      <c r="D10" s="224"/>
      <c r="E10" s="224"/>
      <c r="F10" s="224"/>
      <c r="G10" s="224"/>
      <c r="H10" s="224"/>
      <c r="I10" s="224"/>
      <c r="J10" s="224"/>
      <c r="K10" s="224"/>
      <c r="L10" s="224"/>
      <c r="M10" s="224"/>
      <c r="N10" s="224"/>
      <c r="O10" s="224"/>
      <c r="P10" s="224"/>
      <c r="Q10" s="92">
        <f t="shared" si="1"/>
        <v>0</v>
      </c>
      <c r="R10" s="92">
        <f t="shared" si="2"/>
        <v>0</v>
      </c>
      <c r="S10" s="92">
        <f t="shared" si="3"/>
        <v>0</v>
      </c>
      <c r="T10" s="92"/>
      <c r="U10" s="152"/>
      <c r="V10" s="152">
        <f t="shared" ref="V10:V73" si="4">V9+1</f>
        <v>3</v>
      </c>
      <c r="W10" s="152"/>
      <c r="X10" s="92"/>
      <c r="Y10" s="92"/>
      <c r="Z10" s="92"/>
      <c r="AA10" s="92"/>
      <c r="AB10" s="92"/>
      <c r="AC10" s="92"/>
      <c r="AD10" s="92"/>
      <c r="AE10" s="92"/>
      <c r="AF10" s="92"/>
      <c r="AG10" s="92"/>
      <c r="AH10" s="92"/>
      <c r="AI10" s="92"/>
      <c r="AJ10" s="92"/>
      <c r="AK10" s="92"/>
    </row>
    <row r="11" spans="1:37" s="66" customFormat="1" x14ac:dyDescent="0.3">
      <c r="A11" s="762"/>
      <c r="B11" s="91" t="s">
        <v>370</v>
      </c>
      <c r="C11" s="224"/>
      <c r="D11" s="224"/>
      <c r="E11" s="224"/>
      <c r="F11" s="224"/>
      <c r="G11" s="224"/>
      <c r="H11" s="224"/>
      <c r="I11" s="224"/>
      <c r="J11" s="224"/>
      <c r="K11" s="224"/>
      <c r="L11" s="224"/>
      <c r="M11" s="224"/>
      <c r="N11" s="224"/>
      <c r="O11" s="224"/>
      <c r="P11" s="224"/>
      <c r="Q11" s="92">
        <f t="shared" si="1"/>
        <v>0</v>
      </c>
      <c r="R11" s="92">
        <f t="shared" si="2"/>
        <v>0</v>
      </c>
      <c r="S11" s="92">
        <f t="shared" si="3"/>
        <v>0</v>
      </c>
      <c r="T11" s="92"/>
      <c r="U11" s="152"/>
      <c r="V11" s="152">
        <f t="shared" si="4"/>
        <v>4</v>
      </c>
      <c r="W11" s="152"/>
      <c r="X11" s="92"/>
      <c r="Y11" s="92"/>
      <c r="Z11" s="92"/>
      <c r="AA11" s="92"/>
      <c r="AB11" s="92"/>
      <c r="AC11" s="92"/>
      <c r="AD11" s="92"/>
      <c r="AE11" s="92"/>
      <c r="AF11" s="92"/>
      <c r="AG11" s="92"/>
      <c r="AH11" s="92"/>
      <c r="AI11" s="92"/>
      <c r="AJ11" s="92"/>
      <c r="AK11" s="92"/>
    </row>
    <row r="12" spans="1:37" s="66" customFormat="1" x14ac:dyDescent="0.3">
      <c r="A12" s="762"/>
      <c r="B12" s="91" t="s">
        <v>371</v>
      </c>
      <c r="C12" s="224"/>
      <c r="D12" s="224"/>
      <c r="E12" s="224"/>
      <c r="F12" s="224"/>
      <c r="G12" s="224"/>
      <c r="H12" s="224"/>
      <c r="I12" s="224"/>
      <c r="J12" s="224"/>
      <c r="K12" s="224"/>
      <c r="L12" s="224"/>
      <c r="M12" s="224"/>
      <c r="N12" s="224"/>
      <c r="O12" s="224"/>
      <c r="P12" s="224"/>
      <c r="Q12" s="92">
        <f t="shared" si="1"/>
        <v>0</v>
      </c>
      <c r="R12" s="92">
        <f t="shared" si="2"/>
        <v>0</v>
      </c>
      <c r="S12" s="92">
        <f t="shared" si="3"/>
        <v>0</v>
      </c>
      <c r="T12" s="92"/>
      <c r="U12" s="152"/>
      <c r="V12" s="152">
        <f t="shared" si="4"/>
        <v>5</v>
      </c>
      <c r="W12" s="152"/>
      <c r="X12" s="92"/>
      <c r="Y12" s="92"/>
      <c r="Z12" s="92"/>
      <c r="AA12" s="92"/>
      <c r="AB12" s="92"/>
      <c r="AC12" s="92"/>
      <c r="AD12" s="92"/>
      <c r="AE12" s="92"/>
      <c r="AF12" s="92"/>
      <c r="AG12" s="92"/>
      <c r="AH12" s="92"/>
      <c r="AI12" s="92"/>
      <c r="AJ12" s="92"/>
      <c r="AK12" s="92"/>
    </row>
    <row r="13" spans="1:37" s="66" customFormat="1" x14ac:dyDescent="0.3">
      <c r="A13" s="762"/>
      <c r="B13" s="91" t="s">
        <v>372</v>
      </c>
      <c r="C13" s="224"/>
      <c r="D13" s="224"/>
      <c r="E13" s="224"/>
      <c r="F13" s="224"/>
      <c r="G13" s="224"/>
      <c r="H13" s="224"/>
      <c r="I13" s="224"/>
      <c r="J13" s="224"/>
      <c r="K13" s="224"/>
      <c r="L13" s="224"/>
      <c r="M13" s="224"/>
      <c r="N13" s="224"/>
      <c r="O13" s="224"/>
      <c r="P13" s="224"/>
      <c r="Q13" s="92">
        <f t="shared" si="1"/>
        <v>0</v>
      </c>
      <c r="R13" s="92">
        <f t="shared" si="2"/>
        <v>0</v>
      </c>
      <c r="S13" s="92">
        <f t="shared" si="3"/>
        <v>0</v>
      </c>
      <c r="T13" s="92"/>
      <c r="U13" s="152"/>
      <c r="V13" s="152">
        <f t="shared" si="4"/>
        <v>6</v>
      </c>
      <c r="W13" s="152"/>
      <c r="X13" s="92"/>
      <c r="Y13" s="92"/>
      <c r="Z13" s="92"/>
      <c r="AA13" s="92"/>
      <c r="AB13" s="92"/>
      <c r="AC13" s="92"/>
      <c r="AD13" s="92"/>
      <c r="AE13" s="92"/>
      <c r="AF13" s="92"/>
      <c r="AG13" s="92"/>
      <c r="AH13" s="92"/>
      <c r="AI13" s="92"/>
      <c r="AJ13" s="92"/>
      <c r="AK13" s="92"/>
    </row>
    <row r="14" spans="1:37" s="66" customFormat="1" x14ac:dyDescent="0.3">
      <c r="A14" s="762"/>
      <c r="B14" s="91" t="s">
        <v>373</v>
      </c>
      <c r="C14" s="224"/>
      <c r="D14" s="224"/>
      <c r="E14" s="224"/>
      <c r="F14" s="224"/>
      <c r="G14" s="224"/>
      <c r="H14" s="224"/>
      <c r="I14" s="224"/>
      <c r="J14" s="224"/>
      <c r="K14" s="224"/>
      <c r="L14" s="224"/>
      <c r="M14" s="224"/>
      <c r="N14" s="224"/>
      <c r="O14" s="224"/>
      <c r="P14" s="224"/>
      <c r="Q14" s="92">
        <f t="shared" si="1"/>
        <v>0</v>
      </c>
      <c r="R14" s="92">
        <f t="shared" si="2"/>
        <v>0</v>
      </c>
      <c r="S14" s="92">
        <f t="shared" si="3"/>
        <v>0</v>
      </c>
      <c r="T14" s="92"/>
      <c r="U14" s="152"/>
      <c r="V14" s="152">
        <f t="shared" si="4"/>
        <v>7</v>
      </c>
      <c r="W14" s="152"/>
      <c r="X14" s="92"/>
      <c r="Y14" s="92"/>
      <c r="Z14" s="92"/>
      <c r="AA14" s="92"/>
      <c r="AB14" s="92"/>
      <c r="AC14" s="92"/>
      <c r="AD14" s="92"/>
      <c r="AE14" s="92"/>
      <c r="AF14" s="92"/>
      <c r="AG14" s="92"/>
      <c r="AH14" s="92"/>
      <c r="AI14" s="92"/>
      <c r="AJ14" s="92"/>
      <c r="AK14" s="92"/>
    </row>
    <row r="15" spans="1:37" s="66" customFormat="1" x14ac:dyDescent="0.3">
      <c r="A15" s="762"/>
      <c r="B15" s="91" t="s">
        <v>374</v>
      </c>
      <c r="C15" s="224"/>
      <c r="D15" s="224"/>
      <c r="E15" s="224"/>
      <c r="F15" s="224"/>
      <c r="G15" s="224"/>
      <c r="H15" s="224"/>
      <c r="I15" s="224"/>
      <c r="J15" s="224"/>
      <c r="K15" s="224"/>
      <c r="L15" s="224"/>
      <c r="M15" s="224"/>
      <c r="N15" s="224"/>
      <c r="O15" s="224"/>
      <c r="P15" s="224"/>
      <c r="Q15" s="92">
        <f t="shared" si="1"/>
        <v>0</v>
      </c>
      <c r="R15" s="92">
        <f t="shared" si="2"/>
        <v>0</v>
      </c>
      <c r="S15" s="92">
        <f t="shared" si="3"/>
        <v>0</v>
      </c>
      <c r="T15" s="92"/>
      <c r="U15" s="152"/>
      <c r="V15" s="152">
        <f t="shared" si="4"/>
        <v>8</v>
      </c>
      <c r="W15" s="152"/>
      <c r="X15" s="92"/>
      <c r="Y15" s="92"/>
      <c r="Z15" s="92"/>
      <c r="AA15" s="92"/>
      <c r="AB15" s="92"/>
      <c r="AC15" s="92"/>
      <c r="AD15" s="92"/>
      <c r="AE15" s="92"/>
      <c r="AF15" s="92"/>
      <c r="AG15" s="92"/>
      <c r="AH15" s="92"/>
      <c r="AI15" s="92"/>
      <c r="AJ15" s="92"/>
      <c r="AK15" s="92"/>
    </row>
    <row r="16" spans="1:37" s="66" customFormat="1" x14ac:dyDescent="0.3">
      <c r="A16" s="762"/>
      <c r="B16" s="91" t="s">
        <v>376</v>
      </c>
      <c r="C16" s="224"/>
      <c r="D16" s="224"/>
      <c r="E16" s="224"/>
      <c r="F16" s="224"/>
      <c r="G16" s="224"/>
      <c r="H16" s="224"/>
      <c r="I16" s="224"/>
      <c r="J16" s="224"/>
      <c r="K16" s="224"/>
      <c r="L16" s="224"/>
      <c r="M16" s="224"/>
      <c r="N16" s="224"/>
      <c r="O16" s="224"/>
      <c r="P16" s="224"/>
      <c r="Q16" s="92">
        <f t="shared" si="1"/>
        <v>0</v>
      </c>
      <c r="R16" s="92">
        <f t="shared" si="2"/>
        <v>0</v>
      </c>
      <c r="S16" s="92">
        <f t="shared" si="3"/>
        <v>0</v>
      </c>
      <c r="T16" s="92"/>
      <c r="U16" s="152"/>
      <c r="V16" s="152">
        <f t="shared" si="4"/>
        <v>9</v>
      </c>
      <c r="W16" s="152"/>
      <c r="X16" s="92"/>
      <c r="Y16" s="92"/>
      <c r="Z16" s="92"/>
      <c r="AA16" s="92"/>
      <c r="AB16" s="92"/>
      <c r="AC16" s="92"/>
      <c r="AD16" s="92"/>
      <c r="AE16" s="92"/>
      <c r="AF16" s="92"/>
      <c r="AG16" s="92"/>
      <c r="AH16" s="92"/>
      <c r="AI16" s="92"/>
      <c r="AJ16" s="92"/>
      <c r="AK16" s="92"/>
    </row>
    <row r="17" spans="1:37" s="66" customFormat="1" x14ac:dyDescent="0.3">
      <c r="A17" s="762"/>
      <c r="B17" s="91" t="s">
        <v>375</v>
      </c>
      <c r="C17" s="224"/>
      <c r="D17" s="224"/>
      <c r="E17" s="224"/>
      <c r="F17" s="224"/>
      <c r="G17" s="224"/>
      <c r="H17" s="224"/>
      <c r="I17" s="224"/>
      <c r="J17" s="224"/>
      <c r="K17" s="224"/>
      <c r="L17" s="224"/>
      <c r="M17" s="224"/>
      <c r="N17" s="224"/>
      <c r="O17" s="224"/>
      <c r="P17" s="224"/>
      <c r="Q17" s="92">
        <f t="shared" si="1"/>
        <v>0</v>
      </c>
      <c r="R17" s="92">
        <f t="shared" si="2"/>
        <v>0</v>
      </c>
      <c r="S17" s="92">
        <f t="shared" si="3"/>
        <v>0</v>
      </c>
      <c r="T17" s="92"/>
      <c r="U17" s="152"/>
      <c r="V17" s="152">
        <f t="shared" si="4"/>
        <v>10</v>
      </c>
      <c r="W17" s="152"/>
      <c r="X17" s="92"/>
      <c r="Y17" s="92"/>
      <c r="Z17" s="92"/>
      <c r="AA17" s="92"/>
      <c r="AB17" s="92"/>
      <c r="AC17" s="92"/>
      <c r="AD17" s="92"/>
      <c r="AE17" s="92"/>
      <c r="AF17" s="92"/>
      <c r="AG17" s="92"/>
      <c r="AH17" s="92"/>
      <c r="AI17" s="92"/>
      <c r="AJ17" s="92"/>
      <c r="AK17" s="92"/>
    </row>
    <row r="18" spans="1:37" s="66" customFormat="1" x14ac:dyDescent="0.3">
      <c r="A18" s="762"/>
      <c r="B18" s="91" t="s">
        <v>377</v>
      </c>
      <c r="C18" s="224"/>
      <c r="D18" s="224"/>
      <c r="E18" s="224"/>
      <c r="F18" s="224"/>
      <c r="G18" s="224"/>
      <c r="H18" s="224"/>
      <c r="I18" s="224"/>
      <c r="J18" s="224"/>
      <c r="K18" s="224"/>
      <c r="L18" s="224"/>
      <c r="M18" s="224"/>
      <c r="N18" s="224"/>
      <c r="O18" s="224"/>
      <c r="P18" s="224"/>
      <c r="Q18" s="92">
        <f t="shared" si="1"/>
        <v>0</v>
      </c>
      <c r="R18" s="92">
        <f t="shared" si="2"/>
        <v>0</v>
      </c>
      <c r="S18" s="92">
        <f t="shared" si="3"/>
        <v>0</v>
      </c>
      <c r="T18" s="92"/>
      <c r="U18" s="152"/>
      <c r="V18" s="152">
        <f t="shared" si="4"/>
        <v>11</v>
      </c>
      <c r="W18" s="152"/>
      <c r="X18" s="92"/>
      <c r="Y18" s="92"/>
      <c r="Z18" s="92"/>
      <c r="AA18" s="92"/>
      <c r="AB18" s="92"/>
      <c r="AC18" s="92"/>
      <c r="AD18" s="92"/>
      <c r="AE18" s="92"/>
      <c r="AF18" s="92"/>
      <c r="AG18" s="92"/>
      <c r="AH18" s="92"/>
      <c r="AI18" s="92"/>
      <c r="AJ18" s="92"/>
      <c r="AK18" s="92"/>
    </row>
    <row r="19" spans="1:37" s="66" customFormat="1" x14ac:dyDescent="0.3">
      <c r="A19" s="762"/>
      <c r="B19" s="91" t="s">
        <v>75</v>
      </c>
      <c r="C19" s="224"/>
      <c r="D19" s="224"/>
      <c r="E19" s="224"/>
      <c r="F19" s="224"/>
      <c r="G19" s="224"/>
      <c r="H19" s="224"/>
      <c r="I19" s="224"/>
      <c r="J19" s="224"/>
      <c r="K19" s="224"/>
      <c r="L19" s="224"/>
      <c r="M19" s="224"/>
      <c r="N19" s="224"/>
      <c r="O19" s="224"/>
      <c r="P19" s="224"/>
      <c r="Q19" s="92">
        <f t="shared" si="1"/>
        <v>0</v>
      </c>
      <c r="R19" s="92">
        <f t="shared" si="2"/>
        <v>0</v>
      </c>
      <c r="S19" s="92">
        <f t="shared" si="3"/>
        <v>0</v>
      </c>
      <c r="T19" s="92"/>
      <c r="U19" s="152"/>
      <c r="V19" s="152">
        <f t="shared" si="4"/>
        <v>12</v>
      </c>
      <c r="W19" s="152"/>
      <c r="X19" s="92"/>
      <c r="Y19" s="92"/>
      <c r="Z19" s="92"/>
      <c r="AA19" s="92"/>
      <c r="AB19" s="92"/>
      <c r="AC19" s="92"/>
      <c r="AD19" s="92"/>
      <c r="AE19" s="92"/>
      <c r="AF19" s="92"/>
      <c r="AG19" s="92"/>
      <c r="AH19" s="92"/>
      <c r="AI19" s="92"/>
      <c r="AJ19" s="92"/>
      <c r="AK19" s="92"/>
    </row>
    <row r="20" spans="1:37" s="66" customFormat="1" x14ac:dyDescent="0.3">
      <c r="A20" s="762"/>
      <c r="B20" s="23" t="s">
        <v>83</v>
      </c>
      <c r="C20" s="224"/>
      <c r="D20" s="224"/>
      <c r="E20" s="224"/>
      <c r="F20" s="224"/>
      <c r="G20" s="224"/>
      <c r="H20" s="224"/>
      <c r="I20" s="224"/>
      <c r="J20" s="224"/>
      <c r="K20" s="224"/>
      <c r="L20" s="224"/>
      <c r="M20" s="224"/>
      <c r="N20" s="224"/>
      <c r="O20" s="224"/>
      <c r="P20" s="224"/>
      <c r="Q20" s="92">
        <f t="shared" si="1"/>
        <v>0</v>
      </c>
      <c r="R20" s="92">
        <f t="shared" si="2"/>
        <v>0</v>
      </c>
      <c r="S20" s="92">
        <f t="shared" si="3"/>
        <v>0</v>
      </c>
      <c r="T20" s="92"/>
      <c r="U20" s="152"/>
      <c r="V20" s="152">
        <f t="shared" si="4"/>
        <v>13</v>
      </c>
      <c r="W20" s="152"/>
      <c r="X20" s="92"/>
      <c r="Y20" s="92"/>
      <c r="Z20" s="92"/>
      <c r="AA20" s="92"/>
      <c r="AB20" s="92"/>
      <c r="AC20" s="92"/>
      <c r="AD20" s="92"/>
      <c r="AE20" s="92"/>
      <c r="AF20" s="92"/>
      <c r="AG20" s="92"/>
      <c r="AH20" s="92"/>
      <c r="AI20" s="92"/>
      <c r="AJ20" s="92"/>
      <c r="AK20" s="92"/>
    </row>
    <row r="21" spans="1:37" s="66" customFormat="1" x14ac:dyDescent="0.3">
      <c r="A21" s="762"/>
      <c r="B21" s="23" t="s">
        <v>84</v>
      </c>
      <c r="C21" s="224"/>
      <c r="D21" s="224"/>
      <c r="E21" s="224"/>
      <c r="F21" s="224"/>
      <c r="G21" s="224"/>
      <c r="H21" s="224"/>
      <c r="I21" s="224"/>
      <c r="J21" s="224"/>
      <c r="K21" s="224"/>
      <c r="L21" s="224"/>
      <c r="M21" s="224"/>
      <c r="N21" s="224"/>
      <c r="O21" s="224"/>
      <c r="P21" s="224"/>
      <c r="Q21" s="92">
        <f t="shared" si="1"/>
        <v>0</v>
      </c>
      <c r="R21" s="92">
        <f t="shared" si="2"/>
        <v>0</v>
      </c>
      <c r="S21" s="92">
        <f t="shared" si="3"/>
        <v>0</v>
      </c>
      <c r="T21" s="92"/>
      <c r="U21" s="152"/>
      <c r="V21" s="152">
        <f t="shared" si="4"/>
        <v>14</v>
      </c>
      <c r="W21" s="152"/>
      <c r="X21" s="92"/>
      <c r="Y21" s="92"/>
      <c r="Z21" s="92"/>
      <c r="AA21" s="92"/>
      <c r="AB21" s="92"/>
      <c r="AC21" s="92"/>
      <c r="AD21" s="92"/>
      <c r="AE21" s="92"/>
      <c r="AF21" s="92"/>
      <c r="AG21" s="92"/>
      <c r="AH21" s="92"/>
      <c r="AI21" s="92"/>
      <c r="AJ21" s="92"/>
      <c r="AK21" s="92"/>
    </row>
    <row r="22" spans="1:37" s="66" customFormat="1" x14ac:dyDescent="0.3">
      <c r="A22" s="762"/>
      <c r="B22" s="23" t="s">
        <v>85</v>
      </c>
      <c r="C22" s="224"/>
      <c r="D22" s="224"/>
      <c r="E22" s="224"/>
      <c r="F22" s="224"/>
      <c r="G22" s="224"/>
      <c r="H22" s="224"/>
      <c r="I22" s="224"/>
      <c r="J22" s="224"/>
      <c r="K22" s="224"/>
      <c r="L22" s="224"/>
      <c r="M22" s="224"/>
      <c r="N22" s="224"/>
      <c r="O22" s="224"/>
      <c r="P22" s="224"/>
      <c r="Q22" s="92">
        <f t="shared" si="1"/>
        <v>0</v>
      </c>
      <c r="R22" s="92">
        <f t="shared" si="2"/>
        <v>0</v>
      </c>
      <c r="S22" s="92">
        <f t="shared" si="3"/>
        <v>0</v>
      </c>
      <c r="T22" s="92"/>
      <c r="U22" s="152"/>
      <c r="V22" s="152">
        <f t="shared" si="4"/>
        <v>15</v>
      </c>
      <c r="W22" s="152"/>
      <c r="X22" s="92"/>
      <c r="Y22" s="92"/>
      <c r="Z22" s="92"/>
      <c r="AA22" s="92"/>
      <c r="AB22" s="92"/>
      <c r="AC22" s="92"/>
      <c r="AD22" s="92"/>
      <c r="AE22" s="92"/>
      <c r="AF22" s="92"/>
      <c r="AG22" s="92"/>
      <c r="AH22" s="92"/>
      <c r="AI22" s="92"/>
      <c r="AJ22" s="92"/>
      <c r="AK22" s="92"/>
    </row>
    <row r="23" spans="1:37" s="66" customFormat="1" x14ac:dyDescent="0.3">
      <c r="A23" s="762"/>
      <c r="B23" s="23" t="s">
        <v>86</v>
      </c>
      <c r="C23" s="224"/>
      <c r="D23" s="224"/>
      <c r="E23" s="224"/>
      <c r="F23" s="224"/>
      <c r="G23" s="224"/>
      <c r="H23" s="224"/>
      <c r="I23" s="224"/>
      <c r="J23" s="224"/>
      <c r="K23" s="224"/>
      <c r="L23" s="224"/>
      <c r="M23" s="224"/>
      <c r="N23" s="224"/>
      <c r="O23" s="224"/>
      <c r="P23" s="224"/>
      <c r="Q23" s="92">
        <f t="shared" si="1"/>
        <v>0</v>
      </c>
      <c r="R23" s="92">
        <f t="shared" si="2"/>
        <v>0</v>
      </c>
      <c r="S23" s="92">
        <f t="shared" si="3"/>
        <v>0</v>
      </c>
      <c r="T23" s="92"/>
      <c r="U23" s="152"/>
      <c r="V23" s="152">
        <f t="shared" si="4"/>
        <v>16</v>
      </c>
      <c r="W23" s="152"/>
      <c r="X23" s="92"/>
      <c r="Y23" s="92"/>
      <c r="Z23" s="92"/>
      <c r="AA23" s="92"/>
      <c r="AB23" s="92"/>
      <c r="AC23" s="92"/>
      <c r="AD23" s="92"/>
      <c r="AE23" s="92"/>
      <c r="AF23" s="92"/>
      <c r="AG23" s="92"/>
      <c r="AH23" s="92"/>
      <c r="AI23" s="92"/>
      <c r="AJ23" s="92"/>
      <c r="AK23" s="92"/>
    </row>
    <row r="24" spans="1:37" s="66" customFormat="1" x14ac:dyDescent="0.3">
      <c r="A24" s="762"/>
      <c r="B24" s="23" t="s">
        <v>87</v>
      </c>
      <c r="C24" s="224"/>
      <c r="D24" s="224"/>
      <c r="E24" s="224"/>
      <c r="F24" s="224"/>
      <c r="G24" s="224"/>
      <c r="H24" s="224"/>
      <c r="I24" s="224"/>
      <c r="J24" s="224"/>
      <c r="K24" s="224"/>
      <c r="L24" s="224"/>
      <c r="M24" s="224"/>
      <c r="N24" s="224"/>
      <c r="O24" s="224"/>
      <c r="P24" s="224"/>
      <c r="Q24" s="92">
        <f t="shared" si="1"/>
        <v>0</v>
      </c>
      <c r="R24" s="92">
        <f t="shared" si="2"/>
        <v>0</v>
      </c>
      <c r="S24" s="92">
        <f t="shared" si="3"/>
        <v>0</v>
      </c>
      <c r="T24" s="92"/>
      <c r="U24" s="152"/>
      <c r="V24" s="152">
        <f t="shared" si="4"/>
        <v>17</v>
      </c>
      <c r="W24" s="152"/>
      <c r="X24" s="92"/>
      <c r="Y24" s="92"/>
      <c r="Z24" s="92"/>
      <c r="AA24" s="92"/>
      <c r="AB24" s="92"/>
      <c r="AC24" s="92"/>
      <c r="AD24" s="92"/>
      <c r="AE24" s="92"/>
      <c r="AF24" s="92"/>
      <c r="AG24" s="92"/>
      <c r="AH24" s="92"/>
      <c r="AI24" s="92"/>
      <c r="AJ24" s="92"/>
      <c r="AK24" s="92"/>
    </row>
    <row r="25" spans="1:37" s="66" customFormat="1" ht="14.25" thickBot="1" x14ac:dyDescent="0.35">
      <c r="A25" s="762"/>
      <c r="B25" s="93" t="s">
        <v>119</v>
      </c>
      <c r="C25" s="94">
        <f t="shared" ref="C25:S25" si="5">SUM(C8:C24)</f>
        <v>0</v>
      </c>
      <c r="D25" s="94">
        <f t="shared" si="5"/>
        <v>0</v>
      </c>
      <c r="E25" s="94">
        <f t="shared" si="5"/>
        <v>0</v>
      </c>
      <c r="F25" s="94">
        <f t="shared" si="5"/>
        <v>0</v>
      </c>
      <c r="G25" s="94">
        <f t="shared" si="5"/>
        <v>0</v>
      </c>
      <c r="H25" s="94">
        <f t="shared" si="5"/>
        <v>0</v>
      </c>
      <c r="I25" s="94">
        <f t="shared" si="5"/>
        <v>0</v>
      </c>
      <c r="J25" s="94">
        <f t="shared" si="5"/>
        <v>0</v>
      </c>
      <c r="K25" s="94">
        <f t="shared" si="5"/>
        <v>0</v>
      </c>
      <c r="L25" s="94">
        <f t="shared" si="5"/>
        <v>0</v>
      </c>
      <c r="M25" s="94">
        <f t="shared" si="5"/>
        <v>0</v>
      </c>
      <c r="N25" s="94">
        <f t="shared" si="5"/>
        <v>0</v>
      </c>
      <c r="O25" s="94">
        <f t="shared" si="5"/>
        <v>0</v>
      </c>
      <c r="P25" s="94">
        <f t="shared" si="5"/>
        <v>0</v>
      </c>
      <c r="Q25" s="94">
        <f t="shared" si="5"/>
        <v>0</v>
      </c>
      <c r="R25" s="94">
        <f t="shared" si="5"/>
        <v>0</v>
      </c>
      <c r="S25" s="94">
        <f t="shared" si="5"/>
        <v>0</v>
      </c>
      <c r="T25" s="92"/>
      <c r="U25" s="152" t="str">
        <f>RIGHT(A8,4)&amp;"reseau"</f>
        <v>2015reseau</v>
      </c>
      <c r="V25" s="152">
        <f t="shared" si="4"/>
        <v>18</v>
      </c>
      <c r="W25" s="152"/>
      <c r="X25" s="92"/>
      <c r="Y25" s="92"/>
      <c r="Z25" s="92"/>
      <c r="AA25" s="92"/>
      <c r="AB25" s="92"/>
      <c r="AC25" s="92"/>
      <c r="AD25" s="92"/>
      <c r="AE25" s="92"/>
      <c r="AF25" s="92"/>
      <c r="AG25" s="92"/>
      <c r="AH25" s="92"/>
      <c r="AI25" s="92"/>
      <c r="AJ25" s="92"/>
      <c r="AK25" s="92"/>
    </row>
    <row r="26" spans="1:37" s="66" customFormat="1" x14ac:dyDescent="0.3">
      <c r="A26" s="762"/>
      <c r="B26" s="95"/>
      <c r="C26" s="92"/>
      <c r="D26" s="92"/>
      <c r="E26" s="92"/>
      <c r="F26" s="92"/>
      <c r="G26" s="92"/>
      <c r="H26" s="92"/>
      <c r="I26" s="92"/>
      <c r="J26" s="92"/>
      <c r="K26" s="92"/>
      <c r="L26" s="92"/>
      <c r="M26" s="92"/>
      <c r="N26" s="92"/>
      <c r="O26" s="92"/>
      <c r="P26" s="92"/>
      <c r="Q26" s="92"/>
      <c r="R26" s="92"/>
      <c r="S26" s="92"/>
      <c r="T26" s="92"/>
      <c r="U26" s="152"/>
      <c r="V26" s="152">
        <f t="shared" si="4"/>
        <v>19</v>
      </c>
      <c r="W26" s="152"/>
      <c r="X26" s="92"/>
      <c r="Y26" s="92"/>
      <c r="Z26" s="92"/>
      <c r="AA26" s="92"/>
      <c r="AB26" s="92"/>
      <c r="AC26" s="92"/>
      <c r="AD26" s="92"/>
      <c r="AE26" s="92"/>
      <c r="AF26" s="92"/>
      <c r="AG26" s="92"/>
      <c r="AH26" s="92"/>
      <c r="AI26" s="92"/>
      <c r="AJ26" s="92"/>
      <c r="AK26" s="92"/>
    </row>
    <row r="27" spans="1:37" s="66" customFormat="1" x14ac:dyDescent="0.3">
      <c r="A27" s="762"/>
      <c r="B27" s="91" t="s">
        <v>360</v>
      </c>
      <c r="C27" s="224"/>
      <c r="D27" s="224"/>
      <c r="E27" s="224"/>
      <c r="F27" s="224"/>
      <c r="G27" s="224"/>
      <c r="H27" s="224"/>
      <c r="I27" s="224"/>
      <c r="J27" s="224"/>
      <c r="K27" s="224"/>
      <c r="L27" s="224"/>
      <c r="M27" s="224"/>
      <c r="N27" s="224"/>
      <c r="O27" s="224"/>
      <c r="P27" s="224"/>
      <c r="Q27" s="92">
        <f t="shared" ref="Q27:Q38" si="6">SUM(C27,F27:J27,M27:N27)</f>
        <v>0</v>
      </c>
      <c r="R27" s="92">
        <f t="shared" ref="R27:R38" si="7">SUM(D27,K27,O27)</f>
        <v>0</v>
      </c>
      <c r="S27" s="92">
        <f t="shared" ref="S27:S38" si="8">SUM(E27,L27,P27)</f>
        <v>0</v>
      </c>
      <c r="T27" s="92"/>
      <c r="U27" s="152"/>
      <c r="V27" s="152">
        <f t="shared" si="4"/>
        <v>20</v>
      </c>
      <c r="W27" s="152"/>
      <c r="X27" s="92"/>
      <c r="Y27" s="92"/>
      <c r="Z27" s="92"/>
      <c r="AA27" s="92"/>
      <c r="AB27" s="92"/>
      <c r="AC27" s="92"/>
      <c r="AD27" s="92"/>
      <c r="AE27" s="92"/>
      <c r="AF27" s="92"/>
      <c r="AG27" s="92"/>
      <c r="AH27" s="92"/>
      <c r="AI27" s="92"/>
      <c r="AJ27" s="92"/>
      <c r="AK27" s="92"/>
    </row>
    <row r="28" spans="1:37" s="66" customFormat="1" x14ac:dyDescent="0.3">
      <c r="A28" s="762"/>
      <c r="B28" s="91" t="s">
        <v>120</v>
      </c>
      <c r="C28" s="224"/>
      <c r="D28" s="224"/>
      <c r="E28" s="224"/>
      <c r="F28" s="224"/>
      <c r="G28" s="224"/>
      <c r="H28" s="224"/>
      <c r="I28" s="224"/>
      <c r="J28" s="224"/>
      <c r="K28" s="224"/>
      <c r="L28" s="224"/>
      <c r="M28" s="224"/>
      <c r="N28" s="224"/>
      <c r="O28" s="224"/>
      <c r="P28" s="224"/>
      <c r="Q28" s="92">
        <f t="shared" si="6"/>
        <v>0</v>
      </c>
      <c r="R28" s="92">
        <f t="shared" si="7"/>
        <v>0</v>
      </c>
      <c r="S28" s="92">
        <f t="shared" si="8"/>
        <v>0</v>
      </c>
      <c r="T28" s="92"/>
      <c r="U28" s="152"/>
      <c r="V28" s="152">
        <f t="shared" si="4"/>
        <v>21</v>
      </c>
      <c r="W28" s="152"/>
      <c r="X28" s="92"/>
      <c r="Y28" s="92"/>
      <c r="Z28" s="92"/>
      <c r="AA28" s="92"/>
      <c r="AB28" s="92"/>
      <c r="AC28" s="92"/>
      <c r="AD28" s="92"/>
      <c r="AE28" s="92"/>
      <c r="AF28" s="92"/>
      <c r="AG28" s="92"/>
      <c r="AH28" s="92"/>
      <c r="AI28" s="92"/>
      <c r="AJ28" s="92"/>
      <c r="AK28" s="92"/>
    </row>
    <row r="29" spans="1:37" s="66" customFormat="1" x14ac:dyDescent="0.3">
      <c r="A29" s="762"/>
      <c r="B29" s="91" t="s">
        <v>121</v>
      </c>
      <c r="C29" s="224"/>
      <c r="D29" s="224"/>
      <c r="E29" s="224"/>
      <c r="F29" s="224"/>
      <c r="G29" s="224"/>
      <c r="H29" s="224"/>
      <c r="I29" s="224"/>
      <c r="J29" s="224"/>
      <c r="K29" s="224"/>
      <c r="L29" s="224"/>
      <c r="M29" s="224"/>
      <c r="N29" s="224"/>
      <c r="O29" s="224"/>
      <c r="P29" s="224"/>
      <c r="Q29" s="92">
        <f t="shared" si="6"/>
        <v>0</v>
      </c>
      <c r="R29" s="92">
        <f t="shared" si="7"/>
        <v>0</v>
      </c>
      <c r="S29" s="92">
        <f t="shared" si="8"/>
        <v>0</v>
      </c>
      <c r="T29" s="92"/>
      <c r="U29" s="152"/>
      <c r="V29" s="152">
        <f t="shared" si="4"/>
        <v>22</v>
      </c>
      <c r="W29" s="152"/>
      <c r="X29" s="92"/>
      <c r="Y29" s="92"/>
      <c r="Z29" s="92"/>
      <c r="AA29" s="92"/>
      <c r="AB29" s="92"/>
      <c r="AC29" s="92"/>
      <c r="AD29" s="92"/>
      <c r="AE29" s="92"/>
      <c r="AF29" s="92"/>
      <c r="AG29" s="92"/>
      <c r="AH29" s="92"/>
      <c r="AI29" s="92"/>
      <c r="AJ29" s="92"/>
      <c r="AK29" s="92"/>
    </row>
    <row r="30" spans="1:37" s="66" customFormat="1" x14ac:dyDescent="0.3">
      <c r="A30" s="762"/>
      <c r="B30" s="91" t="s">
        <v>117</v>
      </c>
      <c r="C30" s="224"/>
      <c r="D30" s="224"/>
      <c r="E30" s="224"/>
      <c r="F30" s="224"/>
      <c r="G30" s="224"/>
      <c r="H30" s="224"/>
      <c r="I30" s="224"/>
      <c r="J30" s="224"/>
      <c r="K30" s="224"/>
      <c r="L30" s="224"/>
      <c r="M30" s="224"/>
      <c r="N30" s="224"/>
      <c r="O30" s="224"/>
      <c r="P30" s="224"/>
      <c r="Q30" s="92">
        <f t="shared" si="6"/>
        <v>0</v>
      </c>
      <c r="R30" s="92">
        <f t="shared" si="7"/>
        <v>0</v>
      </c>
      <c r="S30" s="92">
        <f t="shared" si="8"/>
        <v>0</v>
      </c>
      <c r="T30" s="92"/>
      <c r="U30" s="152"/>
      <c r="V30" s="152">
        <f t="shared" si="4"/>
        <v>23</v>
      </c>
      <c r="W30" s="152"/>
      <c r="X30" s="92"/>
      <c r="Y30" s="92"/>
      <c r="Z30" s="92"/>
      <c r="AA30" s="92"/>
      <c r="AB30" s="92"/>
      <c r="AC30" s="92"/>
      <c r="AD30" s="92"/>
      <c r="AE30" s="92"/>
      <c r="AF30" s="92"/>
      <c r="AG30" s="92"/>
      <c r="AH30" s="92"/>
      <c r="AI30" s="92"/>
      <c r="AJ30" s="92"/>
      <c r="AK30" s="92"/>
    </row>
    <row r="31" spans="1:37" s="66" customFormat="1" x14ac:dyDescent="0.3">
      <c r="A31" s="762"/>
      <c r="B31" s="91" t="s">
        <v>122</v>
      </c>
      <c r="C31" s="224"/>
      <c r="D31" s="224"/>
      <c r="E31" s="224"/>
      <c r="F31" s="224"/>
      <c r="G31" s="224"/>
      <c r="H31" s="224"/>
      <c r="I31" s="224"/>
      <c r="J31" s="224"/>
      <c r="K31" s="224"/>
      <c r="L31" s="224"/>
      <c r="M31" s="224"/>
      <c r="N31" s="224"/>
      <c r="O31" s="224"/>
      <c r="P31" s="224"/>
      <c r="Q31" s="92">
        <f t="shared" si="6"/>
        <v>0</v>
      </c>
      <c r="R31" s="92">
        <f t="shared" si="7"/>
        <v>0</v>
      </c>
      <c r="S31" s="92">
        <f t="shared" si="8"/>
        <v>0</v>
      </c>
      <c r="T31" s="92"/>
      <c r="U31" s="152"/>
      <c r="V31" s="152">
        <f t="shared" si="4"/>
        <v>24</v>
      </c>
      <c r="W31" s="152"/>
      <c r="X31" s="92"/>
      <c r="Y31" s="92"/>
      <c r="Z31" s="92"/>
      <c r="AA31" s="92"/>
      <c r="AB31" s="92"/>
      <c r="AC31" s="92"/>
      <c r="AD31" s="92"/>
      <c r="AE31" s="92"/>
      <c r="AF31" s="92"/>
      <c r="AG31" s="92"/>
      <c r="AH31" s="92"/>
      <c r="AI31" s="92"/>
      <c r="AJ31" s="92"/>
      <c r="AK31" s="92"/>
    </row>
    <row r="32" spans="1:37" s="66" customFormat="1" x14ac:dyDescent="0.3">
      <c r="A32" s="762"/>
      <c r="B32" s="91" t="s">
        <v>123</v>
      </c>
      <c r="C32" s="224"/>
      <c r="D32" s="224"/>
      <c r="E32" s="224"/>
      <c r="F32" s="224"/>
      <c r="G32" s="224"/>
      <c r="H32" s="224"/>
      <c r="I32" s="224"/>
      <c r="J32" s="224"/>
      <c r="K32" s="224"/>
      <c r="L32" s="224"/>
      <c r="M32" s="224"/>
      <c r="N32" s="224"/>
      <c r="O32" s="224"/>
      <c r="P32" s="224"/>
      <c r="Q32" s="92">
        <f t="shared" si="6"/>
        <v>0</v>
      </c>
      <c r="R32" s="92">
        <f t="shared" si="7"/>
        <v>0</v>
      </c>
      <c r="S32" s="92">
        <f t="shared" si="8"/>
        <v>0</v>
      </c>
      <c r="T32" s="92"/>
      <c r="U32" s="152"/>
      <c r="V32" s="152">
        <f t="shared" si="4"/>
        <v>25</v>
      </c>
      <c r="W32" s="152"/>
      <c r="X32" s="92"/>
      <c r="Y32" s="92"/>
      <c r="Z32" s="92"/>
      <c r="AA32" s="92"/>
      <c r="AB32" s="92"/>
      <c r="AC32" s="92"/>
      <c r="AD32" s="92"/>
      <c r="AE32" s="92"/>
      <c r="AF32" s="92"/>
      <c r="AG32" s="92"/>
      <c r="AH32" s="92"/>
      <c r="AI32" s="92"/>
      <c r="AJ32" s="92"/>
      <c r="AK32" s="92"/>
    </row>
    <row r="33" spans="1:37" s="66" customFormat="1" x14ac:dyDescent="0.3">
      <c r="A33" s="762"/>
      <c r="B33" s="91" t="s">
        <v>118</v>
      </c>
      <c r="C33" s="224"/>
      <c r="D33" s="224"/>
      <c r="E33" s="224"/>
      <c r="F33" s="224"/>
      <c r="G33" s="224"/>
      <c r="H33" s="224"/>
      <c r="I33" s="224"/>
      <c r="J33" s="224"/>
      <c r="K33" s="224"/>
      <c r="L33" s="224"/>
      <c r="M33" s="224"/>
      <c r="N33" s="224"/>
      <c r="O33" s="224"/>
      <c r="P33" s="224"/>
      <c r="Q33" s="92">
        <f t="shared" si="6"/>
        <v>0</v>
      </c>
      <c r="R33" s="92">
        <f t="shared" si="7"/>
        <v>0</v>
      </c>
      <c r="S33" s="92">
        <f t="shared" si="8"/>
        <v>0</v>
      </c>
      <c r="T33" s="92"/>
      <c r="U33" s="152"/>
      <c r="V33" s="152">
        <f t="shared" si="4"/>
        <v>26</v>
      </c>
      <c r="W33" s="152"/>
      <c r="X33" s="92"/>
      <c r="Y33" s="92"/>
      <c r="Z33" s="92"/>
      <c r="AA33" s="92"/>
      <c r="AB33" s="92"/>
      <c r="AC33" s="92"/>
      <c r="AD33" s="92"/>
      <c r="AE33" s="92"/>
      <c r="AF33" s="92"/>
      <c r="AG33" s="92"/>
      <c r="AH33" s="92"/>
      <c r="AI33" s="92"/>
      <c r="AJ33" s="92"/>
      <c r="AK33" s="92"/>
    </row>
    <row r="34" spans="1:37" s="66" customFormat="1" x14ac:dyDescent="0.3">
      <c r="A34" s="762"/>
      <c r="B34" s="23" t="s">
        <v>83</v>
      </c>
      <c r="C34" s="224"/>
      <c r="D34" s="224"/>
      <c r="E34" s="224"/>
      <c r="F34" s="224"/>
      <c r="G34" s="224"/>
      <c r="H34" s="224"/>
      <c r="I34" s="224"/>
      <c r="J34" s="224"/>
      <c r="K34" s="224"/>
      <c r="L34" s="224"/>
      <c r="M34" s="224"/>
      <c r="N34" s="224"/>
      <c r="O34" s="224"/>
      <c r="P34" s="224"/>
      <c r="Q34" s="92">
        <f t="shared" si="6"/>
        <v>0</v>
      </c>
      <c r="R34" s="92">
        <f t="shared" si="7"/>
        <v>0</v>
      </c>
      <c r="S34" s="92">
        <f t="shared" si="8"/>
        <v>0</v>
      </c>
      <c r="T34" s="92"/>
      <c r="U34" s="152"/>
      <c r="V34" s="152">
        <f t="shared" si="4"/>
        <v>27</v>
      </c>
      <c r="W34" s="152"/>
      <c r="X34" s="92"/>
      <c r="Y34" s="92"/>
      <c r="Z34" s="92"/>
      <c r="AA34" s="92"/>
      <c r="AB34" s="92"/>
      <c r="AC34" s="92"/>
      <c r="AD34" s="92"/>
      <c r="AE34" s="92"/>
      <c r="AF34" s="92"/>
      <c r="AG34" s="92"/>
      <c r="AH34" s="92"/>
      <c r="AI34" s="92"/>
      <c r="AJ34" s="92"/>
      <c r="AK34" s="92"/>
    </row>
    <row r="35" spans="1:37" s="66" customFormat="1" x14ac:dyDescent="0.3">
      <c r="A35" s="762"/>
      <c r="B35" s="23" t="s">
        <v>84</v>
      </c>
      <c r="C35" s="224"/>
      <c r="D35" s="224"/>
      <c r="E35" s="224"/>
      <c r="F35" s="224"/>
      <c r="G35" s="224"/>
      <c r="H35" s="224"/>
      <c r="I35" s="224"/>
      <c r="J35" s="224"/>
      <c r="K35" s="224"/>
      <c r="L35" s="224"/>
      <c r="M35" s="224"/>
      <c r="N35" s="224"/>
      <c r="O35" s="224"/>
      <c r="P35" s="224"/>
      <c r="Q35" s="92">
        <f t="shared" si="6"/>
        <v>0</v>
      </c>
      <c r="R35" s="92">
        <f t="shared" si="7"/>
        <v>0</v>
      </c>
      <c r="S35" s="92">
        <f t="shared" si="8"/>
        <v>0</v>
      </c>
      <c r="T35" s="92"/>
      <c r="U35" s="152"/>
      <c r="V35" s="152">
        <f t="shared" si="4"/>
        <v>28</v>
      </c>
      <c r="W35" s="152"/>
      <c r="X35" s="92"/>
      <c r="Y35" s="92"/>
      <c r="Z35" s="92"/>
      <c r="AA35" s="92"/>
      <c r="AB35" s="92"/>
      <c r="AC35" s="92"/>
      <c r="AD35" s="92"/>
      <c r="AE35" s="92"/>
      <c r="AF35" s="92"/>
      <c r="AG35" s="92"/>
      <c r="AH35" s="92"/>
      <c r="AI35" s="92"/>
      <c r="AJ35" s="92"/>
      <c r="AK35" s="92"/>
    </row>
    <row r="36" spans="1:37" s="66" customFormat="1" x14ac:dyDescent="0.3">
      <c r="A36" s="762"/>
      <c r="B36" s="23" t="s">
        <v>85</v>
      </c>
      <c r="C36" s="224"/>
      <c r="D36" s="224"/>
      <c r="E36" s="224"/>
      <c r="F36" s="224"/>
      <c r="G36" s="224"/>
      <c r="H36" s="224"/>
      <c r="I36" s="224"/>
      <c r="J36" s="224"/>
      <c r="K36" s="224"/>
      <c r="L36" s="224"/>
      <c r="M36" s="224"/>
      <c r="N36" s="224"/>
      <c r="O36" s="224"/>
      <c r="P36" s="224"/>
      <c r="Q36" s="92">
        <f t="shared" si="6"/>
        <v>0</v>
      </c>
      <c r="R36" s="92">
        <f t="shared" si="7"/>
        <v>0</v>
      </c>
      <c r="S36" s="92">
        <f t="shared" si="8"/>
        <v>0</v>
      </c>
      <c r="T36" s="92"/>
      <c r="U36" s="152"/>
      <c r="V36" s="152">
        <f t="shared" si="4"/>
        <v>29</v>
      </c>
      <c r="W36" s="152"/>
      <c r="X36" s="92"/>
      <c r="Y36" s="92"/>
      <c r="Z36" s="92"/>
      <c r="AA36" s="92"/>
      <c r="AB36" s="92"/>
      <c r="AC36" s="92"/>
      <c r="AD36" s="92"/>
      <c r="AE36" s="92"/>
      <c r="AF36" s="92"/>
      <c r="AG36" s="92"/>
      <c r="AH36" s="92"/>
      <c r="AI36" s="92"/>
      <c r="AJ36" s="92"/>
      <c r="AK36" s="92"/>
    </row>
    <row r="37" spans="1:37" s="66" customFormat="1" x14ac:dyDescent="0.3">
      <c r="A37" s="762"/>
      <c r="B37" s="23" t="s">
        <v>86</v>
      </c>
      <c r="C37" s="224"/>
      <c r="D37" s="224"/>
      <c r="E37" s="224"/>
      <c r="F37" s="224"/>
      <c r="G37" s="224"/>
      <c r="H37" s="224"/>
      <c r="I37" s="224"/>
      <c r="J37" s="224"/>
      <c r="K37" s="224"/>
      <c r="L37" s="224"/>
      <c r="M37" s="224"/>
      <c r="N37" s="224"/>
      <c r="O37" s="224"/>
      <c r="P37" s="224"/>
      <c r="Q37" s="92">
        <f t="shared" si="6"/>
        <v>0</v>
      </c>
      <c r="R37" s="92">
        <f t="shared" si="7"/>
        <v>0</v>
      </c>
      <c r="S37" s="92">
        <f t="shared" si="8"/>
        <v>0</v>
      </c>
      <c r="T37" s="92"/>
      <c r="U37" s="152"/>
      <c r="V37" s="152">
        <f t="shared" si="4"/>
        <v>30</v>
      </c>
      <c r="W37" s="152"/>
      <c r="X37" s="92"/>
      <c r="Y37" s="92"/>
      <c r="Z37" s="92"/>
      <c r="AA37" s="92"/>
      <c r="AB37" s="92"/>
      <c r="AC37" s="92"/>
      <c r="AD37" s="92"/>
      <c r="AE37" s="92"/>
      <c r="AF37" s="92"/>
      <c r="AG37" s="92"/>
      <c r="AH37" s="92"/>
      <c r="AI37" s="92"/>
      <c r="AJ37" s="92"/>
      <c r="AK37" s="92"/>
    </row>
    <row r="38" spans="1:37" s="66" customFormat="1" x14ac:dyDescent="0.3">
      <c r="A38" s="762"/>
      <c r="B38" s="23" t="s">
        <v>87</v>
      </c>
      <c r="C38" s="224"/>
      <c r="D38" s="224"/>
      <c r="E38" s="224"/>
      <c r="F38" s="224"/>
      <c r="G38" s="224"/>
      <c r="H38" s="224"/>
      <c r="I38" s="224"/>
      <c r="J38" s="224"/>
      <c r="K38" s="224"/>
      <c r="L38" s="224"/>
      <c r="M38" s="224"/>
      <c r="N38" s="224"/>
      <c r="O38" s="224"/>
      <c r="P38" s="224"/>
      <c r="Q38" s="92">
        <f t="shared" si="6"/>
        <v>0</v>
      </c>
      <c r="R38" s="92">
        <f t="shared" si="7"/>
        <v>0</v>
      </c>
      <c r="S38" s="92">
        <f t="shared" si="8"/>
        <v>0</v>
      </c>
      <c r="T38" s="92"/>
      <c r="U38" s="152"/>
      <c r="V38" s="152">
        <f t="shared" si="4"/>
        <v>31</v>
      </c>
      <c r="W38" s="152"/>
      <c r="X38" s="92"/>
      <c r="Y38" s="92"/>
      <c r="Z38" s="92"/>
      <c r="AA38" s="92"/>
      <c r="AB38" s="92"/>
      <c r="AC38" s="92"/>
      <c r="AD38" s="92"/>
      <c r="AE38" s="92"/>
      <c r="AF38" s="92"/>
      <c r="AG38" s="92"/>
      <c r="AH38" s="92"/>
      <c r="AI38" s="92"/>
      <c r="AJ38" s="92"/>
      <c r="AK38" s="92"/>
    </row>
    <row r="39" spans="1:37" s="66" customFormat="1" ht="14.25" thickBot="1" x14ac:dyDescent="0.35">
      <c r="A39" s="762"/>
      <c r="B39" s="93" t="s">
        <v>124</v>
      </c>
      <c r="C39" s="94">
        <f>SUM(C27:C38)</f>
        <v>0</v>
      </c>
      <c r="D39" s="94">
        <f t="shared" ref="D39:S39" si="9">SUM(D27:D38)</f>
        <v>0</v>
      </c>
      <c r="E39" s="94">
        <f t="shared" si="9"/>
        <v>0</v>
      </c>
      <c r="F39" s="94">
        <f t="shared" si="9"/>
        <v>0</v>
      </c>
      <c r="G39" s="94">
        <f t="shared" si="9"/>
        <v>0</v>
      </c>
      <c r="H39" s="94">
        <f t="shared" si="9"/>
        <v>0</v>
      </c>
      <c r="I39" s="94">
        <f t="shared" si="9"/>
        <v>0</v>
      </c>
      <c r="J39" s="94">
        <f t="shared" si="9"/>
        <v>0</v>
      </c>
      <c r="K39" s="94">
        <f t="shared" si="9"/>
        <v>0</v>
      </c>
      <c r="L39" s="94">
        <f t="shared" si="9"/>
        <v>0</v>
      </c>
      <c r="M39" s="94">
        <f t="shared" si="9"/>
        <v>0</v>
      </c>
      <c r="N39" s="94">
        <f t="shared" si="9"/>
        <v>0</v>
      </c>
      <c r="O39" s="94">
        <f t="shared" si="9"/>
        <v>0</v>
      </c>
      <c r="P39" s="94">
        <f t="shared" si="9"/>
        <v>0</v>
      </c>
      <c r="Q39" s="94">
        <f t="shared" si="9"/>
        <v>0</v>
      </c>
      <c r="R39" s="94">
        <f t="shared" si="9"/>
        <v>0</v>
      </c>
      <c r="S39" s="94">
        <f t="shared" si="9"/>
        <v>0</v>
      </c>
      <c r="T39" s="92"/>
      <c r="U39" s="152" t="str">
        <f>RIGHT(A8,4)&amp;"hors reseau"</f>
        <v>2015hors reseau</v>
      </c>
      <c r="V39" s="152">
        <f t="shared" si="4"/>
        <v>32</v>
      </c>
      <c r="W39" s="152"/>
      <c r="X39" s="92"/>
      <c r="Y39" s="92"/>
      <c r="Z39" s="92"/>
      <c r="AA39" s="92"/>
      <c r="AB39" s="92"/>
      <c r="AC39" s="92"/>
      <c r="AD39" s="92"/>
      <c r="AE39" s="92"/>
      <c r="AF39" s="92"/>
      <c r="AG39" s="92"/>
      <c r="AH39" s="92"/>
      <c r="AI39" s="92"/>
      <c r="AJ39" s="92"/>
      <c r="AK39" s="92"/>
    </row>
    <row r="40" spans="1:37" s="66" customFormat="1" x14ac:dyDescent="0.3">
      <c r="C40" s="92"/>
      <c r="D40" s="92"/>
      <c r="E40" s="92"/>
      <c r="F40" s="92"/>
      <c r="G40" s="92"/>
      <c r="H40" s="92"/>
      <c r="I40" s="92"/>
      <c r="J40" s="92"/>
      <c r="K40" s="92"/>
      <c r="L40" s="92"/>
      <c r="M40" s="92"/>
      <c r="N40" s="92"/>
      <c r="O40" s="92"/>
      <c r="P40" s="92"/>
      <c r="Q40" s="92"/>
      <c r="R40" s="92"/>
      <c r="S40" s="92"/>
      <c r="T40" s="92"/>
      <c r="U40" s="152"/>
      <c r="V40" s="152">
        <f t="shared" si="4"/>
        <v>33</v>
      </c>
      <c r="W40" s="152"/>
      <c r="X40" s="92"/>
      <c r="Y40" s="92"/>
      <c r="Z40" s="92"/>
      <c r="AA40" s="92"/>
      <c r="AB40" s="92"/>
      <c r="AC40" s="92"/>
      <c r="AD40" s="92"/>
      <c r="AE40" s="92"/>
      <c r="AF40" s="92"/>
      <c r="AG40" s="92"/>
      <c r="AH40" s="92"/>
      <c r="AI40" s="92"/>
      <c r="AJ40" s="92"/>
      <c r="AK40" s="92"/>
    </row>
    <row r="41" spans="1:37" s="66" customFormat="1" ht="12" customHeight="1" x14ac:dyDescent="0.3">
      <c r="A41" s="762" t="s">
        <v>112</v>
      </c>
      <c r="B41" s="91" t="s">
        <v>360</v>
      </c>
      <c r="C41" s="92">
        <f>Q8</f>
        <v>0</v>
      </c>
      <c r="D41" s="92">
        <f t="shared" ref="D41:D57" si="10">R8</f>
        <v>0</v>
      </c>
      <c r="E41" s="92">
        <f t="shared" ref="E41:E57" si="11">S8</f>
        <v>0</v>
      </c>
      <c r="F41" s="224"/>
      <c r="G41" s="224"/>
      <c r="H41" s="224"/>
      <c r="I41" s="224"/>
      <c r="J41" s="224"/>
      <c r="K41" s="224"/>
      <c r="L41" s="224"/>
      <c r="M41" s="224"/>
      <c r="N41" s="224"/>
      <c r="O41" s="224"/>
      <c r="P41" s="224"/>
      <c r="Q41" s="92">
        <f t="shared" ref="Q41:Q57" si="12">SUM(C41,F41:J41,M41:N41)</f>
        <v>0</v>
      </c>
      <c r="R41" s="92">
        <f t="shared" ref="R41:R57" si="13">SUM(D41,K41,O41)</f>
        <v>0</v>
      </c>
      <c r="S41" s="92">
        <f t="shared" ref="S41:S57" si="14">SUM(E41,L41,P41)</f>
        <v>0</v>
      </c>
      <c r="T41" s="92"/>
      <c r="U41" s="152"/>
      <c r="V41" s="152">
        <f t="shared" si="4"/>
        <v>34</v>
      </c>
      <c r="W41" s="152"/>
      <c r="X41" s="92"/>
      <c r="Y41" s="92"/>
      <c r="Z41" s="92"/>
      <c r="AA41" s="92"/>
      <c r="AB41" s="92"/>
      <c r="AC41" s="92"/>
      <c r="AD41" s="92"/>
      <c r="AE41" s="92"/>
      <c r="AF41" s="92"/>
      <c r="AG41" s="92"/>
      <c r="AH41" s="92"/>
      <c r="AI41" s="92"/>
      <c r="AJ41" s="92"/>
      <c r="AK41" s="92"/>
    </row>
    <row r="42" spans="1:37" s="66" customFormat="1" x14ac:dyDescent="0.3">
      <c r="A42" s="762"/>
      <c r="B42" s="91" t="s">
        <v>368</v>
      </c>
      <c r="C42" s="92">
        <f t="shared" ref="C42:C57" si="15">Q9</f>
        <v>0</v>
      </c>
      <c r="D42" s="92">
        <f t="shared" si="10"/>
        <v>0</v>
      </c>
      <c r="E42" s="92">
        <f t="shared" si="11"/>
        <v>0</v>
      </c>
      <c r="F42" s="224"/>
      <c r="G42" s="224"/>
      <c r="H42" s="224"/>
      <c r="I42" s="224"/>
      <c r="J42" s="224"/>
      <c r="K42" s="224"/>
      <c r="L42" s="224"/>
      <c r="M42" s="224"/>
      <c r="N42" s="224"/>
      <c r="O42" s="224"/>
      <c r="P42" s="224"/>
      <c r="Q42" s="92">
        <f t="shared" si="12"/>
        <v>0</v>
      </c>
      <c r="R42" s="92">
        <f t="shared" si="13"/>
        <v>0</v>
      </c>
      <c r="S42" s="92">
        <f t="shared" si="14"/>
        <v>0</v>
      </c>
      <c r="T42" s="92"/>
      <c r="U42" s="152"/>
      <c r="V42" s="152">
        <f t="shared" si="4"/>
        <v>35</v>
      </c>
      <c r="W42" s="152"/>
      <c r="X42" s="92"/>
      <c r="Y42" s="92"/>
      <c r="Z42" s="92"/>
      <c r="AA42" s="92"/>
      <c r="AB42" s="92"/>
      <c r="AC42" s="92"/>
      <c r="AD42" s="92"/>
      <c r="AE42" s="92"/>
      <c r="AF42" s="92"/>
      <c r="AG42" s="92"/>
      <c r="AH42" s="92"/>
      <c r="AI42" s="92"/>
      <c r="AJ42" s="92"/>
      <c r="AK42" s="92"/>
    </row>
    <row r="43" spans="1:37" s="66" customFormat="1" x14ac:dyDescent="0.3">
      <c r="A43" s="762"/>
      <c r="B43" s="91" t="s">
        <v>369</v>
      </c>
      <c r="C43" s="92">
        <f t="shared" si="15"/>
        <v>0</v>
      </c>
      <c r="D43" s="92">
        <f t="shared" si="10"/>
        <v>0</v>
      </c>
      <c r="E43" s="92">
        <f t="shared" si="11"/>
        <v>0</v>
      </c>
      <c r="F43" s="224"/>
      <c r="G43" s="224"/>
      <c r="H43" s="224"/>
      <c r="I43" s="224"/>
      <c r="J43" s="224"/>
      <c r="K43" s="224"/>
      <c r="L43" s="224"/>
      <c r="M43" s="224"/>
      <c r="N43" s="224"/>
      <c r="O43" s="224"/>
      <c r="P43" s="224"/>
      <c r="Q43" s="92">
        <f t="shared" si="12"/>
        <v>0</v>
      </c>
      <c r="R43" s="92">
        <f t="shared" si="13"/>
        <v>0</v>
      </c>
      <c r="S43" s="92">
        <f t="shared" si="14"/>
        <v>0</v>
      </c>
      <c r="T43" s="92"/>
      <c r="U43" s="152"/>
      <c r="V43" s="152">
        <f t="shared" si="4"/>
        <v>36</v>
      </c>
      <c r="W43" s="152"/>
      <c r="X43" s="92"/>
      <c r="Y43" s="92"/>
      <c r="Z43" s="92"/>
      <c r="AA43" s="92"/>
      <c r="AB43" s="92"/>
      <c r="AC43" s="92"/>
      <c r="AD43" s="92"/>
      <c r="AE43" s="92"/>
      <c r="AF43" s="92"/>
      <c r="AG43" s="92"/>
      <c r="AH43" s="92"/>
      <c r="AI43" s="92"/>
      <c r="AJ43" s="92"/>
      <c r="AK43" s="92"/>
    </row>
    <row r="44" spans="1:37" s="66" customFormat="1" x14ac:dyDescent="0.3">
      <c r="A44" s="762"/>
      <c r="B44" s="91" t="s">
        <v>370</v>
      </c>
      <c r="C44" s="92">
        <f t="shared" si="15"/>
        <v>0</v>
      </c>
      <c r="D44" s="92">
        <f t="shared" si="10"/>
        <v>0</v>
      </c>
      <c r="E44" s="92">
        <f t="shared" si="11"/>
        <v>0</v>
      </c>
      <c r="F44" s="224"/>
      <c r="G44" s="224"/>
      <c r="H44" s="224"/>
      <c r="I44" s="224"/>
      <c r="J44" s="224"/>
      <c r="K44" s="224"/>
      <c r="L44" s="224"/>
      <c r="M44" s="224"/>
      <c r="N44" s="224"/>
      <c r="O44" s="224"/>
      <c r="P44" s="224"/>
      <c r="Q44" s="92">
        <f t="shared" si="12"/>
        <v>0</v>
      </c>
      <c r="R44" s="92">
        <f t="shared" si="13"/>
        <v>0</v>
      </c>
      <c r="S44" s="92">
        <f t="shared" si="14"/>
        <v>0</v>
      </c>
      <c r="T44" s="92"/>
      <c r="U44" s="152"/>
      <c r="V44" s="152">
        <f t="shared" si="4"/>
        <v>37</v>
      </c>
      <c r="W44" s="152"/>
      <c r="X44" s="92"/>
      <c r="Y44" s="92"/>
      <c r="Z44" s="92"/>
      <c r="AA44" s="92"/>
      <c r="AB44" s="92"/>
      <c r="AC44" s="92"/>
      <c r="AD44" s="92"/>
      <c r="AE44" s="92"/>
      <c r="AF44" s="92"/>
      <c r="AG44" s="92"/>
      <c r="AH44" s="92"/>
      <c r="AI44" s="92"/>
      <c r="AJ44" s="92"/>
      <c r="AK44" s="92"/>
    </row>
    <row r="45" spans="1:37" s="66" customFormat="1" x14ac:dyDescent="0.3">
      <c r="A45" s="762"/>
      <c r="B45" s="91" t="s">
        <v>371</v>
      </c>
      <c r="C45" s="92">
        <f t="shared" si="15"/>
        <v>0</v>
      </c>
      <c r="D45" s="92">
        <f t="shared" si="10"/>
        <v>0</v>
      </c>
      <c r="E45" s="92">
        <f t="shared" si="11"/>
        <v>0</v>
      </c>
      <c r="F45" s="224"/>
      <c r="G45" s="224"/>
      <c r="H45" s="224"/>
      <c r="I45" s="224"/>
      <c r="J45" s="224"/>
      <c r="K45" s="224"/>
      <c r="L45" s="224"/>
      <c r="M45" s="224"/>
      <c r="N45" s="224"/>
      <c r="O45" s="224"/>
      <c r="P45" s="224"/>
      <c r="Q45" s="92">
        <f t="shared" si="12"/>
        <v>0</v>
      </c>
      <c r="R45" s="92">
        <f t="shared" si="13"/>
        <v>0</v>
      </c>
      <c r="S45" s="92">
        <f t="shared" si="14"/>
        <v>0</v>
      </c>
      <c r="T45" s="92"/>
      <c r="U45" s="152"/>
      <c r="V45" s="152">
        <f t="shared" si="4"/>
        <v>38</v>
      </c>
      <c r="W45" s="152"/>
      <c r="X45" s="92"/>
      <c r="Y45" s="92"/>
      <c r="Z45" s="92"/>
      <c r="AA45" s="92"/>
      <c r="AB45" s="92"/>
      <c r="AC45" s="92"/>
      <c r="AD45" s="92"/>
      <c r="AE45" s="92"/>
      <c r="AF45" s="92"/>
      <c r="AG45" s="92"/>
      <c r="AH45" s="92"/>
      <c r="AI45" s="92"/>
      <c r="AJ45" s="92"/>
      <c r="AK45" s="92"/>
    </row>
    <row r="46" spans="1:37" s="66" customFormat="1" x14ac:dyDescent="0.3">
      <c r="A46" s="762"/>
      <c r="B46" s="91" t="s">
        <v>372</v>
      </c>
      <c r="C46" s="92">
        <f t="shared" si="15"/>
        <v>0</v>
      </c>
      <c r="D46" s="92">
        <f t="shared" si="10"/>
        <v>0</v>
      </c>
      <c r="E46" s="92">
        <f t="shared" si="11"/>
        <v>0</v>
      </c>
      <c r="F46" s="224"/>
      <c r="G46" s="224"/>
      <c r="H46" s="224"/>
      <c r="I46" s="224"/>
      <c r="J46" s="224"/>
      <c r="K46" s="224"/>
      <c r="L46" s="224"/>
      <c r="M46" s="224"/>
      <c r="N46" s="224"/>
      <c r="O46" s="224"/>
      <c r="P46" s="224"/>
      <c r="Q46" s="92">
        <f t="shared" si="12"/>
        <v>0</v>
      </c>
      <c r="R46" s="92">
        <f t="shared" si="13"/>
        <v>0</v>
      </c>
      <c r="S46" s="92">
        <f t="shared" si="14"/>
        <v>0</v>
      </c>
      <c r="T46" s="92"/>
      <c r="U46" s="152"/>
      <c r="V46" s="152">
        <f t="shared" si="4"/>
        <v>39</v>
      </c>
      <c r="W46" s="152"/>
      <c r="X46" s="92"/>
      <c r="Y46" s="92"/>
      <c r="Z46" s="92"/>
      <c r="AA46" s="92"/>
      <c r="AB46" s="92"/>
      <c r="AC46" s="92"/>
      <c r="AD46" s="92"/>
      <c r="AE46" s="92"/>
      <c r="AF46" s="92"/>
      <c r="AG46" s="92"/>
      <c r="AH46" s="92"/>
      <c r="AI46" s="92"/>
      <c r="AJ46" s="92"/>
      <c r="AK46" s="92"/>
    </row>
    <row r="47" spans="1:37" s="66" customFormat="1" x14ac:dyDescent="0.3">
      <c r="A47" s="762"/>
      <c r="B47" s="91" t="s">
        <v>373</v>
      </c>
      <c r="C47" s="92">
        <f t="shared" si="15"/>
        <v>0</v>
      </c>
      <c r="D47" s="92">
        <f t="shared" si="10"/>
        <v>0</v>
      </c>
      <c r="E47" s="92">
        <f t="shared" si="11"/>
        <v>0</v>
      </c>
      <c r="F47" s="224"/>
      <c r="G47" s="224"/>
      <c r="H47" s="224"/>
      <c r="I47" s="224"/>
      <c r="J47" s="224"/>
      <c r="K47" s="224"/>
      <c r="L47" s="224"/>
      <c r="M47" s="224"/>
      <c r="N47" s="224"/>
      <c r="O47" s="224"/>
      <c r="P47" s="224"/>
      <c r="Q47" s="92">
        <f t="shared" si="12"/>
        <v>0</v>
      </c>
      <c r="R47" s="92">
        <f t="shared" si="13"/>
        <v>0</v>
      </c>
      <c r="S47" s="92">
        <f t="shared" si="14"/>
        <v>0</v>
      </c>
      <c r="T47" s="92"/>
      <c r="U47" s="152"/>
      <c r="V47" s="152">
        <f t="shared" si="4"/>
        <v>40</v>
      </c>
      <c r="W47" s="152"/>
      <c r="X47" s="92"/>
      <c r="Y47" s="92"/>
      <c r="Z47" s="92"/>
      <c r="AA47" s="92"/>
      <c r="AB47" s="92"/>
      <c r="AC47" s="92"/>
      <c r="AD47" s="92"/>
      <c r="AE47" s="92"/>
      <c r="AF47" s="92"/>
      <c r="AG47" s="92"/>
      <c r="AH47" s="92"/>
      <c r="AI47" s="92"/>
      <c r="AJ47" s="92"/>
      <c r="AK47" s="92"/>
    </row>
    <row r="48" spans="1:37" s="66" customFormat="1" x14ac:dyDescent="0.3">
      <c r="A48" s="762"/>
      <c r="B48" s="91" t="s">
        <v>374</v>
      </c>
      <c r="C48" s="92">
        <f t="shared" si="15"/>
        <v>0</v>
      </c>
      <c r="D48" s="92">
        <f t="shared" si="10"/>
        <v>0</v>
      </c>
      <c r="E48" s="92">
        <f t="shared" si="11"/>
        <v>0</v>
      </c>
      <c r="F48" s="224"/>
      <c r="G48" s="224"/>
      <c r="H48" s="224"/>
      <c r="I48" s="224"/>
      <c r="J48" s="224"/>
      <c r="K48" s="224"/>
      <c r="L48" s="224"/>
      <c r="M48" s="224"/>
      <c r="N48" s="224"/>
      <c r="O48" s="224"/>
      <c r="P48" s="224"/>
      <c r="Q48" s="92">
        <f t="shared" si="12"/>
        <v>0</v>
      </c>
      <c r="R48" s="92">
        <f t="shared" si="13"/>
        <v>0</v>
      </c>
      <c r="S48" s="92">
        <f t="shared" si="14"/>
        <v>0</v>
      </c>
      <c r="T48" s="92"/>
      <c r="U48" s="152"/>
      <c r="V48" s="152">
        <f t="shared" si="4"/>
        <v>41</v>
      </c>
      <c r="W48" s="152"/>
      <c r="X48" s="92"/>
      <c r="Y48" s="92"/>
      <c r="Z48" s="92"/>
      <c r="AA48" s="92"/>
      <c r="AB48" s="92"/>
      <c r="AC48" s="92"/>
      <c r="AD48" s="92"/>
      <c r="AE48" s="92"/>
      <c r="AF48" s="92"/>
      <c r="AG48" s="92"/>
      <c r="AH48" s="92"/>
      <c r="AI48" s="92"/>
      <c r="AJ48" s="92"/>
      <c r="AK48" s="92"/>
    </row>
    <row r="49" spans="1:37" s="66" customFormat="1" x14ac:dyDescent="0.3">
      <c r="A49" s="762"/>
      <c r="B49" s="91" t="s">
        <v>376</v>
      </c>
      <c r="C49" s="92">
        <f t="shared" si="15"/>
        <v>0</v>
      </c>
      <c r="D49" s="92">
        <f t="shared" si="10"/>
        <v>0</v>
      </c>
      <c r="E49" s="92">
        <f t="shared" si="11"/>
        <v>0</v>
      </c>
      <c r="F49" s="224"/>
      <c r="G49" s="224"/>
      <c r="H49" s="224"/>
      <c r="I49" s="224"/>
      <c r="J49" s="224"/>
      <c r="K49" s="224"/>
      <c r="L49" s="224"/>
      <c r="M49" s="224"/>
      <c r="N49" s="224"/>
      <c r="O49" s="224"/>
      <c r="P49" s="224"/>
      <c r="Q49" s="92">
        <f t="shared" si="12"/>
        <v>0</v>
      </c>
      <c r="R49" s="92">
        <f t="shared" si="13"/>
        <v>0</v>
      </c>
      <c r="S49" s="92">
        <f t="shared" si="14"/>
        <v>0</v>
      </c>
      <c r="T49" s="92"/>
      <c r="U49" s="152"/>
      <c r="V49" s="152">
        <f t="shared" si="4"/>
        <v>42</v>
      </c>
      <c r="W49" s="152"/>
      <c r="X49" s="92"/>
      <c r="Y49" s="92"/>
      <c r="Z49" s="92"/>
      <c r="AA49" s="92"/>
      <c r="AB49" s="92"/>
      <c r="AC49" s="92"/>
      <c r="AD49" s="92"/>
      <c r="AE49" s="92"/>
      <c r="AF49" s="92"/>
      <c r="AG49" s="92"/>
      <c r="AH49" s="92"/>
      <c r="AI49" s="92"/>
      <c r="AJ49" s="92"/>
      <c r="AK49" s="92"/>
    </row>
    <row r="50" spans="1:37" s="66" customFormat="1" x14ac:dyDescent="0.3">
      <c r="A50" s="762"/>
      <c r="B50" s="91" t="s">
        <v>375</v>
      </c>
      <c r="C50" s="92">
        <f t="shared" si="15"/>
        <v>0</v>
      </c>
      <c r="D50" s="92">
        <f t="shared" si="10"/>
        <v>0</v>
      </c>
      <c r="E50" s="92">
        <f t="shared" si="11"/>
        <v>0</v>
      </c>
      <c r="F50" s="224"/>
      <c r="G50" s="224"/>
      <c r="H50" s="224"/>
      <c r="I50" s="224"/>
      <c r="J50" s="224"/>
      <c r="K50" s="224"/>
      <c r="L50" s="224"/>
      <c r="M50" s="224"/>
      <c r="N50" s="224"/>
      <c r="O50" s="224"/>
      <c r="P50" s="224"/>
      <c r="Q50" s="92">
        <f t="shared" si="12"/>
        <v>0</v>
      </c>
      <c r="R50" s="92">
        <f t="shared" si="13"/>
        <v>0</v>
      </c>
      <c r="S50" s="92">
        <f t="shared" si="14"/>
        <v>0</v>
      </c>
      <c r="T50" s="92"/>
      <c r="U50" s="152"/>
      <c r="V50" s="152">
        <f t="shared" si="4"/>
        <v>43</v>
      </c>
      <c r="W50" s="152"/>
      <c r="X50" s="92"/>
      <c r="Y50" s="92"/>
      <c r="Z50" s="92"/>
      <c r="AA50" s="92"/>
      <c r="AB50" s="92"/>
      <c r="AC50" s="92"/>
      <c r="AD50" s="92"/>
      <c r="AE50" s="92"/>
      <c r="AF50" s="92"/>
      <c r="AG50" s="92"/>
      <c r="AH50" s="92"/>
      <c r="AI50" s="92"/>
      <c r="AJ50" s="92"/>
      <c r="AK50" s="92"/>
    </row>
    <row r="51" spans="1:37" s="66" customFormat="1" x14ac:dyDescent="0.3">
      <c r="A51" s="762"/>
      <c r="B51" s="91" t="s">
        <v>377</v>
      </c>
      <c r="C51" s="92">
        <f t="shared" si="15"/>
        <v>0</v>
      </c>
      <c r="D51" s="92">
        <f t="shared" si="10"/>
        <v>0</v>
      </c>
      <c r="E51" s="92">
        <f t="shared" si="11"/>
        <v>0</v>
      </c>
      <c r="F51" s="224"/>
      <c r="G51" s="224"/>
      <c r="H51" s="224"/>
      <c r="I51" s="224"/>
      <c r="J51" s="224"/>
      <c r="K51" s="224"/>
      <c r="L51" s="224"/>
      <c r="M51" s="224"/>
      <c r="N51" s="224"/>
      <c r="O51" s="224"/>
      <c r="P51" s="224"/>
      <c r="Q51" s="92">
        <f t="shared" si="12"/>
        <v>0</v>
      </c>
      <c r="R51" s="92">
        <f t="shared" si="13"/>
        <v>0</v>
      </c>
      <c r="S51" s="92">
        <f t="shared" si="14"/>
        <v>0</v>
      </c>
      <c r="T51" s="92"/>
      <c r="U51" s="152"/>
      <c r="V51" s="152">
        <f t="shared" si="4"/>
        <v>44</v>
      </c>
      <c r="W51" s="152"/>
      <c r="X51" s="92"/>
      <c r="Y51" s="92"/>
      <c r="Z51" s="92"/>
      <c r="AA51" s="92"/>
      <c r="AB51" s="92"/>
      <c r="AC51" s="92"/>
      <c r="AD51" s="92"/>
      <c r="AE51" s="92"/>
      <c r="AF51" s="92"/>
      <c r="AG51" s="92"/>
      <c r="AH51" s="92"/>
      <c r="AI51" s="92"/>
      <c r="AJ51" s="92"/>
      <c r="AK51" s="92"/>
    </row>
    <row r="52" spans="1:37" s="66" customFormat="1" x14ac:dyDescent="0.3">
      <c r="A52" s="762"/>
      <c r="B52" s="91" t="s">
        <v>75</v>
      </c>
      <c r="C52" s="92">
        <f t="shared" si="15"/>
        <v>0</v>
      </c>
      <c r="D52" s="92">
        <f t="shared" si="10"/>
        <v>0</v>
      </c>
      <c r="E52" s="92">
        <f t="shared" si="11"/>
        <v>0</v>
      </c>
      <c r="F52" s="224"/>
      <c r="G52" s="224"/>
      <c r="H52" s="224"/>
      <c r="I52" s="224"/>
      <c r="J52" s="224"/>
      <c r="K52" s="224"/>
      <c r="L52" s="224"/>
      <c r="M52" s="224"/>
      <c r="N52" s="224"/>
      <c r="O52" s="224"/>
      <c r="P52" s="224"/>
      <c r="Q52" s="92">
        <f t="shared" si="12"/>
        <v>0</v>
      </c>
      <c r="R52" s="92">
        <f t="shared" si="13"/>
        <v>0</v>
      </c>
      <c r="S52" s="92">
        <f t="shared" si="14"/>
        <v>0</v>
      </c>
      <c r="T52" s="92"/>
      <c r="U52" s="152"/>
      <c r="V52" s="152">
        <f t="shared" si="4"/>
        <v>45</v>
      </c>
      <c r="W52" s="152"/>
      <c r="X52" s="92"/>
      <c r="Y52" s="92"/>
      <c r="Z52" s="92"/>
      <c r="AA52" s="92"/>
      <c r="AB52" s="92"/>
      <c r="AC52" s="92"/>
      <c r="AD52" s="92"/>
      <c r="AE52" s="92"/>
      <c r="AF52" s="92"/>
      <c r="AG52" s="92"/>
      <c r="AH52" s="92"/>
      <c r="AI52" s="92"/>
      <c r="AJ52" s="92"/>
      <c r="AK52" s="92"/>
    </row>
    <row r="53" spans="1:37" s="66" customFormat="1" x14ac:dyDescent="0.3">
      <c r="A53" s="762"/>
      <c r="B53" s="91" t="s">
        <v>83</v>
      </c>
      <c r="C53" s="92">
        <f t="shared" si="15"/>
        <v>0</v>
      </c>
      <c r="D53" s="92">
        <f t="shared" si="10"/>
        <v>0</v>
      </c>
      <c r="E53" s="92">
        <f t="shared" si="11"/>
        <v>0</v>
      </c>
      <c r="F53" s="224"/>
      <c r="G53" s="224"/>
      <c r="H53" s="224"/>
      <c r="I53" s="224"/>
      <c r="J53" s="224"/>
      <c r="K53" s="224"/>
      <c r="L53" s="224"/>
      <c r="M53" s="224"/>
      <c r="N53" s="224"/>
      <c r="O53" s="224"/>
      <c r="P53" s="224"/>
      <c r="Q53" s="92">
        <f t="shared" si="12"/>
        <v>0</v>
      </c>
      <c r="R53" s="92">
        <f t="shared" si="13"/>
        <v>0</v>
      </c>
      <c r="S53" s="92">
        <f t="shared" si="14"/>
        <v>0</v>
      </c>
      <c r="T53" s="92"/>
      <c r="U53" s="152"/>
      <c r="V53" s="152">
        <f t="shared" si="4"/>
        <v>46</v>
      </c>
      <c r="W53" s="152"/>
      <c r="X53" s="92"/>
      <c r="Y53" s="92"/>
      <c r="Z53" s="92"/>
      <c r="AA53" s="92"/>
      <c r="AB53" s="92"/>
      <c r="AC53" s="92"/>
      <c r="AD53" s="92"/>
      <c r="AE53" s="92"/>
      <c r="AF53" s="92"/>
      <c r="AG53" s="92"/>
      <c r="AH53" s="92"/>
      <c r="AI53" s="92"/>
      <c r="AJ53" s="92"/>
      <c r="AK53" s="92"/>
    </row>
    <row r="54" spans="1:37" s="66" customFormat="1" x14ac:dyDescent="0.3">
      <c r="A54" s="762"/>
      <c r="B54" s="91" t="s">
        <v>84</v>
      </c>
      <c r="C54" s="92">
        <f t="shared" si="15"/>
        <v>0</v>
      </c>
      <c r="D54" s="92">
        <f t="shared" si="10"/>
        <v>0</v>
      </c>
      <c r="E54" s="92">
        <f t="shared" si="11"/>
        <v>0</v>
      </c>
      <c r="F54" s="224"/>
      <c r="G54" s="224"/>
      <c r="H54" s="224"/>
      <c r="I54" s="224"/>
      <c r="J54" s="224"/>
      <c r="K54" s="224"/>
      <c r="L54" s="224"/>
      <c r="M54" s="224"/>
      <c r="N54" s="224"/>
      <c r="O54" s="224"/>
      <c r="P54" s="224"/>
      <c r="Q54" s="92">
        <f t="shared" si="12"/>
        <v>0</v>
      </c>
      <c r="R54" s="92">
        <f t="shared" si="13"/>
        <v>0</v>
      </c>
      <c r="S54" s="92">
        <f t="shared" si="14"/>
        <v>0</v>
      </c>
      <c r="T54" s="92"/>
      <c r="U54" s="152"/>
      <c r="V54" s="152">
        <f t="shared" si="4"/>
        <v>47</v>
      </c>
      <c r="W54" s="152"/>
      <c r="X54" s="92"/>
      <c r="Y54" s="92"/>
      <c r="Z54" s="92"/>
      <c r="AA54" s="92"/>
      <c r="AB54" s="92"/>
      <c r="AC54" s="92"/>
      <c r="AD54" s="92"/>
      <c r="AE54" s="92"/>
      <c r="AF54" s="92"/>
      <c r="AG54" s="92"/>
      <c r="AH54" s="92"/>
      <c r="AI54" s="92"/>
      <c r="AJ54" s="92"/>
      <c r="AK54" s="92"/>
    </row>
    <row r="55" spans="1:37" s="66" customFormat="1" x14ac:dyDescent="0.3">
      <c r="A55" s="762"/>
      <c r="B55" s="91" t="s">
        <v>85</v>
      </c>
      <c r="C55" s="92">
        <f t="shared" si="15"/>
        <v>0</v>
      </c>
      <c r="D55" s="92">
        <f t="shared" si="10"/>
        <v>0</v>
      </c>
      <c r="E55" s="92">
        <f t="shared" si="11"/>
        <v>0</v>
      </c>
      <c r="F55" s="224"/>
      <c r="G55" s="224"/>
      <c r="H55" s="224"/>
      <c r="I55" s="224"/>
      <c r="J55" s="224"/>
      <c r="K55" s="224"/>
      <c r="L55" s="224"/>
      <c r="M55" s="224"/>
      <c r="N55" s="224"/>
      <c r="O55" s="224"/>
      <c r="P55" s="224"/>
      <c r="Q55" s="92">
        <f t="shared" si="12"/>
        <v>0</v>
      </c>
      <c r="R55" s="92">
        <f t="shared" si="13"/>
        <v>0</v>
      </c>
      <c r="S55" s="92">
        <f t="shared" si="14"/>
        <v>0</v>
      </c>
      <c r="T55" s="92"/>
      <c r="U55" s="152"/>
      <c r="V55" s="152">
        <f t="shared" si="4"/>
        <v>48</v>
      </c>
      <c r="W55" s="152"/>
      <c r="X55" s="92"/>
      <c r="Y55" s="92"/>
      <c r="Z55" s="92"/>
      <c r="AA55" s="92"/>
      <c r="AB55" s="92"/>
      <c r="AC55" s="92"/>
      <c r="AD55" s="92"/>
      <c r="AE55" s="92"/>
      <c r="AF55" s="92"/>
      <c r="AG55" s="92"/>
      <c r="AH55" s="92"/>
      <c r="AI55" s="92"/>
      <c r="AJ55" s="92"/>
      <c r="AK55" s="92"/>
    </row>
    <row r="56" spans="1:37" s="66" customFormat="1" x14ac:dyDescent="0.3">
      <c r="A56" s="762"/>
      <c r="B56" s="91" t="s">
        <v>86</v>
      </c>
      <c r="C56" s="92">
        <f t="shared" si="15"/>
        <v>0</v>
      </c>
      <c r="D56" s="92">
        <f t="shared" si="10"/>
        <v>0</v>
      </c>
      <c r="E56" s="92">
        <f t="shared" si="11"/>
        <v>0</v>
      </c>
      <c r="F56" s="224"/>
      <c r="G56" s="224"/>
      <c r="H56" s="224"/>
      <c r="I56" s="224"/>
      <c r="J56" s="224"/>
      <c r="K56" s="224"/>
      <c r="L56" s="224"/>
      <c r="M56" s="224"/>
      <c r="N56" s="224"/>
      <c r="O56" s="224"/>
      <c r="P56" s="224"/>
      <c r="Q56" s="92">
        <f t="shared" si="12"/>
        <v>0</v>
      </c>
      <c r="R56" s="92">
        <f t="shared" si="13"/>
        <v>0</v>
      </c>
      <c r="S56" s="92">
        <f t="shared" si="14"/>
        <v>0</v>
      </c>
      <c r="T56" s="92"/>
      <c r="U56" s="152"/>
      <c r="V56" s="152">
        <f t="shared" si="4"/>
        <v>49</v>
      </c>
      <c r="W56" s="152"/>
      <c r="X56" s="92"/>
      <c r="Y56" s="92"/>
      <c r="Z56" s="92"/>
      <c r="AA56" s="92"/>
      <c r="AB56" s="92"/>
      <c r="AC56" s="92"/>
      <c r="AD56" s="92"/>
      <c r="AE56" s="92"/>
      <c r="AF56" s="92"/>
      <c r="AG56" s="92"/>
      <c r="AH56" s="92"/>
      <c r="AI56" s="92"/>
      <c r="AJ56" s="92"/>
      <c r="AK56" s="92"/>
    </row>
    <row r="57" spans="1:37" s="66" customFormat="1" x14ac:dyDescent="0.3">
      <c r="A57" s="762"/>
      <c r="B57" s="91" t="s">
        <v>87</v>
      </c>
      <c r="C57" s="92">
        <f t="shared" si="15"/>
        <v>0</v>
      </c>
      <c r="D57" s="92">
        <f t="shared" si="10"/>
        <v>0</v>
      </c>
      <c r="E57" s="92">
        <f t="shared" si="11"/>
        <v>0</v>
      </c>
      <c r="F57" s="224"/>
      <c r="G57" s="224"/>
      <c r="H57" s="224"/>
      <c r="I57" s="224"/>
      <c r="J57" s="224"/>
      <c r="K57" s="224"/>
      <c r="L57" s="224"/>
      <c r="M57" s="224"/>
      <c r="N57" s="224"/>
      <c r="O57" s="224"/>
      <c r="P57" s="224"/>
      <c r="Q57" s="92">
        <f t="shared" si="12"/>
        <v>0</v>
      </c>
      <c r="R57" s="92">
        <f t="shared" si="13"/>
        <v>0</v>
      </c>
      <c r="S57" s="92">
        <f t="shared" si="14"/>
        <v>0</v>
      </c>
      <c r="T57" s="92"/>
      <c r="U57" s="152"/>
      <c r="V57" s="152">
        <f t="shared" si="4"/>
        <v>50</v>
      </c>
      <c r="W57" s="152"/>
      <c r="X57" s="92"/>
      <c r="Y57" s="92"/>
      <c r="Z57" s="92"/>
      <c r="AA57" s="92"/>
      <c r="AB57" s="92"/>
      <c r="AC57" s="92"/>
      <c r="AD57" s="92"/>
      <c r="AE57" s="92"/>
      <c r="AF57" s="92"/>
      <c r="AG57" s="92"/>
      <c r="AH57" s="92"/>
      <c r="AI57" s="92"/>
      <c r="AJ57" s="92"/>
      <c r="AK57" s="92"/>
    </row>
    <row r="58" spans="1:37" s="66" customFormat="1" ht="14.25" thickBot="1" x14ac:dyDescent="0.35">
      <c r="A58" s="762"/>
      <c r="B58" s="93" t="s">
        <v>119</v>
      </c>
      <c r="C58" s="94">
        <f t="shared" ref="C58:S58" si="16">SUM(C41:C57)</f>
        <v>0</v>
      </c>
      <c r="D58" s="94">
        <f t="shared" si="16"/>
        <v>0</v>
      </c>
      <c r="E58" s="94">
        <f t="shared" si="16"/>
        <v>0</v>
      </c>
      <c r="F58" s="94">
        <f t="shared" si="16"/>
        <v>0</v>
      </c>
      <c r="G58" s="94">
        <f t="shared" si="16"/>
        <v>0</v>
      </c>
      <c r="H58" s="94">
        <f t="shared" si="16"/>
        <v>0</v>
      </c>
      <c r="I58" s="94">
        <f t="shared" si="16"/>
        <v>0</v>
      </c>
      <c r="J58" s="94">
        <f t="shared" si="16"/>
        <v>0</v>
      </c>
      <c r="K58" s="94">
        <f t="shared" si="16"/>
        <v>0</v>
      </c>
      <c r="L58" s="94">
        <f t="shared" si="16"/>
        <v>0</v>
      </c>
      <c r="M58" s="94">
        <f t="shared" si="16"/>
        <v>0</v>
      </c>
      <c r="N58" s="94">
        <f t="shared" si="16"/>
        <v>0</v>
      </c>
      <c r="O58" s="94">
        <f t="shared" si="16"/>
        <v>0</v>
      </c>
      <c r="P58" s="94">
        <f t="shared" si="16"/>
        <v>0</v>
      </c>
      <c r="Q58" s="94">
        <f t="shared" si="16"/>
        <v>0</v>
      </c>
      <c r="R58" s="94">
        <f t="shared" si="16"/>
        <v>0</v>
      </c>
      <c r="S58" s="94">
        <f t="shared" si="16"/>
        <v>0</v>
      </c>
      <c r="T58" s="92"/>
      <c r="U58" s="152" t="str">
        <f>RIGHT(A41,4)&amp;"reseau"</f>
        <v>2016reseau</v>
      </c>
      <c r="V58" s="152">
        <f t="shared" si="4"/>
        <v>51</v>
      </c>
      <c r="W58" s="152"/>
      <c r="X58" s="92"/>
      <c r="Y58" s="92"/>
      <c r="Z58" s="92"/>
      <c r="AA58" s="92"/>
      <c r="AB58" s="92"/>
      <c r="AC58" s="92"/>
      <c r="AD58" s="92"/>
      <c r="AE58" s="92"/>
      <c r="AF58" s="92"/>
      <c r="AG58" s="92"/>
      <c r="AH58" s="92"/>
      <c r="AI58" s="92"/>
      <c r="AJ58" s="92"/>
      <c r="AK58" s="92"/>
    </row>
    <row r="59" spans="1:37" s="66" customFormat="1" x14ac:dyDescent="0.3">
      <c r="A59" s="762"/>
      <c r="B59" s="95"/>
      <c r="C59" s="92"/>
      <c r="D59" s="92"/>
      <c r="E59" s="92"/>
      <c r="F59" s="92"/>
      <c r="G59" s="92"/>
      <c r="H59" s="92"/>
      <c r="I59" s="92"/>
      <c r="J59" s="92"/>
      <c r="K59" s="92"/>
      <c r="L59" s="92"/>
      <c r="M59" s="92"/>
      <c r="N59" s="92"/>
      <c r="O59" s="92"/>
      <c r="P59" s="92"/>
      <c r="Q59" s="92"/>
      <c r="R59" s="92"/>
      <c r="S59" s="92"/>
      <c r="T59" s="92"/>
      <c r="U59" s="152"/>
      <c r="V59" s="152">
        <f t="shared" si="4"/>
        <v>52</v>
      </c>
      <c r="W59" s="152"/>
      <c r="X59" s="92"/>
      <c r="Y59" s="92"/>
      <c r="Z59" s="92"/>
      <c r="AA59" s="92"/>
      <c r="AB59" s="92"/>
      <c r="AC59" s="92"/>
      <c r="AD59" s="92"/>
      <c r="AE59" s="92"/>
      <c r="AF59" s="92"/>
      <c r="AG59" s="92"/>
      <c r="AH59" s="92"/>
      <c r="AI59" s="92"/>
      <c r="AJ59" s="92"/>
      <c r="AK59" s="92"/>
    </row>
    <row r="60" spans="1:37" s="66" customFormat="1" x14ac:dyDescent="0.3">
      <c r="A60" s="762"/>
      <c r="B60" s="91" t="s">
        <v>360</v>
      </c>
      <c r="C60" s="92">
        <f t="shared" ref="C60:C71" si="17">Q27</f>
        <v>0</v>
      </c>
      <c r="D60" s="92">
        <f t="shared" ref="D60:D71" si="18">R27</f>
        <v>0</v>
      </c>
      <c r="E60" s="92">
        <f t="shared" ref="E60:E71" si="19">S27</f>
        <v>0</v>
      </c>
      <c r="F60" s="224"/>
      <c r="G60" s="224"/>
      <c r="H60" s="224"/>
      <c r="I60" s="224"/>
      <c r="J60" s="224"/>
      <c r="K60" s="224"/>
      <c r="L60" s="224"/>
      <c r="M60" s="224"/>
      <c r="N60" s="224"/>
      <c r="O60" s="224"/>
      <c r="P60" s="224"/>
      <c r="Q60" s="92">
        <f t="shared" ref="Q60:Q71" si="20">SUM(C60,F60:J60,M60:N60)</f>
        <v>0</v>
      </c>
      <c r="R60" s="92">
        <f t="shared" ref="R60:R71" si="21">SUM(D60,K60,O60)</f>
        <v>0</v>
      </c>
      <c r="S60" s="92">
        <f t="shared" ref="S60:S71" si="22">SUM(E60,L60,P60)</f>
        <v>0</v>
      </c>
      <c r="T60" s="92"/>
      <c r="U60" s="152"/>
      <c r="V60" s="152">
        <f t="shared" si="4"/>
        <v>53</v>
      </c>
      <c r="W60" s="152"/>
      <c r="X60" s="92"/>
      <c r="Y60" s="92"/>
      <c r="Z60" s="92"/>
      <c r="AA60" s="92"/>
      <c r="AB60" s="92"/>
      <c r="AC60" s="92"/>
      <c r="AD60" s="92"/>
      <c r="AE60" s="92"/>
      <c r="AF60" s="92"/>
      <c r="AG60" s="92"/>
      <c r="AH60" s="92"/>
      <c r="AI60" s="92"/>
      <c r="AJ60" s="92"/>
      <c r="AK60" s="92"/>
    </row>
    <row r="61" spans="1:37" s="66" customFormat="1" x14ac:dyDescent="0.3">
      <c r="A61" s="762"/>
      <c r="B61" s="91" t="s">
        <v>120</v>
      </c>
      <c r="C61" s="92">
        <f t="shared" si="17"/>
        <v>0</v>
      </c>
      <c r="D61" s="92">
        <f t="shared" si="18"/>
        <v>0</v>
      </c>
      <c r="E61" s="92">
        <f t="shared" si="19"/>
        <v>0</v>
      </c>
      <c r="F61" s="224"/>
      <c r="G61" s="224"/>
      <c r="H61" s="224"/>
      <c r="I61" s="224"/>
      <c r="J61" s="224"/>
      <c r="K61" s="224"/>
      <c r="L61" s="224"/>
      <c r="M61" s="224"/>
      <c r="N61" s="224"/>
      <c r="O61" s="224"/>
      <c r="P61" s="224"/>
      <c r="Q61" s="92">
        <f t="shared" si="20"/>
        <v>0</v>
      </c>
      <c r="R61" s="92">
        <f t="shared" si="21"/>
        <v>0</v>
      </c>
      <c r="S61" s="92">
        <f t="shared" si="22"/>
        <v>0</v>
      </c>
      <c r="T61" s="92"/>
      <c r="U61" s="152"/>
      <c r="V61" s="152">
        <f t="shared" si="4"/>
        <v>54</v>
      </c>
      <c r="W61" s="152"/>
      <c r="X61" s="92"/>
      <c r="Y61" s="92"/>
      <c r="Z61" s="92"/>
      <c r="AA61" s="92"/>
      <c r="AB61" s="92"/>
      <c r="AC61" s="92"/>
      <c r="AD61" s="92"/>
      <c r="AE61" s="92"/>
      <c r="AF61" s="92"/>
      <c r="AG61" s="92"/>
      <c r="AH61" s="92"/>
      <c r="AI61" s="92"/>
      <c r="AJ61" s="92"/>
      <c r="AK61" s="92"/>
    </row>
    <row r="62" spans="1:37" s="66" customFormat="1" x14ac:dyDescent="0.3">
      <c r="A62" s="762"/>
      <c r="B62" s="91" t="s">
        <v>121</v>
      </c>
      <c r="C62" s="92">
        <f t="shared" si="17"/>
        <v>0</v>
      </c>
      <c r="D62" s="92">
        <f t="shared" si="18"/>
        <v>0</v>
      </c>
      <c r="E62" s="92">
        <f t="shared" si="19"/>
        <v>0</v>
      </c>
      <c r="F62" s="224"/>
      <c r="G62" s="224"/>
      <c r="H62" s="224"/>
      <c r="I62" s="224"/>
      <c r="J62" s="224"/>
      <c r="K62" s="224"/>
      <c r="L62" s="224"/>
      <c r="M62" s="224"/>
      <c r="N62" s="224"/>
      <c r="O62" s="224"/>
      <c r="P62" s="224"/>
      <c r="Q62" s="92">
        <f t="shared" si="20"/>
        <v>0</v>
      </c>
      <c r="R62" s="92">
        <f t="shared" si="21"/>
        <v>0</v>
      </c>
      <c r="S62" s="92">
        <f t="shared" si="22"/>
        <v>0</v>
      </c>
      <c r="T62" s="92"/>
      <c r="U62" s="152"/>
      <c r="V62" s="152">
        <f t="shared" si="4"/>
        <v>55</v>
      </c>
      <c r="W62" s="152"/>
      <c r="X62" s="92"/>
      <c r="Y62" s="92"/>
      <c r="Z62" s="92"/>
      <c r="AA62" s="92"/>
      <c r="AB62" s="92"/>
      <c r="AC62" s="92"/>
      <c r="AD62" s="92"/>
      <c r="AE62" s="92"/>
      <c r="AF62" s="92"/>
      <c r="AG62" s="92"/>
      <c r="AH62" s="92"/>
      <c r="AI62" s="92"/>
      <c r="AJ62" s="92"/>
      <c r="AK62" s="92"/>
    </row>
    <row r="63" spans="1:37" s="66" customFormat="1" x14ac:dyDescent="0.3">
      <c r="A63" s="762"/>
      <c r="B63" s="91" t="s">
        <v>117</v>
      </c>
      <c r="C63" s="92">
        <f t="shared" si="17"/>
        <v>0</v>
      </c>
      <c r="D63" s="92">
        <f t="shared" si="18"/>
        <v>0</v>
      </c>
      <c r="E63" s="92">
        <f t="shared" si="19"/>
        <v>0</v>
      </c>
      <c r="F63" s="224"/>
      <c r="G63" s="224"/>
      <c r="H63" s="224"/>
      <c r="I63" s="224"/>
      <c r="J63" s="224"/>
      <c r="K63" s="224"/>
      <c r="L63" s="224"/>
      <c r="M63" s="224"/>
      <c r="N63" s="224"/>
      <c r="O63" s="224"/>
      <c r="P63" s="224"/>
      <c r="Q63" s="92">
        <f t="shared" si="20"/>
        <v>0</v>
      </c>
      <c r="R63" s="92">
        <f t="shared" si="21"/>
        <v>0</v>
      </c>
      <c r="S63" s="92">
        <f t="shared" si="22"/>
        <v>0</v>
      </c>
      <c r="T63" s="92"/>
      <c r="U63" s="152"/>
      <c r="V63" s="152">
        <f t="shared" si="4"/>
        <v>56</v>
      </c>
      <c r="W63" s="152"/>
      <c r="X63" s="92"/>
      <c r="Y63" s="92"/>
      <c r="Z63" s="92"/>
      <c r="AA63" s="92"/>
      <c r="AB63" s="92"/>
      <c r="AC63" s="92"/>
      <c r="AD63" s="92"/>
      <c r="AE63" s="92"/>
      <c r="AF63" s="92"/>
      <c r="AG63" s="92"/>
      <c r="AH63" s="92"/>
      <c r="AI63" s="92"/>
      <c r="AJ63" s="92"/>
      <c r="AK63" s="92"/>
    </row>
    <row r="64" spans="1:37" s="66" customFormat="1" x14ac:dyDescent="0.3">
      <c r="A64" s="762"/>
      <c r="B64" s="91" t="s">
        <v>122</v>
      </c>
      <c r="C64" s="92">
        <f t="shared" si="17"/>
        <v>0</v>
      </c>
      <c r="D64" s="92">
        <f t="shared" si="18"/>
        <v>0</v>
      </c>
      <c r="E64" s="92">
        <f t="shared" si="19"/>
        <v>0</v>
      </c>
      <c r="F64" s="224"/>
      <c r="G64" s="224"/>
      <c r="H64" s="224"/>
      <c r="I64" s="224"/>
      <c r="J64" s="224"/>
      <c r="K64" s="224"/>
      <c r="L64" s="224"/>
      <c r="M64" s="224"/>
      <c r="N64" s="224"/>
      <c r="O64" s="224"/>
      <c r="P64" s="224"/>
      <c r="Q64" s="92">
        <f t="shared" si="20"/>
        <v>0</v>
      </c>
      <c r="R64" s="92">
        <f t="shared" si="21"/>
        <v>0</v>
      </c>
      <c r="S64" s="92">
        <f t="shared" si="22"/>
        <v>0</v>
      </c>
      <c r="T64" s="92"/>
      <c r="U64" s="152"/>
      <c r="V64" s="152">
        <f t="shared" si="4"/>
        <v>57</v>
      </c>
      <c r="W64" s="152"/>
      <c r="X64" s="92"/>
      <c r="Y64" s="92"/>
      <c r="Z64" s="92"/>
      <c r="AA64" s="92"/>
      <c r="AB64" s="92"/>
      <c r="AC64" s="92"/>
      <c r="AD64" s="92"/>
      <c r="AE64" s="92"/>
      <c r="AF64" s="92"/>
      <c r="AG64" s="92"/>
      <c r="AH64" s="92"/>
      <c r="AI64" s="92"/>
      <c r="AJ64" s="92"/>
      <c r="AK64" s="92"/>
    </row>
    <row r="65" spans="1:37" s="66" customFormat="1" x14ac:dyDescent="0.3">
      <c r="A65" s="762"/>
      <c r="B65" s="91" t="s">
        <v>123</v>
      </c>
      <c r="C65" s="92">
        <f t="shared" si="17"/>
        <v>0</v>
      </c>
      <c r="D65" s="92">
        <f t="shared" si="18"/>
        <v>0</v>
      </c>
      <c r="E65" s="92">
        <f t="shared" si="19"/>
        <v>0</v>
      </c>
      <c r="F65" s="224"/>
      <c r="G65" s="224"/>
      <c r="H65" s="224"/>
      <c r="I65" s="224"/>
      <c r="J65" s="224"/>
      <c r="K65" s="224"/>
      <c r="L65" s="224"/>
      <c r="M65" s="224"/>
      <c r="N65" s="224"/>
      <c r="O65" s="224"/>
      <c r="P65" s="224"/>
      <c r="Q65" s="92">
        <f t="shared" si="20"/>
        <v>0</v>
      </c>
      <c r="R65" s="92">
        <f t="shared" si="21"/>
        <v>0</v>
      </c>
      <c r="S65" s="92">
        <f t="shared" si="22"/>
        <v>0</v>
      </c>
      <c r="T65" s="92"/>
      <c r="U65" s="152"/>
      <c r="V65" s="152">
        <f t="shared" si="4"/>
        <v>58</v>
      </c>
      <c r="W65" s="152"/>
      <c r="X65" s="92"/>
      <c r="Y65" s="92"/>
      <c r="Z65" s="92"/>
      <c r="AA65" s="92"/>
      <c r="AB65" s="92"/>
      <c r="AC65" s="92"/>
      <c r="AD65" s="92"/>
      <c r="AE65" s="92"/>
      <c r="AF65" s="92"/>
      <c r="AG65" s="92"/>
      <c r="AH65" s="92"/>
      <c r="AI65" s="92"/>
      <c r="AJ65" s="92"/>
      <c r="AK65" s="92"/>
    </row>
    <row r="66" spans="1:37" s="66" customFormat="1" x14ac:dyDescent="0.3">
      <c r="A66" s="762"/>
      <c r="B66" s="91" t="s">
        <v>118</v>
      </c>
      <c r="C66" s="92">
        <f t="shared" si="17"/>
        <v>0</v>
      </c>
      <c r="D66" s="92">
        <f t="shared" si="18"/>
        <v>0</v>
      </c>
      <c r="E66" s="92">
        <f t="shared" si="19"/>
        <v>0</v>
      </c>
      <c r="F66" s="224"/>
      <c r="G66" s="224"/>
      <c r="H66" s="224"/>
      <c r="I66" s="224"/>
      <c r="J66" s="224"/>
      <c r="K66" s="224"/>
      <c r="L66" s="224"/>
      <c r="M66" s="224"/>
      <c r="N66" s="224"/>
      <c r="O66" s="224"/>
      <c r="P66" s="224"/>
      <c r="Q66" s="92">
        <f t="shared" si="20"/>
        <v>0</v>
      </c>
      <c r="R66" s="92">
        <f t="shared" si="21"/>
        <v>0</v>
      </c>
      <c r="S66" s="92">
        <f t="shared" si="22"/>
        <v>0</v>
      </c>
      <c r="T66" s="92"/>
      <c r="U66" s="152"/>
      <c r="V66" s="152">
        <f t="shared" si="4"/>
        <v>59</v>
      </c>
      <c r="W66" s="152"/>
      <c r="X66" s="92"/>
      <c r="Y66" s="92"/>
      <c r="Z66" s="92"/>
      <c r="AA66" s="92"/>
      <c r="AB66" s="92"/>
      <c r="AC66" s="92"/>
      <c r="AD66" s="92"/>
      <c r="AE66" s="92"/>
      <c r="AF66" s="92"/>
      <c r="AG66" s="92"/>
      <c r="AH66" s="92"/>
      <c r="AI66" s="92"/>
      <c r="AJ66" s="92"/>
      <c r="AK66" s="92"/>
    </row>
    <row r="67" spans="1:37" s="66" customFormat="1" x14ac:dyDescent="0.3">
      <c r="A67" s="762"/>
      <c r="B67" s="91" t="s">
        <v>83</v>
      </c>
      <c r="C67" s="92">
        <f t="shared" si="17"/>
        <v>0</v>
      </c>
      <c r="D67" s="92">
        <f t="shared" si="18"/>
        <v>0</v>
      </c>
      <c r="E67" s="92">
        <f t="shared" si="19"/>
        <v>0</v>
      </c>
      <c r="F67" s="224"/>
      <c r="G67" s="224"/>
      <c r="H67" s="224"/>
      <c r="I67" s="224"/>
      <c r="J67" s="224"/>
      <c r="K67" s="224"/>
      <c r="L67" s="224"/>
      <c r="M67" s="224"/>
      <c r="N67" s="224"/>
      <c r="O67" s="224"/>
      <c r="P67" s="224"/>
      <c r="Q67" s="92">
        <f t="shared" si="20"/>
        <v>0</v>
      </c>
      <c r="R67" s="92">
        <f t="shared" si="21"/>
        <v>0</v>
      </c>
      <c r="S67" s="92">
        <f t="shared" si="22"/>
        <v>0</v>
      </c>
      <c r="T67" s="92"/>
      <c r="U67" s="152"/>
      <c r="V67" s="152">
        <f t="shared" si="4"/>
        <v>60</v>
      </c>
      <c r="W67" s="152"/>
      <c r="X67" s="92"/>
      <c r="Y67" s="92"/>
      <c r="Z67" s="92"/>
      <c r="AA67" s="92"/>
      <c r="AB67" s="92"/>
      <c r="AC67" s="92"/>
      <c r="AD67" s="92"/>
      <c r="AE67" s="92"/>
      <c r="AF67" s="92"/>
      <c r="AG67" s="92"/>
      <c r="AH67" s="92"/>
      <c r="AI67" s="92"/>
      <c r="AJ67" s="92"/>
      <c r="AK67" s="92"/>
    </row>
    <row r="68" spans="1:37" s="66" customFormat="1" x14ac:dyDescent="0.3">
      <c r="A68" s="762"/>
      <c r="B68" s="91" t="s">
        <v>84</v>
      </c>
      <c r="C68" s="92">
        <f t="shared" si="17"/>
        <v>0</v>
      </c>
      <c r="D68" s="92">
        <f t="shared" si="18"/>
        <v>0</v>
      </c>
      <c r="E68" s="92">
        <f t="shared" si="19"/>
        <v>0</v>
      </c>
      <c r="F68" s="224"/>
      <c r="G68" s="224"/>
      <c r="H68" s="224"/>
      <c r="I68" s="224"/>
      <c r="J68" s="224"/>
      <c r="K68" s="224"/>
      <c r="L68" s="224"/>
      <c r="M68" s="224"/>
      <c r="N68" s="224"/>
      <c r="O68" s="224"/>
      <c r="P68" s="224"/>
      <c r="Q68" s="92">
        <f t="shared" si="20"/>
        <v>0</v>
      </c>
      <c r="R68" s="92">
        <f t="shared" si="21"/>
        <v>0</v>
      </c>
      <c r="S68" s="92">
        <f t="shared" si="22"/>
        <v>0</v>
      </c>
      <c r="T68" s="92"/>
      <c r="U68" s="152"/>
      <c r="V68" s="152">
        <f t="shared" si="4"/>
        <v>61</v>
      </c>
      <c r="W68" s="152"/>
      <c r="X68" s="92"/>
      <c r="Y68" s="92"/>
      <c r="Z68" s="92"/>
      <c r="AA68" s="92"/>
      <c r="AB68" s="92"/>
      <c r="AC68" s="92"/>
      <c r="AD68" s="92"/>
      <c r="AE68" s="92"/>
      <c r="AF68" s="92"/>
      <c r="AG68" s="92"/>
      <c r="AH68" s="92"/>
      <c r="AI68" s="92"/>
      <c r="AJ68" s="92"/>
      <c r="AK68" s="92"/>
    </row>
    <row r="69" spans="1:37" s="66" customFormat="1" x14ac:dyDescent="0.3">
      <c r="A69" s="762"/>
      <c r="B69" s="91" t="s">
        <v>85</v>
      </c>
      <c r="C69" s="92">
        <f t="shared" si="17"/>
        <v>0</v>
      </c>
      <c r="D69" s="92">
        <f t="shared" si="18"/>
        <v>0</v>
      </c>
      <c r="E69" s="92">
        <f t="shared" si="19"/>
        <v>0</v>
      </c>
      <c r="F69" s="224"/>
      <c r="G69" s="224"/>
      <c r="H69" s="224"/>
      <c r="I69" s="224"/>
      <c r="J69" s="224"/>
      <c r="K69" s="224"/>
      <c r="L69" s="224"/>
      <c r="M69" s="224"/>
      <c r="N69" s="224"/>
      <c r="O69" s="224"/>
      <c r="P69" s="224"/>
      <c r="Q69" s="92">
        <f t="shared" si="20"/>
        <v>0</v>
      </c>
      <c r="R69" s="92">
        <f t="shared" si="21"/>
        <v>0</v>
      </c>
      <c r="S69" s="92">
        <f t="shared" si="22"/>
        <v>0</v>
      </c>
      <c r="T69" s="92"/>
      <c r="U69" s="152"/>
      <c r="V69" s="152">
        <f t="shared" si="4"/>
        <v>62</v>
      </c>
      <c r="W69" s="152"/>
      <c r="X69" s="92"/>
      <c r="Y69" s="92"/>
      <c r="Z69" s="92"/>
      <c r="AA69" s="92"/>
      <c r="AB69" s="92"/>
      <c r="AC69" s="92"/>
      <c r="AD69" s="92"/>
      <c r="AE69" s="92"/>
      <c r="AF69" s="92"/>
      <c r="AG69" s="92"/>
      <c r="AH69" s="92"/>
      <c r="AI69" s="92"/>
      <c r="AJ69" s="92"/>
      <c r="AK69" s="92"/>
    </row>
    <row r="70" spans="1:37" s="66" customFormat="1" x14ac:dyDescent="0.3">
      <c r="A70" s="762"/>
      <c r="B70" s="91" t="s">
        <v>86</v>
      </c>
      <c r="C70" s="92">
        <f t="shared" si="17"/>
        <v>0</v>
      </c>
      <c r="D70" s="92">
        <f t="shared" si="18"/>
        <v>0</v>
      </c>
      <c r="E70" s="92">
        <f t="shared" si="19"/>
        <v>0</v>
      </c>
      <c r="F70" s="224"/>
      <c r="G70" s="224"/>
      <c r="H70" s="224"/>
      <c r="I70" s="224"/>
      <c r="J70" s="224"/>
      <c r="K70" s="224"/>
      <c r="L70" s="224"/>
      <c r="M70" s="224"/>
      <c r="N70" s="224"/>
      <c r="O70" s="224"/>
      <c r="P70" s="224"/>
      <c r="Q70" s="92">
        <f t="shared" si="20"/>
        <v>0</v>
      </c>
      <c r="R70" s="92">
        <f t="shared" si="21"/>
        <v>0</v>
      </c>
      <c r="S70" s="92">
        <f t="shared" si="22"/>
        <v>0</v>
      </c>
      <c r="T70" s="92"/>
      <c r="U70" s="152"/>
      <c r="V70" s="152">
        <f t="shared" si="4"/>
        <v>63</v>
      </c>
      <c r="W70" s="152"/>
      <c r="X70" s="92"/>
      <c r="Y70" s="92"/>
      <c r="Z70" s="92"/>
      <c r="AA70" s="92"/>
      <c r="AB70" s="92"/>
      <c r="AC70" s="92"/>
      <c r="AD70" s="92"/>
      <c r="AE70" s="92"/>
      <c r="AF70" s="92"/>
      <c r="AG70" s="92"/>
      <c r="AH70" s="92"/>
      <c r="AI70" s="92"/>
      <c r="AJ70" s="92"/>
      <c r="AK70" s="92"/>
    </row>
    <row r="71" spans="1:37" s="66" customFormat="1" x14ac:dyDescent="0.3">
      <c r="A71" s="762"/>
      <c r="B71" s="91" t="s">
        <v>87</v>
      </c>
      <c r="C71" s="92">
        <f t="shared" si="17"/>
        <v>0</v>
      </c>
      <c r="D71" s="92">
        <f t="shared" si="18"/>
        <v>0</v>
      </c>
      <c r="E71" s="92">
        <f t="shared" si="19"/>
        <v>0</v>
      </c>
      <c r="F71" s="224"/>
      <c r="G71" s="224"/>
      <c r="H71" s="224"/>
      <c r="I71" s="224"/>
      <c r="J71" s="224"/>
      <c r="K71" s="224"/>
      <c r="L71" s="224"/>
      <c r="M71" s="224"/>
      <c r="N71" s="224"/>
      <c r="O71" s="224"/>
      <c r="P71" s="224"/>
      <c r="Q71" s="92">
        <f t="shared" si="20"/>
        <v>0</v>
      </c>
      <c r="R71" s="92">
        <f t="shared" si="21"/>
        <v>0</v>
      </c>
      <c r="S71" s="92">
        <f t="shared" si="22"/>
        <v>0</v>
      </c>
      <c r="T71" s="92"/>
      <c r="U71" s="152"/>
      <c r="V71" s="152">
        <f t="shared" si="4"/>
        <v>64</v>
      </c>
      <c r="W71" s="152"/>
      <c r="X71" s="92"/>
      <c r="Y71" s="92"/>
      <c r="Z71" s="92"/>
      <c r="AA71" s="92"/>
      <c r="AB71" s="92"/>
      <c r="AC71" s="92"/>
      <c r="AD71" s="92"/>
      <c r="AE71" s="92"/>
      <c r="AF71" s="92"/>
      <c r="AG71" s="92"/>
      <c r="AH71" s="92"/>
      <c r="AI71" s="92"/>
      <c r="AJ71" s="92"/>
      <c r="AK71" s="92"/>
    </row>
    <row r="72" spans="1:37" s="66" customFormat="1" ht="14.25" thickBot="1" x14ac:dyDescent="0.35">
      <c r="A72" s="762"/>
      <c r="B72" s="93" t="s">
        <v>124</v>
      </c>
      <c r="C72" s="94">
        <f t="shared" ref="C72:S72" si="23">SUM(C60:C71)</f>
        <v>0</v>
      </c>
      <c r="D72" s="94">
        <f t="shared" si="23"/>
        <v>0</v>
      </c>
      <c r="E72" s="94">
        <f t="shared" si="23"/>
        <v>0</v>
      </c>
      <c r="F72" s="94">
        <f t="shared" si="23"/>
        <v>0</v>
      </c>
      <c r="G72" s="94">
        <f t="shared" si="23"/>
        <v>0</v>
      </c>
      <c r="H72" s="94">
        <f t="shared" si="23"/>
        <v>0</v>
      </c>
      <c r="I72" s="94">
        <f t="shared" si="23"/>
        <v>0</v>
      </c>
      <c r="J72" s="94">
        <f t="shared" si="23"/>
        <v>0</v>
      </c>
      <c r="K72" s="94">
        <f t="shared" si="23"/>
        <v>0</v>
      </c>
      <c r="L72" s="94">
        <f t="shared" si="23"/>
        <v>0</v>
      </c>
      <c r="M72" s="94">
        <f t="shared" si="23"/>
        <v>0</v>
      </c>
      <c r="N72" s="94">
        <f t="shared" si="23"/>
        <v>0</v>
      </c>
      <c r="O72" s="94">
        <f t="shared" si="23"/>
        <v>0</v>
      </c>
      <c r="P72" s="94">
        <f t="shared" si="23"/>
        <v>0</v>
      </c>
      <c r="Q72" s="94">
        <f t="shared" si="23"/>
        <v>0</v>
      </c>
      <c r="R72" s="94">
        <f t="shared" si="23"/>
        <v>0</v>
      </c>
      <c r="S72" s="94">
        <f t="shared" si="23"/>
        <v>0</v>
      </c>
      <c r="T72" s="92"/>
      <c r="U72" s="152" t="str">
        <f>RIGHT(A41,4)&amp;"hors reseau"</f>
        <v>2016hors reseau</v>
      </c>
      <c r="V72" s="152">
        <f t="shared" si="4"/>
        <v>65</v>
      </c>
      <c r="W72" s="152"/>
      <c r="X72" s="92"/>
      <c r="Y72" s="92"/>
      <c r="Z72" s="92"/>
      <c r="AA72" s="92"/>
      <c r="AB72" s="92"/>
      <c r="AC72" s="92"/>
      <c r="AD72" s="92"/>
      <c r="AE72" s="92"/>
      <c r="AF72" s="92"/>
      <c r="AG72" s="92"/>
      <c r="AH72" s="92"/>
      <c r="AI72" s="92"/>
      <c r="AJ72" s="92"/>
      <c r="AK72" s="92"/>
    </row>
    <row r="73" spans="1:37" s="66" customFormat="1" x14ac:dyDescent="0.3">
      <c r="C73" s="92"/>
      <c r="D73" s="92"/>
      <c r="E73" s="92"/>
      <c r="F73" s="92"/>
      <c r="G73" s="92"/>
      <c r="H73" s="92"/>
      <c r="I73" s="92"/>
      <c r="J73" s="92"/>
      <c r="K73" s="92"/>
      <c r="L73" s="92"/>
      <c r="M73" s="92"/>
      <c r="N73" s="96"/>
      <c r="O73" s="92"/>
      <c r="P73" s="92"/>
      <c r="Q73" s="92"/>
      <c r="R73" s="92"/>
      <c r="S73" s="92"/>
      <c r="T73" s="92"/>
      <c r="U73" s="152"/>
      <c r="V73" s="152">
        <f t="shared" si="4"/>
        <v>66</v>
      </c>
      <c r="W73" s="152"/>
      <c r="X73" s="92"/>
      <c r="Y73" s="92"/>
      <c r="Z73" s="92"/>
      <c r="AA73" s="92"/>
      <c r="AB73" s="92"/>
      <c r="AC73" s="92"/>
      <c r="AD73" s="92"/>
      <c r="AE73" s="92"/>
      <c r="AF73" s="92"/>
      <c r="AG73" s="92"/>
      <c r="AH73" s="92"/>
      <c r="AI73" s="92"/>
      <c r="AJ73" s="92"/>
      <c r="AK73" s="92"/>
    </row>
    <row r="74" spans="1:37" s="66" customFormat="1" x14ac:dyDescent="0.3">
      <c r="A74" s="762" t="s">
        <v>279</v>
      </c>
      <c r="B74" s="91" t="s">
        <v>360</v>
      </c>
      <c r="C74" s="92">
        <f t="shared" ref="C74:C90" si="24">Q41</f>
        <v>0</v>
      </c>
      <c r="D74" s="92">
        <f t="shared" ref="D74:D90" si="25">R41</f>
        <v>0</v>
      </c>
      <c r="E74" s="92">
        <f t="shared" ref="E74:E90" si="26">S41</f>
        <v>0</v>
      </c>
      <c r="F74" s="224"/>
      <c r="G74" s="224"/>
      <c r="H74" s="224"/>
      <c r="I74" s="224"/>
      <c r="J74" s="224"/>
      <c r="K74" s="224"/>
      <c r="L74" s="224"/>
      <c r="M74" s="224"/>
      <c r="N74" s="224"/>
      <c r="O74" s="224"/>
      <c r="P74" s="224"/>
      <c r="Q74" s="92">
        <f t="shared" ref="Q74:Q90" si="27">SUM(C74,F74:J74,M74:N74)</f>
        <v>0</v>
      </c>
      <c r="R74" s="92">
        <f t="shared" ref="R74:R90" si="28">SUM(D74,K74,O74)</f>
        <v>0</v>
      </c>
      <c r="S74" s="92">
        <f t="shared" ref="S74:S90" si="29">SUM(E74,L74,P74)</f>
        <v>0</v>
      </c>
      <c r="T74" s="92"/>
      <c r="U74" s="152"/>
      <c r="V74" s="152">
        <f t="shared" ref="V74:V137" si="30">V73+1</f>
        <v>67</v>
      </c>
      <c r="W74" s="152"/>
      <c r="X74" s="92"/>
      <c r="Y74" s="92"/>
      <c r="Z74" s="92"/>
      <c r="AA74" s="92"/>
      <c r="AB74" s="92"/>
      <c r="AC74" s="92"/>
      <c r="AD74" s="92"/>
      <c r="AE74" s="92"/>
      <c r="AF74" s="92"/>
      <c r="AG74" s="92"/>
      <c r="AH74" s="92"/>
      <c r="AI74" s="92"/>
      <c r="AJ74" s="92"/>
      <c r="AK74" s="92"/>
    </row>
    <row r="75" spans="1:37" s="66" customFormat="1" x14ac:dyDescent="0.3">
      <c r="A75" s="762"/>
      <c r="B75" s="91" t="s">
        <v>368</v>
      </c>
      <c r="C75" s="92">
        <f t="shared" si="24"/>
        <v>0</v>
      </c>
      <c r="D75" s="92">
        <f t="shared" si="25"/>
        <v>0</v>
      </c>
      <c r="E75" s="92">
        <f t="shared" si="26"/>
        <v>0</v>
      </c>
      <c r="F75" s="224"/>
      <c r="G75" s="224"/>
      <c r="H75" s="224"/>
      <c r="I75" s="224"/>
      <c r="J75" s="224"/>
      <c r="K75" s="224"/>
      <c r="L75" s="224"/>
      <c r="M75" s="224"/>
      <c r="N75" s="224"/>
      <c r="O75" s="224"/>
      <c r="P75" s="224"/>
      <c r="Q75" s="92">
        <f t="shared" si="27"/>
        <v>0</v>
      </c>
      <c r="R75" s="92">
        <f t="shared" si="28"/>
        <v>0</v>
      </c>
      <c r="S75" s="92">
        <f t="shared" si="29"/>
        <v>0</v>
      </c>
      <c r="T75" s="92"/>
      <c r="U75" s="152"/>
      <c r="V75" s="152">
        <f t="shared" si="30"/>
        <v>68</v>
      </c>
      <c r="W75" s="152"/>
      <c r="X75" s="92"/>
      <c r="Y75" s="92"/>
      <c r="Z75" s="92"/>
      <c r="AA75" s="92"/>
      <c r="AB75" s="92"/>
      <c r="AC75" s="92"/>
      <c r="AD75" s="92"/>
      <c r="AE75" s="92"/>
      <c r="AF75" s="92"/>
      <c r="AG75" s="92"/>
      <c r="AH75" s="92"/>
      <c r="AI75" s="92"/>
      <c r="AJ75" s="92"/>
      <c r="AK75" s="92"/>
    </row>
    <row r="76" spans="1:37" s="66" customFormat="1" x14ac:dyDescent="0.3">
      <c r="A76" s="762"/>
      <c r="B76" s="91" t="s">
        <v>369</v>
      </c>
      <c r="C76" s="92">
        <f t="shared" si="24"/>
        <v>0</v>
      </c>
      <c r="D76" s="92">
        <f t="shared" si="25"/>
        <v>0</v>
      </c>
      <c r="E76" s="92">
        <f t="shared" si="26"/>
        <v>0</v>
      </c>
      <c r="F76" s="224"/>
      <c r="G76" s="224"/>
      <c r="H76" s="224"/>
      <c r="I76" s="224"/>
      <c r="J76" s="224"/>
      <c r="K76" s="224"/>
      <c r="L76" s="224"/>
      <c r="M76" s="224"/>
      <c r="N76" s="224"/>
      <c r="O76" s="224"/>
      <c r="P76" s="224"/>
      <c r="Q76" s="92">
        <f t="shared" si="27"/>
        <v>0</v>
      </c>
      <c r="R76" s="92">
        <f t="shared" si="28"/>
        <v>0</v>
      </c>
      <c r="S76" s="92">
        <f t="shared" si="29"/>
        <v>0</v>
      </c>
      <c r="T76" s="92"/>
      <c r="U76" s="152"/>
      <c r="V76" s="152">
        <f t="shared" si="30"/>
        <v>69</v>
      </c>
      <c r="W76" s="152"/>
      <c r="X76" s="92"/>
      <c r="Y76" s="92"/>
      <c r="Z76" s="92"/>
      <c r="AA76" s="92"/>
      <c r="AB76" s="92"/>
      <c r="AC76" s="92"/>
      <c r="AD76" s="92"/>
      <c r="AE76" s="92"/>
      <c r="AF76" s="92"/>
      <c r="AG76" s="92"/>
      <c r="AH76" s="92"/>
      <c r="AI76" s="92"/>
      <c r="AJ76" s="92"/>
      <c r="AK76" s="92"/>
    </row>
    <row r="77" spans="1:37" s="66" customFormat="1" x14ac:dyDescent="0.3">
      <c r="A77" s="762"/>
      <c r="B77" s="91" t="s">
        <v>370</v>
      </c>
      <c r="C77" s="92">
        <f t="shared" si="24"/>
        <v>0</v>
      </c>
      <c r="D77" s="92">
        <f t="shared" si="25"/>
        <v>0</v>
      </c>
      <c r="E77" s="92">
        <f t="shared" si="26"/>
        <v>0</v>
      </c>
      <c r="F77" s="224"/>
      <c r="G77" s="224"/>
      <c r="H77" s="224"/>
      <c r="I77" s="224"/>
      <c r="J77" s="224"/>
      <c r="K77" s="224"/>
      <c r="L77" s="224"/>
      <c r="M77" s="224"/>
      <c r="N77" s="224"/>
      <c r="O77" s="224"/>
      <c r="P77" s="224"/>
      <c r="Q77" s="92">
        <f t="shared" si="27"/>
        <v>0</v>
      </c>
      <c r="R77" s="92">
        <f t="shared" si="28"/>
        <v>0</v>
      </c>
      <c r="S77" s="92">
        <f t="shared" si="29"/>
        <v>0</v>
      </c>
      <c r="T77" s="92"/>
      <c r="U77" s="152"/>
      <c r="V77" s="152">
        <f t="shared" si="30"/>
        <v>70</v>
      </c>
      <c r="W77" s="152"/>
      <c r="X77" s="92"/>
      <c r="Y77" s="92"/>
      <c r="Z77" s="92"/>
      <c r="AA77" s="92"/>
      <c r="AB77" s="92"/>
      <c r="AC77" s="92"/>
      <c r="AD77" s="92"/>
      <c r="AE77" s="92"/>
      <c r="AF77" s="92"/>
      <c r="AG77" s="92"/>
      <c r="AH77" s="92"/>
      <c r="AI77" s="92"/>
      <c r="AJ77" s="92"/>
      <c r="AK77" s="92"/>
    </row>
    <row r="78" spans="1:37" s="66" customFormat="1" x14ac:dyDescent="0.3">
      <c r="A78" s="762"/>
      <c r="B78" s="91" t="s">
        <v>371</v>
      </c>
      <c r="C78" s="92">
        <f t="shared" si="24"/>
        <v>0</v>
      </c>
      <c r="D78" s="92">
        <f t="shared" si="25"/>
        <v>0</v>
      </c>
      <c r="E78" s="92">
        <f t="shared" si="26"/>
        <v>0</v>
      </c>
      <c r="F78" s="224"/>
      <c r="G78" s="224"/>
      <c r="H78" s="224"/>
      <c r="I78" s="224"/>
      <c r="J78" s="224"/>
      <c r="K78" s="224"/>
      <c r="L78" s="224"/>
      <c r="M78" s="224"/>
      <c r="N78" s="224"/>
      <c r="O78" s="224"/>
      <c r="P78" s="224"/>
      <c r="Q78" s="92">
        <f t="shared" si="27"/>
        <v>0</v>
      </c>
      <c r="R78" s="92">
        <f t="shared" si="28"/>
        <v>0</v>
      </c>
      <c r="S78" s="92">
        <f t="shared" si="29"/>
        <v>0</v>
      </c>
      <c r="T78" s="92"/>
      <c r="U78" s="152"/>
      <c r="V78" s="152">
        <f t="shared" si="30"/>
        <v>71</v>
      </c>
      <c r="W78" s="152"/>
      <c r="X78" s="92"/>
      <c r="Y78" s="92"/>
      <c r="Z78" s="92"/>
      <c r="AA78" s="92"/>
      <c r="AB78" s="92"/>
      <c r="AC78" s="92"/>
      <c r="AD78" s="92"/>
      <c r="AE78" s="92"/>
      <c r="AF78" s="92"/>
      <c r="AG78" s="92"/>
      <c r="AH78" s="92"/>
      <c r="AI78" s="92"/>
      <c r="AJ78" s="92"/>
      <c r="AK78" s="92"/>
    </row>
    <row r="79" spans="1:37" s="66" customFormat="1" x14ac:dyDescent="0.3">
      <c r="A79" s="762"/>
      <c r="B79" s="91" t="s">
        <v>372</v>
      </c>
      <c r="C79" s="92">
        <f t="shared" si="24"/>
        <v>0</v>
      </c>
      <c r="D79" s="92">
        <f t="shared" si="25"/>
        <v>0</v>
      </c>
      <c r="E79" s="92">
        <f t="shared" si="26"/>
        <v>0</v>
      </c>
      <c r="F79" s="224"/>
      <c r="G79" s="224"/>
      <c r="H79" s="224"/>
      <c r="I79" s="224"/>
      <c r="J79" s="224"/>
      <c r="K79" s="224"/>
      <c r="L79" s="224"/>
      <c r="M79" s="224"/>
      <c r="N79" s="224"/>
      <c r="O79" s="224"/>
      <c r="P79" s="224"/>
      <c r="Q79" s="92">
        <f t="shared" si="27"/>
        <v>0</v>
      </c>
      <c r="R79" s="92">
        <f t="shared" si="28"/>
        <v>0</v>
      </c>
      <c r="S79" s="92">
        <f t="shared" si="29"/>
        <v>0</v>
      </c>
      <c r="T79" s="92"/>
      <c r="U79" s="152"/>
      <c r="V79" s="152">
        <f t="shared" si="30"/>
        <v>72</v>
      </c>
      <c r="W79" s="152"/>
      <c r="X79" s="92"/>
      <c r="Y79" s="92"/>
      <c r="Z79" s="92"/>
      <c r="AA79" s="92"/>
      <c r="AB79" s="92"/>
      <c r="AC79" s="92"/>
      <c r="AD79" s="92"/>
      <c r="AE79" s="92"/>
      <c r="AF79" s="92"/>
      <c r="AG79" s="92"/>
      <c r="AH79" s="92"/>
      <c r="AI79" s="92"/>
      <c r="AJ79" s="92"/>
      <c r="AK79" s="92"/>
    </row>
    <row r="80" spans="1:37" s="66" customFormat="1" x14ac:dyDescent="0.3">
      <c r="A80" s="762"/>
      <c r="B80" s="91" t="s">
        <v>373</v>
      </c>
      <c r="C80" s="92">
        <f t="shared" si="24"/>
        <v>0</v>
      </c>
      <c r="D80" s="92">
        <f t="shared" si="25"/>
        <v>0</v>
      </c>
      <c r="E80" s="92">
        <f t="shared" si="26"/>
        <v>0</v>
      </c>
      <c r="F80" s="224"/>
      <c r="G80" s="224"/>
      <c r="H80" s="224"/>
      <c r="I80" s="224"/>
      <c r="J80" s="224"/>
      <c r="K80" s="224"/>
      <c r="L80" s="224"/>
      <c r="M80" s="224"/>
      <c r="N80" s="224"/>
      <c r="O80" s="224"/>
      <c r="P80" s="224"/>
      <c r="Q80" s="92">
        <f t="shared" si="27"/>
        <v>0</v>
      </c>
      <c r="R80" s="92">
        <f t="shared" si="28"/>
        <v>0</v>
      </c>
      <c r="S80" s="92">
        <f t="shared" si="29"/>
        <v>0</v>
      </c>
      <c r="T80" s="92"/>
      <c r="U80" s="152"/>
      <c r="V80" s="152">
        <f t="shared" si="30"/>
        <v>73</v>
      </c>
      <c r="W80" s="152"/>
      <c r="X80" s="92"/>
      <c r="Y80" s="92"/>
      <c r="Z80" s="92"/>
      <c r="AA80" s="92"/>
      <c r="AB80" s="92"/>
      <c r="AC80" s="92"/>
      <c r="AD80" s="92"/>
      <c r="AE80" s="92"/>
      <c r="AF80" s="92"/>
      <c r="AG80" s="92"/>
      <c r="AH80" s="92"/>
      <c r="AI80" s="92"/>
      <c r="AJ80" s="92"/>
      <c r="AK80" s="92"/>
    </row>
    <row r="81" spans="1:37" s="66" customFormat="1" x14ac:dyDescent="0.3">
      <c r="A81" s="762"/>
      <c r="B81" s="91" t="s">
        <v>374</v>
      </c>
      <c r="C81" s="92">
        <f t="shared" si="24"/>
        <v>0</v>
      </c>
      <c r="D81" s="92">
        <f t="shared" si="25"/>
        <v>0</v>
      </c>
      <c r="E81" s="92">
        <f t="shared" si="26"/>
        <v>0</v>
      </c>
      <c r="F81" s="224"/>
      <c r="G81" s="224"/>
      <c r="H81" s="224"/>
      <c r="I81" s="224"/>
      <c r="J81" s="224"/>
      <c r="K81" s="224"/>
      <c r="L81" s="224"/>
      <c r="M81" s="224"/>
      <c r="N81" s="224"/>
      <c r="O81" s="224"/>
      <c r="P81" s="224"/>
      <c r="Q81" s="92">
        <f t="shared" si="27"/>
        <v>0</v>
      </c>
      <c r="R81" s="92">
        <f t="shared" si="28"/>
        <v>0</v>
      </c>
      <c r="S81" s="92">
        <f t="shared" si="29"/>
        <v>0</v>
      </c>
      <c r="T81" s="92"/>
      <c r="U81" s="152"/>
      <c r="V81" s="152">
        <f t="shared" si="30"/>
        <v>74</v>
      </c>
      <c r="W81" s="152"/>
      <c r="X81" s="92"/>
      <c r="Y81" s="92"/>
      <c r="Z81" s="92"/>
      <c r="AA81" s="92"/>
      <c r="AB81" s="92"/>
      <c r="AC81" s="92"/>
      <c r="AD81" s="92"/>
      <c r="AE81" s="92"/>
      <c r="AF81" s="92"/>
      <c r="AG81" s="92"/>
      <c r="AH81" s="92"/>
      <c r="AI81" s="92"/>
      <c r="AJ81" s="92"/>
      <c r="AK81" s="92"/>
    </row>
    <row r="82" spans="1:37" s="66" customFormat="1" x14ac:dyDescent="0.3">
      <c r="A82" s="762"/>
      <c r="B82" s="91" t="s">
        <v>376</v>
      </c>
      <c r="C82" s="92">
        <f t="shared" si="24"/>
        <v>0</v>
      </c>
      <c r="D82" s="92">
        <f t="shared" si="25"/>
        <v>0</v>
      </c>
      <c r="E82" s="92">
        <f t="shared" si="26"/>
        <v>0</v>
      </c>
      <c r="F82" s="224"/>
      <c r="G82" s="224"/>
      <c r="H82" s="224"/>
      <c r="I82" s="224"/>
      <c r="J82" s="224"/>
      <c r="K82" s="224"/>
      <c r="L82" s="224"/>
      <c r="M82" s="224"/>
      <c r="N82" s="224"/>
      <c r="O82" s="224"/>
      <c r="P82" s="224"/>
      <c r="Q82" s="92">
        <f t="shared" si="27"/>
        <v>0</v>
      </c>
      <c r="R82" s="92">
        <f t="shared" si="28"/>
        <v>0</v>
      </c>
      <c r="S82" s="92">
        <f t="shared" si="29"/>
        <v>0</v>
      </c>
      <c r="T82" s="92"/>
      <c r="U82" s="152"/>
      <c r="V82" s="152">
        <f t="shared" si="30"/>
        <v>75</v>
      </c>
      <c r="W82" s="152"/>
      <c r="X82" s="92"/>
      <c r="Y82" s="92"/>
      <c r="Z82" s="92"/>
      <c r="AA82" s="92"/>
      <c r="AB82" s="92"/>
      <c r="AC82" s="92"/>
      <c r="AD82" s="92"/>
      <c r="AE82" s="92"/>
      <c r="AF82" s="92"/>
      <c r="AG82" s="92"/>
      <c r="AH82" s="92"/>
      <c r="AI82" s="92"/>
      <c r="AJ82" s="92"/>
      <c r="AK82" s="92"/>
    </row>
    <row r="83" spans="1:37" s="66" customFormat="1" x14ac:dyDescent="0.3">
      <c r="A83" s="762"/>
      <c r="B83" s="91" t="s">
        <v>375</v>
      </c>
      <c r="C83" s="92">
        <f t="shared" si="24"/>
        <v>0</v>
      </c>
      <c r="D83" s="92">
        <f t="shared" si="25"/>
        <v>0</v>
      </c>
      <c r="E83" s="92">
        <f t="shared" si="26"/>
        <v>0</v>
      </c>
      <c r="F83" s="224"/>
      <c r="G83" s="224"/>
      <c r="H83" s="224"/>
      <c r="I83" s="224"/>
      <c r="J83" s="224"/>
      <c r="K83" s="224"/>
      <c r="L83" s="224"/>
      <c r="M83" s="224"/>
      <c r="N83" s="224"/>
      <c r="O83" s="224"/>
      <c r="P83" s="224"/>
      <c r="Q83" s="92">
        <f t="shared" si="27"/>
        <v>0</v>
      </c>
      <c r="R83" s="92">
        <f t="shared" si="28"/>
        <v>0</v>
      </c>
      <c r="S83" s="92">
        <f t="shared" si="29"/>
        <v>0</v>
      </c>
      <c r="T83" s="92"/>
      <c r="U83" s="152"/>
      <c r="V83" s="152">
        <f t="shared" si="30"/>
        <v>76</v>
      </c>
      <c r="W83" s="152"/>
      <c r="X83" s="92"/>
      <c r="Y83" s="92"/>
      <c r="Z83" s="92"/>
      <c r="AA83" s="92"/>
      <c r="AB83" s="92"/>
      <c r="AC83" s="92"/>
      <c r="AD83" s="92"/>
      <c r="AE83" s="92"/>
      <c r="AF83" s="92"/>
      <c r="AG83" s="92"/>
      <c r="AH83" s="92"/>
      <c r="AI83" s="92"/>
      <c r="AJ83" s="92"/>
      <c r="AK83" s="92"/>
    </row>
    <row r="84" spans="1:37" s="66" customFormat="1" x14ac:dyDescent="0.3">
      <c r="A84" s="762"/>
      <c r="B84" s="91" t="s">
        <v>377</v>
      </c>
      <c r="C84" s="92">
        <f t="shared" si="24"/>
        <v>0</v>
      </c>
      <c r="D84" s="92">
        <f t="shared" si="25"/>
        <v>0</v>
      </c>
      <c r="E84" s="92">
        <f t="shared" si="26"/>
        <v>0</v>
      </c>
      <c r="F84" s="224"/>
      <c r="G84" s="224"/>
      <c r="H84" s="224"/>
      <c r="I84" s="224"/>
      <c r="J84" s="224"/>
      <c r="K84" s="224"/>
      <c r="L84" s="224"/>
      <c r="M84" s="224"/>
      <c r="N84" s="224"/>
      <c r="O84" s="224"/>
      <c r="P84" s="224"/>
      <c r="Q84" s="92">
        <f t="shared" si="27"/>
        <v>0</v>
      </c>
      <c r="R84" s="92">
        <f t="shared" si="28"/>
        <v>0</v>
      </c>
      <c r="S84" s="92">
        <f t="shared" si="29"/>
        <v>0</v>
      </c>
      <c r="T84" s="92"/>
      <c r="U84" s="152"/>
      <c r="V84" s="152">
        <f t="shared" si="30"/>
        <v>77</v>
      </c>
      <c r="W84" s="152"/>
      <c r="X84" s="92"/>
      <c r="Y84" s="92"/>
      <c r="Z84" s="92"/>
      <c r="AA84" s="92"/>
      <c r="AB84" s="92"/>
      <c r="AC84" s="92"/>
      <c r="AD84" s="92"/>
      <c r="AE84" s="92"/>
      <c r="AF84" s="92"/>
      <c r="AG84" s="92"/>
      <c r="AH84" s="92"/>
      <c r="AI84" s="92"/>
      <c r="AJ84" s="92"/>
      <c r="AK84" s="92"/>
    </row>
    <row r="85" spans="1:37" s="66" customFormat="1" x14ac:dyDescent="0.3">
      <c r="A85" s="762"/>
      <c r="B85" s="91" t="s">
        <v>75</v>
      </c>
      <c r="C85" s="92">
        <f t="shared" si="24"/>
        <v>0</v>
      </c>
      <c r="D85" s="92">
        <f t="shared" si="25"/>
        <v>0</v>
      </c>
      <c r="E85" s="92">
        <f t="shared" si="26"/>
        <v>0</v>
      </c>
      <c r="F85" s="224"/>
      <c r="G85" s="224"/>
      <c r="H85" s="224"/>
      <c r="I85" s="224"/>
      <c r="J85" s="224"/>
      <c r="K85" s="224"/>
      <c r="L85" s="224"/>
      <c r="M85" s="224"/>
      <c r="N85" s="224"/>
      <c r="O85" s="224"/>
      <c r="P85" s="224"/>
      <c r="Q85" s="92">
        <f t="shared" si="27"/>
        <v>0</v>
      </c>
      <c r="R85" s="92">
        <f t="shared" si="28"/>
        <v>0</v>
      </c>
      <c r="S85" s="92">
        <f t="shared" si="29"/>
        <v>0</v>
      </c>
      <c r="T85" s="92"/>
      <c r="U85" s="152"/>
      <c r="V85" s="152">
        <f t="shared" si="30"/>
        <v>78</v>
      </c>
      <c r="W85" s="152"/>
      <c r="X85" s="92"/>
      <c r="Y85" s="92"/>
      <c r="Z85" s="92"/>
      <c r="AA85" s="92"/>
      <c r="AB85" s="92"/>
      <c r="AC85" s="92"/>
      <c r="AD85" s="92"/>
      <c r="AE85" s="92"/>
      <c r="AF85" s="92"/>
      <c r="AG85" s="92"/>
      <c r="AH85" s="92"/>
      <c r="AI85" s="92"/>
      <c r="AJ85" s="92"/>
      <c r="AK85" s="92"/>
    </row>
    <row r="86" spans="1:37" s="66" customFormat="1" ht="11.45" customHeight="1" x14ac:dyDescent="0.3">
      <c r="A86" s="762"/>
      <c r="B86" s="91" t="str">
        <f>B53</f>
        <v>Intitulé libre 1</v>
      </c>
      <c r="C86" s="92">
        <f t="shared" si="24"/>
        <v>0</v>
      </c>
      <c r="D86" s="92">
        <f t="shared" si="25"/>
        <v>0</v>
      </c>
      <c r="E86" s="92">
        <f t="shared" si="26"/>
        <v>0</v>
      </c>
      <c r="F86" s="224"/>
      <c r="G86" s="224"/>
      <c r="H86" s="224"/>
      <c r="I86" s="224"/>
      <c r="J86" s="224"/>
      <c r="K86" s="224"/>
      <c r="L86" s="224"/>
      <c r="M86" s="224"/>
      <c r="N86" s="224"/>
      <c r="O86" s="224"/>
      <c r="P86" s="224"/>
      <c r="Q86" s="92">
        <f t="shared" si="27"/>
        <v>0</v>
      </c>
      <c r="R86" s="92">
        <f t="shared" si="28"/>
        <v>0</v>
      </c>
      <c r="S86" s="92">
        <f t="shared" si="29"/>
        <v>0</v>
      </c>
      <c r="T86" s="92"/>
      <c r="U86" s="152"/>
      <c r="V86" s="152">
        <f t="shared" si="30"/>
        <v>79</v>
      </c>
      <c r="W86" s="152"/>
      <c r="X86" s="92"/>
      <c r="Y86" s="92"/>
      <c r="Z86" s="92"/>
      <c r="AA86" s="92"/>
      <c r="AB86" s="92"/>
      <c r="AC86" s="92"/>
      <c r="AD86" s="92"/>
      <c r="AE86" s="92"/>
      <c r="AF86" s="92"/>
      <c r="AG86" s="92"/>
      <c r="AH86" s="92"/>
      <c r="AI86" s="92"/>
      <c r="AJ86" s="92"/>
      <c r="AK86" s="92"/>
    </row>
    <row r="87" spans="1:37" s="66" customFormat="1" x14ac:dyDescent="0.3">
      <c r="A87" s="762"/>
      <c r="B87" s="91" t="str">
        <f>B54</f>
        <v>Intitulé libre 2</v>
      </c>
      <c r="C87" s="92">
        <f t="shared" si="24"/>
        <v>0</v>
      </c>
      <c r="D87" s="92">
        <f t="shared" si="25"/>
        <v>0</v>
      </c>
      <c r="E87" s="92">
        <f t="shared" si="26"/>
        <v>0</v>
      </c>
      <c r="F87" s="224"/>
      <c r="G87" s="224"/>
      <c r="H87" s="224"/>
      <c r="I87" s="224"/>
      <c r="J87" s="224"/>
      <c r="K87" s="224"/>
      <c r="L87" s="224"/>
      <c r="M87" s="224"/>
      <c r="N87" s="224"/>
      <c r="O87" s="224"/>
      <c r="P87" s="224"/>
      <c r="Q87" s="92">
        <f t="shared" si="27"/>
        <v>0</v>
      </c>
      <c r="R87" s="92">
        <f t="shared" si="28"/>
        <v>0</v>
      </c>
      <c r="S87" s="92">
        <f t="shared" si="29"/>
        <v>0</v>
      </c>
      <c r="T87" s="92"/>
      <c r="U87" s="152"/>
      <c r="V87" s="152">
        <f t="shared" si="30"/>
        <v>80</v>
      </c>
      <c r="W87" s="152"/>
      <c r="X87" s="92"/>
      <c r="Y87" s="92"/>
      <c r="Z87" s="92"/>
      <c r="AA87" s="92"/>
      <c r="AB87" s="92"/>
      <c r="AC87" s="92"/>
      <c r="AD87" s="92"/>
      <c r="AE87" s="92"/>
      <c r="AF87" s="92"/>
      <c r="AG87" s="92"/>
      <c r="AH87" s="92"/>
      <c r="AI87" s="92"/>
      <c r="AJ87" s="92"/>
      <c r="AK87" s="92"/>
    </row>
    <row r="88" spans="1:37" s="66" customFormat="1" x14ac:dyDescent="0.3">
      <c r="A88" s="762"/>
      <c r="B88" s="91" t="str">
        <f>B55</f>
        <v>Intitulé libre 3</v>
      </c>
      <c r="C88" s="92">
        <f t="shared" si="24"/>
        <v>0</v>
      </c>
      <c r="D88" s="92">
        <f t="shared" si="25"/>
        <v>0</v>
      </c>
      <c r="E88" s="92">
        <f t="shared" si="26"/>
        <v>0</v>
      </c>
      <c r="F88" s="224"/>
      <c r="G88" s="224"/>
      <c r="H88" s="224"/>
      <c r="I88" s="224"/>
      <c r="J88" s="224"/>
      <c r="K88" s="224"/>
      <c r="L88" s="224"/>
      <c r="M88" s="224"/>
      <c r="N88" s="224"/>
      <c r="O88" s="224"/>
      <c r="P88" s="224"/>
      <c r="Q88" s="92">
        <f t="shared" si="27"/>
        <v>0</v>
      </c>
      <c r="R88" s="92">
        <f t="shared" si="28"/>
        <v>0</v>
      </c>
      <c r="S88" s="92">
        <f t="shared" si="29"/>
        <v>0</v>
      </c>
      <c r="T88" s="92"/>
      <c r="U88" s="152"/>
      <c r="V88" s="152">
        <f t="shared" si="30"/>
        <v>81</v>
      </c>
      <c r="W88" s="152"/>
      <c r="X88" s="92"/>
      <c r="Y88" s="92"/>
      <c r="Z88" s="92"/>
      <c r="AA88" s="92"/>
      <c r="AB88" s="92"/>
      <c r="AC88" s="92"/>
      <c r="AD88" s="92"/>
      <c r="AE88" s="92"/>
      <c r="AF88" s="92"/>
      <c r="AG88" s="92"/>
      <c r="AH88" s="92"/>
      <c r="AI88" s="92"/>
      <c r="AJ88" s="92"/>
      <c r="AK88" s="92"/>
    </row>
    <row r="89" spans="1:37" s="66" customFormat="1" x14ac:dyDescent="0.3">
      <c r="A89" s="762"/>
      <c r="B89" s="91" t="str">
        <f>B56</f>
        <v>Intitulé libre 4</v>
      </c>
      <c r="C89" s="92">
        <f t="shared" si="24"/>
        <v>0</v>
      </c>
      <c r="D89" s="92">
        <f t="shared" si="25"/>
        <v>0</v>
      </c>
      <c r="E89" s="92">
        <f t="shared" si="26"/>
        <v>0</v>
      </c>
      <c r="F89" s="224"/>
      <c r="G89" s="224"/>
      <c r="H89" s="224"/>
      <c r="I89" s="224"/>
      <c r="J89" s="224"/>
      <c r="K89" s="224"/>
      <c r="L89" s="224"/>
      <c r="M89" s="224"/>
      <c r="N89" s="224"/>
      <c r="O89" s="224"/>
      <c r="P89" s="224"/>
      <c r="Q89" s="92">
        <f t="shared" si="27"/>
        <v>0</v>
      </c>
      <c r="R89" s="92">
        <f t="shared" si="28"/>
        <v>0</v>
      </c>
      <c r="S89" s="92">
        <f t="shared" si="29"/>
        <v>0</v>
      </c>
      <c r="T89" s="92"/>
      <c r="U89" s="152"/>
      <c r="V89" s="152">
        <f t="shared" si="30"/>
        <v>82</v>
      </c>
      <c r="W89" s="152"/>
      <c r="X89" s="92"/>
      <c r="Y89" s="92"/>
      <c r="Z89" s="92"/>
      <c r="AA89" s="92"/>
      <c r="AB89" s="92"/>
      <c r="AC89" s="92"/>
      <c r="AD89" s="92"/>
      <c r="AE89" s="92"/>
      <c r="AF89" s="92"/>
      <c r="AG89" s="92"/>
      <c r="AH89" s="92"/>
      <c r="AI89" s="92"/>
      <c r="AJ89" s="92"/>
      <c r="AK89" s="92"/>
    </row>
    <row r="90" spans="1:37" s="66" customFormat="1" x14ac:dyDescent="0.3">
      <c r="A90" s="762"/>
      <c r="B90" s="91" t="str">
        <f>B57</f>
        <v>Intitulé libre 5</v>
      </c>
      <c r="C90" s="92">
        <f t="shared" si="24"/>
        <v>0</v>
      </c>
      <c r="D90" s="92">
        <f t="shared" si="25"/>
        <v>0</v>
      </c>
      <c r="E90" s="92">
        <f t="shared" si="26"/>
        <v>0</v>
      </c>
      <c r="F90" s="224"/>
      <c r="G90" s="224"/>
      <c r="H90" s="224"/>
      <c r="I90" s="224"/>
      <c r="J90" s="224"/>
      <c r="K90" s="224"/>
      <c r="L90" s="224"/>
      <c r="M90" s="224"/>
      <c r="N90" s="224"/>
      <c r="O90" s="224"/>
      <c r="P90" s="224"/>
      <c r="Q90" s="92">
        <f t="shared" si="27"/>
        <v>0</v>
      </c>
      <c r="R90" s="92">
        <f t="shared" si="28"/>
        <v>0</v>
      </c>
      <c r="S90" s="92">
        <f t="shared" si="29"/>
        <v>0</v>
      </c>
      <c r="T90" s="92"/>
      <c r="U90" s="152"/>
      <c r="V90" s="152">
        <f t="shared" si="30"/>
        <v>83</v>
      </c>
      <c r="W90" s="152"/>
      <c r="X90" s="92"/>
      <c r="Y90" s="92"/>
      <c r="Z90" s="92"/>
      <c r="AA90" s="92"/>
      <c r="AB90" s="92"/>
      <c r="AC90" s="92"/>
      <c r="AD90" s="92"/>
      <c r="AE90" s="92"/>
      <c r="AF90" s="92"/>
      <c r="AG90" s="92"/>
      <c r="AH90" s="92"/>
      <c r="AI90" s="92"/>
      <c r="AJ90" s="92"/>
      <c r="AK90" s="92"/>
    </row>
    <row r="91" spans="1:37" s="66" customFormat="1" ht="14.25" thickBot="1" x14ac:dyDescent="0.35">
      <c r="A91" s="762"/>
      <c r="B91" s="93" t="s">
        <v>119</v>
      </c>
      <c r="C91" s="94">
        <f t="shared" ref="C91:S91" si="31">SUM(C74:C90)</f>
        <v>0</v>
      </c>
      <c r="D91" s="94">
        <f t="shared" si="31"/>
        <v>0</v>
      </c>
      <c r="E91" s="94">
        <f t="shared" si="31"/>
        <v>0</v>
      </c>
      <c r="F91" s="94">
        <f t="shared" si="31"/>
        <v>0</v>
      </c>
      <c r="G91" s="94">
        <f t="shared" si="31"/>
        <v>0</v>
      </c>
      <c r="H91" s="94">
        <f t="shared" si="31"/>
        <v>0</v>
      </c>
      <c r="I91" s="94">
        <f t="shared" si="31"/>
        <v>0</v>
      </c>
      <c r="J91" s="94">
        <f t="shared" si="31"/>
        <v>0</v>
      </c>
      <c r="K91" s="94">
        <f t="shared" si="31"/>
        <v>0</v>
      </c>
      <c r="L91" s="94">
        <f t="shared" si="31"/>
        <v>0</v>
      </c>
      <c r="M91" s="94">
        <f t="shared" si="31"/>
        <v>0</v>
      </c>
      <c r="N91" s="94">
        <f t="shared" si="31"/>
        <v>0</v>
      </c>
      <c r="O91" s="94">
        <f t="shared" si="31"/>
        <v>0</v>
      </c>
      <c r="P91" s="94">
        <f t="shared" si="31"/>
        <v>0</v>
      </c>
      <c r="Q91" s="94">
        <f t="shared" si="31"/>
        <v>0</v>
      </c>
      <c r="R91" s="94">
        <f t="shared" si="31"/>
        <v>0</v>
      </c>
      <c r="S91" s="94">
        <f t="shared" si="31"/>
        <v>0</v>
      </c>
      <c r="T91" s="92"/>
      <c r="U91" s="152" t="str">
        <f>RIGHT(A74,4)&amp;"reseau"</f>
        <v>2017reseau</v>
      </c>
      <c r="V91" s="152">
        <f t="shared" si="30"/>
        <v>84</v>
      </c>
      <c r="W91" s="152"/>
      <c r="X91" s="92"/>
      <c r="Y91" s="92"/>
      <c r="Z91" s="92"/>
      <c r="AA91" s="92"/>
      <c r="AB91" s="92"/>
      <c r="AC91" s="92"/>
      <c r="AD91" s="92"/>
      <c r="AE91" s="92"/>
      <c r="AF91" s="92"/>
      <c r="AG91" s="92"/>
      <c r="AH91" s="92"/>
      <c r="AI91" s="92"/>
      <c r="AJ91" s="92"/>
      <c r="AK91" s="92"/>
    </row>
    <row r="92" spans="1:37" s="66" customFormat="1" x14ac:dyDescent="0.3">
      <c r="A92" s="762"/>
      <c r="B92" s="95"/>
      <c r="C92" s="92"/>
      <c r="D92" s="92"/>
      <c r="E92" s="92"/>
      <c r="F92" s="92"/>
      <c r="G92" s="92"/>
      <c r="H92" s="92"/>
      <c r="I92" s="92"/>
      <c r="J92" s="92"/>
      <c r="K92" s="92"/>
      <c r="L92" s="92"/>
      <c r="M92" s="92"/>
      <c r="N92" s="92"/>
      <c r="O92" s="92"/>
      <c r="P92" s="92"/>
      <c r="Q92" s="92"/>
      <c r="R92" s="92"/>
      <c r="S92" s="92"/>
      <c r="T92" s="92"/>
      <c r="U92" s="152"/>
      <c r="V92" s="152">
        <f t="shared" si="30"/>
        <v>85</v>
      </c>
      <c r="W92" s="152"/>
      <c r="X92" s="92"/>
      <c r="Y92" s="92"/>
      <c r="Z92" s="92"/>
      <c r="AA92" s="92"/>
      <c r="AB92" s="92"/>
      <c r="AC92" s="92"/>
      <c r="AD92" s="92"/>
      <c r="AE92" s="92"/>
      <c r="AF92" s="92"/>
      <c r="AG92" s="92"/>
      <c r="AH92" s="92"/>
      <c r="AI92" s="92"/>
      <c r="AJ92" s="92"/>
      <c r="AK92" s="92"/>
    </row>
    <row r="93" spans="1:37" s="66" customFormat="1" x14ac:dyDescent="0.3">
      <c r="A93" s="762"/>
      <c r="B93" s="91" t="s">
        <v>360</v>
      </c>
      <c r="C93" s="92">
        <f t="shared" ref="C93:C104" si="32">Q60</f>
        <v>0</v>
      </c>
      <c r="D93" s="92">
        <f t="shared" ref="D93:D104" si="33">R60</f>
        <v>0</v>
      </c>
      <c r="E93" s="92">
        <f t="shared" ref="E93:E104" si="34">S60</f>
        <v>0</v>
      </c>
      <c r="F93" s="224"/>
      <c r="G93" s="224"/>
      <c r="H93" s="224"/>
      <c r="I93" s="224"/>
      <c r="J93" s="224"/>
      <c r="K93" s="224"/>
      <c r="L93" s="224"/>
      <c r="M93" s="224"/>
      <c r="N93" s="224"/>
      <c r="O93" s="224"/>
      <c r="P93" s="224"/>
      <c r="Q93" s="92">
        <f t="shared" ref="Q93:Q104" si="35">SUM(C93,F93:J93,M93:N93)</f>
        <v>0</v>
      </c>
      <c r="R93" s="92">
        <f t="shared" ref="R93:R104" si="36">SUM(D93,K93,O93)</f>
        <v>0</v>
      </c>
      <c r="S93" s="92">
        <f t="shared" ref="S93:S104" si="37">SUM(E93,L93,P93)</f>
        <v>0</v>
      </c>
      <c r="T93" s="92"/>
      <c r="U93" s="152"/>
      <c r="V93" s="152">
        <f t="shared" si="30"/>
        <v>86</v>
      </c>
      <c r="W93" s="152"/>
      <c r="X93" s="92"/>
      <c r="Y93" s="92"/>
      <c r="Z93" s="92"/>
      <c r="AA93" s="92"/>
      <c r="AB93" s="92"/>
      <c r="AC93" s="92"/>
      <c r="AD93" s="92"/>
      <c r="AE93" s="92"/>
      <c r="AF93" s="92"/>
      <c r="AG93" s="92"/>
      <c r="AH93" s="92"/>
      <c r="AI93" s="92"/>
      <c r="AJ93" s="92"/>
      <c r="AK93" s="92"/>
    </row>
    <row r="94" spans="1:37" s="66" customFormat="1" x14ac:dyDescent="0.3">
      <c r="A94" s="762"/>
      <c r="B94" s="91" t="s">
        <v>120</v>
      </c>
      <c r="C94" s="92">
        <f t="shared" si="32"/>
        <v>0</v>
      </c>
      <c r="D94" s="92">
        <f t="shared" si="33"/>
        <v>0</v>
      </c>
      <c r="E94" s="92">
        <f t="shared" si="34"/>
        <v>0</v>
      </c>
      <c r="F94" s="224"/>
      <c r="G94" s="224"/>
      <c r="H94" s="224"/>
      <c r="I94" s="224"/>
      <c r="J94" s="224"/>
      <c r="K94" s="224"/>
      <c r="L94" s="224"/>
      <c r="M94" s="224"/>
      <c r="N94" s="224"/>
      <c r="O94" s="224"/>
      <c r="P94" s="224"/>
      <c r="Q94" s="92">
        <f t="shared" si="35"/>
        <v>0</v>
      </c>
      <c r="R94" s="92">
        <f t="shared" si="36"/>
        <v>0</v>
      </c>
      <c r="S94" s="92">
        <f t="shared" si="37"/>
        <v>0</v>
      </c>
      <c r="T94" s="92"/>
      <c r="U94" s="152"/>
      <c r="V94" s="152">
        <f t="shared" si="30"/>
        <v>87</v>
      </c>
      <c r="W94" s="152"/>
      <c r="X94" s="92"/>
      <c r="Y94" s="92"/>
      <c r="Z94" s="92"/>
      <c r="AA94" s="92"/>
      <c r="AB94" s="92"/>
      <c r="AC94" s="92"/>
      <c r="AD94" s="92"/>
      <c r="AE94" s="92"/>
      <c r="AF94" s="92"/>
      <c r="AG94" s="92"/>
      <c r="AH94" s="92"/>
      <c r="AI94" s="92"/>
      <c r="AJ94" s="92"/>
      <c r="AK94" s="92"/>
    </row>
    <row r="95" spans="1:37" s="66" customFormat="1" x14ac:dyDescent="0.3">
      <c r="A95" s="762"/>
      <c r="B95" s="91" t="s">
        <v>121</v>
      </c>
      <c r="C95" s="92">
        <f t="shared" si="32"/>
        <v>0</v>
      </c>
      <c r="D95" s="92">
        <f t="shared" si="33"/>
        <v>0</v>
      </c>
      <c r="E95" s="92">
        <f t="shared" si="34"/>
        <v>0</v>
      </c>
      <c r="F95" s="224"/>
      <c r="G95" s="224"/>
      <c r="H95" s="224"/>
      <c r="I95" s="224"/>
      <c r="J95" s="224"/>
      <c r="K95" s="224"/>
      <c r="L95" s="224"/>
      <c r="M95" s="224"/>
      <c r="N95" s="224"/>
      <c r="O95" s="224"/>
      <c r="P95" s="224"/>
      <c r="Q95" s="92">
        <f t="shared" si="35"/>
        <v>0</v>
      </c>
      <c r="R95" s="92">
        <f t="shared" si="36"/>
        <v>0</v>
      </c>
      <c r="S95" s="92">
        <f t="shared" si="37"/>
        <v>0</v>
      </c>
      <c r="T95" s="92"/>
      <c r="U95" s="152"/>
      <c r="V95" s="152">
        <f t="shared" si="30"/>
        <v>88</v>
      </c>
      <c r="W95" s="152"/>
      <c r="X95" s="92"/>
      <c r="Y95" s="92"/>
      <c r="Z95" s="92"/>
      <c r="AA95" s="92"/>
      <c r="AB95" s="92"/>
      <c r="AC95" s="92"/>
      <c r="AD95" s="92"/>
      <c r="AE95" s="92"/>
      <c r="AF95" s="92"/>
      <c r="AG95" s="92"/>
      <c r="AH95" s="92"/>
      <c r="AI95" s="92"/>
      <c r="AJ95" s="92"/>
      <c r="AK95" s="92"/>
    </row>
    <row r="96" spans="1:37" s="66" customFormat="1" x14ac:dyDescent="0.3">
      <c r="A96" s="762"/>
      <c r="B96" s="91" t="s">
        <v>117</v>
      </c>
      <c r="C96" s="92">
        <f t="shared" si="32"/>
        <v>0</v>
      </c>
      <c r="D96" s="92">
        <f t="shared" si="33"/>
        <v>0</v>
      </c>
      <c r="E96" s="92">
        <f t="shared" si="34"/>
        <v>0</v>
      </c>
      <c r="F96" s="224"/>
      <c r="G96" s="224"/>
      <c r="H96" s="224"/>
      <c r="I96" s="224"/>
      <c r="J96" s="224"/>
      <c r="K96" s="224"/>
      <c r="L96" s="224"/>
      <c r="M96" s="224"/>
      <c r="N96" s="224"/>
      <c r="O96" s="224"/>
      <c r="P96" s="224"/>
      <c r="Q96" s="92">
        <f t="shared" si="35"/>
        <v>0</v>
      </c>
      <c r="R96" s="92">
        <f t="shared" si="36"/>
        <v>0</v>
      </c>
      <c r="S96" s="92">
        <f t="shared" si="37"/>
        <v>0</v>
      </c>
      <c r="T96" s="92"/>
      <c r="U96" s="152"/>
      <c r="V96" s="152">
        <f t="shared" si="30"/>
        <v>89</v>
      </c>
      <c r="W96" s="152"/>
      <c r="X96" s="92"/>
      <c r="Y96" s="92"/>
      <c r="Z96" s="92"/>
      <c r="AA96" s="92"/>
      <c r="AB96" s="92"/>
      <c r="AC96" s="92"/>
      <c r="AD96" s="92"/>
      <c r="AE96" s="92"/>
      <c r="AF96" s="92"/>
      <c r="AG96" s="92"/>
      <c r="AH96" s="92"/>
      <c r="AI96" s="92"/>
      <c r="AJ96" s="92"/>
      <c r="AK96" s="92"/>
    </row>
    <row r="97" spans="1:37" s="66" customFormat="1" x14ac:dyDescent="0.3">
      <c r="A97" s="762"/>
      <c r="B97" s="91" t="s">
        <v>122</v>
      </c>
      <c r="C97" s="92">
        <f t="shared" si="32"/>
        <v>0</v>
      </c>
      <c r="D97" s="92">
        <f t="shared" si="33"/>
        <v>0</v>
      </c>
      <c r="E97" s="92">
        <f t="shared" si="34"/>
        <v>0</v>
      </c>
      <c r="F97" s="224"/>
      <c r="G97" s="224"/>
      <c r="H97" s="224"/>
      <c r="I97" s="224"/>
      <c r="J97" s="224"/>
      <c r="K97" s="224"/>
      <c r="L97" s="224"/>
      <c r="M97" s="224"/>
      <c r="N97" s="224"/>
      <c r="O97" s="224"/>
      <c r="P97" s="224"/>
      <c r="Q97" s="92">
        <f t="shared" si="35"/>
        <v>0</v>
      </c>
      <c r="R97" s="92">
        <f t="shared" si="36"/>
        <v>0</v>
      </c>
      <c r="S97" s="92">
        <f t="shared" si="37"/>
        <v>0</v>
      </c>
      <c r="T97" s="92"/>
      <c r="U97" s="152"/>
      <c r="V97" s="152">
        <f t="shared" si="30"/>
        <v>90</v>
      </c>
      <c r="W97" s="152"/>
      <c r="X97" s="92"/>
      <c r="Y97" s="92"/>
      <c r="Z97" s="92"/>
      <c r="AA97" s="92"/>
      <c r="AB97" s="92"/>
      <c r="AC97" s="92"/>
      <c r="AD97" s="92"/>
      <c r="AE97" s="92"/>
      <c r="AF97" s="92"/>
      <c r="AG97" s="92"/>
      <c r="AH97" s="92"/>
      <c r="AI97" s="92"/>
      <c r="AJ97" s="92"/>
      <c r="AK97" s="92"/>
    </row>
    <row r="98" spans="1:37" s="66" customFormat="1" x14ac:dyDescent="0.3">
      <c r="A98" s="762"/>
      <c r="B98" s="91" t="s">
        <v>123</v>
      </c>
      <c r="C98" s="92">
        <f t="shared" si="32"/>
        <v>0</v>
      </c>
      <c r="D98" s="92">
        <f t="shared" si="33"/>
        <v>0</v>
      </c>
      <c r="E98" s="92">
        <f t="shared" si="34"/>
        <v>0</v>
      </c>
      <c r="F98" s="224"/>
      <c r="G98" s="224"/>
      <c r="H98" s="224"/>
      <c r="I98" s="224"/>
      <c r="J98" s="224"/>
      <c r="K98" s="224"/>
      <c r="L98" s="224"/>
      <c r="M98" s="224"/>
      <c r="N98" s="224"/>
      <c r="O98" s="224"/>
      <c r="P98" s="224"/>
      <c r="Q98" s="92">
        <f t="shared" si="35"/>
        <v>0</v>
      </c>
      <c r="R98" s="92">
        <f t="shared" si="36"/>
        <v>0</v>
      </c>
      <c r="S98" s="92">
        <f t="shared" si="37"/>
        <v>0</v>
      </c>
      <c r="T98" s="92"/>
      <c r="U98" s="152"/>
      <c r="V98" s="152">
        <f t="shared" si="30"/>
        <v>91</v>
      </c>
      <c r="W98" s="152"/>
      <c r="X98" s="92"/>
      <c r="Y98" s="92"/>
      <c r="Z98" s="92"/>
      <c r="AA98" s="92"/>
      <c r="AB98" s="92"/>
      <c r="AC98" s="92"/>
      <c r="AD98" s="92"/>
      <c r="AE98" s="92"/>
      <c r="AF98" s="92"/>
      <c r="AG98" s="92"/>
      <c r="AH98" s="92"/>
      <c r="AI98" s="92"/>
      <c r="AJ98" s="92"/>
      <c r="AK98" s="92"/>
    </row>
    <row r="99" spans="1:37" s="66" customFormat="1" x14ac:dyDescent="0.3">
      <c r="A99" s="762"/>
      <c r="B99" s="91" t="s">
        <v>118</v>
      </c>
      <c r="C99" s="92">
        <f t="shared" si="32"/>
        <v>0</v>
      </c>
      <c r="D99" s="92">
        <f t="shared" si="33"/>
        <v>0</v>
      </c>
      <c r="E99" s="92">
        <f t="shared" si="34"/>
        <v>0</v>
      </c>
      <c r="F99" s="224"/>
      <c r="G99" s="224"/>
      <c r="H99" s="224"/>
      <c r="I99" s="224"/>
      <c r="J99" s="224"/>
      <c r="K99" s="224"/>
      <c r="L99" s="224"/>
      <c r="M99" s="224"/>
      <c r="N99" s="224"/>
      <c r="O99" s="224"/>
      <c r="P99" s="224"/>
      <c r="Q99" s="92">
        <f t="shared" si="35"/>
        <v>0</v>
      </c>
      <c r="R99" s="92">
        <f t="shared" si="36"/>
        <v>0</v>
      </c>
      <c r="S99" s="92">
        <f t="shared" si="37"/>
        <v>0</v>
      </c>
      <c r="T99" s="92"/>
      <c r="U99" s="152"/>
      <c r="V99" s="152">
        <f t="shared" si="30"/>
        <v>92</v>
      </c>
      <c r="W99" s="152"/>
      <c r="X99" s="92"/>
      <c r="Y99" s="92"/>
      <c r="Z99" s="92"/>
      <c r="AA99" s="92"/>
      <c r="AB99" s="92"/>
      <c r="AC99" s="92"/>
      <c r="AD99" s="92"/>
      <c r="AE99" s="92"/>
      <c r="AF99" s="92"/>
      <c r="AG99" s="92"/>
      <c r="AH99" s="92"/>
      <c r="AI99" s="92"/>
      <c r="AJ99" s="92"/>
      <c r="AK99" s="92"/>
    </row>
    <row r="100" spans="1:37" s="66" customFormat="1" x14ac:dyDescent="0.3">
      <c r="A100" s="762"/>
      <c r="B100" s="91" t="str">
        <f>B67</f>
        <v>Intitulé libre 1</v>
      </c>
      <c r="C100" s="92">
        <f t="shared" si="32"/>
        <v>0</v>
      </c>
      <c r="D100" s="92">
        <f t="shared" si="33"/>
        <v>0</v>
      </c>
      <c r="E100" s="92">
        <f t="shared" si="34"/>
        <v>0</v>
      </c>
      <c r="F100" s="224"/>
      <c r="G100" s="224"/>
      <c r="H100" s="224"/>
      <c r="I100" s="224"/>
      <c r="J100" s="224"/>
      <c r="K100" s="224"/>
      <c r="L100" s="224"/>
      <c r="M100" s="224"/>
      <c r="N100" s="224"/>
      <c r="O100" s="224"/>
      <c r="P100" s="224"/>
      <c r="Q100" s="92">
        <f t="shared" si="35"/>
        <v>0</v>
      </c>
      <c r="R100" s="92">
        <f t="shared" si="36"/>
        <v>0</v>
      </c>
      <c r="S100" s="92">
        <f t="shared" si="37"/>
        <v>0</v>
      </c>
      <c r="T100" s="92"/>
      <c r="U100" s="152"/>
      <c r="V100" s="152">
        <f t="shared" si="30"/>
        <v>93</v>
      </c>
      <c r="W100" s="152"/>
      <c r="X100" s="92"/>
      <c r="Y100" s="92"/>
      <c r="Z100" s="92"/>
      <c r="AA100" s="92"/>
      <c r="AB100" s="92"/>
      <c r="AC100" s="92"/>
      <c r="AD100" s="92"/>
      <c r="AE100" s="92"/>
      <c r="AF100" s="92"/>
      <c r="AG100" s="92"/>
      <c r="AH100" s="92"/>
      <c r="AI100" s="92"/>
      <c r="AJ100" s="92"/>
      <c r="AK100" s="92"/>
    </row>
    <row r="101" spans="1:37" s="66" customFormat="1" x14ac:dyDescent="0.3">
      <c r="A101" s="762"/>
      <c r="B101" s="91" t="str">
        <f>B68</f>
        <v>Intitulé libre 2</v>
      </c>
      <c r="C101" s="92">
        <f t="shared" si="32"/>
        <v>0</v>
      </c>
      <c r="D101" s="92">
        <f t="shared" si="33"/>
        <v>0</v>
      </c>
      <c r="E101" s="92">
        <f t="shared" si="34"/>
        <v>0</v>
      </c>
      <c r="F101" s="224"/>
      <c r="G101" s="224"/>
      <c r="H101" s="224"/>
      <c r="I101" s="224"/>
      <c r="J101" s="224"/>
      <c r="K101" s="224"/>
      <c r="L101" s="224"/>
      <c r="M101" s="224"/>
      <c r="N101" s="224"/>
      <c r="O101" s="224"/>
      <c r="P101" s="224"/>
      <c r="Q101" s="92">
        <f t="shared" si="35"/>
        <v>0</v>
      </c>
      <c r="R101" s="92">
        <f t="shared" si="36"/>
        <v>0</v>
      </c>
      <c r="S101" s="92">
        <f t="shared" si="37"/>
        <v>0</v>
      </c>
      <c r="T101" s="92"/>
      <c r="U101" s="152"/>
      <c r="V101" s="152">
        <f t="shared" si="30"/>
        <v>94</v>
      </c>
      <c r="W101" s="152"/>
      <c r="X101" s="92"/>
      <c r="Y101" s="92"/>
      <c r="Z101" s="92"/>
      <c r="AA101" s="92"/>
      <c r="AB101" s="92"/>
      <c r="AC101" s="92"/>
      <c r="AD101" s="92"/>
      <c r="AE101" s="92"/>
      <c r="AF101" s="92"/>
      <c r="AG101" s="92"/>
      <c r="AH101" s="92"/>
      <c r="AI101" s="92"/>
      <c r="AJ101" s="92"/>
      <c r="AK101" s="92"/>
    </row>
    <row r="102" spans="1:37" s="66" customFormat="1" x14ac:dyDescent="0.3">
      <c r="A102" s="762"/>
      <c r="B102" s="91" t="str">
        <f>B69</f>
        <v>Intitulé libre 3</v>
      </c>
      <c r="C102" s="92">
        <f t="shared" si="32"/>
        <v>0</v>
      </c>
      <c r="D102" s="92">
        <f t="shared" si="33"/>
        <v>0</v>
      </c>
      <c r="E102" s="92">
        <f t="shared" si="34"/>
        <v>0</v>
      </c>
      <c r="F102" s="224"/>
      <c r="G102" s="224"/>
      <c r="H102" s="224"/>
      <c r="I102" s="224"/>
      <c r="J102" s="224"/>
      <c r="K102" s="224"/>
      <c r="L102" s="224"/>
      <c r="M102" s="224"/>
      <c r="N102" s="224"/>
      <c r="O102" s="224"/>
      <c r="P102" s="224"/>
      <c r="Q102" s="92">
        <f t="shared" si="35"/>
        <v>0</v>
      </c>
      <c r="R102" s="92">
        <f t="shared" si="36"/>
        <v>0</v>
      </c>
      <c r="S102" s="92">
        <f t="shared" si="37"/>
        <v>0</v>
      </c>
      <c r="T102" s="92"/>
      <c r="U102" s="152"/>
      <c r="V102" s="152">
        <f t="shared" si="30"/>
        <v>95</v>
      </c>
      <c r="W102" s="152"/>
      <c r="X102" s="92"/>
      <c r="Y102" s="92"/>
      <c r="Z102" s="92"/>
      <c r="AA102" s="92"/>
      <c r="AB102" s="92"/>
      <c r="AC102" s="92"/>
      <c r="AD102" s="92"/>
      <c r="AE102" s="92"/>
      <c r="AF102" s="92"/>
      <c r="AG102" s="92"/>
      <c r="AH102" s="92"/>
      <c r="AI102" s="92"/>
      <c r="AJ102" s="92"/>
      <c r="AK102" s="92"/>
    </row>
    <row r="103" spans="1:37" s="66" customFormat="1" x14ac:dyDescent="0.3">
      <c r="A103" s="762"/>
      <c r="B103" s="91" t="str">
        <f>B70</f>
        <v>Intitulé libre 4</v>
      </c>
      <c r="C103" s="92">
        <f t="shared" si="32"/>
        <v>0</v>
      </c>
      <c r="D103" s="92">
        <f t="shared" si="33"/>
        <v>0</v>
      </c>
      <c r="E103" s="92">
        <f t="shared" si="34"/>
        <v>0</v>
      </c>
      <c r="F103" s="224"/>
      <c r="G103" s="224"/>
      <c r="H103" s="224"/>
      <c r="I103" s="224"/>
      <c r="J103" s="224"/>
      <c r="K103" s="224"/>
      <c r="L103" s="224"/>
      <c r="M103" s="224"/>
      <c r="N103" s="224"/>
      <c r="O103" s="224"/>
      <c r="P103" s="224"/>
      <c r="Q103" s="92">
        <f t="shared" si="35"/>
        <v>0</v>
      </c>
      <c r="R103" s="92">
        <f t="shared" si="36"/>
        <v>0</v>
      </c>
      <c r="S103" s="92">
        <f t="shared" si="37"/>
        <v>0</v>
      </c>
      <c r="T103" s="92"/>
      <c r="U103" s="152"/>
      <c r="V103" s="152">
        <f t="shared" si="30"/>
        <v>96</v>
      </c>
      <c r="W103" s="152"/>
      <c r="X103" s="92"/>
      <c r="Y103" s="92"/>
      <c r="Z103" s="92"/>
      <c r="AA103" s="92"/>
      <c r="AB103" s="92"/>
      <c r="AC103" s="92"/>
      <c r="AD103" s="92"/>
      <c r="AE103" s="92"/>
      <c r="AF103" s="92"/>
      <c r="AG103" s="92"/>
      <c r="AH103" s="92"/>
      <c r="AI103" s="92"/>
      <c r="AJ103" s="92"/>
      <c r="AK103" s="92"/>
    </row>
    <row r="104" spans="1:37" s="66" customFormat="1" x14ac:dyDescent="0.3">
      <c r="A104" s="762"/>
      <c r="B104" s="91" t="str">
        <f>B71</f>
        <v>Intitulé libre 5</v>
      </c>
      <c r="C104" s="92">
        <f t="shared" si="32"/>
        <v>0</v>
      </c>
      <c r="D104" s="92">
        <f t="shared" si="33"/>
        <v>0</v>
      </c>
      <c r="E104" s="92">
        <f t="shared" si="34"/>
        <v>0</v>
      </c>
      <c r="F104" s="224"/>
      <c r="G104" s="224"/>
      <c r="H104" s="224"/>
      <c r="I104" s="224"/>
      <c r="J104" s="224"/>
      <c r="K104" s="224"/>
      <c r="L104" s="224"/>
      <c r="M104" s="224"/>
      <c r="N104" s="224"/>
      <c r="O104" s="224"/>
      <c r="P104" s="224"/>
      <c r="Q104" s="92">
        <f t="shared" si="35"/>
        <v>0</v>
      </c>
      <c r="R104" s="92">
        <f t="shared" si="36"/>
        <v>0</v>
      </c>
      <c r="S104" s="92">
        <f t="shared" si="37"/>
        <v>0</v>
      </c>
      <c r="T104" s="92"/>
      <c r="U104" s="152"/>
      <c r="V104" s="152">
        <f t="shared" si="30"/>
        <v>97</v>
      </c>
      <c r="W104" s="152"/>
      <c r="X104" s="92"/>
      <c r="Y104" s="92"/>
      <c r="Z104" s="92"/>
      <c r="AA104" s="92"/>
      <c r="AB104" s="92"/>
      <c r="AC104" s="92"/>
      <c r="AD104" s="92"/>
      <c r="AE104" s="92"/>
      <c r="AF104" s="92"/>
      <c r="AG104" s="92"/>
      <c r="AH104" s="92"/>
      <c r="AI104" s="92"/>
      <c r="AJ104" s="92"/>
      <c r="AK104" s="92"/>
    </row>
    <row r="105" spans="1:37" s="66" customFormat="1" ht="14.25" thickBot="1" x14ac:dyDescent="0.35">
      <c r="A105" s="762"/>
      <c r="B105" s="93" t="s">
        <v>124</v>
      </c>
      <c r="C105" s="94">
        <f>SUM(C93:C104)</f>
        <v>0</v>
      </c>
      <c r="D105" s="94">
        <f>SUM(D93:D104)</f>
        <v>0</v>
      </c>
      <c r="E105" s="94">
        <f>SUM(E93:E104)</f>
        <v>0</v>
      </c>
      <c r="F105" s="94">
        <f t="shared" ref="F105:P105" si="38">SUM(F93:F104)</f>
        <v>0</v>
      </c>
      <c r="G105" s="94">
        <f t="shared" si="38"/>
        <v>0</v>
      </c>
      <c r="H105" s="94">
        <f t="shared" si="38"/>
        <v>0</v>
      </c>
      <c r="I105" s="94">
        <f t="shared" si="38"/>
        <v>0</v>
      </c>
      <c r="J105" s="94">
        <f t="shared" si="38"/>
        <v>0</v>
      </c>
      <c r="K105" s="94">
        <f t="shared" si="38"/>
        <v>0</v>
      </c>
      <c r="L105" s="94">
        <f t="shared" si="38"/>
        <v>0</v>
      </c>
      <c r="M105" s="94">
        <f t="shared" si="38"/>
        <v>0</v>
      </c>
      <c r="N105" s="94">
        <f t="shared" si="38"/>
        <v>0</v>
      </c>
      <c r="O105" s="94">
        <f t="shared" si="38"/>
        <v>0</v>
      </c>
      <c r="P105" s="94">
        <f t="shared" si="38"/>
        <v>0</v>
      </c>
      <c r="Q105" s="94">
        <f>SUM(Q93:Q104)</f>
        <v>0</v>
      </c>
      <c r="R105" s="94">
        <f>SUM(R93:R104)</f>
        <v>0</v>
      </c>
      <c r="S105" s="94">
        <f>SUM(S93:S104)</f>
        <v>0</v>
      </c>
      <c r="T105" s="92"/>
      <c r="U105" s="152" t="str">
        <f>RIGHT(A74,4)&amp;"hors reseau"</f>
        <v>2017hors reseau</v>
      </c>
      <c r="V105" s="152">
        <f t="shared" si="30"/>
        <v>98</v>
      </c>
      <c r="W105" s="152"/>
      <c r="X105" s="92"/>
      <c r="Y105" s="92"/>
      <c r="Z105" s="92"/>
      <c r="AA105" s="92"/>
      <c r="AB105" s="92"/>
      <c r="AC105" s="92"/>
      <c r="AD105" s="92"/>
      <c r="AE105" s="92"/>
      <c r="AF105" s="92"/>
      <c r="AG105" s="92"/>
      <c r="AH105" s="92"/>
      <c r="AI105" s="92"/>
      <c r="AJ105" s="92"/>
      <c r="AK105" s="92"/>
    </row>
    <row r="106" spans="1:37" s="66" customFormat="1" x14ac:dyDescent="0.3">
      <c r="C106" s="92"/>
      <c r="D106" s="92"/>
      <c r="E106" s="92"/>
      <c r="F106" s="92"/>
      <c r="G106" s="92"/>
      <c r="H106" s="92"/>
      <c r="I106" s="92"/>
      <c r="J106" s="92"/>
      <c r="K106" s="92"/>
      <c r="L106" s="92"/>
      <c r="M106" s="92"/>
      <c r="N106" s="96"/>
      <c r="O106" s="92"/>
      <c r="P106" s="92"/>
      <c r="Q106" s="92"/>
      <c r="R106" s="92"/>
      <c r="S106" s="92"/>
      <c r="T106" s="92"/>
      <c r="U106" s="152"/>
      <c r="V106" s="152">
        <f t="shared" si="30"/>
        <v>99</v>
      </c>
      <c r="W106" s="152"/>
      <c r="X106" s="92"/>
      <c r="Y106" s="92"/>
      <c r="Z106" s="92"/>
      <c r="AA106" s="92"/>
      <c r="AB106" s="92"/>
      <c r="AC106" s="92"/>
      <c r="AD106" s="92"/>
      <c r="AE106" s="92"/>
      <c r="AF106" s="92"/>
      <c r="AG106" s="92"/>
      <c r="AH106" s="92"/>
      <c r="AI106" s="92"/>
      <c r="AJ106" s="92"/>
      <c r="AK106" s="92"/>
    </row>
    <row r="107" spans="1:37" s="66" customFormat="1" x14ac:dyDescent="0.3">
      <c r="A107" s="762" t="s">
        <v>297</v>
      </c>
      <c r="B107" s="91" t="s">
        <v>360</v>
      </c>
      <c r="C107" s="92">
        <f t="shared" ref="C107:C123" si="39">Q74</f>
        <v>0</v>
      </c>
      <c r="D107" s="92">
        <f t="shared" ref="D107:D123" si="40">R74</f>
        <v>0</v>
      </c>
      <c r="E107" s="92">
        <f t="shared" ref="E107:E123" si="41">S74</f>
        <v>0</v>
      </c>
      <c r="F107" s="224"/>
      <c r="G107" s="224"/>
      <c r="H107" s="224"/>
      <c r="I107" s="224"/>
      <c r="J107" s="224"/>
      <c r="K107" s="224"/>
      <c r="L107" s="224"/>
      <c r="M107" s="224"/>
      <c r="N107" s="224"/>
      <c r="O107" s="224"/>
      <c r="P107" s="224"/>
      <c r="Q107" s="92">
        <f t="shared" ref="Q107:Q110" si="42">SUM(C107,F107:J107,M107:N107)</f>
        <v>0</v>
      </c>
      <c r="R107" s="92">
        <f t="shared" ref="R107:R110" si="43">SUM(D107,K107,O107)</f>
        <v>0</v>
      </c>
      <c r="S107" s="92">
        <f t="shared" ref="S107:S110" si="44">SUM(E107,L107,P107)</f>
        <v>0</v>
      </c>
      <c r="T107" s="92"/>
      <c r="U107" s="152"/>
      <c r="V107" s="152">
        <f t="shared" si="30"/>
        <v>100</v>
      </c>
      <c r="W107" s="152"/>
      <c r="X107" s="92"/>
      <c r="Y107" s="92"/>
      <c r="Z107" s="92"/>
      <c r="AA107" s="92"/>
      <c r="AB107" s="92"/>
      <c r="AC107" s="92"/>
      <c r="AD107" s="92"/>
      <c r="AE107" s="92"/>
      <c r="AF107" s="92"/>
      <c r="AG107" s="92"/>
      <c r="AH107" s="92"/>
      <c r="AI107" s="92"/>
      <c r="AJ107" s="92"/>
      <c r="AK107" s="92"/>
    </row>
    <row r="108" spans="1:37" s="66" customFormat="1" x14ac:dyDescent="0.3">
      <c r="A108" s="762"/>
      <c r="B108" s="91" t="s">
        <v>368</v>
      </c>
      <c r="C108" s="92">
        <f t="shared" si="39"/>
        <v>0</v>
      </c>
      <c r="D108" s="92">
        <f t="shared" si="40"/>
        <v>0</v>
      </c>
      <c r="E108" s="92">
        <f t="shared" si="41"/>
        <v>0</v>
      </c>
      <c r="F108" s="224"/>
      <c r="G108" s="224"/>
      <c r="H108" s="224"/>
      <c r="I108" s="224"/>
      <c r="J108" s="224"/>
      <c r="K108" s="224"/>
      <c r="L108" s="224"/>
      <c r="M108" s="224"/>
      <c r="N108" s="224"/>
      <c r="O108" s="224"/>
      <c r="P108" s="224"/>
      <c r="Q108" s="92">
        <f t="shared" si="42"/>
        <v>0</v>
      </c>
      <c r="R108" s="92">
        <f t="shared" si="43"/>
        <v>0</v>
      </c>
      <c r="S108" s="92">
        <f t="shared" si="44"/>
        <v>0</v>
      </c>
      <c r="T108" s="92"/>
      <c r="U108" s="152"/>
      <c r="V108" s="152">
        <f t="shared" si="30"/>
        <v>101</v>
      </c>
      <c r="W108" s="152"/>
      <c r="X108" s="92"/>
      <c r="Y108" s="92"/>
      <c r="Z108" s="92"/>
      <c r="AA108" s="92"/>
      <c r="AB108" s="92"/>
      <c r="AC108" s="92"/>
      <c r="AD108" s="92"/>
      <c r="AE108" s="92"/>
      <c r="AF108" s="92"/>
      <c r="AG108" s="92"/>
      <c r="AH108" s="92"/>
      <c r="AI108" s="92"/>
      <c r="AJ108" s="92"/>
      <c r="AK108" s="92"/>
    </row>
    <row r="109" spans="1:37" s="66" customFormat="1" x14ac:dyDescent="0.3">
      <c r="A109" s="762"/>
      <c r="B109" s="91" t="s">
        <v>369</v>
      </c>
      <c r="C109" s="92">
        <f t="shared" si="39"/>
        <v>0</v>
      </c>
      <c r="D109" s="92">
        <f t="shared" si="40"/>
        <v>0</v>
      </c>
      <c r="E109" s="92">
        <f t="shared" si="41"/>
        <v>0</v>
      </c>
      <c r="F109" s="224"/>
      <c r="G109" s="224"/>
      <c r="H109" s="224"/>
      <c r="I109" s="224"/>
      <c r="J109" s="224"/>
      <c r="K109" s="224"/>
      <c r="L109" s="224"/>
      <c r="M109" s="224"/>
      <c r="N109" s="224"/>
      <c r="O109" s="224"/>
      <c r="P109" s="224"/>
      <c r="Q109" s="92">
        <f t="shared" si="42"/>
        <v>0</v>
      </c>
      <c r="R109" s="92">
        <f t="shared" si="43"/>
        <v>0</v>
      </c>
      <c r="S109" s="92">
        <f t="shared" si="44"/>
        <v>0</v>
      </c>
      <c r="T109" s="92"/>
      <c r="U109" s="152"/>
      <c r="V109" s="152">
        <f t="shared" si="30"/>
        <v>102</v>
      </c>
      <c r="W109" s="152"/>
      <c r="X109" s="92"/>
      <c r="Y109" s="92"/>
      <c r="Z109" s="92"/>
      <c r="AA109" s="92"/>
      <c r="AB109" s="92"/>
      <c r="AC109" s="92"/>
      <c r="AD109" s="92"/>
      <c r="AE109" s="92"/>
      <c r="AF109" s="92"/>
      <c r="AG109" s="92"/>
      <c r="AH109" s="92"/>
      <c r="AI109" s="92"/>
      <c r="AJ109" s="92"/>
      <c r="AK109" s="92"/>
    </row>
    <row r="110" spans="1:37" s="66" customFormat="1" x14ac:dyDescent="0.3">
      <c r="A110" s="762"/>
      <c r="B110" s="91" t="s">
        <v>370</v>
      </c>
      <c r="C110" s="92">
        <f t="shared" si="39"/>
        <v>0</v>
      </c>
      <c r="D110" s="92">
        <f t="shared" si="40"/>
        <v>0</v>
      </c>
      <c r="E110" s="92">
        <f t="shared" si="41"/>
        <v>0</v>
      </c>
      <c r="F110" s="224"/>
      <c r="G110" s="224"/>
      <c r="H110" s="224"/>
      <c r="I110" s="224"/>
      <c r="J110" s="224"/>
      <c r="K110" s="224"/>
      <c r="L110" s="224"/>
      <c r="M110" s="224"/>
      <c r="N110" s="224"/>
      <c r="O110" s="224"/>
      <c r="P110" s="224"/>
      <c r="Q110" s="92">
        <f t="shared" si="42"/>
        <v>0</v>
      </c>
      <c r="R110" s="92">
        <f t="shared" si="43"/>
        <v>0</v>
      </c>
      <c r="S110" s="92">
        <f t="shared" si="44"/>
        <v>0</v>
      </c>
      <c r="T110" s="92"/>
      <c r="U110" s="152"/>
      <c r="V110" s="152">
        <f t="shared" si="30"/>
        <v>103</v>
      </c>
      <c r="W110" s="152"/>
      <c r="X110" s="92"/>
      <c r="Y110" s="92"/>
      <c r="Z110" s="92"/>
      <c r="AA110" s="92"/>
      <c r="AB110" s="92"/>
      <c r="AC110" s="92"/>
      <c r="AD110" s="92"/>
      <c r="AE110" s="92"/>
      <c r="AF110" s="92"/>
      <c r="AG110" s="92"/>
      <c r="AH110" s="92"/>
      <c r="AI110" s="92"/>
      <c r="AJ110" s="92"/>
      <c r="AK110" s="92"/>
    </row>
    <row r="111" spans="1:37" s="66" customFormat="1" x14ac:dyDescent="0.3">
      <c r="A111" s="762"/>
      <c r="B111" s="91" t="s">
        <v>371</v>
      </c>
      <c r="C111" s="92">
        <f t="shared" si="39"/>
        <v>0</v>
      </c>
      <c r="D111" s="92">
        <f t="shared" si="40"/>
        <v>0</v>
      </c>
      <c r="E111" s="92">
        <f t="shared" si="41"/>
        <v>0</v>
      </c>
      <c r="F111" s="224"/>
      <c r="G111" s="224"/>
      <c r="H111" s="224"/>
      <c r="I111" s="224"/>
      <c r="J111" s="224"/>
      <c r="K111" s="224"/>
      <c r="L111" s="224"/>
      <c r="M111" s="224"/>
      <c r="N111" s="224"/>
      <c r="O111" s="224"/>
      <c r="P111" s="224"/>
      <c r="Q111" s="549">
        <f t="shared" ref="Q111" si="45">SUM(C111,F111:J111,M111:N111)</f>
        <v>0</v>
      </c>
      <c r="R111" s="549">
        <f t="shared" ref="R111" si="46">SUM(D111,K111,O111)</f>
        <v>0</v>
      </c>
      <c r="S111" s="549">
        <f t="shared" ref="S111" si="47">SUM(E111,L111,P111)</f>
        <v>0</v>
      </c>
      <c r="T111" s="92"/>
      <c r="U111" s="152"/>
      <c r="V111" s="152">
        <f t="shared" si="30"/>
        <v>104</v>
      </c>
      <c r="W111" s="152"/>
      <c r="X111" s="92"/>
      <c r="Y111" s="92"/>
      <c r="Z111" s="92"/>
      <c r="AA111" s="92"/>
      <c r="AB111" s="92"/>
      <c r="AC111" s="92"/>
      <c r="AD111" s="92"/>
      <c r="AE111" s="92"/>
      <c r="AF111" s="92"/>
      <c r="AG111" s="92"/>
      <c r="AH111" s="92"/>
      <c r="AI111" s="92"/>
      <c r="AJ111" s="92"/>
      <c r="AK111" s="92"/>
    </row>
    <row r="112" spans="1:37" s="66" customFormat="1" x14ac:dyDescent="0.3">
      <c r="A112" s="762"/>
      <c r="B112" s="91" t="s">
        <v>372</v>
      </c>
      <c r="C112" s="92">
        <f t="shared" si="39"/>
        <v>0</v>
      </c>
      <c r="D112" s="92">
        <f t="shared" si="40"/>
        <v>0</v>
      </c>
      <c r="E112" s="92">
        <f t="shared" si="41"/>
        <v>0</v>
      </c>
      <c r="F112" s="224"/>
      <c r="G112" s="224"/>
      <c r="H112" s="224"/>
      <c r="I112" s="224"/>
      <c r="J112" s="224"/>
      <c r="K112" s="224"/>
      <c r="L112" s="224"/>
      <c r="M112" s="224"/>
      <c r="N112" s="224"/>
      <c r="O112" s="224"/>
      <c r="P112" s="224"/>
      <c r="Q112" s="92">
        <f t="shared" ref="Q112:Q123" si="48">SUM(C112,F112:J112,M112:N112)</f>
        <v>0</v>
      </c>
      <c r="R112" s="92">
        <f t="shared" ref="R112:R123" si="49">SUM(D112,K112,O112)</f>
        <v>0</v>
      </c>
      <c r="S112" s="92">
        <f t="shared" ref="S112:S123" si="50">SUM(E112,L112,P112)</f>
        <v>0</v>
      </c>
      <c r="T112" s="92"/>
      <c r="U112" s="152"/>
      <c r="V112" s="152">
        <f t="shared" si="30"/>
        <v>105</v>
      </c>
      <c r="W112" s="152"/>
      <c r="X112" s="92"/>
      <c r="Y112" s="92"/>
      <c r="Z112" s="92"/>
      <c r="AA112" s="92"/>
      <c r="AB112" s="92"/>
      <c r="AC112" s="92"/>
      <c r="AD112" s="92"/>
      <c r="AE112" s="92"/>
      <c r="AF112" s="92"/>
      <c r="AG112" s="92"/>
      <c r="AH112" s="92"/>
      <c r="AI112" s="92"/>
      <c r="AJ112" s="92"/>
      <c r="AK112" s="92"/>
    </row>
    <row r="113" spans="1:37" s="66" customFormat="1" x14ac:dyDescent="0.3">
      <c r="A113" s="762"/>
      <c r="B113" s="91" t="s">
        <v>373</v>
      </c>
      <c r="C113" s="92">
        <f t="shared" si="39"/>
        <v>0</v>
      </c>
      <c r="D113" s="92">
        <f t="shared" si="40"/>
        <v>0</v>
      </c>
      <c r="E113" s="92">
        <f t="shared" si="41"/>
        <v>0</v>
      </c>
      <c r="F113" s="224"/>
      <c r="G113" s="224"/>
      <c r="H113" s="224"/>
      <c r="I113" s="224"/>
      <c r="J113" s="224"/>
      <c r="K113" s="224"/>
      <c r="L113" s="224"/>
      <c r="M113" s="224"/>
      <c r="N113" s="224"/>
      <c r="O113" s="224"/>
      <c r="P113" s="224"/>
      <c r="Q113" s="92">
        <f t="shared" si="48"/>
        <v>0</v>
      </c>
      <c r="R113" s="92">
        <f t="shared" si="49"/>
        <v>0</v>
      </c>
      <c r="S113" s="92">
        <f t="shared" si="50"/>
        <v>0</v>
      </c>
      <c r="T113" s="92"/>
      <c r="U113" s="152"/>
      <c r="V113" s="152">
        <f t="shared" si="30"/>
        <v>106</v>
      </c>
      <c r="W113" s="152"/>
      <c r="X113" s="92"/>
      <c r="Y113" s="92"/>
      <c r="Z113" s="92"/>
      <c r="AA113" s="92"/>
      <c r="AB113" s="92"/>
      <c r="AC113" s="92"/>
      <c r="AD113" s="92"/>
      <c r="AE113" s="92"/>
      <c r="AF113" s="92"/>
      <c r="AG113" s="92"/>
      <c r="AH113" s="92"/>
      <c r="AI113" s="92"/>
      <c r="AJ113" s="92"/>
      <c r="AK113" s="92"/>
    </row>
    <row r="114" spans="1:37" s="66" customFormat="1" x14ac:dyDescent="0.3">
      <c r="A114" s="762"/>
      <c r="B114" s="91" t="s">
        <v>374</v>
      </c>
      <c r="C114" s="92">
        <f t="shared" si="39"/>
        <v>0</v>
      </c>
      <c r="D114" s="92">
        <f t="shared" si="40"/>
        <v>0</v>
      </c>
      <c r="E114" s="92">
        <f t="shared" si="41"/>
        <v>0</v>
      </c>
      <c r="F114" s="224"/>
      <c r="G114" s="224"/>
      <c r="H114" s="224"/>
      <c r="I114" s="224"/>
      <c r="J114" s="224"/>
      <c r="K114" s="224"/>
      <c r="L114" s="224"/>
      <c r="M114" s="224"/>
      <c r="N114" s="224"/>
      <c r="O114" s="224"/>
      <c r="P114" s="224"/>
      <c r="Q114" s="92">
        <f t="shared" si="48"/>
        <v>0</v>
      </c>
      <c r="R114" s="92">
        <f t="shared" si="49"/>
        <v>0</v>
      </c>
      <c r="S114" s="92">
        <f t="shared" si="50"/>
        <v>0</v>
      </c>
      <c r="T114" s="92"/>
      <c r="U114" s="152"/>
      <c r="V114" s="152">
        <f t="shared" si="30"/>
        <v>107</v>
      </c>
      <c r="W114" s="152"/>
      <c r="X114" s="92"/>
      <c r="Y114" s="92"/>
      <c r="Z114" s="92"/>
      <c r="AA114" s="92"/>
      <c r="AB114" s="92"/>
      <c r="AC114" s="92"/>
      <c r="AD114" s="92"/>
      <c r="AE114" s="92"/>
      <c r="AF114" s="92"/>
      <c r="AG114" s="92"/>
      <c r="AH114" s="92"/>
      <c r="AI114" s="92"/>
      <c r="AJ114" s="92"/>
      <c r="AK114" s="92"/>
    </row>
    <row r="115" spans="1:37" s="66" customFormat="1" x14ac:dyDescent="0.3">
      <c r="A115" s="762"/>
      <c r="B115" s="91" t="s">
        <v>376</v>
      </c>
      <c r="C115" s="92">
        <f t="shared" si="39"/>
        <v>0</v>
      </c>
      <c r="D115" s="92">
        <f t="shared" si="40"/>
        <v>0</v>
      </c>
      <c r="E115" s="92">
        <f t="shared" si="41"/>
        <v>0</v>
      </c>
      <c r="F115" s="224"/>
      <c r="G115" s="224"/>
      <c r="H115" s="224"/>
      <c r="I115" s="224"/>
      <c r="J115" s="224"/>
      <c r="K115" s="224"/>
      <c r="L115" s="224"/>
      <c r="M115" s="224"/>
      <c r="N115" s="224"/>
      <c r="O115" s="224"/>
      <c r="P115" s="224"/>
      <c r="Q115" s="92">
        <f t="shared" si="48"/>
        <v>0</v>
      </c>
      <c r="R115" s="92">
        <f t="shared" si="49"/>
        <v>0</v>
      </c>
      <c r="S115" s="92">
        <f t="shared" si="50"/>
        <v>0</v>
      </c>
      <c r="T115" s="92"/>
      <c r="U115" s="152"/>
      <c r="V115" s="152">
        <f t="shared" si="30"/>
        <v>108</v>
      </c>
      <c r="W115" s="152"/>
      <c r="X115" s="92"/>
      <c r="Y115" s="92"/>
      <c r="Z115" s="92"/>
      <c r="AA115" s="92"/>
      <c r="AB115" s="92"/>
      <c r="AC115" s="92"/>
      <c r="AD115" s="92"/>
      <c r="AE115" s="92"/>
      <c r="AF115" s="92"/>
      <c r="AG115" s="92"/>
      <c r="AH115" s="92"/>
      <c r="AI115" s="92"/>
      <c r="AJ115" s="92"/>
      <c r="AK115" s="92"/>
    </row>
    <row r="116" spans="1:37" s="66" customFormat="1" x14ac:dyDescent="0.3">
      <c r="A116" s="762"/>
      <c r="B116" s="91" t="s">
        <v>375</v>
      </c>
      <c r="C116" s="92">
        <f t="shared" si="39"/>
        <v>0</v>
      </c>
      <c r="D116" s="92">
        <f t="shared" si="40"/>
        <v>0</v>
      </c>
      <c r="E116" s="92">
        <f t="shared" si="41"/>
        <v>0</v>
      </c>
      <c r="F116" s="224"/>
      <c r="G116" s="224"/>
      <c r="H116" s="224"/>
      <c r="I116" s="224"/>
      <c r="J116" s="224"/>
      <c r="K116" s="224"/>
      <c r="L116" s="224"/>
      <c r="M116" s="224"/>
      <c r="N116" s="224"/>
      <c r="O116" s="224"/>
      <c r="P116" s="224"/>
      <c r="Q116" s="92">
        <f t="shared" si="48"/>
        <v>0</v>
      </c>
      <c r="R116" s="92">
        <f t="shared" si="49"/>
        <v>0</v>
      </c>
      <c r="S116" s="92">
        <f t="shared" si="50"/>
        <v>0</v>
      </c>
      <c r="T116" s="92"/>
      <c r="U116" s="152"/>
      <c r="V116" s="152">
        <f t="shared" si="30"/>
        <v>109</v>
      </c>
      <c r="W116" s="152"/>
      <c r="X116" s="92"/>
      <c r="Y116" s="92"/>
      <c r="Z116" s="92"/>
      <c r="AA116" s="92"/>
      <c r="AB116" s="92"/>
      <c r="AC116" s="92"/>
      <c r="AD116" s="92"/>
      <c r="AE116" s="92"/>
      <c r="AF116" s="92"/>
      <c r="AG116" s="92"/>
      <c r="AH116" s="92"/>
      <c r="AI116" s="92"/>
      <c r="AJ116" s="92"/>
      <c r="AK116" s="92"/>
    </row>
    <row r="117" spans="1:37" s="66" customFormat="1" x14ac:dyDescent="0.3">
      <c r="A117" s="762"/>
      <c r="B117" s="91" t="s">
        <v>377</v>
      </c>
      <c r="C117" s="92">
        <f t="shared" si="39"/>
        <v>0</v>
      </c>
      <c r="D117" s="92">
        <f t="shared" si="40"/>
        <v>0</v>
      </c>
      <c r="E117" s="92">
        <f t="shared" si="41"/>
        <v>0</v>
      </c>
      <c r="F117" s="224"/>
      <c r="G117" s="224"/>
      <c r="H117" s="224"/>
      <c r="I117" s="224"/>
      <c r="J117" s="224"/>
      <c r="K117" s="224"/>
      <c r="L117" s="224"/>
      <c r="M117" s="224"/>
      <c r="N117" s="224"/>
      <c r="O117" s="224"/>
      <c r="P117" s="224"/>
      <c r="Q117" s="92">
        <f t="shared" si="48"/>
        <v>0</v>
      </c>
      <c r="R117" s="92">
        <f t="shared" si="49"/>
        <v>0</v>
      </c>
      <c r="S117" s="92">
        <f t="shared" si="50"/>
        <v>0</v>
      </c>
      <c r="T117" s="92"/>
      <c r="U117" s="152"/>
      <c r="V117" s="152">
        <f t="shared" si="30"/>
        <v>110</v>
      </c>
      <c r="W117" s="152"/>
      <c r="X117" s="92"/>
      <c r="Y117" s="92"/>
      <c r="Z117" s="92"/>
      <c r="AA117" s="92"/>
      <c r="AB117" s="92"/>
      <c r="AC117" s="92"/>
      <c r="AD117" s="92"/>
      <c r="AE117" s="92"/>
      <c r="AF117" s="92"/>
      <c r="AG117" s="92"/>
      <c r="AH117" s="92"/>
      <c r="AI117" s="92"/>
      <c r="AJ117" s="92"/>
      <c r="AK117" s="92"/>
    </row>
    <row r="118" spans="1:37" s="66" customFormat="1" x14ac:dyDescent="0.3">
      <c r="A118" s="762"/>
      <c r="B118" s="91" t="s">
        <v>75</v>
      </c>
      <c r="C118" s="92">
        <f t="shared" si="39"/>
        <v>0</v>
      </c>
      <c r="D118" s="92">
        <f t="shared" si="40"/>
        <v>0</v>
      </c>
      <c r="E118" s="92">
        <f t="shared" si="41"/>
        <v>0</v>
      </c>
      <c r="F118" s="224"/>
      <c r="G118" s="224"/>
      <c r="H118" s="224"/>
      <c r="I118" s="224"/>
      <c r="J118" s="224"/>
      <c r="K118" s="224"/>
      <c r="L118" s="224"/>
      <c r="M118" s="224"/>
      <c r="N118" s="224"/>
      <c r="O118" s="224"/>
      <c r="P118" s="224"/>
      <c r="Q118" s="92">
        <f t="shared" si="48"/>
        <v>0</v>
      </c>
      <c r="R118" s="92">
        <f t="shared" si="49"/>
        <v>0</v>
      </c>
      <c r="S118" s="92">
        <f t="shared" si="50"/>
        <v>0</v>
      </c>
      <c r="T118" s="92"/>
      <c r="U118" s="152"/>
      <c r="V118" s="152">
        <f t="shared" si="30"/>
        <v>111</v>
      </c>
      <c r="W118" s="152"/>
      <c r="X118" s="92"/>
      <c r="Y118" s="92"/>
      <c r="Z118" s="92"/>
      <c r="AA118" s="92"/>
      <c r="AB118" s="92"/>
      <c r="AC118" s="92"/>
      <c r="AD118" s="92"/>
      <c r="AE118" s="92"/>
      <c r="AF118" s="92"/>
      <c r="AG118" s="92"/>
      <c r="AH118" s="92"/>
      <c r="AI118" s="92"/>
      <c r="AJ118" s="92"/>
      <c r="AK118" s="92"/>
    </row>
    <row r="119" spans="1:37" s="66" customFormat="1" x14ac:dyDescent="0.3">
      <c r="A119" s="762"/>
      <c r="B119" s="91" t="str">
        <f>B86</f>
        <v>Intitulé libre 1</v>
      </c>
      <c r="C119" s="92">
        <f t="shared" si="39"/>
        <v>0</v>
      </c>
      <c r="D119" s="92">
        <f t="shared" si="40"/>
        <v>0</v>
      </c>
      <c r="E119" s="92">
        <f t="shared" si="41"/>
        <v>0</v>
      </c>
      <c r="F119" s="224"/>
      <c r="G119" s="224"/>
      <c r="H119" s="224"/>
      <c r="I119" s="224"/>
      <c r="J119" s="224"/>
      <c r="K119" s="224"/>
      <c r="L119" s="224"/>
      <c r="M119" s="224"/>
      <c r="N119" s="224"/>
      <c r="O119" s="224"/>
      <c r="P119" s="224"/>
      <c r="Q119" s="92">
        <f t="shared" si="48"/>
        <v>0</v>
      </c>
      <c r="R119" s="92">
        <f t="shared" si="49"/>
        <v>0</v>
      </c>
      <c r="S119" s="92">
        <f t="shared" si="50"/>
        <v>0</v>
      </c>
      <c r="T119" s="92"/>
      <c r="U119" s="152"/>
      <c r="V119" s="152">
        <f t="shared" si="30"/>
        <v>112</v>
      </c>
      <c r="W119" s="152"/>
      <c r="X119" s="92"/>
      <c r="Y119" s="92"/>
      <c r="Z119" s="92"/>
      <c r="AA119" s="92"/>
      <c r="AB119" s="92"/>
      <c r="AC119" s="92"/>
      <c r="AD119" s="92"/>
      <c r="AE119" s="92"/>
      <c r="AF119" s="92"/>
      <c r="AG119" s="92"/>
      <c r="AH119" s="92"/>
      <c r="AI119" s="92"/>
      <c r="AJ119" s="92"/>
      <c r="AK119" s="92"/>
    </row>
    <row r="120" spans="1:37" s="66" customFormat="1" x14ac:dyDescent="0.3">
      <c r="A120" s="762"/>
      <c r="B120" s="91" t="str">
        <f>B87</f>
        <v>Intitulé libre 2</v>
      </c>
      <c r="C120" s="92">
        <f t="shared" si="39"/>
        <v>0</v>
      </c>
      <c r="D120" s="92">
        <f t="shared" si="40"/>
        <v>0</v>
      </c>
      <c r="E120" s="92">
        <f t="shared" si="41"/>
        <v>0</v>
      </c>
      <c r="F120" s="224"/>
      <c r="G120" s="224"/>
      <c r="H120" s="224"/>
      <c r="I120" s="224"/>
      <c r="J120" s="224"/>
      <c r="K120" s="224"/>
      <c r="L120" s="224"/>
      <c r="M120" s="224"/>
      <c r="N120" s="224"/>
      <c r="O120" s="224"/>
      <c r="P120" s="224"/>
      <c r="Q120" s="92">
        <f t="shared" si="48"/>
        <v>0</v>
      </c>
      <c r="R120" s="92">
        <f t="shared" si="49"/>
        <v>0</v>
      </c>
      <c r="S120" s="92">
        <f t="shared" si="50"/>
        <v>0</v>
      </c>
      <c r="T120" s="92"/>
      <c r="U120" s="152"/>
      <c r="V120" s="152">
        <f t="shared" si="30"/>
        <v>113</v>
      </c>
      <c r="W120" s="152"/>
      <c r="X120" s="92"/>
      <c r="Y120" s="92"/>
      <c r="Z120" s="92"/>
      <c r="AA120" s="92"/>
      <c r="AB120" s="92"/>
      <c r="AC120" s="92"/>
      <c r="AD120" s="92"/>
      <c r="AE120" s="92"/>
      <c r="AF120" s="92"/>
      <c r="AG120" s="92"/>
      <c r="AH120" s="92"/>
      <c r="AI120" s="92"/>
      <c r="AJ120" s="92"/>
      <c r="AK120" s="92"/>
    </row>
    <row r="121" spans="1:37" s="66" customFormat="1" x14ac:dyDescent="0.3">
      <c r="A121" s="762"/>
      <c r="B121" s="91" t="str">
        <f>B88</f>
        <v>Intitulé libre 3</v>
      </c>
      <c r="C121" s="92">
        <f t="shared" si="39"/>
        <v>0</v>
      </c>
      <c r="D121" s="92">
        <f t="shared" si="40"/>
        <v>0</v>
      </c>
      <c r="E121" s="92">
        <f t="shared" si="41"/>
        <v>0</v>
      </c>
      <c r="F121" s="224"/>
      <c r="G121" s="224"/>
      <c r="H121" s="224"/>
      <c r="I121" s="224"/>
      <c r="J121" s="224"/>
      <c r="K121" s="224"/>
      <c r="L121" s="224"/>
      <c r="M121" s="224"/>
      <c r="N121" s="224"/>
      <c r="O121" s="224"/>
      <c r="P121" s="224"/>
      <c r="Q121" s="92">
        <f t="shared" si="48"/>
        <v>0</v>
      </c>
      <c r="R121" s="92">
        <f t="shared" si="49"/>
        <v>0</v>
      </c>
      <c r="S121" s="92">
        <f t="shared" si="50"/>
        <v>0</v>
      </c>
      <c r="T121" s="92"/>
      <c r="U121" s="152"/>
      <c r="V121" s="152">
        <f t="shared" si="30"/>
        <v>114</v>
      </c>
      <c r="W121" s="152"/>
      <c r="X121" s="92"/>
      <c r="Y121" s="92"/>
      <c r="Z121" s="92"/>
      <c r="AA121" s="92"/>
      <c r="AB121" s="92"/>
      <c r="AC121" s="92"/>
      <c r="AD121" s="92"/>
      <c r="AE121" s="92"/>
      <c r="AF121" s="92"/>
      <c r="AG121" s="92"/>
      <c r="AH121" s="92"/>
      <c r="AI121" s="92"/>
      <c r="AJ121" s="92"/>
      <c r="AK121" s="92"/>
    </row>
    <row r="122" spans="1:37" s="66" customFormat="1" x14ac:dyDescent="0.3">
      <c r="A122" s="762"/>
      <c r="B122" s="91" t="str">
        <f>B89</f>
        <v>Intitulé libre 4</v>
      </c>
      <c r="C122" s="92">
        <f t="shared" si="39"/>
        <v>0</v>
      </c>
      <c r="D122" s="92">
        <f t="shared" si="40"/>
        <v>0</v>
      </c>
      <c r="E122" s="92">
        <f t="shared" si="41"/>
        <v>0</v>
      </c>
      <c r="F122" s="224"/>
      <c r="G122" s="224"/>
      <c r="H122" s="224"/>
      <c r="I122" s="224"/>
      <c r="J122" s="224"/>
      <c r="K122" s="224"/>
      <c r="L122" s="224"/>
      <c r="M122" s="224"/>
      <c r="N122" s="224"/>
      <c r="O122" s="224"/>
      <c r="P122" s="224"/>
      <c r="Q122" s="92">
        <f t="shared" si="48"/>
        <v>0</v>
      </c>
      <c r="R122" s="92">
        <f t="shared" si="49"/>
        <v>0</v>
      </c>
      <c r="S122" s="92">
        <f t="shared" si="50"/>
        <v>0</v>
      </c>
      <c r="T122" s="92"/>
      <c r="U122" s="152"/>
      <c r="V122" s="152">
        <f t="shared" si="30"/>
        <v>115</v>
      </c>
      <c r="W122" s="152"/>
      <c r="X122" s="92"/>
      <c r="Y122" s="92"/>
      <c r="Z122" s="92"/>
      <c r="AA122" s="92"/>
      <c r="AB122" s="92"/>
      <c r="AC122" s="92"/>
      <c r="AD122" s="92"/>
      <c r="AE122" s="92"/>
      <c r="AF122" s="92"/>
      <c r="AG122" s="92"/>
      <c r="AH122" s="92"/>
      <c r="AI122" s="92"/>
      <c r="AJ122" s="92"/>
      <c r="AK122" s="92"/>
    </row>
    <row r="123" spans="1:37" s="66" customFormat="1" x14ac:dyDescent="0.3">
      <c r="A123" s="762"/>
      <c r="B123" s="91" t="str">
        <f>B90</f>
        <v>Intitulé libre 5</v>
      </c>
      <c r="C123" s="92">
        <f t="shared" si="39"/>
        <v>0</v>
      </c>
      <c r="D123" s="92">
        <f t="shared" si="40"/>
        <v>0</v>
      </c>
      <c r="E123" s="92">
        <f t="shared" si="41"/>
        <v>0</v>
      </c>
      <c r="F123" s="224"/>
      <c r="G123" s="224"/>
      <c r="H123" s="224"/>
      <c r="I123" s="224"/>
      <c r="J123" s="224"/>
      <c r="K123" s="224"/>
      <c r="L123" s="224"/>
      <c r="M123" s="224"/>
      <c r="N123" s="224"/>
      <c r="O123" s="224"/>
      <c r="P123" s="224"/>
      <c r="Q123" s="92">
        <f t="shared" si="48"/>
        <v>0</v>
      </c>
      <c r="R123" s="92">
        <f t="shared" si="49"/>
        <v>0</v>
      </c>
      <c r="S123" s="92">
        <f t="shared" si="50"/>
        <v>0</v>
      </c>
      <c r="T123" s="92"/>
      <c r="U123" s="152"/>
      <c r="V123" s="152">
        <f t="shared" si="30"/>
        <v>116</v>
      </c>
      <c r="W123" s="152"/>
      <c r="X123" s="92"/>
      <c r="Y123" s="92"/>
      <c r="Z123" s="92"/>
      <c r="AA123" s="92"/>
      <c r="AB123" s="92"/>
      <c r="AC123" s="92"/>
      <c r="AD123" s="92"/>
      <c r="AE123" s="92"/>
      <c r="AF123" s="92"/>
      <c r="AG123" s="92"/>
      <c r="AH123" s="92"/>
      <c r="AI123" s="92"/>
      <c r="AJ123" s="92"/>
      <c r="AK123" s="92"/>
    </row>
    <row r="124" spans="1:37" s="66" customFormat="1" ht="14.25" thickBot="1" x14ac:dyDescent="0.35">
      <c r="A124" s="762"/>
      <c r="B124" s="93" t="s">
        <v>119</v>
      </c>
      <c r="C124" s="94">
        <f t="shared" ref="C124:S124" si="51">SUM(C107:C123)</f>
        <v>0</v>
      </c>
      <c r="D124" s="94">
        <f t="shared" si="51"/>
        <v>0</v>
      </c>
      <c r="E124" s="94">
        <f t="shared" si="51"/>
        <v>0</v>
      </c>
      <c r="F124" s="94">
        <f t="shared" si="51"/>
        <v>0</v>
      </c>
      <c r="G124" s="94">
        <f t="shared" si="51"/>
        <v>0</v>
      </c>
      <c r="H124" s="94">
        <f t="shared" si="51"/>
        <v>0</v>
      </c>
      <c r="I124" s="94">
        <f t="shared" si="51"/>
        <v>0</v>
      </c>
      <c r="J124" s="94">
        <f t="shared" si="51"/>
        <v>0</v>
      </c>
      <c r="K124" s="94">
        <f t="shared" si="51"/>
        <v>0</v>
      </c>
      <c r="L124" s="94">
        <f t="shared" si="51"/>
        <v>0</v>
      </c>
      <c r="M124" s="94">
        <f t="shared" si="51"/>
        <v>0</v>
      </c>
      <c r="N124" s="94">
        <f t="shared" si="51"/>
        <v>0</v>
      </c>
      <c r="O124" s="94">
        <f t="shared" si="51"/>
        <v>0</v>
      </c>
      <c r="P124" s="94">
        <f t="shared" si="51"/>
        <v>0</v>
      </c>
      <c r="Q124" s="94">
        <f t="shared" si="51"/>
        <v>0</v>
      </c>
      <c r="R124" s="94">
        <f t="shared" si="51"/>
        <v>0</v>
      </c>
      <c r="S124" s="94">
        <f t="shared" si="51"/>
        <v>0</v>
      </c>
      <c r="T124" s="92"/>
      <c r="U124" s="152" t="str">
        <f>RIGHT(A107,4)&amp;"reseau"</f>
        <v>2018reseau</v>
      </c>
      <c r="V124" s="152">
        <f t="shared" si="30"/>
        <v>117</v>
      </c>
      <c r="W124" s="152"/>
      <c r="X124" s="92"/>
      <c r="Y124" s="92"/>
      <c r="Z124" s="92"/>
      <c r="AA124" s="92"/>
      <c r="AB124" s="92"/>
      <c r="AC124" s="92"/>
      <c r="AD124" s="92"/>
      <c r="AE124" s="92"/>
      <c r="AF124" s="92"/>
      <c r="AG124" s="92"/>
      <c r="AH124" s="92"/>
      <c r="AI124" s="92"/>
      <c r="AJ124" s="92"/>
      <c r="AK124" s="92"/>
    </row>
    <row r="125" spans="1:37" s="66" customFormat="1" x14ac:dyDescent="0.3">
      <c r="A125" s="762"/>
      <c r="B125" s="95"/>
      <c r="C125" s="92"/>
      <c r="D125" s="92"/>
      <c r="E125" s="92"/>
      <c r="F125" s="92"/>
      <c r="G125" s="92"/>
      <c r="H125" s="92"/>
      <c r="I125" s="92"/>
      <c r="J125" s="92"/>
      <c r="K125" s="92"/>
      <c r="L125" s="92"/>
      <c r="M125" s="92"/>
      <c r="N125" s="92"/>
      <c r="O125" s="92"/>
      <c r="P125" s="92"/>
      <c r="Q125" s="92"/>
      <c r="R125" s="92"/>
      <c r="S125" s="92"/>
      <c r="T125" s="92"/>
      <c r="U125" s="152"/>
      <c r="V125" s="152">
        <f t="shared" si="30"/>
        <v>118</v>
      </c>
      <c r="W125" s="152"/>
      <c r="X125" s="92"/>
      <c r="Y125" s="92"/>
      <c r="Z125" s="92"/>
      <c r="AA125" s="92"/>
      <c r="AB125" s="92"/>
      <c r="AC125" s="92"/>
      <c r="AD125" s="92"/>
      <c r="AE125" s="92"/>
      <c r="AF125" s="92"/>
      <c r="AG125" s="92"/>
      <c r="AH125" s="92"/>
      <c r="AI125" s="92"/>
      <c r="AJ125" s="92"/>
      <c r="AK125" s="92"/>
    </row>
    <row r="126" spans="1:37" s="66" customFormat="1" x14ac:dyDescent="0.3">
      <c r="A126" s="762"/>
      <c r="B126" s="91" t="s">
        <v>360</v>
      </c>
      <c r="C126" s="92">
        <f t="shared" ref="C126:C137" si="52">Q93</f>
        <v>0</v>
      </c>
      <c r="D126" s="92">
        <f t="shared" ref="D126:D137" si="53">R93</f>
        <v>0</v>
      </c>
      <c r="E126" s="92">
        <f t="shared" ref="E126:E137" si="54">S93</f>
        <v>0</v>
      </c>
      <c r="F126" s="224"/>
      <c r="G126" s="224"/>
      <c r="H126" s="224"/>
      <c r="I126" s="224"/>
      <c r="J126" s="224"/>
      <c r="K126" s="224"/>
      <c r="L126" s="224"/>
      <c r="M126" s="224"/>
      <c r="N126" s="224"/>
      <c r="O126" s="224"/>
      <c r="P126" s="224"/>
      <c r="Q126" s="92">
        <f t="shared" ref="Q126:Q137" si="55">SUM(C126,F126:J126,M126:N126)</f>
        <v>0</v>
      </c>
      <c r="R126" s="92">
        <f t="shared" ref="R126:R137" si="56">SUM(D126,K126,O126)</f>
        <v>0</v>
      </c>
      <c r="S126" s="92">
        <f t="shared" ref="S126:S137" si="57">SUM(E126,L126,P126)</f>
        <v>0</v>
      </c>
      <c r="T126" s="92"/>
      <c r="U126" s="152"/>
      <c r="V126" s="152">
        <f t="shared" si="30"/>
        <v>119</v>
      </c>
      <c r="W126" s="152"/>
      <c r="X126" s="92"/>
      <c r="Y126" s="92"/>
      <c r="Z126" s="92"/>
      <c r="AA126" s="92"/>
      <c r="AB126" s="92"/>
      <c r="AC126" s="92"/>
      <c r="AD126" s="92"/>
      <c r="AE126" s="92"/>
      <c r="AF126" s="92"/>
      <c r="AG126" s="92"/>
      <c r="AH126" s="92"/>
      <c r="AI126" s="92"/>
      <c r="AJ126" s="92"/>
      <c r="AK126" s="92"/>
    </row>
    <row r="127" spans="1:37" s="66" customFormat="1" x14ac:dyDescent="0.3">
      <c r="A127" s="762"/>
      <c r="B127" s="91" t="s">
        <v>120</v>
      </c>
      <c r="C127" s="92">
        <f t="shared" si="52"/>
        <v>0</v>
      </c>
      <c r="D127" s="92">
        <f t="shared" si="53"/>
        <v>0</v>
      </c>
      <c r="E127" s="92">
        <f t="shared" si="54"/>
        <v>0</v>
      </c>
      <c r="F127" s="224"/>
      <c r="G127" s="224"/>
      <c r="H127" s="224"/>
      <c r="I127" s="224"/>
      <c r="J127" s="224"/>
      <c r="K127" s="224"/>
      <c r="L127" s="224"/>
      <c r="M127" s="224"/>
      <c r="N127" s="224"/>
      <c r="O127" s="224"/>
      <c r="P127" s="224"/>
      <c r="Q127" s="92">
        <f t="shared" si="55"/>
        <v>0</v>
      </c>
      <c r="R127" s="92">
        <f t="shared" si="56"/>
        <v>0</v>
      </c>
      <c r="S127" s="92">
        <f t="shared" si="57"/>
        <v>0</v>
      </c>
      <c r="T127" s="92"/>
      <c r="U127" s="152"/>
      <c r="V127" s="152">
        <f t="shared" si="30"/>
        <v>120</v>
      </c>
      <c r="W127" s="152"/>
      <c r="X127" s="92"/>
      <c r="Y127" s="92"/>
      <c r="Z127" s="92"/>
      <c r="AA127" s="92"/>
      <c r="AB127" s="92"/>
      <c r="AC127" s="92"/>
      <c r="AD127" s="92"/>
      <c r="AE127" s="92"/>
      <c r="AF127" s="92"/>
      <c r="AG127" s="92"/>
      <c r="AH127" s="92"/>
      <c r="AI127" s="92"/>
      <c r="AJ127" s="92"/>
      <c r="AK127" s="92"/>
    </row>
    <row r="128" spans="1:37" s="66" customFormat="1" x14ac:dyDescent="0.3">
      <c r="A128" s="762"/>
      <c r="B128" s="91" t="s">
        <v>121</v>
      </c>
      <c r="C128" s="92">
        <f t="shared" si="52"/>
        <v>0</v>
      </c>
      <c r="D128" s="92">
        <f t="shared" si="53"/>
        <v>0</v>
      </c>
      <c r="E128" s="92">
        <f t="shared" si="54"/>
        <v>0</v>
      </c>
      <c r="F128" s="224"/>
      <c r="G128" s="224"/>
      <c r="H128" s="224"/>
      <c r="I128" s="224"/>
      <c r="J128" s="224"/>
      <c r="K128" s="224"/>
      <c r="L128" s="224"/>
      <c r="M128" s="224"/>
      <c r="N128" s="224"/>
      <c r="O128" s="224"/>
      <c r="P128" s="224"/>
      <c r="Q128" s="92">
        <f t="shared" si="55"/>
        <v>0</v>
      </c>
      <c r="R128" s="92">
        <f t="shared" si="56"/>
        <v>0</v>
      </c>
      <c r="S128" s="92">
        <f t="shared" si="57"/>
        <v>0</v>
      </c>
      <c r="T128" s="92"/>
      <c r="U128" s="152"/>
      <c r="V128" s="152">
        <f t="shared" si="30"/>
        <v>121</v>
      </c>
      <c r="W128" s="152"/>
      <c r="X128" s="92"/>
      <c r="Y128" s="92"/>
      <c r="Z128" s="92"/>
      <c r="AA128" s="92"/>
      <c r="AB128" s="92"/>
      <c r="AC128" s="92"/>
      <c r="AD128" s="92"/>
      <c r="AE128" s="92"/>
      <c r="AF128" s="92"/>
      <c r="AG128" s="92"/>
      <c r="AH128" s="92"/>
      <c r="AI128" s="92"/>
      <c r="AJ128" s="92"/>
      <c r="AK128" s="92"/>
    </row>
    <row r="129" spans="1:37" s="66" customFormat="1" x14ac:dyDescent="0.3">
      <c r="A129" s="762"/>
      <c r="B129" s="91" t="s">
        <v>117</v>
      </c>
      <c r="C129" s="92">
        <f t="shared" si="52"/>
        <v>0</v>
      </c>
      <c r="D129" s="92">
        <f t="shared" si="53"/>
        <v>0</v>
      </c>
      <c r="E129" s="92">
        <f t="shared" si="54"/>
        <v>0</v>
      </c>
      <c r="F129" s="224"/>
      <c r="G129" s="224"/>
      <c r="H129" s="224"/>
      <c r="I129" s="224"/>
      <c r="J129" s="224"/>
      <c r="K129" s="224"/>
      <c r="L129" s="224"/>
      <c r="M129" s="224"/>
      <c r="N129" s="224"/>
      <c r="O129" s="224"/>
      <c r="P129" s="224"/>
      <c r="Q129" s="92">
        <f t="shared" si="55"/>
        <v>0</v>
      </c>
      <c r="R129" s="92">
        <f t="shared" si="56"/>
        <v>0</v>
      </c>
      <c r="S129" s="92">
        <f t="shared" si="57"/>
        <v>0</v>
      </c>
      <c r="T129" s="92"/>
      <c r="U129" s="152"/>
      <c r="V129" s="152">
        <f t="shared" si="30"/>
        <v>122</v>
      </c>
      <c r="W129" s="152"/>
      <c r="X129" s="92"/>
      <c r="Y129" s="92"/>
      <c r="Z129" s="92"/>
      <c r="AA129" s="92"/>
      <c r="AB129" s="92"/>
      <c r="AC129" s="92"/>
      <c r="AD129" s="92"/>
      <c r="AE129" s="92"/>
      <c r="AF129" s="92"/>
      <c r="AG129" s="92"/>
      <c r="AH129" s="92"/>
      <c r="AI129" s="92"/>
      <c r="AJ129" s="92"/>
      <c r="AK129" s="92"/>
    </row>
    <row r="130" spans="1:37" s="66" customFormat="1" x14ac:dyDescent="0.3">
      <c r="A130" s="762"/>
      <c r="B130" s="91" t="s">
        <v>122</v>
      </c>
      <c r="C130" s="92">
        <f t="shared" si="52"/>
        <v>0</v>
      </c>
      <c r="D130" s="92">
        <f t="shared" si="53"/>
        <v>0</v>
      </c>
      <c r="E130" s="92">
        <f t="shared" si="54"/>
        <v>0</v>
      </c>
      <c r="F130" s="224"/>
      <c r="G130" s="224"/>
      <c r="H130" s="224"/>
      <c r="I130" s="224"/>
      <c r="J130" s="224"/>
      <c r="K130" s="224"/>
      <c r="L130" s="224"/>
      <c r="M130" s="224"/>
      <c r="N130" s="224"/>
      <c r="O130" s="224"/>
      <c r="P130" s="224"/>
      <c r="Q130" s="92">
        <f t="shared" si="55"/>
        <v>0</v>
      </c>
      <c r="R130" s="92">
        <f t="shared" si="56"/>
        <v>0</v>
      </c>
      <c r="S130" s="92">
        <f t="shared" si="57"/>
        <v>0</v>
      </c>
      <c r="T130" s="92"/>
      <c r="U130" s="152"/>
      <c r="V130" s="152">
        <f t="shared" si="30"/>
        <v>123</v>
      </c>
      <c r="W130" s="152"/>
      <c r="X130" s="92"/>
      <c r="Y130" s="92"/>
      <c r="Z130" s="92"/>
      <c r="AA130" s="92"/>
      <c r="AB130" s="92"/>
      <c r="AC130" s="92"/>
      <c r="AD130" s="92"/>
      <c r="AE130" s="92"/>
      <c r="AF130" s="92"/>
      <c r="AG130" s="92"/>
      <c r="AH130" s="92"/>
      <c r="AI130" s="92"/>
      <c r="AJ130" s="92"/>
      <c r="AK130" s="92"/>
    </row>
    <row r="131" spans="1:37" s="66" customFormat="1" x14ac:dyDescent="0.3">
      <c r="A131" s="762"/>
      <c r="B131" s="91" t="s">
        <v>123</v>
      </c>
      <c r="C131" s="92">
        <f t="shared" si="52"/>
        <v>0</v>
      </c>
      <c r="D131" s="92">
        <f t="shared" si="53"/>
        <v>0</v>
      </c>
      <c r="E131" s="92">
        <f t="shared" si="54"/>
        <v>0</v>
      </c>
      <c r="F131" s="224"/>
      <c r="G131" s="224"/>
      <c r="H131" s="224"/>
      <c r="I131" s="224"/>
      <c r="J131" s="224"/>
      <c r="K131" s="224"/>
      <c r="L131" s="224"/>
      <c r="M131" s="224"/>
      <c r="N131" s="224"/>
      <c r="O131" s="224"/>
      <c r="P131" s="224"/>
      <c r="Q131" s="92">
        <f t="shared" si="55"/>
        <v>0</v>
      </c>
      <c r="R131" s="92">
        <f t="shared" si="56"/>
        <v>0</v>
      </c>
      <c r="S131" s="92">
        <f t="shared" si="57"/>
        <v>0</v>
      </c>
      <c r="T131" s="92"/>
      <c r="U131" s="152"/>
      <c r="V131" s="152">
        <f t="shared" si="30"/>
        <v>124</v>
      </c>
      <c r="W131" s="152"/>
      <c r="X131" s="92"/>
      <c r="Y131" s="92"/>
      <c r="Z131" s="92"/>
      <c r="AA131" s="92"/>
      <c r="AB131" s="92"/>
      <c r="AC131" s="92"/>
      <c r="AD131" s="92"/>
      <c r="AE131" s="92"/>
      <c r="AF131" s="92"/>
      <c r="AG131" s="92"/>
      <c r="AH131" s="92"/>
      <c r="AI131" s="92"/>
      <c r="AJ131" s="92"/>
      <c r="AK131" s="92"/>
    </row>
    <row r="132" spans="1:37" s="66" customFormat="1" x14ac:dyDescent="0.3">
      <c r="A132" s="762"/>
      <c r="B132" s="91" t="s">
        <v>118</v>
      </c>
      <c r="C132" s="92">
        <f t="shared" si="52"/>
        <v>0</v>
      </c>
      <c r="D132" s="92">
        <f t="shared" si="53"/>
        <v>0</v>
      </c>
      <c r="E132" s="92">
        <f t="shared" si="54"/>
        <v>0</v>
      </c>
      <c r="F132" s="224"/>
      <c r="G132" s="224"/>
      <c r="H132" s="224"/>
      <c r="I132" s="224"/>
      <c r="J132" s="224"/>
      <c r="K132" s="224"/>
      <c r="L132" s="224"/>
      <c r="M132" s="224"/>
      <c r="N132" s="224"/>
      <c r="O132" s="224"/>
      <c r="P132" s="224"/>
      <c r="Q132" s="92">
        <f t="shared" si="55"/>
        <v>0</v>
      </c>
      <c r="R132" s="92">
        <f t="shared" si="56"/>
        <v>0</v>
      </c>
      <c r="S132" s="92">
        <f t="shared" si="57"/>
        <v>0</v>
      </c>
      <c r="T132" s="92"/>
      <c r="U132" s="152"/>
      <c r="V132" s="152">
        <f t="shared" si="30"/>
        <v>125</v>
      </c>
      <c r="W132" s="152"/>
      <c r="X132" s="92"/>
      <c r="Y132" s="92"/>
      <c r="Z132" s="92"/>
      <c r="AA132" s="92"/>
      <c r="AB132" s="92"/>
      <c r="AC132" s="92"/>
      <c r="AD132" s="92"/>
      <c r="AE132" s="92"/>
      <c r="AF132" s="92"/>
      <c r="AG132" s="92"/>
      <c r="AH132" s="92"/>
      <c r="AI132" s="92"/>
      <c r="AJ132" s="92"/>
      <c r="AK132" s="92"/>
    </row>
    <row r="133" spans="1:37" s="66" customFormat="1" x14ac:dyDescent="0.3">
      <c r="A133" s="762"/>
      <c r="B133" s="91" t="str">
        <f>B100</f>
        <v>Intitulé libre 1</v>
      </c>
      <c r="C133" s="92">
        <f t="shared" si="52"/>
        <v>0</v>
      </c>
      <c r="D133" s="92">
        <f t="shared" si="53"/>
        <v>0</v>
      </c>
      <c r="E133" s="92">
        <f t="shared" si="54"/>
        <v>0</v>
      </c>
      <c r="F133" s="224"/>
      <c r="G133" s="224"/>
      <c r="H133" s="224"/>
      <c r="I133" s="224"/>
      <c r="J133" s="224"/>
      <c r="K133" s="224"/>
      <c r="L133" s="224"/>
      <c r="M133" s="224"/>
      <c r="N133" s="224"/>
      <c r="O133" s="224"/>
      <c r="P133" s="224"/>
      <c r="Q133" s="92">
        <f t="shared" si="55"/>
        <v>0</v>
      </c>
      <c r="R133" s="92">
        <f t="shared" si="56"/>
        <v>0</v>
      </c>
      <c r="S133" s="92">
        <f t="shared" si="57"/>
        <v>0</v>
      </c>
      <c r="T133" s="92"/>
      <c r="U133" s="152"/>
      <c r="V133" s="152">
        <f t="shared" si="30"/>
        <v>126</v>
      </c>
      <c r="W133" s="152"/>
      <c r="X133" s="92"/>
      <c r="Y133" s="92"/>
      <c r="Z133" s="92"/>
      <c r="AA133" s="92"/>
      <c r="AB133" s="92"/>
      <c r="AC133" s="92"/>
      <c r="AD133" s="92"/>
      <c r="AE133" s="92"/>
      <c r="AF133" s="92"/>
      <c r="AG133" s="92"/>
      <c r="AH133" s="92"/>
      <c r="AI133" s="92"/>
      <c r="AJ133" s="92"/>
      <c r="AK133" s="92"/>
    </row>
    <row r="134" spans="1:37" s="66" customFormat="1" x14ac:dyDescent="0.3">
      <c r="A134" s="762"/>
      <c r="B134" s="91" t="str">
        <f>B101</f>
        <v>Intitulé libre 2</v>
      </c>
      <c r="C134" s="92">
        <f t="shared" si="52"/>
        <v>0</v>
      </c>
      <c r="D134" s="92">
        <f t="shared" si="53"/>
        <v>0</v>
      </c>
      <c r="E134" s="92">
        <f t="shared" si="54"/>
        <v>0</v>
      </c>
      <c r="F134" s="224"/>
      <c r="G134" s="224"/>
      <c r="H134" s="224"/>
      <c r="I134" s="224"/>
      <c r="J134" s="224"/>
      <c r="K134" s="224"/>
      <c r="L134" s="224"/>
      <c r="M134" s="224"/>
      <c r="N134" s="224"/>
      <c r="O134" s="224"/>
      <c r="P134" s="224"/>
      <c r="Q134" s="92">
        <f t="shared" si="55"/>
        <v>0</v>
      </c>
      <c r="R134" s="92">
        <f t="shared" si="56"/>
        <v>0</v>
      </c>
      <c r="S134" s="92">
        <f t="shared" si="57"/>
        <v>0</v>
      </c>
      <c r="T134" s="92"/>
      <c r="U134" s="152"/>
      <c r="V134" s="152">
        <f t="shared" si="30"/>
        <v>127</v>
      </c>
      <c r="W134" s="152"/>
      <c r="X134" s="92"/>
      <c r="Y134" s="92"/>
      <c r="Z134" s="92"/>
      <c r="AA134" s="92"/>
      <c r="AB134" s="92"/>
      <c r="AC134" s="92"/>
      <c r="AD134" s="92"/>
      <c r="AE134" s="92"/>
      <c r="AF134" s="92"/>
      <c r="AG134" s="92"/>
      <c r="AH134" s="92"/>
      <c r="AI134" s="92"/>
      <c r="AJ134" s="92"/>
      <c r="AK134" s="92"/>
    </row>
    <row r="135" spans="1:37" s="66" customFormat="1" x14ac:dyDescent="0.3">
      <c r="A135" s="762"/>
      <c r="B135" s="91" t="str">
        <f>B102</f>
        <v>Intitulé libre 3</v>
      </c>
      <c r="C135" s="92">
        <f t="shared" si="52"/>
        <v>0</v>
      </c>
      <c r="D135" s="92">
        <f t="shared" si="53"/>
        <v>0</v>
      </c>
      <c r="E135" s="92">
        <f t="shared" si="54"/>
        <v>0</v>
      </c>
      <c r="F135" s="224"/>
      <c r="G135" s="224"/>
      <c r="H135" s="224"/>
      <c r="I135" s="224"/>
      <c r="J135" s="224"/>
      <c r="K135" s="224"/>
      <c r="L135" s="224"/>
      <c r="M135" s="224"/>
      <c r="N135" s="224"/>
      <c r="O135" s="224"/>
      <c r="P135" s="224"/>
      <c r="Q135" s="92">
        <f t="shared" si="55"/>
        <v>0</v>
      </c>
      <c r="R135" s="92">
        <f t="shared" si="56"/>
        <v>0</v>
      </c>
      <c r="S135" s="92">
        <f t="shared" si="57"/>
        <v>0</v>
      </c>
      <c r="T135" s="92"/>
      <c r="U135" s="152"/>
      <c r="V135" s="152">
        <f t="shared" si="30"/>
        <v>128</v>
      </c>
      <c r="W135" s="152"/>
      <c r="X135" s="92"/>
      <c r="Y135" s="92"/>
      <c r="Z135" s="92"/>
      <c r="AA135" s="92"/>
      <c r="AB135" s="92"/>
      <c r="AC135" s="92"/>
      <c r="AD135" s="92"/>
      <c r="AE135" s="92"/>
      <c r="AF135" s="92"/>
      <c r="AG135" s="92"/>
      <c r="AH135" s="92"/>
      <c r="AI135" s="92"/>
      <c r="AJ135" s="92"/>
      <c r="AK135" s="92"/>
    </row>
    <row r="136" spans="1:37" s="66" customFormat="1" x14ac:dyDescent="0.3">
      <c r="A136" s="762"/>
      <c r="B136" s="91" t="str">
        <f>B103</f>
        <v>Intitulé libre 4</v>
      </c>
      <c r="C136" s="92">
        <f t="shared" si="52"/>
        <v>0</v>
      </c>
      <c r="D136" s="92">
        <f t="shared" si="53"/>
        <v>0</v>
      </c>
      <c r="E136" s="92">
        <f t="shared" si="54"/>
        <v>0</v>
      </c>
      <c r="F136" s="224"/>
      <c r="G136" s="224"/>
      <c r="H136" s="224"/>
      <c r="I136" s="224"/>
      <c r="J136" s="224"/>
      <c r="K136" s="224"/>
      <c r="L136" s="224"/>
      <c r="M136" s="224"/>
      <c r="N136" s="224"/>
      <c r="O136" s="224"/>
      <c r="P136" s="224"/>
      <c r="Q136" s="92">
        <f t="shared" si="55"/>
        <v>0</v>
      </c>
      <c r="R136" s="92">
        <f t="shared" si="56"/>
        <v>0</v>
      </c>
      <c r="S136" s="92">
        <f t="shared" si="57"/>
        <v>0</v>
      </c>
      <c r="T136" s="92"/>
      <c r="U136" s="152"/>
      <c r="V136" s="152">
        <f t="shared" si="30"/>
        <v>129</v>
      </c>
      <c r="W136" s="152"/>
      <c r="X136" s="92"/>
      <c r="Y136" s="92"/>
      <c r="Z136" s="92"/>
      <c r="AA136" s="92"/>
      <c r="AB136" s="92"/>
      <c r="AC136" s="92"/>
      <c r="AD136" s="92"/>
      <c r="AE136" s="92"/>
      <c r="AF136" s="92"/>
      <c r="AG136" s="92"/>
      <c r="AH136" s="92"/>
      <c r="AI136" s="92"/>
      <c r="AJ136" s="92"/>
      <c r="AK136" s="92"/>
    </row>
    <row r="137" spans="1:37" s="66" customFormat="1" x14ac:dyDescent="0.3">
      <c r="A137" s="762"/>
      <c r="B137" s="91" t="str">
        <f>B104</f>
        <v>Intitulé libre 5</v>
      </c>
      <c r="C137" s="92">
        <f t="shared" si="52"/>
        <v>0</v>
      </c>
      <c r="D137" s="92">
        <f t="shared" si="53"/>
        <v>0</v>
      </c>
      <c r="E137" s="92">
        <f t="shared" si="54"/>
        <v>0</v>
      </c>
      <c r="F137" s="224"/>
      <c r="G137" s="224"/>
      <c r="H137" s="224"/>
      <c r="I137" s="224"/>
      <c r="J137" s="224"/>
      <c r="K137" s="224"/>
      <c r="L137" s="224"/>
      <c r="M137" s="224"/>
      <c r="N137" s="224"/>
      <c r="O137" s="224"/>
      <c r="P137" s="224"/>
      <c r="Q137" s="92">
        <f t="shared" si="55"/>
        <v>0</v>
      </c>
      <c r="R137" s="92">
        <f t="shared" si="56"/>
        <v>0</v>
      </c>
      <c r="S137" s="92">
        <f t="shared" si="57"/>
        <v>0</v>
      </c>
      <c r="T137" s="92"/>
      <c r="U137" s="152"/>
      <c r="V137" s="152">
        <f t="shared" si="30"/>
        <v>130</v>
      </c>
      <c r="W137" s="152"/>
      <c r="X137" s="92"/>
      <c r="Y137" s="92"/>
      <c r="Z137" s="92"/>
      <c r="AA137" s="92"/>
      <c r="AB137" s="92"/>
      <c r="AC137" s="92"/>
      <c r="AD137" s="92"/>
      <c r="AE137" s="92"/>
      <c r="AF137" s="92"/>
      <c r="AG137" s="92"/>
      <c r="AH137" s="92"/>
      <c r="AI137" s="92"/>
      <c r="AJ137" s="92"/>
      <c r="AK137" s="92"/>
    </row>
    <row r="138" spans="1:37" s="66" customFormat="1" ht="14.25" thickBot="1" x14ac:dyDescent="0.35">
      <c r="A138" s="762"/>
      <c r="B138" s="93" t="s">
        <v>124</v>
      </c>
      <c r="C138" s="94">
        <f>SUM(C126:C137)</f>
        <v>0</v>
      </c>
      <c r="D138" s="94">
        <f>SUM(D126:D137)</f>
        <v>0</v>
      </c>
      <c r="E138" s="94">
        <f>SUM(E126:E137)</f>
        <v>0</v>
      </c>
      <c r="F138" s="94">
        <f t="shared" ref="F138:S138" si="58">SUM(F126:F137)</f>
        <v>0</v>
      </c>
      <c r="G138" s="94">
        <f t="shared" si="58"/>
        <v>0</v>
      </c>
      <c r="H138" s="94">
        <f t="shared" si="58"/>
        <v>0</v>
      </c>
      <c r="I138" s="94">
        <f t="shared" si="58"/>
        <v>0</v>
      </c>
      <c r="J138" s="94">
        <f t="shared" si="58"/>
        <v>0</v>
      </c>
      <c r="K138" s="94">
        <f t="shared" si="58"/>
        <v>0</v>
      </c>
      <c r="L138" s="94">
        <f t="shared" si="58"/>
        <v>0</v>
      </c>
      <c r="M138" s="94">
        <f t="shared" si="58"/>
        <v>0</v>
      </c>
      <c r="N138" s="94">
        <f t="shared" si="58"/>
        <v>0</v>
      </c>
      <c r="O138" s="94">
        <f t="shared" si="58"/>
        <v>0</v>
      </c>
      <c r="P138" s="94">
        <f t="shared" si="58"/>
        <v>0</v>
      </c>
      <c r="Q138" s="94">
        <f t="shared" si="58"/>
        <v>0</v>
      </c>
      <c r="R138" s="94">
        <f t="shared" si="58"/>
        <v>0</v>
      </c>
      <c r="S138" s="94">
        <f t="shared" si="58"/>
        <v>0</v>
      </c>
      <c r="T138" s="92"/>
      <c r="U138" s="152" t="str">
        <f>RIGHT(A107,4)&amp;"hors reseau"</f>
        <v>2018hors reseau</v>
      </c>
      <c r="V138" s="152">
        <f t="shared" ref="V138:V171" si="59">V137+1</f>
        <v>131</v>
      </c>
      <c r="W138" s="152"/>
      <c r="X138" s="92"/>
      <c r="Y138" s="92"/>
      <c r="Z138" s="92"/>
      <c r="AA138" s="92"/>
      <c r="AB138" s="92"/>
      <c r="AC138" s="92"/>
      <c r="AD138" s="92"/>
      <c r="AE138" s="92"/>
      <c r="AF138" s="92"/>
      <c r="AG138" s="92"/>
      <c r="AH138" s="92"/>
      <c r="AI138" s="92"/>
      <c r="AJ138" s="92"/>
      <c r="AK138" s="92"/>
    </row>
    <row r="139" spans="1:37" s="66" customFormat="1" x14ac:dyDescent="0.3">
      <c r="C139" s="92"/>
      <c r="D139" s="92"/>
      <c r="E139" s="92"/>
      <c r="F139" s="92"/>
      <c r="G139" s="92"/>
      <c r="H139" s="92"/>
      <c r="I139" s="92"/>
      <c r="J139" s="92"/>
      <c r="K139" s="92"/>
      <c r="L139" s="92"/>
      <c r="M139" s="92"/>
      <c r="N139" s="96"/>
      <c r="O139" s="92"/>
      <c r="P139" s="92"/>
      <c r="Q139" s="92"/>
      <c r="R139" s="92"/>
      <c r="S139" s="92"/>
      <c r="T139" s="92"/>
      <c r="U139" s="152"/>
      <c r="V139" s="152">
        <f t="shared" si="59"/>
        <v>132</v>
      </c>
      <c r="W139" s="152"/>
      <c r="X139" s="92"/>
      <c r="Y139" s="92"/>
      <c r="Z139" s="92"/>
      <c r="AA139" s="92"/>
      <c r="AB139" s="92"/>
      <c r="AC139" s="92"/>
      <c r="AD139" s="92"/>
      <c r="AE139" s="92"/>
      <c r="AF139" s="92"/>
      <c r="AG139" s="92"/>
      <c r="AH139" s="92"/>
      <c r="AI139" s="92"/>
      <c r="AJ139" s="92"/>
      <c r="AK139" s="92"/>
    </row>
    <row r="140" spans="1:37" s="66" customFormat="1" x14ac:dyDescent="0.3">
      <c r="A140" s="762" t="s">
        <v>278</v>
      </c>
      <c r="B140" s="91" t="s">
        <v>360</v>
      </c>
      <c r="C140" s="92">
        <f t="shared" ref="C140:C156" si="60">Q107</f>
        <v>0</v>
      </c>
      <c r="D140" s="92">
        <f t="shared" ref="D140:D156" si="61">R107</f>
        <v>0</v>
      </c>
      <c r="E140" s="92">
        <f t="shared" ref="E140:E156" si="62">S107</f>
        <v>0</v>
      </c>
      <c r="F140" s="224"/>
      <c r="G140" s="224"/>
      <c r="H140" s="224"/>
      <c r="I140" s="224"/>
      <c r="J140" s="224"/>
      <c r="K140" s="224"/>
      <c r="L140" s="224"/>
      <c r="M140" s="224"/>
      <c r="N140" s="224"/>
      <c r="O140" s="224"/>
      <c r="P140" s="224"/>
      <c r="Q140" s="92">
        <f t="shared" ref="Q140:Q156" si="63">SUM(C140,F140:J140,M140:N140)</f>
        <v>0</v>
      </c>
      <c r="R140" s="92">
        <f t="shared" ref="R140:R156" si="64">SUM(D140,K140,O140)</f>
        <v>0</v>
      </c>
      <c r="S140" s="92">
        <f t="shared" ref="S140:S156" si="65">SUM(E140,L140,P140)</f>
        <v>0</v>
      </c>
      <c r="T140" s="92"/>
      <c r="U140" s="152"/>
      <c r="V140" s="152">
        <f t="shared" si="59"/>
        <v>133</v>
      </c>
      <c r="W140" s="152"/>
      <c r="X140" s="92"/>
      <c r="Y140" s="92"/>
      <c r="Z140" s="92"/>
      <c r="AA140" s="92"/>
      <c r="AB140" s="92"/>
      <c r="AC140" s="92"/>
      <c r="AD140" s="92"/>
      <c r="AE140" s="92"/>
      <c r="AF140" s="92"/>
      <c r="AG140" s="92"/>
      <c r="AH140" s="92"/>
      <c r="AI140" s="92"/>
      <c r="AJ140" s="92"/>
      <c r="AK140" s="92"/>
    </row>
    <row r="141" spans="1:37" s="66" customFormat="1" x14ac:dyDescent="0.3">
      <c r="A141" s="762"/>
      <c r="B141" s="91" t="s">
        <v>368</v>
      </c>
      <c r="C141" s="92">
        <f t="shared" si="60"/>
        <v>0</v>
      </c>
      <c r="D141" s="92">
        <f t="shared" si="61"/>
        <v>0</v>
      </c>
      <c r="E141" s="92">
        <f t="shared" si="62"/>
        <v>0</v>
      </c>
      <c r="F141" s="224"/>
      <c r="G141" s="224"/>
      <c r="H141" s="224"/>
      <c r="I141" s="224"/>
      <c r="J141" s="224"/>
      <c r="K141" s="224"/>
      <c r="L141" s="224"/>
      <c r="M141" s="224"/>
      <c r="N141" s="224"/>
      <c r="O141" s="224"/>
      <c r="P141" s="224"/>
      <c r="Q141" s="92">
        <f t="shared" si="63"/>
        <v>0</v>
      </c>
      <c r="R141" s="92">
        <f t="shared" si="64"/>
        <v>0</v>
      </c>
      <c r="S141" s="92">
        <f t="shared" si="65"/>
        <v>0</v>
      </c>
      <c r="T141" s="92"/>
      <c r="U141" s="152"/>
      <c r="V141" s="152">
        <f t="shared" si="59"/>
        <v>134</v>
      </c>
      <c r="W141" s="152"/>
      <c r="X141" s="92"/>
      <c r="Y141" s="92"/>
      <c r="Z141" s="92"/>
      <c r="AA141" s="92"/>
      <c r="AB141" s="92"/>
      <c r="AC141" s="92"/>
      <c r="AD141" s="92"/>
      <c r="AE141" s="92"/>
      <c r="AF141" s="92"/>
      <c r="AG141" s="92"/>
      <c r="AH141" s="92"/>
      <c r="AI141" s="92"/>
      <c r="AJ141" s="92"/>
      <c r="AK141" s="92"/>
    </row>
    <row r="142" spans="1:37" s="66" customFormat="1" x14ac:dyDescent="0.3">
      <c r="A142" s="762"/>
      <c r="B142" s="91" t="s">
        <v>369</v>
      </c>
      <c r="C142" s="92">
        <f t="shared" si="60"/>
        <v>0</v>
      </c>
      <c r="D142" s="92">
        <f t="shared" si="61"/>
        <v>0</v>
      </c>
      <c r="E142" s="92">
        <f t="shared" si="62"/>
        <v>0</v>
      </c>
      <c r="F142" s="224"/>
      <c r="G142" s="224"/>
      <c r="H142" s="224"/>
      <c r="I142" s="224"/>
      <c r="J142" s="224"/>
      <c r="K142" s="224"/>
      <c r="L142" s="224"/>
      <c r="M142" s="224"/>
      <c r="N142" s="224"/>
      <c r="O142" s="224"/>
      <c r="P142" s="224"/>
      <c r="Q142" s="92">
        <f t="shared" si="63"/>
        <v>0</v>
      </c>
      <c r="R142" s="92">
        <f t="shared" si="64"/>
        <v>0</v>
      </c>
      <c r="S142" s="92">
        <f t="shared" si="65"/>
        <v>0</v>
      </c>
      <c r="T142" s="92"/>
      <c r="U142" s="152"/>
      <c r="V142" s="152">
        <f t="shared" si="59"/>
        <v>135</v>
      </c>
      <c r="W142" s="152"/>
      <c r="X142" s="92"/>
      <c r="Y142" s="92"/>
      <c r="Z142" s="92"/>
      <c r="AA142" s="92"/>
      <c r="AB142" s="92"/>
      <c r="AC142" s="92"/>
      <c r="AD142" s="92"/>
      <c r="AE142" s="92"/>
      <c r="AF142" s="92"/>
      <c r="AG142" s="92"/>
      <c r="AH142" s="92"/>
      <c r="AI142" s="92"/>
      <c r="AJ142" s="92"/>
      <c r="AK142" s="92"/>
    </row>
    <row r="143" spans="1:37" s="66" customFormat="1" x14ac:dyDescent="0.3">
      <c r="A143" s="762"/>
      <c r="B143" s="91" t="s">
        <v>370</v>
      </c>
      <c r="C143" s="92">
        <f t="shared" si="60"/>
        <v>0</v>
      </c>
      <c r="D143" s="92">
        <f t="shared" si="61"/>
        <v>0</v>
      </c>
      <c r="E143" s="92">
        <f t="shared" si="62"/>
        <v>0</v>
      </c>
      <c r="F143" s="224"/>
      <c r="G143" s="224"/>
      <c r="H143" s="224"/>
      <c r="I143" s="224"/>
      <c r="J143" s="224"/>
      <c r="K143" s="224"/>
      <c r="L143" s="224"/>
      <c r="M143" s="224"/>
      <c r="N143" s="224"/>
      <c r="O143" s="224"/>
      <c r="P143" s="224"/>
      <c r="Q143" s="92">
        <f t="shared" si="63"/>
        <v>0</v>
      </c>
      <c r="R143" s="92">
        <f t="shared" si="64"/>
        <v>0</v>
      </c>
      <c r="S143" s="92">
        <f t="shared" si="65"/>
        <v>0</v>
      </c>
      <c r="T143" s="92"/>
      <c r="U143" s="152"/>
      <c r="V143" s="152">
        <f t="shared" si="59"/>
        <v>136</v>
      </c>
      <c r="W143" s="152"/>
      <c r="X143" s="92"/>
      <c r="Y143" s="92"/>
      <c r="Z143" s="92"/>
      <c r="AA143" s="92"/>
      <c r="AB143" s="92"/>
      <c r="AC143" s="92"/>
      <c r="AD143" s="92"/>
      <c r="AE143" s="92"/>
      <c r="AF143" s="92"/>
      <c r="AG143" s="92"/>
      <c r="AH143" s="92"/>
      <c r="AI143" s="92"/>
      <c r="AJ143" s="92"/>
      <c r="AK143" s="92"/>
    </row>
    <row r="144" spans="1:37" s="66" customFormat="1" x14ac:dyDescent="0.3">
      <c r="A144" s="762"/>
      <c r="B144" s="91" t="s">
        <v>371</v>
      </c>
      <c r="C144" s="92">
        <f t="shared" si="60"/>
        <v>0</v>
      </c>
      <c r="D144" s="92">
        <f t="shared" si="61"/>
        <v>0</v>
      </c>
      <c r="E144" s="92">
        <f t="shared" si="62"/>
        <v>0</v>
      </c>
      <c r="F144" s="224"/>
      <c r="G144" s="224"/>
      <c r="H144" s="224"/>
      <c r="I144" s="224"/>
      <c r="J144" s="224"/>
      <c r="K144" s="224"/>
      <c r="L144" s="224"/>
      <c r="M144" s="224"/>
      <c r="N144" s="224"/>
      <c r="O144" s="224"/>
      <c r="P144" s="224"/>
      <c r="Q144" s="92">
        <f t="shared" si="63"/>
        <v>0</v>
      </c>
      <c r="R144" s="92">
        <f t="shared" si="64"/>
        <v>0</v>
      </c>
      <c r="S144" s="92">
        <f t="shared" si="65"/>
        <v>0</v>
      </c>
      <c r="T144" s="92"/>
      <c r="U144" s="152"/>
      <c r="V144" s="152">
        <f t="shared" si="59"/>
        <v>137</v>
      </c>
      <c r="W144" s="152"/>
      <c r="X144" s="92"/>
      <c r="Y144" s="92"/>
      <c r="Z144" s="92"/>
      <c r="AA144" s="92"/>
      <c r="AB144" s="92"/>
      <c r="AC144" s="92"/>
      <c r="AD144" s="92"/>
      <c r="AE144" s="92"/>
      <c r="AF144" s="92"/>
      <c r="AG144" s="92"/>
      <c r="AH144" s="92"/>
      <c r="AI144" s="92"/>
      <c r="AJ144" s="92"/>
      <c r="AK144" s="92"/>
    </row>
    <row r="145" spans="1:37" s="66" customFormat="1" x14ac:dyDescent="0.3">
      <c r="A145" s="762"/>
      <c r="B145" s="91" t="s">
        <v>372</v>
      </c>
      <c r="C145" s="92">
        <f t="shared" si="60"/>
        <v>0</v>
      </c>
      <c r="D145" s="92">
        <f t="shared" si="61"/>
        <v>0</v>
      </c>
      <c r="E145" s="92">
        <f t="shared" si="62"/>
        <v>0</v>
      </c>
      <c r="F145" s="224"/>
      <c r="G145" s="224"/>
      <c r="H145" s="224"/>
      <c r="I145" s="224"/>
      <c r="J145" s="224"/>
      <c r="K145" s="224"/>
      <c r="L145" s="224"/>
      <c r="M145" s="224"/>
      <c r="N145" s="224"/>
      <c r="O145" s="224"/>
      <c r="P145" s="224"/>
      <c r="Q145" s="92">
        <f t="shared" si="63"/>
        <v>0</v>
      </c>
      <c r="R145" s="92">
        <f t="shared" si="64"/>
        <v>0</v>
      </c>
      <c r="S145" s="92">
        <f t="shared" si="65"/>
        <v>0</v>
      </c>
      <c r="T145" s="92"/>
      <c r="U145" s="152"/>
      <c r="V145" s="152">
        <f t="shared" si="59"/>
        <v>138</v>
      </c>
      <c r="W145" s="152"/>
      <c r="X145" s="92"/>
      <c r="Y145" s="92"/>
      <c r="Z145" s="92"/>
      <c r="AA145" s="92"/>
      <c r="AB145" s="92"/>
      <c r="AC145" s="92"/>
      <c r="AD145" s="92"/>
      <c r="AE145" s="92"/>
      <c r="AF145" s="92"/>
      <c r="AG145" s="92"/>
      <c r="AH145" s="92"/>
      <c r="AI145" s="92"/>
      <c r="AJ145" s="92"/>
      <c r="AK145" s="92"/>
    </row>
    <row r="146" spans="1:37" s="66" customFormat="1" x14ac:dyDescent="0.3">
      <c r="A146" s="762"/>
      <c r="B146" s="91" t="s">
        <v>373</v>
      </c>
      <c r="C146" s="92">
        <f t="shared" si="60"/>
        <v>0</v>
      </c>
      <c r="D146" s="92">
        <f t="shared" si="61"/>
        <v>0</v>
      </c>
      <c r="E146" s="92">
        <f t="shared" si="62"/>
        <v>0</v>
      </c>
      <c r="F146" s="224"/>
      <c r="G146" s="224"/>
      <c r="H146" s="224"/>
      <c r="I146" s="224"/>
      <c r="J146" s="224"/>
      <c r="K146" s="224"/>
      <c r="L146" s="224"/>
      <c r="M146" s="224"/>
      <c r="N146" s="224"/>
      <c r="O146" s="224"/>
      <c r="P146" s="224"/>
      <c r="Q146" s="92">
        <f t="shared" si="63"/>
        <v>0</v>
      </c>
      <c r="R146" s="92">
        <f t="shared" si="64"/>
        <v>0</v>
      </c>
      <c r="S146" s="92">
        <f t="shared" si="65"/>
        <v>0</v>
      </c>
      <c r="T146" s="92"/>
      <c r="U146" s="152"/>
      <c r="V146" s="152">
        <f t="shared" si="59"/>
        <v>139</v>
      </c>
      <c r="W146" s="152"/>
      <c r="X146" s="92"/>
      <c r="Y146" s="92"/>
      <c r="Z146" s="92"/>
      <c r="AA146" s="92"/>
      <c r="AB146" s="92"/>
      <c r="AC146" s="92"/>
      <c r="AD146" s="92"/>
      <c r="AE146" s="92"/>
      <c r="AF146" s="92"/>
      <c r="AG146" s="92"/>
      <c r="AH146" s="92"/>
      <c r="AI146" s="92"/>
      <c r="AJ146" s="92"/>
      <c r="AK146" s="92"/>
    </row>
    <row r="147" spans="1:37" s="66" customFormat="1" x14ac:dyDescent="0.3">
      <c r="A147" s="762"/>
      <c r="B147" s="91" t="s">
        <v>374</v>
      </c>
      <c r="C147" s="92">
        <f t="shared" si="60"/>
        <v>0</v>
      </c>
      <c r="D147" s="92">
        <f t="shared" si="61"/>
        <v>0</v>
      </c>
      <c r="E147" s="92">
        <f t="shared" si="62"/>
        <v>0</v>
      </c>
      <c r="F147" s="224"/>
      <c r="G147" s="224"/>
      <c r="H147" s="224"/>
      <c r="I147" s="224"/>
      <c r="J147" s="224"/>
      <c r="K147" s="224"/>
      <c r="L147" s="224"/>
      <c r="M147" s="224"/>
      <c r="N147" s="224"/>
      <c r="O147" s="224"/>
      <c r="P147" s="224"/>
      <c r="Q147" s="92">
        <f t="shared" si="63"/>
        <v>0</v>
      </c>
      <c r="R147" s="92">
        <f t="shared" si="64"/>
        <v>0</v>
      </c>
      <c r="S147" s="92">
        <f t="shared" si="65"/>
        <v>0</v>
      </c>
      <c r="T147" s="92"/>
      <c r="U147" s="152"/>
      <c r="V147" s="152">
        <f t="shared" si="59"/>
        <v>140</v>
      </c>
      <c r="W147" s="152"/>
      <c r="X147" s="92"/>
      <c r="Y147" s="92"/>
      <c r="Z147" s="92"/>
      <c r="AA147" s="92"/>
      <c r="AB147" s="92"/>
      <c r="AC147" s="92"/>
      <c r="AD147" s="92"/>
      <c r="AE147" s="92"/>
      <c r="AF147" s="92"/>
      <c r="AG147" s="92"/>
      <c r="AH147" s="92"/>
      <c r="AI147" s="92"/>
      <c r="AJ147" s="92"/>
      <c r="AK147" s="92"/>
    </row>
    <row r="148" spans="1:37" s="66" customFormat="1" x14ac:dyDescent="0.3">
      <c r="A148" s="762"/>
      <c r="B148" s="91" t="s">
        <v>376</v>
      </c>
      <c r="C148" s="92">
        <f t="shared" si="60"/>
        <v>0</v>
      </c>
      <c r="D148" s="92">
        <f t="shared" si="61"/>
        <v>0</v>
      </c>
      <c r="E148" s="92">
        <f t="shared" si="62"/>
        <v>0</v>
      </c>
      <c r="F148" s="224"/>
      <c r="G148" s="224"/>
      <c r="H148" s="224"/>
      <c r="I148" s="224"/>
      <c r="J148" s="224"/>
      <c r="K148" s="224"/>
      <c r="L148" s="224"/>
      <c r="M148" s="224"/>
      <c r="N148" s="224"/>
      <c r="O148" s="224"/>
      <c r="P148" s="224"/>
      <c r="Q148" s="92">
        <f t="shared" si="63"/>
        <v>0</v>
      </c>
      <c r="R148" s="92">
        <f t="shared" si="64"/>
        <v>0</v>
      </c>
      <c r="S148" s="92">
        <f t="shared" si="65"/>
        <v>0</v>
      </c>
      <c r="T148" s="92"/>
      <c r="U148" s="152"/>
      <c r="V148" s="152">
        <f t="shared" si="59"/>
        <v>141</v>
      </c>
      <c r="W148" s="152"/>
      <c r="X148" s="92"/>
      <c r="Y148" s="92"/>
      <c r="Z148" s="92"/>
      <c r="AA148" s="92"/>
      <c r="AB148" s="92"/>
      <c r="AC148" s="92"/>
      <c r="AD148" s="92"/>
      <c r="AE148" s="92"/>
      <c r="AF148" s="92"/>
      <c r="AG148" s="92"/>
      <c r="AH148" s="92"/>
      <c r="AI148" s="92"/>
      <c r="AJ148" s="92"/>
      <c r="AK148" s="92"/>
    </row>
    <row r="149" spans="1:37" s="66" customFormat="1" x14ac:dyDescent="0.3">
      <c r="A149" s="762"/>
      <c r="B149" s="91" t="s">
        <v>375</v>
      </c>
      <c r="C149" s="92">
        <f t="shared" si="60"/>
        <v>0</v>
      </c>
      <c r="D149" s="92">
        <f t="shared" si="61"/>
        <v>0</v>
      </c>
      <c r="E149" s="92">
        <f t="shared" si="62"/>
        <v>0</v>
      </c>
      <c r="F149" s="224"/>
      <c r="G149" s="224"/>
      <c r="H149" s="224"/>
      <c r="I149" s="224"/>
      <c r="J149" s="224"/>
      <c r="K149" s="224"/>
      <c r="L149" s="224"/>
      <c r="M149" s="224"/>
      <c r="N149" s="224"/>
      <c r="O149" s="224"/>
      <c r="P149" s="224"/>
      <c r="Q149" s="92">
        <f t="shared" si="63"/>
        <v>0</v>
      </c>
      <c r="R149" s="92">
        <f t="shared" si="64"/>
        <v>0</v>
      </c>
      <c r="S149" s="92">
        <f t="shared" si="65"/>
        <v>0</v>
      </c>
      <c r="T149" s="92"/>
      <c r="U149" s="152"/>
      <c r="V149" s="152">
        <f t="shared" si="59"/>
        <v>142</v>
      </c>
      <c r="W149" s="152"/>
      <c r="X149" s="92"/>
      <c r="Y149" s="92"/>
      <c r="Z149" s="92"/>
      <c r="AA149" s="92"/>
      <c r="AB149" s="92"/>
      <c r="AC149" s="92"/>
      <c r="AD149" s="92"/>
      <c r="AE149" s="92"/>
      <c r="AF149" s="92"/>
      <c r="AG149" s="92"/>
      <c r="AH149" s="92"/>
      <c r="AI149" s="92"/>
      <c r="AJ149" s="92"/>
      <c r="AK149" s="92"/>
    </row>
    <row r="150" spans="1:37" s="66" customFormat="1" x14ac:dyDescent="0.3">
      <c r="A150" s="762"/>
      <c r="B150" s="91" t="s">
        <v>377</v>
      </c>
      <c r="C150" s="92">
        <f t="shared" si="60"/>
        <v>0</v>
      </c>
      <c r="D150" s="92">
        <f t="shared" si="61"/>
        <v>0</v>
      </c>
      <c r="E150" s="92">
        <f t="shared" si="62"/>
        <v>0</v>
      </c>
      <c r="F150" s="224"/>
      <c r="G150" s="224"/>
      <c r="H150" s="224"/>
      <c r="I150" s="224"/>
      <c r="J150" s="224"/>
      <c r="K150" s="224"/>
      <c r="L150" s="224"/>
      <c r="M150" s="224"/>
      <c r="N150" s="224"/>
      <c r="O150" s="224"/>
      <c r="P150" s="224"/>
      <c r="Q150" s="92">
        <f t="shared" si="63"/>
        <v>0</v>
      </c>
      <c r="R150" s="92">
        <f t="shared" si="64"/>
        <v>0</v>
      </c>
      <c r="S150" s="92">
        <f t="shared" si="65"/>
        <v>0</v>
      </c>
      <c r="T150" s="92"/>
      <c r="U150" s="152"/>
      <c r="V150" s="152">
        <f t="shared" si="59"/>
        <v>143</v>
      </c>
      <c r="W150" s="152"/>
      <c r="X150" s="92"/>
      <c r="Y150" s="92"/>
      <c r="Z150" s="92"/>
      <c r="AA150" s="92"/>
      <c r="AB150" s="92"/>
      <c r="AC150" s="92"/>
      <c r="AD150" s="92"/>
      <c r="AE150" s="92"/>
      <c r="AF150" s="92"/>
      <c r="AG150" s="92"/>
      <c r="AH150" s="92"/>
      <c r="AI150" s="92"/>
      <c r="AJ150" s="92"/>
      <c r="AK150" s="92"/>
    </row>
    <row r="151" spans="1:37" s="66" customFormat="1" x14ac:dyDescent="0.3">
      <c r="A151" s="762"/>
      <c r="B151" s="91" t="s">
        <v>75</v>
      </c>
      <c r="C151" s="92">
        <f t="shared" si="60"/>
        <v>0</v>
      </c>
      <c r="D151" s="92">
        <f t="shared" si="61"/>
        <v>0</v>
      </c>
      <c r="E151" s="92">
        <f t="shared" si="62"/>
        <v>0</v>
      </c>
      <c r="F151" s="224"/>
      <c r="G151" s="224"/>
      <c r="H151" s="224"/>
      <c r="I151" s="224"/>
      <c r="J151" s="224"/>
      <c r="K151" s="224"/>
      <c r="L151" s="224"/>
      <c r="M151" s="224"/>
      <c r="N151" s="224"/>
      <c r="O151" s="224"/>
      <c r="P151" s="224"/>
      <c r="Q151" s="92">
        <f t="shared" si="63"/>
        <v>0</v>
      </c>
      <c r="R151" s="92">
        <f t="shared" si="64"/>
        <v>0</v>
      </c>
      <c r="S151" s="92">
        <f t="shared" si="65"/>
        <v>0</v>
      </c>
      <c r="T151" s="92"/>
      <c r="U151" s="152"/>
      <c r="V151" s="152">
        <f t="shared" si="59"/>
        <v>144</v>
      </c>
      <c r="W151" s="152"/>
      <c r="X151" s="92"/>
      <c r="Y151" s="92"/>
      <c r="Z151" s="92"/>
      <c r="AA151" s="92"/>
      <c r="AB151" s="92"/>
      <c r="AC151" s="92"/>
      <c r="AD151" s="92"/>
      <c r="AE151" s="92"/>
      <c r="AF151" s="92"/>
      <c r="AG151" s="92"/>
      <c r="AH151" s="92"/>
      <c r="AI151" s="92"/>
      <c r="AJ151" s="92"/>
      <c r="AK151" s="92"/>
    </row>
    <row r="152" spans="1:37" s="66" customFormat="1" x14ac:dyDescent="0.3">
      <c r="A152" s="762"/>
      <c r="B152" s="91" t="str">
        <f>B119</f>
        <v>Intitulé libre 1</v>
      </c>
      <c r="C152" s="92">
        <f t="shared" si="60"/>
        <v>0</v>
      </c>
      <c r="D152" s="92">
        <f t="shared" si="61"/>
        <v>0</v>
      </c>
      <c r="E152" s="92">
        <f t="shared" si="62"/>
        <v>0</v>
      </c>
      <c r="F152" s="224"/>
      <c r="G152" s="224"/>
      <c r="H152" s="224"/>
      <c r="I152" s="224"/>
      <c r="J152" s="224"/>
      <c r="K152" s="224"/>
      <c r="L152" s="224"/>
      <c r="M152" s="224"/>
      <c r="N152" s="224"/>
      <c r="O152" s="224"/>
      <c r="P152" s="224"/>
      <c r="Q152" s="92">
        <f t="shared" si="63"/>
        <v>0</v>
      </c>
      <c r="R152" s="92">
        <f t="shared" si="64"/>
        <v>0</v>
      </c>
      <c r="S152" s="92">
        <f t="shared" si="65"/>
        <v>0</v>
      </c>
      <c r="T152" s="92"/>
      <c r="U152" s="152"/>
      <c r="V152" s="152">
        <f t="shared" si="59"/>
        <v>145</v>
      </c>
      <c r="W152" s="152"/>
      <c r="X152" s="92"/>
      <c r="Y152" s="92"/>
      <c r="Z152" s="92"/>
      <c r="AA152" s="92"/>
      <c r="AB152" s="92"/>
      <c r="AC152" s="92"/>
      <c r="AD152" s="92"/>
      <c r="AE152" s="92"/>
      <c r="AF152" s="92"/>
      <c r="AG152" s="92"/>
      <c r="AH152" s="92"/>
      <c r="AI152" s="92"/>
      <c r="AJ152" s="92"/>
      <c r="AK152" s="92"/>
    </row>
    <row r="153" spans="1:37" s="66" customFormat="1" x14ac:dyDescent="0.3">
      <c r="A153" s="762"/>
      <c r="B153" s="91" t="str">
        <f>B120</f>
        <v>Intitulé libre 2</v>
      </c>
      <c r="C153" s="92">
        <f t="shared" si="60"/>
        <v>0</v>
      </c>
      <c r="D153" s="92">
        <f t="shared" si="61"/>
        <v>0</v>
      </c>
      <c r="E153" s="92">
        <f t="shared" si="62"/>
        <v>0</v>
      </c>
      <c r="F153" s="224"/>
      <c r="G153" s="224"/>
      <c r="H153" s="224"/>
      <c r="I153" s="224"/>
      <c r="J153" s="224"/>
      <c r="K153" s="224"/>
      <c r="L153" s="224"/>
      <c r="M153" s="224"/>
      <c r="N153" s="224"/>
      <c r="O153" s="224"/>
      <c r="P153" s="224"/>
      <c r="Q153" s="92">
        <f t="shared" si="63"/>
        <v>0</v>
      </c>
      <c r="R153" s="92">
        <f t="shared" si="64"/>
        <v>0</v>
      </c>
      <c r="S153" s="92">
        <f t="shared" si="65"/>
        <v>0</v>
      </c>
      <c r="T153" s="92"/>
      <c r="U153" s="152"/>
      <c r="V153" s="152">
        <f t="shared" si="59"/>
        <v>146</v>
      </c>
      <c r="W153" s="152"/>
      <c r="X153" s="92"/>
      <c r="Y153" s="92"/>
      <c r="Z153" s="92"/>
      <c r="AA153" s="92"/>
      <c r="AB153" s="92"/>
      <c r="AC153" s="92"/>
      <c r="AD153" s="92"/>
      <c r="AE153" s="92"/>
      <c r="AF153" s="92"/>
      <c r="AG153" s="92"/>
      <c r="AH153" s="92"/>
      <c r="AI153" s="92"/>
      <c r="AJ153" s="92"/>
      <c r="AK153" s="92"/>
    </row>
    <row r="154" spans="1:37" s="66" customFormat="1" x14ac:dyDescent="0.3">
      <c r="A154" s="762"/>
      <c r="B154" s="91" t="str">
        <f>B121</f>
        <v>Intitulé libre 3</v>
      </c>
      <c r="C154" s="92">
        <f t="shared" si="60"/>
        <v>0</v>
      </c>
      <c r="D154" s="92">
        <f t="shared" si="61"/>
        <v>0</v>
      </c>
      <c r="E154" s="92">
        <f t="shared" si="62"/>
        <v>0</v>
      </c>
      <c r="F154" s="224"/>
      <c r="G154" s="224"/>
      <c r="H154" s="224"/>
      <c r="I154" s="224"/>
      <c r="J154" s="224"/>
      <c r="K154" s="224"/>
      <c r="L154" s="224"/>
      <c r="M154" s="224"/>
      <c r="N154" s="224"/>
      <c r="O154" s="224"/>
      <c r="P154" s="224"/>
      <c r="Q154" s="92">
        <f t="shared" si="63"/>
        <v>0</v>
      </c>
      <c r="R154" s="92">
        <f t="shared" si="64"/>
        <v>0</v>
      </c>
      <c r="S154" s="92">
        <f t="shared" si="65"/>
        <v>0</v>
      </c>
      <c r="T154" s="92"/>
      <c r="U154" s="152"/>
      <c r="V154" s="152">
        <f t="shared" si="59"/>
        <v>147</v>
      </c>
      <c r="W154" s="152"/>
      <c r="X154" s="92"/>
      <c r="Y154" s="92"/>
      <c r="Z154" s="92"/>
      <c r="AA154" s="92"/>
      <c r="AB154" s="92"/>
      <c r="AC154" s="92"/>
      <c r="AD154" s="92"/>
      <c r="AE154" s="92"/>
      <c r="AF154" s="92"/>
      <c r="AG154" s="92"/>
      <c r="AH154" s="92"/>
      <c r="AI154" s="92"/>
      <c r="AJ154" s="92"/>
      <c r="AK154" s="92"/>
    </row>
    <row r="155" spans="1:37" s="66" customFormat="1" x14ac:dyDescent="0.3">
      <c r="A155" s="762"/>
      <c r="B155" s="91" t="str">
        <f>B122</f>
        <v>Intitulé libre 4</v>
      </c>
      <c r="C155" s="92">
        <f t="shared" si="60"/>
        <v>0</v>
      </c>
      <c r="D155" s="92">
        <f t="shared" si="61"/>
        <v>0</v>
      </c>
      <c r="E155" s="92">
        <f t="shared" si="62"/>
        <v>0</v>
      </c>
      <c r="F155" s="224"/>
      <c r="G155" s="224"/>
      <c r="H155" s="224"/>
      <c r="I155" s="224"/>
      <c r="J155" s="224"/>
      <c r="K155" s="224"/>
      <c r="L155" s="224"/>
      <c r="M155" s="224"/>
      <c r="N155" s="224"/>
      <c r="O155" s="224"/>
      <c r="P155" s="224"/>
      <c r="Q155" s="92">
        <f t="shared" si="63"/>
        <v>0</v>
      </c>
      <c r="R155" s="92">
        <f t="shared" si="64"/>
        <v>0</v>
      </c>
      <c r="S155" s="92">
        <f t="shared" si="65"/>
        <v>0</v>
      </c>
      <c r="T155" s="92"/>
      <c r="U155" s="152"/>
      <c r="V155" s="152">
        <f t="shared" si="59"/>
        <v>148</v>
      </c>
      <c r="W155" s="152"/>
      <c r="X155" s="92"/>
      <c r="Y155" s="92"/>
      <c r="Z155" s="92"/>
      <c r="AA155" s="92"/>
      <c r="AB155" s="92"/>
      <c r="AC155" s="92"/>
      <c r="AD155" s="92"/>
      <c r="AE155" s="92"/>
      <c r="AF155" s="92"/>
      <c r="AG155" s="92"/>
      <c r="AH155" s="92"/>
      <c r="AI155" s="92"/>
      <c r="AJ155" s="92"/>
      <c r="AK155" s="92"/>
    </row>
    <row r="156" spans="1:37" s="66" customFormat="1" x14ac:dyDescent="0.3">
      <c r="A156" s="762"/>
      <c r="B156" s="91" t="str">
        <f>B123</f>
        <v>Intitulé libre 5</v>
      </c>
      <c r="C156" s="92">
        <f t="shared" si="60"/>
        <v>0</v>
      </c>
      <c r="D156" s="92">
        <f t="shared" si="61"/>
        <v>0</v>
      </c>
      <c r="E156" s="92">
        <f t="shared" si="62"/>
        <v>0</v>
      </c>
      <c r="F156" s="224"/>
      <c r="G156" s="224"/>
      <c r="H156" s="224"/>
      <c r="I156" s="224"/>
      <c r="J156" s="224"/>
      <c r="K156" s="224"/>
      <c r="L156" s="224"/>
      <c r="M156" s="224"/>
      <c r="N156" s="224"/>
      <c r="O156" s="224"/>
      <c r="P156" s="224"/>
      <c r="Q156" s="92">
        <f t="shared" si="63"/>
        <v>0</v>
      </c>
      <c r="R156" s="92">
        <f t="shared" si="64"/>
        <v>0</v>
      </c>
      <c r="S156" s="92">
        <f t="shared" si="65"/>
        <v>0</v>
      </c>
      <c r="T156" s="92"/>
      <c r="U156" s="152"/>
      <c r="V156" s="152">
        <f t="shared" si="59"/>
        <v>149</v>
      </c>
      <c r="W156" s="152"/>
      <c r="X156" s="92"/>
      <c r="Y156" s="92"/>
      <c r="Z156" s="92"/>
      <c r="AA156" s="92"/>
      <c r="AB156" s="92"/>
      <c r="AC156" s="92"/>
      <c r="AD156" s="92"/>
      <c r="AE156" s="92"/>
      <c r="AF156" s="92"/>
      <c r="AG156" s="92"/>
      <c r="AH156" s="92"/>
      <c r="AI156" s="92"/>
      <c r="AJ156" s="92"/>
      <c r="AK156" s="92"/>
    </row>
    <row r="157" spans="1:37" s="66" customFormat="1" ht="14.25" thickBot="1" x14ac:dyDescent="0.35">
      <c r="A157" s="762"/>
      <c r="B157" s="93" t="s">
        <v>119</v>
      </c>
      <c r="C157" s="94">
        <f t="shared" ref="C157:S157" si="66">SUM(C140:C156)</f>
        <v>0</v>
      </c>
      <c r="D157" s="94">
        <f t="shared" si="66"/>
        <v>0</v>
      </c>
      <c r="E157" s="94">
        <f t="shared" si="66"/>
        <v>0</v>
      </c>
      <c r="F157" s="94">
        <f t="shared" si="66"/>
        <v>0</v>
      </c>
      <c r="G157" s="94">
        <f t="shared" si="66"/>
        <v>0</v>
      </c>
      <c r="H157" s="94">
        <f t="shared" si="66"/>
        <v>0</v>
      </c>
      <c r="I157" s="94">
        <f t="shared" si="66"/>
        <v>0</v>
      </c>
      <c r="J157" s="94">
        <f t="shared" si="66"/>
        <v>0</v>
      </c>
      <c r="K157" s="94">
        <f t="shared" si="66"/>
        <v>0</v>
      </c>
      <c r="L157" s="94">
        <f t="shared" si="66"/>
        <v>0</v>
      </c>
      <c r="M157" s="94">
        <f t="shared" si="66"/>
        <v>0</v>
      </c>
      <c r="N157" s="94">
        <f t="shared" si="66"/>
        <v>0</v>
      </c>
      <c r="O157" s="94">
        <f t="shared" si="66"/>
        <v>0</v>
      </c>
      <c r="P157" s="94">
        <f t="shared" si="66"/>
        <v>0</v>
      </c>
      <c r="Q157" s="94">
        <f t="shared" si="66"/>
        <v>0</v>
      </c>
      <c r="R157" s="94">
        <f t="shared" si="66"/>
        <v>0</v>
      </c>
      <c r="S157" s="94">
        <f t="shared" si="66"/>
        <v>0</v>
      </c>
      <c r="T157" s="92"/>
      <c r="U157" s="152" t="str">
        <f>RIGHT(A140,4)&amp;"reseau"</f>
        <v>2019reseau</v>
      </c>
      <c r="V157" s="152">
        <f t="shared" si="59"/>
        <v>150</v>
      </c>
      <c r="W157" s="152"/>
      <c r="X157" s="92"/>
      <c r="Y157" s="92"/>
      <c r="Z157" s="92"/>
      <c r="AA157" s="92"/>
      <c r="AB157" s="92"/>
      <c r="AC157" s="92"/>
      <c r="AD157" s="92"/>
      <c r="AE157" s="92"/>
      <c r="AF157" s="92"/>
      <c r="AG157" s="92"/>
      <c r="AH157" s="92"/>
      <c r="AI157" s="92"/>
      <c r="AJ157" s="92"/>
      <c r="AK157" s="92"/>
    </row>
    <row r="158" spans="1:37" s="66" customFormat="1" x14ac:dyDescent="0.3">
      <c r="A158" s="762"/>
      <c r="B158" s="95"/>
      <c r="C158" s="92"/>
      <c r="D158" s="92"/>
      <c r="E158" s="92"/>
      <c r="F158" s="92"/>
      <c r="G158" s="92"/>
      <c r="H158" s="92"/>
      <c r="I158" s="92"/>
      <c r="J158" s="92"/>
      <c r="K158" s="92"/>
      <c r="L158" s="92"/>
      <c r="M158" s="92"/>
      <c r="N158" s="92"/>
      <c r="O158" s="92"/>
      <c r="P158" s="92"/>
      <c r="Q158" s="92"/>
      <c r="R158" s="92"/>
      <c r="S158" s="92"/>
      <c r="T158" s="92"/>
      <c r="U158" s="152"/>
      <c r="V158" s="152">
        <f t="shared" si="59"/>
        <v>151</v>
      </c>
      <c r="W158" s="152"/>
      <c r="X158" s="92"/>
      <c r="Y158" s="92"/>
      <c r="Z158" s="92"/>
      <c r="AA158" s="92"/>
      <c r="AB158" s="92"/>
      <c r="AC158" s="92"/>
      <c r="AD158" s="92"/>
      <c r="AE158" s="92"/>
      <c r="AF158" s="92"/>
      <c r="AG158" s="92"/>
      <c r="AH158" s="92"/>
      <c r="AI158" s="92"/>
      <c r="AJ158" s="92"/>
      <c r="AK158" s="92"/>
    </row>
    <row r="159" spans="1:37" s="66" customFormat="1" x14ac:dyDescent="0.3">
      <c r="A159" s="762"/>
      <c r="B159" s="91" t="s">
        <v>360</v>
      </c>
      <c r="C159" s="92">
        <f t="shared" ref="C159:C170" si="67">Q126</f>
        <v>0</v>
      </c>
      <c r="D159" s="92">
        <f t="shared" ref="D159:D170" si="68">R126</f>
        <v>0</v>
      </c>
      <c r="E159" s="92">
        <f t="shared" ref="E159:E170" si="69">S126</f>
        <v>0</v>
      </c>
      <c r="F159" s="224"/>
      <c r="G159" s="224"/>
      <c r="H159" s="224"/>
      <c r="I159" s="224"/>
      <c r="J159" s="224"/>
      <c r="K159" s="224"/>
      <c r="L159" s="224"/>
      <c r="M159" s="224"/>
      <c r="N159" s="224"/>
      <c r="O159" s="224"/>
      <c r="P159" s="224"/>
      <c r="Q159" s="92">
        <f t="shared" ref="Q159:Q170" si="70">SUM(C159,F159:J159,M159:N159)</f>
        <v>0</v>
      </c>
      <c r="R159" s="92">
        <f t="shared" ref="R159:R170" si="71">SUM(D159,K159,O159)</f>
        <v>0</v>
      </c>
      <c r="S159" s="92">
        <f t="shared" ref="S159:S170" si="72">SUM(E159,L159,P159)</f>
        <v>0</v>
      </c>
      <c r="T159" s="92"/>
      <c r="U159" s="152"/>
      <c r="V159" s="152">
        <f t="shared" si="59"/>
        <v>152</v>
      </c>
      <c r="W159" s="152"/>
      <c r="X159" s="92"/>
      <c r="Y159" s="92"/>
      <c r="Z159" s="92"/>
      <c r="AA159" s="92"/>
      <c r="AB159" s="92"/>
      <c r="AC159" s="92"/>
      <c r="AD159" s="92"/>
      <c r="AE159" s="92"/>
      <c r="AF159" s="92"/>
      <c r="AG159" s="92"/>
      <c r="AH159" s="92"/>
      <c r="AI159" s="92"/>
      <c r="AJ159" s="92"/>
      <c r="AK159" s="92"/>
    </row>
    <row r="160" spans="1:37" s="66" customFormat="1" x14ac:dyDescent="0.3">
      <c r="A160" s="762"/>
      <c r="B160" s="91" t="s">
        <v>120</v>
      </c>
      <c r="C160" s="92">
        <f t="shared" si="67"/>
        <v>0</v>
      </c>
      <c r="D160" s="92">
        <f t="shared" si="68"/>
        <v>0</v>
      </c>
      <c r="E160" s="92">
        <f t="shared" si="69"/>
        <v>0</v>
      </c>
      <c r="F160" s="224"/>
      <c r="G160" s="224"/>
      <c r="H160" s="224"/>
      <c r="I160" s="224"/>
      <c r="J160" s="224"/>
      <c r="K160" s="224"/>
      <c r="L160" s="224"/>
      <c r="M160" s="224"/>
      <c r="N160" s="224"/>
      <c r="O160" s="224"/>
      <c r="P160" s="224"/>
      <c r="Q160" s="92">
        <f t="shared" si="70"/>
        <v>0</v>
      </c>
      <c r="R160" s="92">
        <f t="shared" si="71"/>
        <v>0</v>
      </c>
      <c r="S160" s="92">
        <f t="shared" si="72"/>
        <v>0</v>
      </c>
      <c r="T160" s="92"/>
      <c r="U160" s="152"/>
      <c r="V160" s="152">
        <f t="shared" si="59"/>
        <v>153</v>
      </c>
      <c r="W160" s="152"/>
      <c r="X160" s="92"/>
      <c r="Y160" s="92"/>
      <c r="Z160" s="92"/>
      <c r="AA160" s="92"/>
      <c r="AB160" s="92"/>
      <c r="AC160" s="92"/>
      <c r="AD160" s="92"/>
      <c r="AE160" s="92"/>
      <c r="AF160" s="92"/>
      <c r="AG160" s="92"/>
      <c r="AH160" s="92"/>
      <c r="AI160" s="92"/>
      <c r="AJ160" s="92"/>
      <c r="AK160" s="92"/>
    </row>
    <row r="161" spans="1:37" s="66" customFormat="1" x14ac:dyDescent="0.3">
      <c r="A161" s="762"/>
      <c r="B161" s="91" t="s">
        <v>121</v>
      </c>
      <c r="C161" s="92">
        <f t="shared" si="67"/>
        <v>0</v>
      </c>
      <c r="D161" s="92">
        <f t="shared" si="68"/>
        <v>0</v>
      </c>
      <c r="E161" s="92">
        <f t="shared" si="69"/>
        <v>0</v>
      </c>
      <c r="F161" s="224"/>
      <c r="G161" s="224"/>
      <c r="H161" s="224"/>
      <c r="I161" s="224"/>
      <c r="J161" s="224"/>
      <c r="K161" s="224"/>
      <c r="L161" s="224"/>
      <c r="M161" s="224"/>
      <c r="N161" s="224"/>
      <c r="O161" s="224"/>
      <c r="P161" s="224"/>
      <c r="Q161" s="92">
        <f t="shared" si="70"/>
        <v>0</v>
      </c>
      <c r="R161" s="92">
        <f t="shared" si="71"/>
        <v>0</v>
      </c>
      <c r="S161" s="92">
        <f t="shared" si="72"/>
        <v>0</v>
      </c>
      <c r="T161" s="92"/>
      <c r="U161" s="152"/>
      <c r="V161" s="152">
        <f t="shared" si="59"/>
        <v>154</v>
      </c>
      <c r="W161" s="152"/>
      <c r="X161" s="92"/>
      <c r="Y161" s="92"/>
      <c r="Z161" s="92"/>
      <c r="AA161" s="92"/>
      <c r="AB161" s="92"/>
      <c r="AC161" s="92"/>
      <c r="AD161" s="92"/>
      <c r="AE161" s="92"/>
      <c r="AF161" s="92"/>
      <c r="AG161" s="92"/>
      <c r="AH161" s="92"/>
      <c r="AI161" s="92"/>
      <c r="AJ161" s="92"/>
      <c r="AK161" s="92"/>
    </row>
    <row r="162" spans="1:37" s="66" customFormat="1" x14ac:dyDescent="0.3">
      <c r="A162" s="762"/>
      <c r="B162" s="91" t="s">
        <v>117</v>
      </c>
      <c r="C162" s="92">
        <f t="shared" si="67"/>
        <v>0</v>
      </c>
      <c r="D162" s="92">
        <f t="shared" si="68"/>
        <v>0</v>
      </c>
      <c r="E162" s="92">
        <f t="shared" si="69"/>
        <v>0</v>
      </c>
      <c r="F162" s="224"/>
      <c r="G162" s="224"/>
      <c r="H162" s="224"/>
      <c r="I162" s="224"/>
      <c r="J162" s="224"/>
      <c r="K162" s="224"/>
      <c r="L162" s="224"/>
      <c r="M162" s="224"/>
      <c r="N162" s="224"/>
      <c r="O162" s="224"/>
      <c r="P162" s="224"/>
      <c r="Q162" s="92">
        <f t="shared" si="70"/>
        <v>0</v>
      </c>
      <c r="R162" s="92">
        <f t="shared" si="71"/>
        <v>0</v>
      </c>
      <c r="S162" s="92">
        <f t="shared" si="72"/>
        <v>0</v>
      </c>
      <c r="T162" s="92"/>
      <c r="U162" s="152"/>
      <c r="V162" s="152">
        <f t="shared" si="59"/>
        <v>155</v>
      </c>
      <c r="W162" s="152"/>
      <c r="X162" s="92"/>
      <c r="Y162" s="92"/>
      <c r="Z162" s="92"/>
      <c r="AA162" s="92"/>
      <c r="AB162" s="92"/>
      <c r="AC162" s="92"/>
      <c r="AD162" s="92"/>
      <c r="AE162" s="92"/>
      <c r="AF162" s="92"/>
      <c r="AG162" s="92"/>
      <c r="AH162" s="92"/>
      <c r="AI162" s="92"/>
      <c r="AJ162" s="92"/>
      <c r="AK162" s="92"/>
    </row>
    <row r="163" spans="1:37" s="66" customFormat="1" x14ac:dyDescent="0.3">
      <c r="A163" s="762"/>
      <c r="B163" s="91" t="s">
        <v>122</v>
      </c>
      <c r="C163" s="92">
        <f t="shared" si="67"/>
        <v>0</v>
      </c>
      <c r="D163" s="92">
        <f t="shared" si="68"/>
        <v>0</v>
      </c>
      <c r="E163" s="92">
        <f t="shared" si="69"/>
        <v>0</v>
      </c>
      <c r="F163" s="224"/>
      <c r="G163" s="224"/>
      <c r="H163" s="224"/>
      <c r="I163" s="224"/>
      <c r="J163" s="224"/>
      <c r="K163" s="224"/>
      <c r="L163" s="224"/>
      <c r="M163" s="224"/>
      <c r="N163" s="224"/>
      <c r="O163" s="224"/>
      <c r="P163" s="224"/>
      <c r="Q163" s="92">
        <f t="shared" si="70"/>
        <v>0</v>
      </c>
      <c r="R163" s="92">
        <f t="shared" si="71"/>
        <v>0</v>
      </c>
      <c r="S163" s="92">
        <f t="shared" si="72"/>
        <v>0</v>
      </c>
      <c r="T163" s="92"/>
      <c r="U163" s="152"/>
      <c r="V163" s="152">
        <f t="shared" si="59"/>
        <v>156</v>
      </c>
      <c r="W163" s="152"/>
      <c r="X163" s="92"/>
      <c r="Y163" s="92"/>
      <c r="Z163" s="92"/>
      <c r="AA163" s="92"/>
      <c r="AB163" s="92"/>
      <c r="AC163" s="92"/>
      <c r="AD163" s="92"/>
      <c r="AE163" s="92"/>
      <c r="AF163" s="92"/>
      <c r="AG163" s="92"/>
      <c r="AH163" s="92"/>
      <c r="AI163" s="92"/>
      <c r="AJ163" s="92"/>
      <c r="AK163" s="92"/>
    </row>
    <row r="164" spans="1:37" s="66" customFormat="1" x14ac:dyDescent="0.3">
      <c r="A164" s="762"/>
      <c r="B164" s="91" t="s">
        <v>123</v>
      </c>
      <c r="C164" s="92">
        <f t="shared" si="67"/>
        <v>0</v>
      </c>
      <c r="D164" s="92">
        <f t="shared" si="68"/>
        <v>0</v>
      </c>
      <c r="E164" s="92">
        <f t="shared" si="69"/>
        <v>0</v>
      </c>
      <c r="F164" s="224"/>
      <c r="G164" s="224"/>
      <c r="H164" s="224"/>
      <c r="I164" s="224"/>
      <c r="J164" s="224"/>
      <c r="K164" s="224"/>
      <c r="L164" s="224"/>
      <c r="M164" s="224"/>
      <c r="N164" s="224"/>
      <c r="O164" s="224"/>
      <c r="P164" s="224"/>
      <c r="Q164" s="92">
        <f t="shared" si="70"/>
        <v>0</v>
      </c>
      <c r="R164" s="92">
        <f t="shared" si="71"/>
        <v>0</v>
      </c>
      <c r="S164" s="92">
        <f t="shared" si="72"/>
        <v>0</v>
      </c>
      <c r="T164" s="92"/>
      <c r="U164" s="152"/>
      <c r="V164" s="152">
        <f t="shared" si="59"/>
        <v>157</v>
      </c>
      <c r="W164" s="152"/>
      <c r="X164" s="92"/>
      <c r="Y164" s="92"/>
      <c r="Z164" s="92"/>
      <c r="AA164" s="92"/>
      <c r="AB164" s="92"/>
      <c r="AC164" s="92"/>
      <c r="AD164" s="92"/>
      <c r="AE164" s="92"/>
      <c r="AF164" s="92"/>
      <c r="AG164" s="92"/>
      <c r="AH164" s="92"/>
      <c r="AI164" s="92"/>
      <c r="AJ164" s="92"/>
      <c r="AK164" s="92"/>
    </row>
    <row r="165" spans="1:37" s="66" customFormat="1" x14ac:dyDescent="0.3">
      <c r="A165" s="762"/>
      <c r="B165" s="91" t="s">
        <v>118</v>
      </c>
      <c r="C165" s="92">
        <f t="shared" si="67"/>
        <v>0</v>
      </c>
      <c r="D165" s="92">
        <f t="shared" si="68"/>
        <v>0</v>
      </c>
      <c r="E165" s="92">
        <f t="shared" si="69"/>
        <v>0</v>
      </c>
      <c r="F165" s="224"/>
      <c r="G165" s="224"/>
      <c r="H165" s="224"/>
      <c r="I165" s="224"/>
      <c r="J165" s="224"/>
      <c r="K165" s="224"/>
      <c r="L165" s="224"/>
      <c r="M165" s="224"/>
      <c r="N165" s="224"/>
      <c r="O165" s="224"/>
      <c r="P165" s="224"/>
      <c r="Q165" s="92">
        <f t="shared" si="70"/>
        <v>0</v>
      </c>
      <c r="R165" s="92">
        <f t="shared" si="71"/>
        <v>0</v>
      </c>
      <c r="S165" s="92">
        <f t="shared" si="72"/>
        <v>0</v>
      </c>
      <c r="T165" s="92"/>
      <c r="U165" s="152"/>
      <c r="V165" s="152">
        <f t="shared" si="59"/>
        <v>158</v>
      </c>
      <c r="W165" s="152"/>
      <c r="X165" s="92"/>
      <c r="Y165" s="92"/>
      <c r="Z165" s="92"/>
      <c r="AA165" s="92"/>
      <c r="AB165" s="92"/>
      <c r="AC165" s="92"/>
      <c r="AD165" s="92"/>
      <c r="AE165" s="92"/>
      <c r="AF165" s="92"/>
      <c r="AG165" s="92"/>
      <c r="AH165" s="92"/>
      <c r="AI165" s="92"/>
      <c r="AJ165" s="92"/>
      <c r="AK165" s="92"/>
    </row>
    <row r="166" spans="1:37" s="66" customFormat="1" x14ac:dyDescent="0.3">
      <c r="A166" s="762"/>
      <c r="B166" s="91" t="str">
        <f>B133</f>
        <v>Intitulé libre 1</v>
      </c>
      <c r="C166" s="92">
        <f t="shared" si="67"/>
        <v>0</v>
      </c>
      <c r="D166" s="92">
        <f t="shared" si="68"/>
        <v>0</v>
      </c>
      <c r="E166" s="92">
        <f t="shared" si="69"/>
        <v>0</v>
      </c>
      <c r="F166" s="224"/>
      <c r="G166" s="224"/>
      <c r="H166" s="224"/>
      <c r="I166" s="224"/>
      <c r="J166" s="224"/>
      <c r="K166" s="224"/>
      <c r="L166" s="224"/>
      <c r="M166" s="224"/>
      <c r="N166" s="224"/>
      <c r="O166" s="224"/>
      <c r="P166" s="224"/>
      <c r="Q166" s="92">
        <f t="shared" si="70"/>
        <v>0</v>
      </c>
      <c r="R166" s="92">
        <f t="shared" si="71"/>
        <v>0</v>
      </c>
      <c r="S166" s="92">
        <f t="shared" si="72"/>
        <v>0</v>
      </c>
      <c r="T166" s="92"/>
      <c r="U166" s="152"/>
      <c r="V166" s="152">
        <f t="shared" si="59"/>
        <v>159</v>
      </c>
      <c r="W166" s="152"/>
      <c r="X166" s="92"/>
      <c r="Y166" s="92"/>
      <c r="Z166" s="92"/>
      <c r="AA166" s="92"/>
      <c r="AB166" s="92"/>
      <c r="AC166" s="92"/>
      <c r="AD166" s="92"/>
      <c r="AE166" s="92"/>
      <c r="AF166" s="92"/>
      <c r="AG166" s="92"/>
      <c r="AH166" s="92"/>
      <c r="AI166" s="92"/>
      <c r="AJ166" s="92"/>
      <c r="AK166" s="92"/>
    </row>
    <row r="167" spans="1:37" s="66" customFormat="1" x14ac:dyDescent="0.3">
      <c r="A167" s="762"/>
      <c r="B167" s="91" t="str">
        <f>B134</f>
        <v>Intitulé libre 2</v>
      </c>
      <c r="C167" s="92">
        <f t="shared" si="67"/>
        <v>0</v>
      </c>
      <c r="D167" s="92">
        <f t="shared" si="68"/>
        <v>0</v>
      </c>
      <c r="E167" s="92">
        <f t="shared" si="69"/>
        <v>0</v>
      </c>
      <c r="F167" s="224"/>
      <c r="G167" s="224"/>
      <c r="H167" s="224"/>
      <c r="I167" s="224"/>
      <c r="J167" s="224"/>
      <c r="K167" s="224"/>
      <c r="L167" s="224"/>
      <c r="M167" s="224"/>
      <c r="N167" s="224"/>
      <c r="O167" s="224"/>
      <c r="P167" s="224"/>
      <c r="Q167" s="92">
        <f t="shared" si="70"/>
        <v>0</v>
      </c>
      <c r="R167" s="92">
        <f t="shared" si="71"/>
        <v>0</v>
      </c>
      <c r="S167" s="92">
        <f t="shared" si="72"/>
        <v>0</v>
      </c>
      <c r="T167" s="92"/>
      <c r="U167" s="152"/>
      <c r="V167" s="152">
        <f t="shared" si="59"/>
        <v>160</v>
      </c>
      <c r="W167" s="152"/>
      <c r="X167" s="92"/>
      <c r="Y167" s="92"/>
      <c r="Z167" s="92"/>
      <c r="AA167" s="92"/>
      <c r="AB167" s="92"/>
      <c r="AC167" s="92"/>
      <c r="AD167" s="92"/>
      <c r="AE167" s="92"/>
      <c r="AF167" s="92"/>
      <c r="AG167" s="92"/>
      <c r="AH167" s="92"/>
      <c r="AI167" s="92"/>
      <c r="AJ167" s="92"/>
      <c r="AK167" s="92"/>
    </row>
    <row r="168" spans="1:37" s="66" customFormat="1" x14ac:dyDescent="0.3">
      <c r="A168" s="762"/>
      <c r="B168" s="91" t="str">
        <f>B135</f>
        <v>Intitulé libre 3</v>
      </c>
      <c r="C168" s="92">
        <f t="shared" si="67"/>
        <v>0</v>
      </c>
      <c r="D168" s="92">
        <f t="shared" si="68"/>
        <v>0</v>
      </c>
      <c r="E168" s="92">
        <f t="shared" si="69"/>
        <v>0</v>
      </c>
      <c r="F168" s="224"/>
      <c r="G168" s="224"/>
      <c r="H168" s="224"/>
      <c r="I168" s="224"/>
      <c r="J168" s="224"/>
      <c r="K168" s="224"/>
      <c r="L168" s="224"/>
      <c r="M168" s="224"/>
      <c r="N168" s="224"/>
      <c r="O168" s="224"/>
      <c r="P168" s="224"/>
      <c r="Q168" s="92">
        <f t="shared" si="70"/>
        <v>0</v>
      </c>
      <c r="R168" s="92">
        <f t="shared" si="71"/>
        <v>0</v>
      </c>
      <c r="S168" s="92">
        <f t="shared" si="72"/>
        <v>0</v>
      </c>
      <c r="T168" s="92"/>
      <c r="U168" s="152"/>
      <c r="V168" s="152">
        <f t="shared" si="59"/>
        <v>161</v>
      </c>
      <c r="W168" s="152"/>
      <c r="X168" s="92"/>
      <c r="Y168" s="92"/>
      <c r="Z168" s="92"/>
      <c r="AA168" s="92"/>
      <c r="AB168" s="92"/>
      <c r="AC168" s="92"/>
      <c r="AD168" s="92"/>
      <c r="AE168" s="92"/>
      <c r="AF168" s="92"/>
      <c r="AG168" s="92"/>
      <c r="AH168" s="92"/>
      <c r="AI168" s="92"/>
      <c r="AJ168" s="92"/>
      <c r="AK168" s="92"/>
    </row>
    <row r="169" spans="1:37" s="66" customFormat="1" x14ac:dyDescent="0.3">
      <c r="A169" s="762"/>
      <c r="B169" s="91" t="str">
        <f>B136</f>
        <v>Intitulé libre 4</v>
      </c>
      <c r="C169" s="92">
        <f t="shared" si="67"/>
        <v>0</v>
      </c>
      <c r="D169" s="92">
        <f t="shared" si="68"/>
        <v>0</v>
      </c>
      <c r="E169" s="92">
        <f t="shared" si="69"/>
        <v>0</v>
      </c>
      <c r="F169" s="224"/>
      <c r="G169" s="224"/>
      <c r="H169" s="224"/>
      <c r="I169" s="224"/>
      <c r="J169" s="224"/>
      <c r="K169" s="224"/>
      <c r="L169" s="224"/>
      <c r="M169" s="224"/>
      <c r="N169" s="224"/>
      <c r="O169" s="224"/>
      <c r="P169" s="224"/>
      <c r="Q169" s="92">
        <f t="shared" si="70"/>
        <v>0</v>
      </c>
      <c r="R169" s="92">
        <f t="shared" si="71"/>
        <v>0</v>
      </c>
      <c r="S169" s="92">
        <f t="shared" si="72"/>
        <v>0</v>
      </c>
      <c r="T169" s="92"/>
      <c r="U169" s="152"/>
      <c r="V169" s="152">
        <f t="shared" si="59"/>
        <v>162</v>
      </c>
      <c r="W169" s="152"/>
      <c r="X169" s="92"/>
      <c r="Y169" s="92"/>
      <c r="Z169" s="92"/>
      <c r="AA169" s="92"/>
      <c r="AB169" s="92"/>
      <c r="AC169" s="92"/>
      <c r="AD169" s="92"/>
      <c r="AE169" s="92"/>
      <c r="AF169" s="92"/>
      <c r="AG169" s="92"/>
      <c r="AH169" s="92"/>
      <c r="AI169" s="92"/>
      <c r="AJ169" s="92"/>
      <c r="AK169" s="92"/>
    </row>
    <row r="170" spans="1:37" s="66" customFormat="1" x14ac:dyDescent="0.3">
      <c r="A170" s="762"/>
      <c r="B170" s="91" t="str">
        <f>B137</f>
        <v>Intitulé libre 5</v>
      </c>
      <c r="C170" s="92">
        <f t="shared" si="67"/>
        <v>0</v>
      </c>
      <c r="D170" s="92">
        <f t="shared" si="68"/>
        <v>0</v>
      </c>
      <c r="E170" s="92">
        <f t="shared" si="69"/>
        <v>0</v>
      </c>
      <c r="F170" s="224"/>
      <c r="G170" s="224"/>
      <c r="H170" s="224"/>
      <c r="I170" s="224"/>
      <c r="J170" s="224"/>
      <c r="K170" s="224"/>
      <c r="L170" s="224"/>
      <c r="M170" s="224"/>
      <c r="N170" s="224"/>
      <c r="O170" s="224"/>
      <c r="P170" s="224"/>
      <c r="Q170" s="92">
        <f t="shared" si="70"/>
        <v>0</v>
      </c>
      <c r="R170" s="92">
        <f t="shared" si="71"/>
        <v>0</v>
      </c>
      <c r="S170" s="92">
        <f t="shared" si="72"/>
        <v>0</v>
      </c>
      <c r="T170" s="92"/>
      <c r="U170" s="152"/>
      <c r="V170" s="152">
        <f t="shared" si="59"/>
        <v>163</v>
      </c>
      <c r="W170" s="152"/>
      <c r="X170" s="92"/>
      <c r="Y170" s="92"/>
      <c r="Z170" s="92"/>
      <c r="AA170" s="92"/>
      <c r="AB170" s="92"/>
      <c r="AC170" s="92"/>
      <c r="AD170" s="92"/>
      <c r="AE170" s="92"/>
      <c r="AF170" s="92"/>
      <c r="AG170" s="92"/>
      <c r="AH170" s="92"/>
      <c r="AI170" s="92"/>
      <c r="AJ170" s="92"/>
      <c r="AK170" s="92"/>
    </row>
    <row r="171" spans="1:37" s="66" customFormat="1" ht="14.25" thickBot="1" x14ac:dyDescent="0.35">
      <c r="A171" s="762"/>
      <c r="B171" s="93" t="s">
        <v>124</v>
      </c>
      <c r="C171" s="94">
        <f>SUM(C159:C170)</f>
        <v>0</v>
      </c>
      <c r="D171" s="94">
        <f>SUM(D159:D170)</f>
        <v>0</v>
      </c>
      <c r="E171" s="94">
        <f>SUM(E159:E170)</f>
        <v>0</v>
      </c>
      <c r="F171" s="94">
        <f t="shared" ref="F171:S171" si="73">SUM(F159:F170)</f>
        <v>0</v>
      </c>
      <c r="G171" s="94">
        <f t="shared" si="73"/>
        <v>0</v>
      </c>
      <c r="H171" s="94">
        <f t="shared" si="73"/>
        <v>0</v>
      </c>
      <c r="I171" s="94">
        <f t="shared" si="73"/>
        <v>0</v>
      </c>
      <c r="J171" s="94">
        <f t="shared" si="73"/>
        <v>0</v>
      </c>
      <c r="K171" s="94">
        <f t="shared" si="73"/>
        <v>0</v>
      </c>
      <c r="L171" s="94">
        <f t="shared" si="73"/>
        <v>0</v>
      </c>
      <c r="M171" s="94">
        <f t="shared" si="73"/>
        <v>0</v>
      </c>
      <c r="N171" s="94">
        <f t="shared" si="73"/>
        <v>0</v>
      </c>
      <c r="O171" s="94">
        <f t="shared" si="73"/>
        <v>0</v>
      </c>
      <c r="P171" s="94">
        <f t="shared" si="73"/>
        <v>0</v>
      </c>
      <c r="Q171" s="94">
        <f t="shared" si="73"/>
        <v>0</v>
      </c>
      <c r="R171" s="94">
        <f t="shared" si="73"/>
        <v>0</v>
      </c>
      <c r="S171" s="94">
        <f t="shared" si="73"/>
        <v>0</v>
      </c>
      <c r="T171" s="92"/>
      <c r="U171" s="152" t="str">
        <f>RIGHT(A140,4)&amp;"hors reseau"</f>
        <v>2019hors reseau</v>
      </c>
      <c r="V171" s="152">
        <f t="shared" si="59"/>
        <v>164</v>
      </c>
      <c r="W171" s="152"/>
      <c r="X171" s="92"/>
      <c r="Y171" s="92"/>
      <c r="Z171" s="92"/>
      <c r="AA171" s="92"/>
      <c r="AB171" s="92"/>
      <c r="AC171" s="92"/>
      <c r="AD171" s="92"/>
      <c r="AE171" s="92"/>
      <c r="AF171" s="92"/>
      <c r="AG171" s="92"/>
      <c r="AH171" s="92"/>
      <c r="AI171" s="92"/>
      <c r="AJ171" s="92"/>
      <c r="AK171" s="92"/>
    </row>
    <row r="172" spans="1:37" s="66" customFormat="1" x14ac:dyDescent="0.3">
      <c r="C172" s="92"/>
      <c r="D172" s="92"/>
      <c r="E172" s="92"/>
      <c r="F172" s="92"/>
      <c r="G172" s="92"/>
      <c r="H172" s="92"/>
      <c r="I172" s="92"/>
      <c r="J172" s="92"/>
      <c r="K172" s="92"/>
      <c r="L172" s="92"/>
      <c r="M172" s="92"/>
      <c r="N172" s="92"/>
      <c r="O172" s="92"/>
      <c r="P172" s="92"/>
      <c r="Q172" s="92"/>
      <c r="R172" s="92"/>
      <c r="S172" s="92"/>
      <c r="T172" s="92"/>
      <c r="U172" s="152"/>
      <c r="V172" s="152"/>
      <c r="W172" s="152"/>
      <c r="X172" s="92"/>
      <c r="Y172" s="92"/>
      <c r="Z172" s="92"/>
      <c r="AA172" s="92"/>
      <c r="AB172" s="92"/>
      <c r="AC172" s="92"/>
      <c r="AD172" s="92"/>
      <c r="AE172" s="92"/>
      <c r="AF172" s="92"/>
      <c r="AG172" s="92"/>
      <c r="AH172" s="92"/>
      <c r="AI172" s="92"/>
      <c r="AJ172" s="92"/>
      <c r="AK172" s="92"/>
    </row>
    <row r="173" spans="1:37" s="66" customFormat="1" x14ac:dyDescent="0.3">
      <c r="C173" s="92"/>
      <c r="D173" s="92"/>
      <c r="E173" s="92"/>
      <c r="F173" s="92"/>
      <c r="G173" s="92"/>
      <c r="H173" s="92"/>
      <c r="I173" s="92"/>
      <c r="J173" s="92"/>
      <c r="K173" s="92"/>
      <c r="L173" s="92"/>
      <c r="M173" s="92"/>
      <c r="N173" s="92"/>
      <c r="O173" s="92"/>
      <c r="P173" s="92"/>
      <c r="Q173" s="92"/>
      <c r="R173" s="92"/>
      <c r="S173" s="92"/>
      <c r="T173" s="92"/>
      <c r="U173" s="152"/>
      <c r="V173" s="152"/>
      <c r="W173" s="152"/>
      <c r="X173" s="92"/>
      <c r="Y173" s="92"/>
      <c r="Z173" s="92"/>
      <c r="AA173" s="92"/>
      <c r="AB173" s="92"/>
      <c r="AC173" s="92"/>
      <c r="AD173" s="92"/>
      <c r="AE173" s="92"/>
      <c r="AF173" s="92"/>
      <c r="AG173" s="92"/>
      <c r="AH173" s="92"/>
      <c r="AI173" s="92"/>
      <c r="AJ173" s="92"/>
      <c r="AK173" s="92"/>
    </row>
    <row r="174" spans="1:37" s="66" customFormat="1" x14ac:dyDescent="0.3">
      <c r="C174" s="92"/>
      <c r="D174" s="92"/>
      <c r="E174" s="92"/>
      <c r="F174" s="92"/>
      <c r="G174" s="92"/>
      <c r="H174" s="92"/>
      <c r="I174" s="92"/>
      <c r="J174" s="92"/>
      <c r="K174" s="92"/>
      <c r="L174" s="92"/>
      <c r="M174" s="92"/>
      <c r="N174" s="92"/>
      <c r="O174" s="92"/>
      <c r="P174" s="92"/>
      <c r="Q174" s="92"/>
      <c r="R174" s="92"/>
      <c r="S174" s="92"/>
      <c r="T174" s="92"/>
      <c r="U174" s="152"/>
      <c r="V174" s="152"/>
      <c r="W174" s="152"/>
      <c r="X174" s="92"/>
      <c r="Y174" s="92"/>
      <c r="Z174" s="92"/>
      <c r="AA174" s="92"/>
      <c r="AB174" s="92"/>
      <c r="AC174" s="92"/>
      <c r="AD174" s="92"/>
      <c r="AE174" s="92"/>
      <c r="AF174" s="92"/>
      <c r="AG174" s="92"/>
      <c r="AH174" s="92"/>
      <c r="AI174" s="92"/>
      <c r="AJ174" s="92"/>
      <c r="AK174" s="92"/>
    </row>
  </sheetData>
  <mergeCells count="10">
    <mergeCell ref="A107:A138"/>
    <mergeCell ref="A140:A171"/>
    <mergeCell ref="C5:E5"/>
    <mergeCell ref="Q5:S5"/>
    <mergeCell ref="A41:A72"/>
    <mergeCell ref="A74:A105"/>
    <mergeCell ref="A8:A39"/>
    <mergeCell ref="J5:L5"/>
    <mergeCell ref="M5:P5"/>
    <mergeCell ref="F5:I5"/>
  </mergeCells>
  <conditionalFormatting sqref="C8:P24">
    <cfRule type="containsText" dxfId="1121" priority="55" operator="containsText" text="ntitulé">
      <formula>NOT(ISERROR(SEARCH("ntitulé",C8)))</formula>
    </cfRule>
    <cfRule type="containsBlanks" dxfId="1120" priority="56">
      <formula>LEN(TRIM(C8))=0</formula>
    </cfRule>
  </conditionalFormatting>
  <conditionalFormatting sqref="C8:P24">
    <cfRule type="containsText" dxfId="1119" priority="54" operator="containsText" text="libre">
      <formula>NOT(ISERROR(SEARCH("libre",C8)))</formula>
    </cfRule>
  </conditionalFormatting>
  <conditionalFormatting sqref="B20">
    <cfRule type="containsText" dxfId="1118" priority="52" operator="containsText" text="ntitulé">
      <formula>NOT(ISERROR(SEARCH("ntitulé",B20)))</formula>
    </cfRule>
    <cfRule type="containsBlanks" dxfId="1117" priority="53">
      <formula>LEN(TRIM(B20))=0</formula>
    </cfRule>
  </conditionalFormatting>
  <conditionalFormatting sqref="B21:B24">
    <cfRule type="containsText" dxfId="1116" priority="50" operator="containsText" text="ntitulé">
      <formula>NOT(ISERROR(SEARCH("ntitulé",B21)))</formula>
    </cfRule>
    <cfRule type="containsBlanks" dxfId="1115" priority="51">
      <formula>LEN(TRIM(B21))=0</formula>
    </cfRule>
  </conditionalFormatting>
  <conditionalFormatting sqref="C27:P27">
    <cfRule type="containsText" dxfId="1114" priority="48" operator="containsText" text="ntitulé">
      <formula>NOT(ISERROR(SEARCH("ntitulé",C27)))</formula>
    </cfRule>
    <cfRule type="containsBlanks" dxfId="1113" priority="49">
      <formula>LEN(TRIM(C27))=0</formula>
    </cfRule>
  </conditionalFormatting>
  <conditionalFormatting sqref="C27:P27">
    <cfRule type="containsText" dxfId="1112" priority="47" operator="containsText" text="libre">
      <formula>NOT(ISERROR(SEARCH("libre",C27)))</formula>
    </cfRule>
  </conditionalFormatting>
  <conditionalFormatting sqref="C28:P28">
    <cfRule type="containsText" dxfId="1111" priority="45" operator="containsText" text="ntitulé">
      <formula>NOT(ISERROR(SEARCH("ntitulé",C28)))</formula>
    </cfRule>
    <cfRule type="containsBlanks" dxfId="1110" priority="46">
      <formula>LEN(TRIM(C28))=0</formula>
    </cfRule>
  </conditionalFormatting>
  <conditionalFormatting sqref="C28:P28">
    <cfRule type="containsText" dxfId="1109" priority="44" operator="containsText" text="libre">
      <formula>NOT(ISERROR(SEARCH("libre",C28)))</formula>
    </cfRule>
  </conditionalFormatting>
  <conditionalFormatting sqref="C29:P29">
    <cfRule type="containsText" dxfId="1108" priority="42" operator="containsText" text="ntitulé">
      <formula>NOT(ISERROR(SEARCH("ntitulé",C29)))</formula>
    </cfRule>
    <cfRule type="containsBlanks" dxfId="1107" priority="43">
      <formula>LEN(TRIM(C29))=0</formula>
    </cfRule>
  </conditionalFormatting>
  <conditionalFormatting sqref="C29:P29">
    <cfRule type="containsText" dxfId="1106" priority="41" operator="containsText" text="libre">
      <formula>NOT(ISERROR(SEARCH("libre",C29)))</formula>
    </cfRule>
  </conditionalFormatting>
  <conditionalFormatting sqref="C30:P30">
    <cfRule type="containsText" dxfId="1105" priority="39" operator="containsText" text="ntitulé">
      <formula>NOT(ISERROR(SEARCH("ntitulé",C30)))</formula>
    </cfRule>
    <cfRule type="containsBlanks" dxfId="1104" priority="40">
      <formula>LEN(TRIM(C30))=0</formula>
    </cfRule>
  </conditionalFormatting>
  <conditionalFormatting sqref="C30:P30">
    <cfRule type="containsText" dxfId="1103" priority="38" operator="containsText" text="libre">
      <formula>NOT(ISERROR(SEARCH("libre",C30)))</formula>
    </cfRule>
  </conditionalFormatting>
  <conditionalFormatting sqref="C31:P31">
    <cfRule type="containsText" dxfId="1102" priority="36" operator="containsText" text="ntitulé">
      <formula>NOT(ISERROR(SEARCH("ntitulé",C31)))</formula>
    </cfRule>
    <cfRule type="containsBlanks" dxfId="1101" priority="37">
      <formula>LEN(TRIM(C31))=0</formula>
    </cfRule>
  </conditionalFormatting>
  <conditionalFormatting sqref="C31:P31">
    <cfRule type="containsText" dxfId="1100" priority="35" operator="containsText" text="libre">
      <formula>NOT(ISERROR(SEARCH("libre",C31)))</formula>
    </cfRule>
  </conditionalFormatting>
  <conditionalFormatting sqref="C32:P32">
    <cfRule type="containsText" dxfId="1099" priority="33" operator="containsText" text="ntitulé">
      <formula>NOT(ISERROR(SEARCH("ntitulé",C32)))</formula>
    </cfRule>
    <cfRule type="containsBlanks" dxfId="1098" priority="34">
      <formula>LEN(TRIM(C32))=0</formula>
    </cfRule>
  </conditionalFormatting>
  <conditionalFormatting sqref="C32:P32">
    <cfRule type="containsText" dxfId="1097" priority="32" operator="containsText" text="libre">
      <formula>NOT(ISERROR(SEARCH("libre",C32)))</formula>
    </cfRule>
  </conditionalFormatting>
  <conditionalFormatting sqref="C33:P33">
    <cfRule type="containsText" dxfId="1096" priority="30" operator="containsText" text="ntitulé">
      <formula>NOT(ISERROR(SEARCH("ntitulé",C33)))</formula>
    </cfRule>
    <cfRule type="containsBlanks" dxfId="1095" priority="31">
      <formula>LEN(TRIM(C33))=0</formula>
    </cfRule>
  </conditionalFormatting>
  <conditionalFormatting sqref="C33:P33">
    <cfRule type="containsText" dxfId="1094" priority="29" operator="containsText" text="libre">
      <formula>NOT(ISERROR(SEARCH("libre",C33)))</formula>
    </cfRule>
  </conditionalFormatting>
  <conditionalFormatting sqref="F159:P170 F140:P156 F126:P137">
    <cfRule type="containsText" dxfId="1093" priority="2" operator="containsText" text="ntitulé">
      <formula>NOT(ISERROR(SEARCH("ntitulé",F126)))</formula>
    </cfRule>
    <cfRule type="containsBlanks" dxfId="1092" priority="3">
      <formula>LEN(TRIM(F126))=0</formula>
    </cfRule>
  </conditionalFormatting>
  <conditionalFormatting sqref="F159:P170 F140:P156 F126:P137">
    <cfRule type="containsText" dxfId="1091" priority="1" operator="containsText" text="libre">
      <formula>NOT(ISERROR(SEARCH("libre",F126)))</formula>
    </cfRule>
  </conditionalFormatting>
  <conditionalFormatting sqref="C34:P38">
    <cfRule type="containsText" dxfId="1090" priority="24" operator="containsText" text="ntitulé">
      <formula>NOT(ISERROR(SEARCH("ntitulé",C34)))</formula>
    </cfRule>
    <cfRule type="containsBlanks" dxfId="1089" priority="25">
      <formula>LEN(TRIM(C34))=0</formula>
    </cfRule>
  </conditionalFormatting>
  <conditionalFormatting sqref="C34:P38">
    <cfRule type="containsText" dxfId="1088" priority="23" operator="containsText" text="libre">
      <formula>NOT(ISERROR(SEARCH("libre",C34)))</formula>
    </cfRule>
  </conditionalFormatting>
  <conditionalFormatting sqref="B34">
    <cfRule type="containsText" dxfId="1087" priority="21" operator="containsText" text="ntitulé">
      <formula>NOT(ISERROR(SEARCH("ntitulé",B34)))</formula>
    </cfRule>
    <cfRule type="containsBlanks" dxfId="1086" priority="22">
      <formula>LEN(TRIM(B34))=0</formula>
    </cfRule>
  </conditionalFormatting>
  <conditionalFormatting sqref="B35:B38">
    <cfRule type="containsText" dxfId="1085" priority="19" operator="containsText" text="ntitulé">
      <formula>NOT(ISERROR(SEARCH("ntitulé",B35)))</formula>
    </cfRule>
    <cfRule type="containsBlanks" dxfId="1084" priority="20">
      <formula>LEN(TRIM(B35))=0</formula>
    </cfRule>
  </conditionalFormatting>
  <conditionalFormatting sqref="F41:P57">
    <cfRule type="containsText" dxfId="1083" priority="17" operator="containsText" text="ntitulé">
      <formula>NOT(ISERROR(SEARCH("ntitulé",F41)))</formula>
    </cfRule>
    <cfRule type="containsBlanks" dxfId="1082" priority="18">
      <formula>LEN(TRIM(F41))=0</formula>
    </cfRule>
  </conditionalFormatting>
  <conditionalFormatting sqref="F41:P57">
    <cfRule type="containsText" dxfId="1081" priority="16" operator="containsText" text="libre">
      <formula>NOT(ISERROR(SEARCH("libre",F41)))</formula>
    </cfRule>
  </conditionalFormatting>
  <conditionalFormatting sqref="F60:P71">
    <cfRule type="containsText" dxfId="1080" priority="14" operator="containsText" text="ntitulé">
      <formula>NOT(ISERROR(SEARCH("ntitulé",F60)))</formula>
    </cfRule>
    <cfRule type="containsBlanks" dxfId="1079" priority="15">
      <formula>LEN(TRIM(F60))=0</formula>
    </cfRule>
  </conditionalFormatting>
  <conditionalFormatting sqref="F60:P71">
    <cfRule type="containsText" dxfId="1078" priority="13" operator="containsText" text="libre">
      <formula>NOT(ISERROR(SEARCH("libre",F60)))</formula>
    </cfRule>
  </conditionalFormatting>
  <conditionalFormatting sqref="F74:P90">
    <cfRule type="containsText" dxfId="1077" priority="11" operator="containsText" text="ntitulé">
      <formula>NOT(ISERROR(SEARCH("ntitulé",F74)))</formula>
    </cfRule>
    <cfRule type="containsBlanks" dxfId="1076" priority="12">
      <formula>LEN(TRIM(F74))=0</formula>
    </cfRule>
  </conditionalFormatting>
  <conditionalFormatting sqref="F74:P90">
    <cfRule type="containsText" dxfId="1075" priority="10" operator="containsText" text="libre">
      <formula>NOT(ISERROR(SEARCH("libre",F74)))</formula>
    </cfRule>
  </conditionalFormatting>
  <conditionalFormatting sqref="F93:P104">
    <cfRule type="containsText" dxfId="1074" priority="8" operator="containsText" text="ntitulé">
      <formula>NOT(ISERROR(SEARCH("ntitulé",F93)))</formula>
    </cfRule>
    <cfRule type="containsBlanks" dxfId="1073" priority="9">
      <formula>LEN(TRIM(F93))=0</formula>
    </cfRule>
  </conditionalFormatting>
  <conditionalFormatting sqref="F93:P104">
    <cfRule type="containsText" dxfId="1072" priority="7" operator="containsText" text="libre">
      <formula>NOT(ISERROR(SEARCH("libre",F93)))</formula>
    </cfRule>
  </conditionalFormatting>
  <conditionalFormatting sqref="F107:P123">
    <cfRule type="containsText" dxfId="1071" priority="5" operator="containsText" text="ntitulé">
      <formula>NOT(ISERROR(SEARCH("ntitulé",F107)))</formula>
    </cfRule>
    <cfRule type="containsBlanks" dxfId="1070" priority="6">
      <formula>LEN(TRIM(F107))=0</formula>
    </cfRule>
  </conditionalFormatting>
  <conditionalFormatting sqref="F107:P123">
    <cfRule type="containsText" dxfId="1069" priority="4" operator="containsText" text="libre">
      <formula>NOT(ISERROR(SEARCH("libre",F107)))</formula>
    </cfRule>
  </conditionalFormatting>
  <hyperlinks>
    <hyperlink ref="A1" location="TAB00!A1" display="Retour page de garde"/>
    <hyperlink ref="A2" location="'TAB6'!A1" display="Retour TAB6"/>
  </hyperlinks>
  <pageMargins left="0.7" right="0.7" top="0.75" bottom="0.75" header="0.3" footer="0.3"/>
  <pageSetup paperSize="8" scale="76" orientation="landscape" verticalDpi="300" r:id="rId1"/>
  <rowBreaks count="2" manualBreakCount="2">
    <brk id="73" max="18" man="1"/>
    <brk id="139" max="1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77"/>
  <sheetViews>
    <sheetView topLeftCell="A127" zoomScaleNormal="100" workbookViewId="0">
      <selection activeCell="E5" sqref="E5"/>
    </sheetView>
  </sheetViews>
  <sheetFormatPr baseColWidth="10" defaultColWidth="9.1640625" defaultRowHeight="13.5" x14ac:dyDescent="0.3"/>
  <cols>
    <col min="1" max="1" width="9.1640625" style="6"/>
    <col min="2" max="2" width="53.5" style="10" customWidth="1"/>
    <col min="3" max="19" width="16.6640625" style="18" customWidth="1"/>
    <col min="20" max="20" width="9.1640625" style="18"/>
    <col min="21" max="22" width="9.1640625" style="152"/>
    <col min="23" max="36" width="9.1640625" style="18"/>
    <col min="37" max="16384" width="9.1640625" style="6"/>
  </cols>
  <sheetData>
    <row r="1" spans="1:36" ht="15" x14ac:dyDescent="0.3">
      <c r="A1" s="17" t="s">
        <v>131</v>
      </c>
    </row>
    <row r="2" spans="1:36" ht="15" x14ac:dyDescent="0.3">
      <c r="A2" s="5" t="s">
        <v>651</v>
      </c>
    </row>
    <row r="3" spans="1:36" ht="21" x14ac:dyDescent="0.35">
      <c r="A3" s="250" t="str">
        <f>TAB00!B82&amp;" : "&amp;TAB00!C82</f>
        <v>TAB6.2 : Evolution des actifs régulés sur la période 2019-2023</v>
      </c>
      <c r="B3" s="597"/>
      <c r="C3" s="250"/>
      <c r="D3" s="250"/>
      <c r="E3" s="250"/>
      <c r="F3" s="250"/>
      <c r="G3" s="250"/>
      <c r="H3" s="250"/>
      <c r="I3" s="250"/>
      <c r="J3" s="250"/>
      <c r="K3" s="250"/>
      <c r="L3" s="250"/>
      <c r="M3" s="250"/>
      <c r="N3" s="250"/>
      <c r="O3" s="250"/>
      <c r="P3" s="250"/>
      <c r="Q3" s="250"/>
      <c r="R3" s="250"/>
      <c r="S3" s="250"/>
    </row>
    <row r="4" spans="1:36" ht="15" x14ac:dyDescent="0.3">
      <c r="A4" s="5"/>
    </row>
    <row r="5" spans="1:36" s="87" customFormat="1" x14ac:dyDescent="0.3">
      <c r="C5" s="763" t="str">
        <f>TAB6.1!C5</f>
        <v>Valeur des actifs régulés au 01/01/N</v>
      </c>
      <c r="D5" s="763"/>
      <c r="E5" s="763"/>
      <c r="F5" s="764" t="str">
        <f>TAB6.1!F5</f>
        <v>Investissements de l'année</v>
      </c>
      <c r="G5" s="765"/>
      <c r="H5" s="765"/>
      <c r="I5" s="766"/>
      <c r="J5" s="763" t="str">
        <f>TAB6.1!J5</f>
        <v>Désinvestissements de l'année</v>
      </c>
      <c r="K5" s="763"/>
      <c r="L5" s="763"/>
      <c r="M5" s="763" t="str">
        <f>TAB6.1!M5</f>
        <v>Amortissements et réductions de valeur de l'année</v>
      </c>
      <c r="N5" s="763"/>
      <c r="O5" s="763"/>
      <c r="P5" s="763"/>
      <c r="Q5" s="763" t="str">
        <f>TAB6.1!Q5</f>
        <v>Valeur des actifs régulés au 31/12/N</v>
      </c>
      <c r="R5" s="763"/>
      <c r="S5" s="763"/>
      <c r="T5" s="88"/>
      <c r="U5" s="395"/>
      <c r="V5" s="395"/>
      <c r="W5" s="88"/>
      <c r="X5" s="88"/>
      <c r="Y5" s="88"/>
      <c r="Z5" s="88"/>
      <c r="AA5" s="88"/>
      <c r="AB5" s="88"/>
      <c r="AC5" s="88"/>
      <c r="AD5" s="88"/>
      <c r="AE5" s="88"/>
      <c r="AF5" s="88"/>
      <c r="AG5" s="88"/>
      <c r="AH5" s="88"/>
      <c r="AI5" s="88"/>
      <c r="AJ5" s="88"/>
    </row>
    <row r="6" spans="1:36" s="87" customFormat="1" ht="54" x14ac:dyDescent="0.3">
      <c r="C6" s="309" t="str">
        <f>TAB6.1!C6</f>
        <v>Actifs nets des subsides et intervention URD</v>
      </c>
      <c r="D6" s="309" t="str">
        <f>TAB6.1!D6</f>
        <v>Plus-value indexation historique</v>
      </c>
      <c r="E6" s="309" t="str">
        <f>TAB6.1!E6</f>
        <v>Plus-value iRAB</v>
      </c>
      <c r="F6" s="309" t="str">
        <f>TAB6.1!F6</f>
        <v>Investissements de remplacement
(signe positif)</v>
      </c>
      <c r="G6" s="309" t="str">
        <f>TAB6.1!G6</f>
        <v>Investissements d'extension
(signe positif)</v>
      </c>
      <c r="H6" s="309" t="str">
        <f>TAB6.1!H6</f>
        <v>Interventions d'utilisateurs du réseau (signe négatif)</v>
      </c>
      <c r="I6" s="309" t="str">
        <f>TAB6.1!I6</f>
        <v>Subsides 
(signe négatif)</v>
      </c>
      <c r="J6" s="309" t="str">
        <f>TAB6.1!J6</f>
        <v>Actifs (signe négatif)</v>
      </c>
      <c r="K6" s="309" t="str">
        <f>TAB6.1!K6</f>
        <v>Plus-value indexation historique (signe négatif)</v>
      </c>
      <c r="L6" s="309" t="str">
        <f>TAB6.1!L6</f>
        <v>Plus-value iRAB (signe négatif)</v>
      </c>
      <c r="M6" s="309" t="str">
        <f>TAB6.1!M6</f>
        <v>Actifs (signe négatif)</v>
      </c>
      <c r="N6" s="309" t="str">
        <f>TAB6.1!N6</f>
        <v>Subsides (prise en résultat)</v>
      </c>
      <c r="O6" s="309" t="str">
        <f>TAB6.1!O6</f>
        <v>Plus-value indexation historique (signe négatif)</v>
      </c>
      <c r="P6" s="309" t="str">
        <f>TAB6.1!P6</f>
        <v>Plus-value iRAB (signe négatif)</v>
      </c>
      <c r="Q6" s="309" t="str">
        <f>TAB6.1!Q6</f>
        <v>Actifs nets des subsides et intervention URD</v>
      </c>
      <c r="R6" s="309" t="str">
        <f>TAB6.1!R6</f>
        <v>Plus-value indexation historique</v>
      </c>
      <c r="S6" s="309" t="str">
        <f>TAB6.1!S6</f>
        <v>Plus-value iRAB</v>
      </c>
      <c r="T6" s="88"/>
      <c r="U6" s="395"/>
      <c r="V6" s="395"/>
      <c r="W6" s="88"/>
      <c r="X6" s="88"/>
      <c r="Y6" s="88"/>
      <c r="Z6" s="88"/>
      <c r="AA6" s="88"/>
      <c r="AB6" s="88"/>
      <c r="AC6" s="88"/>
      <c r="AD6" s="88"/>
      <c r="AE6" s="88"/>
      <c r="AF6" s="88"/>
      <c r="AG6" s="88"/>
      <c r="AH6" s="88"/>
      <c r="AI6" s="88"/>
      <c r="AJ6" s="88"/>
    </row>
    <row r="7" spans="1:36" s="89" customFormat="1" x14ac:dyDescent="0.3">
      <c r="C7" s="90"/>
      <c r="D7" s="90"/>
      <c r="E7" s="90"/>
      <c r="F7" s="90"/>
      <c r="G7" s="90"/>
      <c r="H7" s="90"/>
      <c r="I7" s="90"/>
      <c r="J7" s="90"/>
      <c r="K7" s="90"/>
      <c r="L7" s="90"/>
      <c r="M7" s="90"/>
      <c r="N7" s="90"/>
      <c r="O7" s="90"/>
      <c r="P7" s="90"/>
      <c r="Q7" s="90"/>
      <c r="R7" s="90"/>
      <c r="S7" s="90"/>
      <c r="T7" s="90"/>
      <c r="U7" s="396"/>
      <c r="V7" s="396"/>
      <c r="W7" s="90"/>
      <c r="X7" s="90"/>
      <c r="Y7" s="90"/>
      <c r="Z7" s="90"/>
      <c r="AA7" s="90"/>
      <c r="AB7" s="90"/>
      <c r="AC7" s="90"/>
      <c r="AD7" s="90"/>
      <c r="AE7" s="90"/>
      <c r="AF7" s="90"/>
      <c r="AG7" s="90"/>
      <c r="AH7" s="90"/>
      <c r="AI7" s="90"/>
      <c r="AJ7" s="90"/>
    </row>
    <row r="8" spans="1:36" x14ac:dyDescent="0.3">
      <c r="A8" s="767" t="s">
        <v>310</v>
      </c>
      <c r="B8" s="627" t="s">
        <v>360</v>
      </c>
      <c r="C8" s="92">
        <f>TAB6.1!C140</f>
        <v>0</v>
      </c>
      <c r="D8" s="92">
        <f>TAB6.1!D140</f>
        <v>0</v>
      </c>
      <c r="E8" s="92">
        <f>TAB6.1!E140</f>
        <v>0</v>
      </c>
      <c r="F8" s="92">
        <f>TAB6.1!F140</f>
        <v>0</v>
      </c>
      <c r="G8" s="92">
        <f>TAB6.1!G140</f>
        <v>0</v>
      </c>
      <c r="H8" s="92">
        <f>TAB6.1!H140</f>
        <v>0</v>
      </c>
      <c r="I8" s="92">
        <f>TAB6.1!I140</f>
        <v>0</v>
      </c>
      <c r="J8" s="92">
        <f>TAB6.1!J140</f>
        <v>0</v>
      </c>
      <c r="K8" s="92">
        <f>TAB6.1!K140</f>
        <v>0</v>
      </c>
      <c r="L8" s="92">
        <f>TAB6.1!L140</f>
        <v>0</v>
      </c>
      <c r="M8" s="92">
        <f>TAB6.1!M140</f>
        <v>0</v>
      </c>
      <c r="N8" s="92">
        <f>TAB6.1!N140</f>
        <v>0</v>
      </c>
      <c r="O8" s="92">
        <f>TAB6.1!O140</f>
        <v>0</v>
      </c>
      <c r="P8" s="92">
        <f>TAB6.1!P140</f>
        <v>0</v>
      </c>
      <c r="Q8" s="92">
        <f>TAB6.1!Q140</f>
        <v>0</v>
      </c>
      <c r="R8" s="92">
        <f>TAB6.1!R140</f>
        <v>0</v>
      </c>
      <c r="S8" s="92">
        <f>TAB6.1!S140</f>
        <v>0</v>
      </c>
      <c r="V8" s="152">
        <v>1</v>
      </c>
    </row>
    <row r="9" spans="1:36" x14ac:dyDescent="0.3">
      <c r="A9" s="767"/>
      <c r="B9" s="627" t="s">
        <v>368</v>
      </c>
      <c r="C9" s="92">
        <f>TAB6.1!C141</f>
        <v>0</v>
      </c>
      <c r="D9" s="92">
        <f>TAB6.1!D141</f>
        <v>0</v>
      </c>
      <c r="E9" s="92">
        <f>TAB6.1!E141</f>
        <v>0</v>
      </c>
      <c r="F9" s="92">
        <f>TAB6.1!F141</f>
        <v>0</v>
      </c>
      <c r="G9" s="92">
        <f>TAB6.1!G141</f>
        <v>0</v>
      </c>
      <c r="H9" s="92">
        <f>TAB6.1!H141</f>
        <v>0</v>
      </c>
      <c r="I9" s="92">
        <f>TAB6.1!I141</f>
        <v>0</v>
      </c>
      <c r="J9" s="92">
        <f>TAB6.1!J141</f>
        <v>0</v>
      </c>
      <c r="K9" s="92">
        <f>TAB6.1!K141</f>
        <v>0</v>
      </c>
      <c r="L9" s="92">
        <f>TAB6.1!L141</f>
        <v>0</v>
      </c>
      <c r="M9" s="92">
        <f>TAB6.1!M141</f>
        <v>0</v>
      </c>
      <c r="N9" s="92">
        <f>TAB6.1!N141</f>
        <v>0</v>
      </c>
      <c r="O9" s="92">
        <f>TAB6.1!O141</f>
        <v>0</v>
      </c>
      <c r="P9" s="92">
        <f>TAB6.1!P141</f>
        <v>0</v>
      </c>
      <c r="Q9" s="92">
        <f>TAB6.1!Q141</f>
        <v>0</v>
      </c>
      <c r="R9" s="92">
        <f>TAB6.1!R141</f>
        <v>0</v>
      </c>
      <c r="S9" s="92">
        <f>TAB6.1!S141</f>
        <v>0</v>
      </c>
      <c r="V9" s="152">
        <f>V8+1</f>
        <v>2</v>
      </c>
    </row>
    <row r="10" spans="1:36" x14ac:dyDescent="0.3">
      <c r="A10" s="767"/>
      <c r="B10" s="627" t="s">
        <v>369</v>
      </c>
      <c r="C10" s="92">
        <f>TAB6.1!C142</f>
        <v>0</v>
      </c>
      <c r="D10" s="92">
        <f>TAB6.1!D142</f>
        <v>0</v>
      </c>
      <c r="E10" s="92">
        <f>TAB6.1!E142</f>
        <v>0</v>
      </c>
      <c r="F10" s="92">
        <f>TAB6.1!F142</f>
        <v>0</v>
      </c>
      <c r="G10" s="92">
        <f>TAB6.1!G142</f>
        <v>0</v>
      </c>
      <c r="H10" s="92">
        <f>TAB6.1!H142</f>
        <v>0</v>
      </c>
      <c r="I10" s="92">
        <f>TAB6.1!I142</f>
        <v>0</v>
      </c>
      <c r="J10" s="92">
        <f>TAB6.1!J142</f>
        <v>0</v>
      </c>
      <c r="K10" s="92">
        <f>TAB6.1!K142</f>
        <v>0</v>
      </c>
      <c r="L10" s="92">
        <f>TAB6.1!L142</f>
        <v>0</v>
      </c>
      <c r="M10" s="92">
        <f>TAB6.1!M142</f>
        <v>0</v>
      </c>
      <c r="N10" s="92">
        <f>TAB6.1!N142</f>
        <v>0</v>
      </c>
      <c r="O10" s="92">
        <f>TAB6.1!O142</f>
        <v>0</v>
      </c>
      <c r="P10" s="92">
        <f>TAB6.1!P142</f>
        <v>0</v>
      </c>
      <c r="Q10" s="92">
        <f>TAB6.1!Q142</f>
        <v>0</v>
      </c>
      <c r="R10" s="92">
        <f>TAB6.1!R142</f>
        <v>0</v>
      </c>
      <c r="S10" s="92">
        <f>TAB6.1!S142</f>
        <v>0</v>
      </c>
      <c r="V10" s="152">
        <f t="shared" ref="V10:V73" si="0">V9+1</f>
        <v>3</v>
      </c>
    </row>
    <row r="11" spans="1:36" x14ac:dyDescent="0.3">
      <c r="A11" s="767"/>
      <c r="B11" s="627" t="s">
        <v>370</v>
      </c>
      <c r="C11" s="92">
        <f>TAB6.1!C143</f>
        <v>0</v>
      </c>
      <c r="D11" s="92">
        <f>TAB6.1!D143</f>
        <v>0</v>
      </c>
      <c r="E11" s="92">
        <f>TAB6.1!E143</f>
        <v>0</v>
      </c>
      <c r="F11" s="92">
        <f>TAB6.1!F143</f>
        <v>0</v>
      </c>
      <c r="G11" s="92">
        <f>TAB6.1!G143</f>
        <v>0</v>
      </c>
      <c r="H11" s="92">
        <f>TAB6.1!H143</f>
        <v>0</v>
      </c>
      <c r="I11" s="92">
        <f>TAB6.1!I143</f>
        <v>0</v>
      </c>
      <c r="J11" s="92">
        <f>TAB6.1!J143</f>
        <v>0</v>
      </c>
      <c r="K11" s="92">
        <f>TAB6.1!K143</f>
        <v>0</v>
      </c>
      <c r="L11" s="92">
        <f>TAB6.1!L143</f>
        <v>0</v>
      </c>
      <c r="M11" s="92">
        <f>TAB6.1!M143</f>
        <v>0</v>
      </c>
      <c r="N11" s="92">
        <f>TAB6.1!N143</f>
        <v>0</v>
      </c>
      <c r="O11" s="92">
        <f>TAB6.1!O143</f>
        <v>0</v>
      </c>
      <c r="P11" s="92">
        <f>TAB6.1!P143</f>
        <v>0</v>
      </c>
      <c r="Q11" s="92">
        <f>TAB6.1!Q143</f>
        <v>0</v>
      </c>
      <c r="R11" s="92">
        <f>TAB6.1!R143</f>
        <v>0</v>
      </c>
      <c r="S11" s="92">
        <f>TAB6.1!S143</f>
        <v>0</v>
      </c>
      <c r="V11" s="152">
        <f t="shared" si="0"/>
        <v>4</v>
      </c>
    </row>
    <row r="12" spans="1:36" x14ac:dyDescent="0.3">
      <c r="A12" s="767"/>
      <c r="B12" s="627" t="s">
        <v>371</v>
      </c>
      <c r="C12" s="92">
        <f>TAB6.1!C144</f>
        <v>0</v>
      </c>
      <c r="D12" s="92">
        <f>TAB6.1!D144</f>
        <v>0</v>
      </c>
      <c r="E12" s="92">
        <f>TAB6.1!E144</f>
        <v>0</v>
      </c>
      <c r="F12" s="92">
        <f>TAB6.1!F144</f>
        <v>0</v>
      </c>
      <c r="G12" s="92">
        <f>TAB6.1!G144</f>
        <v>0</v>
      </c>
      <c r="H12" s="92">
        <f>TAB6.1!H144</f>
        <v>0</v>
      </c>
      <c r="I12" s="92">
        <f>TAB6.1!I144</f>
        <v>0</v>
      </c>
      <c r="J12" s="92">
        <f>TAB6.1!J144</f>
        <v>0</v>
      </c>
      <c r="K12" s="92">
        <f>TAB6.1!K144</f>
        <v>0</v>
      </c>
      <c r="L12" s="92">
        <f>TAB6.1!L144</f>
        <v>0</v>
      </c>
      <c r="M12" s="92">
        <f>TAB6.1!M144</f>
        <v>0</v>
      </c>
      <c r="N12" s="92">
        <f>TAB6.1!N144</f>
        <v>0</v>
      </c>
      <c r="O12" s="92">
        <f>TAB6.1!O144</f>
        <v>0</v>
      </c>
      <c r="P12" s="92">
        <f>TAB6.1!P144</f>
        <v>0</v>
      </c>
      <c r="Q12" s="92">
        <f>TAB6.1!Q144</f>
        <v>0</v>
      </c>
      <c r="R12" s="92">
        <f>TAB6.1!R144</f>
        <v>0</v>
      </c>
      <c r="S12" s="92">
        <f>TAB6.1!S144</f>
        <v>0</v>
      </c>
      <c r="V12" s="152">
        <f t="shared" si="0"/>
        <v>5</v>
      </c>
    </row>
    <row r="13" spans="1:36" x14ac:dyDescent="0.3">
      <c r="A13" s="767"/>
      <c r="B13" s="627" t="s">
        <v>372</v>
      </c>
      <c r="C13" s="92">
        <f>TAB6.1!C145</f>
        <v>0</v>
      </c>
      <c r="D13" s="92">
        <f>TAB6.1!D145</f>
        <v>0</v>
      </c>
      <c r="E13" s="92">
        <f>TAB6.1!E145</f>
        <v>0</v>
      </c>
      <c r="F13" s="92">
        <f>TAB6.1!F145</f>
        <v>0</v>
      </c>
      <c r="G13" s="92">
        <f>TAB6.1!G145</f>
        <v>0</v>
      </c>
      <c r="H13" s="92">
        <f>TAB6.1!H145</f>
        <v>0</v>
      </c>
      <c r="I13" s="92">
        <f>TAB6.1!I145</f>
        <v>0</v>
      </c>
      <c r="J13" s="92">
        <f>TAB6.1!J145</f>
        <v>0</v>
      </c>
      <c r="K13" s="92">
        <f>TAB6.1!K145</f>
        <v>0</v>
      </c>
      <c r="L13" s="92">
        <f>TAB6.1!L145</f>
        <v>0</v>
      </c>
      <c r="M13" s="92">
        <f>TAB6.1!M145</f>
        <v>0</v>
      </c>
      <c r="N13" s="92">
        <f>TAB6.1!N145</f>
        <v>0</v>
      </c>
      <c r="O13" s="92">
        <f>TAB6.1!O145</f>
        <v>0</v>
      </c>
      <c r="P13" s="92">
        <f>TAB6.1!P145</f>
        <v>0</v>
      </c>
      <c r="Q13" s="92">
        <f>TAB6.1!Q145</f>
        <v>0</v>
      </c>
      <c r="R13" s="92">
        <f>TAB6.1!R145</f>
        <v>0</v>
      </c>
      <c r="S13" s="92">
        <f>TAB6.1!S145</f>
        <v>0</v>
      </c>
      <c r="V13" s="152">
        <f t="shared" si="0"/>
        <v>6</v>
      </c>
    </row>
    <row r="14" spans="1:36" x14ac:dyDescent="0.3">
      <c r="A14" s="767"/>
      <c r="B14" s="627" t="s">
        <v>373</v>
      </c>
      <c r="C14" s="92">
        <f>TAB6.1!C146</f>
        <v>0</v>
      </c>
      <c r="D14" s="92">
        <f>TAB6.1!D146</f>
        <v>0</v>
      </c>
      <c r="E14" s="92">
        <f>TAB6.1!E146</f>
        <v>0</v>
      </c>
      <c r="F14" s="92">
        <f>TAB6.1!F146</f>
        <v>0</v>
      </c>
      <c r="G14" s="92">
        <f>TAB6.1!G146</f>
        <v>0</v>
      </c>
      <c r="H14" s="92">
        <f>TAB6.1!H146</f>
        <v>0</v>
      </c>
      <c r="I14" s="92">
        <f>TAB6.1!I146</f>
        <v>0</v>
      </c>
      <c r="J14" s="92">
        <f>TAB6.1!J146</f>
        <v>0</v>
      </c>
      <c r="K14" s="92">
        <f>TAB6.1!K146</f>
        <v>0</v>
      </c>
      <c r="L14" s="92">
        <f>TAB6.1!L146</f>
        <v>0</v>
      </c>
      <c r="M14" s="92">
        <f>TAB6.1!M146</f>
        <v>0</v>
      </c>
      <c r="N14" s="92">
        <f>TAB6.1!N146</f>
        <v>0</v>
      </c>
      <c r="O14" s="92">
        <f>TAB6.1!O146</f>
        <v>0</v>
      </c>
      <c r="P14" s="92">
        <f>TAB6.1!P146</f>
        <v>0</v>
      </c>
      <c r="Q14" s="92">
        <f>TAB6.1!Q146</f>
        <v>0</v>
      </c>
      <c r="R14" s="92">
        <f>TAB6.1!R146</f>
        <v>0</v>
      </c>
      <c r="S14" s="92">
        <f>TAB6.1!S146</f>
        <v>0</v>
      </c>
      <c r="V14" s="152">
        <f t="shared" si="0"/>
        <v>7</v>
      </c>
    </row>
    <row r="15" spans="1:36" x14ac:dyDescent="0.3">
      <c r="A15" s="767"/>
      <c r="B15" s="627" t="s">
        <v>374</v>
      </c>
      <c r="C15" s="92">
        <f>TAB6.1!C147</f>
        <v>0</v>
      </c>
      <c r="D15" s="92">
        <f>TAB6.1!D147</f>
        <v>0</v>
      </c>
      <c r="E15" s="92">
        <f>TAB6.1!E147</f>
        <v>0</v>
      </c>
      <c r="F15" s="92">
        <f>TAB6.1!F147</f>
        <v>0</v>
      </c>
      <c r="G15" s="92">
        <f>TAB6.1!G147</f>
        <v>0</v>
      </c>
      <c r="H15" s="92">
        <f>TAB6.1!H147</f>
        <v>0</v>
      </c>
      <c r="I15" s="92">
        <f>TAB6.1!I147</f>
        <v>0</v>
      </c>
      <c r="J15" s="92">
        <f>TAB6.1!J147</f>
        <v>0</v>
      </c>
      <c r="K15" s="92">
        <f>TAB6.1!K147</f>
        <v>0</v>
      </c>
      <c r="L15" s="92">
        <f>TAB6.1!L147</f>
        <v>0</v>
      </c>
      <c r="M15" s="92">
        <f>TAB6.1!M147</f>
        <v>0</v>
      </c>
      <c r="N15" s="92">
        <f>TAB6.1!N147</f>
        <v>0</v>
      </c>
      <c r="O15" s="92">
        <f>TAB6.1!O147</f>
        <v>0</v>
      </c>
      <c r="P15" s="92">
        <f>TAB6.1!P147</f>
        <v>0</v>
      </c>
      <c r="Q15" s="92">
        <f>TAB6.1!Q147</f>
        <v>0</v>
      </c>
      <c r="R15" s="92">
        <f>TAB6.1!R147</f>
        <v>0</v>
      </c>
      <c r="S15" s="92">
        <f>TAB6.1!S147</f>
        <v>0</v>
      </c>
      <c r="V15" s="152">
        <f t="shared" si="0"/>
        <v>8</v>
      </c>
    </row>
    <row r="16" spans="1:36" x14ac:dyDescent="0.3">
      <c r="A16" s="767"/>
      <c r="B16" s="627" t="s">
        <v>376</v>
      </c>
      <c r="C16" s="92">
        <f>TAB6.1!C148</f>
        <v>0</v>
      </c>
      <c r="D16" s="92">
        <f>TAB6.1!D148</f>
        <v>0</v>
      </c>
      <c r="E16" s="92">
        <f>TAB6.1!E148</f>
        <v>0</v>
      </c>
      <c r="F16" s="92">
        <f>TAB6.1!F148</f>
        <v>0</v>
      </c>
      <c r="G16" s="92">
        <f>TAB6.1!G148</f>
        <v>0</v>
      </c>
      <c r="H16" s="92">
        <f>TAB6.1!H148</f>
        <v>0</v>
      </c>
      <c r="I16" s="92">
        <f>TAB6.1!I148</f>
        <v>0</v>
      </c>
      <c r="J16" s="92">
        <f>TAB6.1!J148</f>
        <v>0</v>
      </c>
      <c r="K16" s="92">
        <f>TAB6.1!K148</f>
        <v>0</v>
      </c>
      <c r="L16" s="92">
        <f>TAB6.1!L148</f>
        <v>0</v>
      </c>
      <c r="M16" s="92">
        <f>TAB6.1!M148</f>
        <v>0</v>
      </c>
      <c r="N16" s="92">
        <f>TAB6.1!N148</f>
        <v>0</v>
      </c>
      <c r="O16" s="92">
        <f>TAB6.1!O148</f>
        <v>0</v>
      </c>
      <c r="P16" s="92">
        <f>TAB6.1!P148</f>
        <v>0</v>
      </c>
      <c r="Q16" s="92">
        <f>TAB6.1!Q148</f>
        <v>0</v>
      </c>
      <c r="R16" s="92">
        <f>TAB6.1!R148</f>
        <v>0</v>
      </c>
      <c r="S16" s="92">
        <f>TAB6.1!S148</f>
        <v>0</v>
      </c>
      <c r="V16" s="152">
        <f t="shared" si="0"/>
        <v>9</v>
      </c>
    </row>
    <row r="17" spans="1:22" x14ac:dyDescent="0.3">
      <c r="A17" s="767"/>
      <c r="B17" s="627" t="s">
        <v>375</v>
      </c>
      <c r="C17" s="92">
        <f>TAB6.1!C149</f>
        <v>0</v>
      </c>
      <c r="D17" s="92">
        <f>TAB6.1!D149</f>
        <v>0</v>
      </c>
      <c r="E17" s="92">
        <f>TAB6.1!E149</f>
        <v>0</v>
      </c>
      <c r="F17" s="92">
        <f>TAB6.1!F149</f>
        <v>0</v>
      </c>
      <c r="G17" s="92">
        <f>TAB6.1!G149</f>
        <v>0</v>
      </c>
      <c r="H17" s="92">
        <f>TAB6.1!H149</f>
        <v>0</v>
      </c>
      <c r="I17" s="92">
        <f>TAB6.1!I149</f>
        <v>0</v>
      </c>
      <c r="J17" s="92">
        <f>TAB6.1!J149</f>
        <v>0</v>
      </c>
      <c r="K17" s="92">
        <f>TAB6.1!K149</f>
        <v>0</v>
      </c>
      <c r="L17" s="92">
        <f>TAB6.1!L149</f>
        <v>0</v>
      </c>
      <c r="M17" s="92">
        <f>TAB6.1!M149</f>
        <v>0</v>
      </c>
      <c r="N17" s="92">
        <f>TAB6.1!N149</f>
        <v>0</v>
      </c>
      <c r="O17" s="92">
        <f>TAB6.1!O149</f>
        <v>0</v>
      </c>
      <c r="P17" s="92">
        <f>TAB6.1!P149</f>
        <v>0</v>
      </c>
      <c r="Q17" s="92">
        <f>TAB6.1!Q149</f>
        <v>0</v>
      </c>
      <c r="R17" s="92">
        <f>TAB6.1!R149</f>
        <v>0</v>
      </c>
      <c r="S17" s="92">
        <f>TAB6.1!S149</f>
        <v>0</v>
      </c>
      <c r="V17" s="152">
        <f t="shared" si="0"/>
        <v>10</v>
      </c>
    </row>
    <row r="18" spans="1:22" x14ac:dyDescent="0.3">
      <c r="A18" s="767"/>
      <c r="B18" s="627" t="s">
        <v>377</v>
      </c>
      <c r="C18" s="92">
        <f>TAB6.1!C150</f>
        <v>0</v>
      </c>
      <c r="D18" s="92">
        <f>TAB6.1!D150</f>
        <v>0</v>
      </c>
      <c r="E18" s="92">
        <f>TAB6.1!E150</f>
        <v>0</v>
      </c>
      <c r="F18" s="92">
        <f>TAB6.1!F150</f>
        <v>0</v>
      </c>
      <c r="G18" s="92">
        <f>TAB6.1!G150</f>
        <v>0</v>
      </c>
      <c r="H18" s="92">
        <f>TAB6.1!H150</f>
        <v>0</v>
      </c>
      <c r="I18" s="92">
        <f>TAB6.1!I150</f>
        <v>0</v>
      </c>
      <c r="J18" s="92">
        <f>TAB6.1!J150</f>
        <v>0</v>
      </c>
      <c r="K18" s="92">
        <f>TAB6.1!K150</f>
        <v>0</v>
      </c>
      <c r="L18" s="92">
        <f>TAB6.1!L150</f>
        <v>0</v>
      </c>
      <c r="M18" s="92">
        <f>TAB6.1!M150</f>
        <v>0</v>
      </c>
      <c r="N18" s="92">
        <f>TAB6.1!N150</f>
        <v>0</v>
      </c>
      <c r="O18" s="92">
        <f>TAB6.1!O150</f>
        <v>0</v>
      </c>
      <c r="P18" s="92">
        <f>TAB6.1!P150</f>
        <v>0</v>
      </c>
      <c r="Q18" s="92">
        <f>TAB6.1!Q150</f>
        <v>0</v>
      </c>
      <c r="R18" s="92">
        <f>TAB6.1!R150</f>
        <v>0</v>
      </c>
      <c r="S18" s="92">
        <f>TAB6.1!S150</f>
        <v>0</v>
      </c>
      <c r="V18" s="152">
        <f t="shared" si="0"/>
        <v>11</v>
      </c>
    </row>
    <row r="19" spans="1:22" x14ac:dyDescent="0.3">
      <c r="A19" s="767"/>
      <c r="B19" s="627" t="s">
        <v>75</v>
      </c>
      <c r="C19" s="92">
        <f>TAB6.1!C151</f>
        <v>0</v>
      </c>
      <c r="D19" s="92">
        <f>TAB6.1!D151</f>
        <v>0</v>
      </c>
      <c r="E19" s="92">
        <f>TAB6.1!E151</f>
        <v>0</v>
      </c>
      <c r="F19" s="92">
        <f>TAB6.1!F151</f>
        <v>0</v>
      </c>
      <c r="G19" s="92">
        <f>TAB6.1!G151</f>
        <v>0</v>
      </c>
      <c r="H19" s="92">
        <f>TAB6.1!H151</f>
        <v>0</v>
      </c>
      <c r="I19" s="92">
        <f>TAB6.1!I151</f>
        <v>0</v>
      </c>
      <c r="J19" s="92">
        <f>TAB6.1!J151</f>
        <v>0</v>
      </c>
      <c r="K19" s="92">
        <f>TAB6.1!K151</f>
        <v>0</v>
      </c>
      <c r="L19" s="92">
        <f>TAB6.1!L151</f>
        <v>0</v>
      </c>
      <c r="M19" s="92">
        <f>TAB6.1!M151</f>
        <v>0</v>
      </c>
      <c r="N19" s="92">
        <f>TAB6.1!N151</f>
        <v>0</v>
      </c>
      <c r="O19" s="92">
        <f>TAB6.1!O151</f>
        <v>0</v>
      </c>
      <c r="P19" s="92">
        <f>TAB6.1!P151</f>
        <v>0</v>
      </c>
      <c r="Q19" s="92">
        <f>TAB6.1!Q151</f>
        <v>0</v>
      </c>
      <c r="R19" s="92">
        <f>TAB6.1!R151</f>
        <v>0</v>
      </c>
      <c r="S19" s="92">
        <f>TAB6.1!S151</f>
        <v>0</v>
      </c>
      <c r="V19" s="152">
        <f t="shared" si="0"/>
        <v>12</v>
      </c>
    </row>
    <row r="20" spans="1:22" x14ac:dyDescent="0.3">
      <c r="A20" s="767"/>
      <c r="B20" s="627" t="str">
        <f>TAB6.1!B20</f>
        <v>Intitulé libre 1</v>
      </c>
      <c r="C20" s="92">
        <f>TAB6.1!C152</f>
        <v>0</v>
      </c>
      <c r="D20" s="92">
        <f>TAB6.1!D152</f>
        <v>0</v>
      </c>
      <c r="E20" s="92">
        <f>TAB6.1!E152</f>
        <v>0</v>
      </c>
      <c r="F20" s="92">
        <f>TAB6.1!F152</f>
        <v>0</v>
      </c>
      <c r="G20" s="92">
        <f>TAB6.1!G152</f>
        <v>0</v>
      </c>
      <c r="H20" s="92">
        <f>TAB6.1!H152</f>
        <v>0</v>
      </c>
      <c r="I20" s="92">
        <f>TAB6.1!I152</f>
        <v>0</v>
      </c>
      <c r="J20" s="92">
        <f>TAB6.1!J152</f>
        <v>0</v>
      </c>
      <c r="K20" s="92">
        <f>TAB6.1!K152</f>
        <v>0</v>
      </c>
      <c r="L20" s="92">
        <f>TAB6.1!L152</f>
        <v>0</v>
      </c>
      <c r="M20" s="92">
        <f>TAB6.1!M152</f>
        <v>0</v>
      </c>
      <c r="N20" s="92">
        <f>TAB6.1!N152</f>
        <v>0</v>
      </c>
      <c r="O20" s="92">
        <f>TAB6.1!O152</f>
        <v>0</v>
      </c>
      <c r="P20" s="92">
        <f>TAB6.1!P152</f>
        <v>0</v>
      </c>
      <c r="Q20" s="92">
        <f>TAB6.1!Q152</f>
        <v>0</v>
      </c>
      <c r="R20" s="92">
        <f>TAB6.1!R152</f>
        <v>0</v>
      </c>
      <c r="S20" s="92">
        <f>TAB6.1!S152</f>
        <v>0</v>
      </c>
      <c r="V20" s="152">
        <f t="shared" si="0"/>
        <v>13</v>
      </c>
    </row>
    <row r="21" spans="1:22" x14ac:dyDescent="0.3">
      <c r="A21" s="767"/>
      <c r="B21" s="627" t="str">
        <f>TAB6.1!B21</f>
        <v>Intitulé libre 2</v>
      </c>
      <c r="C21" s="92">
        <f>TAB6.1!C153</f>
        <v>0</v>
      </c>
      <c r="D21" s="92">
        <f>TAB6.1!D153</f>
        <v>0</v>
      </c>
      <c r="E21" s="92">
        <f>TAB6.1!E153</f>
        <v>0</v>
      </c>
      <c r="F21" s="92">
        <f>TAB6.1!F153</f>
        <v>0</v>
      </c>
      <c r="G21" s="92">
        <f>TAB6.1!G153</f>
        <v>0</v>
      </c>
      <c r="H21" s="92">
        <f>TAB6.1!H153</f>
        <v>0</v>
      </c>
      <c r="I21" s="92">
        <f>TAB6.1!I153</f>
        <v>0</v>
      </c>
      <c r="J21" s="92">
        <f>TAB6.1!J153</f>
        <v>0</v>
      </c>
      <c r="K21" s="92">
        <f>TAB6.1!K153</f>
        <v>0</v>
      </c>
      <c r="L21" s="92">
        <f>TAB6.1!L153</f>
        <v>0</v>
      </c>
      <c r="M21" s="92">
        <f>TAB6.1!M153</f>
        <v>0</v>
      </c>
      <c r="N21" s="92">
        <f>TAB6.1!N153</f>
        <v>0</v>
      </c>
      <c r="O21" s="92">
        <f>TAB6.1!O153</f>
        <v>0</v>
      </c>
      <c r="P21" s="92">
        <f>TAB6.1!P153</f>
        <v>0</v>
      </c>
      <c r="Q21" s="92">
        <f>TAB6.1!Q153</f>
        <v>0</v>
      </c>
      <c r="R21" s="92">
        <f>TAB6.1!R153</f>
        <v>0</v>
      </c>
      <c r="S21" s="92">
        <f>TAB6.1!S153</f>
        <v>0</v>
      </c>
      <c r="V21" s="152">
        <f t="shared" si="0"/>
        <v>14</v>
      </c>
    </row>
    <row r="22" spans="1:22" x14ac:dyDescent="0.3">
      <c r="A22" s="767"/>
      <c r="B22" s="627" t="str">
        <f>TAB6.1!B22</f>
        <v>Intitulé libre 3</v>
      </c>
      <c r="C22" s="92">
        <f>TAB6.1!C154</f>
        <v>0</v>
      </c>
      <c r="D22" s="92">
        <f>TAB6.1!D154</f>
        <v>0</v>
      </c>
      <c r="E22" s="92">
        <f>TAB6.1!E154</f>
        <v>0</v>
      </c>
      <c r="F22" s="92">
        <f>TAB6.1!F154</f>
        <v>0</v>
      </c>
      <c r="G22" s="92">
        <f>TAB6.1!G154</f>
        <v>0</v>
      </c>
      <c r="H22" s="92">
        <f>TAB6.1!H154</f>
        <v>0</v>
      </c>
      <c r="I22" s="92">
        <f>TAB6.1!I154</f>
        <v>0</v>
      </c>
      <c r="J22" s="92">
        <f>TAB6.1!J154</f>
        <v>0</v>
      </c>
      <c r="K22" s="92">
        <f>TAB6.1!K154</f>
        <v>0</v>
      </c>
      <c r="L22" s="92">
        <f>TAB6.1!L154</f>
        <v>0</v>
      </c>
      <c r="M22" s="92">
        <f>TAB6.1!M154</f>
        <v>0</v>
      </c>
      <c r="N22" s="92">
        <f>TAB6.1!N154</f>
        <v>0</v>
      </c>
      <c r="O22" s="92">
        <f>TAB6.1!O154</f>
        <v>0</v>
      </c>
      <c r="P22" s="92">
        <f>TAB6.1!P154</f>
        <v>0</v>
      </c>
      <c r="Q22" s="92">
        <f>TAB6.1!Q154</f>
        <v>0</v>
      </c>
      <c r="R22" s="92">
        <f>TAB6.1!R154</f>
        <v>0</v>
      </c>
      <c r="S22" s="92">
        <f>TAB6.1!S154</f>
        <v>0</v>
      </c>
      <c r="V22" s="152">
        <f t="shared" si="0"/>
        <v>15</v>
      </c>
    </row>
    <row r="23" spans="1:22" x14ac:dyDescent="0.3">
      <c r="A23" s="767"/>
      <c r="B23" s="627" t="str">
        <f>TAB6.1!B23</f>
        <v>Intitulé libre 4</v>
      </c>
      <c r="C23" s="92">
        <f>TAB6.1!C155</f>
        <v>0</v>
      </c>
      <c r="D23" s="92">
        <f>TAB6.1!D155</f>
        <v>0</v>
      </c>
      <c r="E23" s="92">
        <f>TAB6.1!E155</f>
        <v>0</v>
      </c>
      <c r="F23" s="92">
        <f>TAB6.1!F155</f>
        <v>0</v>
      </c>
      <c r="G23" s="92">
        <f>TAB6.1!G155</f>
        <v>0</v>
      </c>
      <c r="H23" s="92">
        <f>TAB6.1!H155</f>
        <v>0</v>
      </c>
      <c r="I23" s="92">
        <f>TAB6.1!I155</f>
        <v>0</v>
      </c>
      <c r="J23" s="92">
        <f>TAB6.1!J155</f>
        <v>0</v>
      </c>
      <c r="K23" s="92">
        <f>TAB6.1!K155</f>
        <v>0</v>
      </c>
      <c r="L23" s="92">
        <f>TAB6.1!L155</f>
        <v>0</v>
      </c>
      <c r="M23" s="92">
        <f>TAB6.1!M155</f>
        <v>0</v>
      </c>
      <c r="N23" s="92">
        <f>TAB6.1!N155</f>
        <v>0</v>
      </c>
      <c r="O23" s="92">
        <f>TAB6.1!O155</f>
        <v>0</v>
      </c>
      <c r="P23" s="92">
        <f>TAB6.1!P155</f>
        <v>0</v>
      </c>
      <c r="Q23" s="92">
        <f>TAB6.1!Q155</f>
        <v>0</v>
      </c>
      <c r="R23" s="92">
        <f>TAB6.1!R155</f>
        <v>0</v>
      </c>
      <c r="S23" s="92">
        <f>TAB6.1!S155</f>
        <v>0</v>
      </c>
      <c r="V23" s="152">
        <f t="shared" si="0"/>
        <v>16</v>
      </c>
    </row>
    <row r="24" spans="1:22" x14ac:dyDescent="0.3">
      <c r="A24" s="767"/>
      <c r="B24" s="627" t="str">
        <f>TAB6.1!B24</f>
        <v>Intitulé libre 5</v>
      </c>
      <c r="C24" s="92">
        <f>TAB6.1!C156</f>
        <v>0</v>
      </c>
      <c r="D24" s="92">
        <f>TAB6.1!D156</f>
        <v>0</v>
      </c>
      <c r="E24" s="92">
        <f>TAB6.1!E156</f>
        <v>0</v>
      </c>
      <c r="F24" s="92">
        <f>TAB6.1!F156</f>
        <v>0</v>
      </c>
      <c r="G24" s="92">
        <f>TAB6.1!G156</f>
        <v>0</v>
      </c>
      <c r="H24" s="92">
        <f>TAB6.1!H156</f>
        <v>0</v>
      </c>
      <c r="I24" s="92">
        <f>TAB6.1!I156</f>
        <v>0</v>
      </c>
      <c r="J24" s="92">
        <f>TAB6.1!J156</f>
        <v>0</v>
      </c>
      <c r="K24" s="92">
        <f>TAB6.1!K156</f>
        <v>0</v>
      </c>
      <c r="L24" s="92">
        <f>TAB6.1!L156</f>
        <v>0</v>
      </c>
      <c r="M24" s="92">
        <f>TAB6.1!M156</f>
        <v>0</v>
      </c>
      <c r="N24" s="92">
        <f>TAB6.1!N156</f>
        <v>0</v>
      </c>
      <c r="O24" s="92">
        <f>TAB6.1!O156</f>
        <v>0</v>
      </c>
      <c r="P24" s="92">
        <f>TAB6.1!P156</f>
        <v>0</v>
      </c>
      <c r="Q24" s="92">
        <f>TAB6.1!Q156</f>
        <v>0</v>
      </c>
      <c r="R24" s="92">
        <f>TAB6.1!R156</f>
        <v>0</v>
      </c>
      <c r="S24" s="92">
        <f>TAB6.1!S156</f>
        <v>0</v>
      </c>
      <c r="V24" s="152">
        <f t="shared" si="0"/>
        <v>17</v>
      </c>
    </row>
    <row r="25" spans="1:22" ht="14.25" thickBot="1" x14ac:dyDescent="0.35">
      <c r="A25" s="767"/>
      <c r="B25" s="628" t="s">
        <v>119</v>
      </c>
      <c r="C25" s="94">
        <f t="shared" ref="C25:S25" si="1">SUM(C8:C24)</f>
        <v>0</v>
      </c>
      <c r="D25" s="94">
        <f t="shared" si="1"/>
        <v>0</v>
      </c>
      <c r="E25" s="94">
        <f t="shared" si="1"/>
        <v>0</v>
      </c>
      <c r="F25" s="94">
        <f t="shared" si="1"/>
        <v>0</v>
      </c>
      <c r="G25" s="94">
        <f t="shared" si="1"/>
        <v>0</v>
      </c>
      <c r="H25" s="94">
        <f t="shared" si="1"/>
        <v>0</v>
      </c>
      <c r="I25" s="94">
        <f t="shared" si="1"/>
        <v>0</v>
      </c>
      <c r="J25" s="94">
        <f t="shared" si="1"/>
        <v>0</v>
      </c>
      <c r="K25" s="94">
        <f t="shared" si="1"/>
        <v>0</v>
      </c>
      <c r="L25" s="94">
        <f t="shared" si="1"/>
        <v>0</v>
      </c>
      <c r="M25" s="94">
        <f t="shared" si="1"/>
        <v>0</v>
      </c>
      <c r="N25" s="94">
        <f t="shared" si="1"/>
        <v>0</v>
      </c>
      <c r="O25" s="94">
        <f t="shared" si="1"/>
        <v>0</v>
      </c>
      <c r="P25" s="94">
        <f t="shared" si="1"/>
        <v>0</v>
      </c>
      <c r="Q25" s="94">
        <f t="shared" si="1"/>
        <v>0</v>
      </c>
      <c r="R25" s="94">
        <f t="shared" si="1"/>
        <v>0</v>
      </c>
      <c r="S25" s="94">
        <f t="shared" si="1"/>
        <v>0</v>
      </c>
      <c r="U25" s="152" t="str">
        <f>RIGHT(A8,4)&amp;"reseau"</f>
        <v>2019reseau</v>
      </c>
      <c r="V25" s="152">
        <f t="shared" si="0"/>
        <v>18</v>
      </c>
    </row>
    <row r="26" spans="1:22" x14ac:dyDescent="0.3">
      <c r="A26" s="767"/>
      <c r="B26" s="629"/>
      <c r="C26" s="92"/>
      <c r="D26" s="92"/>
      <c r="E26" s="92"/>
      <c r="F26" s="92"/>
      <c r="G26" s="92"/>
      <c r="H26" s="92"/>
      <c r="I26" s="92"/>
      <c r="J26" s="92"/>
      <c r="K26" s="92"/>
      <c r="L26" s="92"/>
      <c r="M26" s="92"/>
      <c r="N26" s="92"/>
      <c r="O26" s="92"/>
      <c r="P26" s="92"/>
      <c r="Q26" s="92"/>
      <c r="R26" s="92"/>
      <c r="S26" s="92"/>
      <c r="V26" s="152">
        <f t="shared" si="0"/>
        <v>19</v>
      </c>
    </row>
    <row r="27" spans="1:22" x14ac:dyDescent="0.3">
      <c r="A27" s="767"/>
      <c r="B27" s="627" t="s">
        <v>360</v>
      </c>
      <c r="C27" s="92">
        <f>TAB6.1!C159</f>
        <v>0</v>
      </c>
      <c r="D27" s="92">
        <f>TAB6.1!D159</f>
        <v>0</v>
      </c>
      <c r="E27" s="92">
        <f>TAB6.1!E159</f>
        <v>0</v>
      </c>
      <c r="F27" s="92">
        <f>TAB6.1!F159</f>
        <v>0</v>
      </c>
      <c r="G27" s="92">
        <f>TAB6.1!G159</f>
        <v>0</v>
      </c>
      <c r="H27" s="92">
        <f>TAB6.1!H159</f>
        <v>0</v>
      </c>
      <c r="I27" s="92">
        <f>TAB6.1!I159</f>
        <v>0</v>
      </c>
      <c r="J27" s="92">
        <f>TAB6.1!J159</f>
        <v>0</v>
      </c>
      <c r="K27" s="92">
        <f>TAB6.1!K159</f>
        <v>0</v>
      </c>
      <c r="L27" s="92">
        <f>TAB6.1!L159</f>
        <v>0</v>
      </c>
      <c r="M27" s="92">
        <f>TAB6.1!M159</f>
        <v>0</v>
      </c>
      <c r="N27" s="92">
        <f>TAB6.1!N159</f>
        <v>0</v>
      </c>
      <c r="O27" s="92">
        <f>TAB6.1!O159</f>
        <v>0</v>
      </c>
      <c r="P27" s="92">
        <f>TAB6.1!P159</f>
        <v>0</v>
      </c>
      <c r="Q27" s="92">
        <f>TAB6.1!Q159</f>
        <v>0</v>
      </c>
      <c r="R27" s="92">
        <f>TAB6.1!R159</f>
        <v>0</v>
      </c>
      <c r="S27" s="92">
        <f>TAB6.1!S159</f>
        <v>0</v>
      </c>
      <c r="V27" s="152">
        <f t="shared" si="0"/>
        <v>20</v>
      </c>
    </row>
    <row r="28" spans="1:22" x14ac:dyDescent="0.3">
      <c r="A28" s="767"/>
      <c r="B28" s="627" t="s">
        <v>120</v>
      </c>
      <c r="C28" s="92">
        <f>TAB6.1!C160</f>
        <v>0</v>
      </c>
      <c r="D28" s="92">
        <f>TAB6.1!D160</f>
        <v>0</v>
      </c>
      <c r="E28" s="92">
        <f>TAB6.1!E160</f>
        <v>0</v>
      </c>
      <c r="F28" s="92">
        <f>TAB6.1!F160</f>
        <v>0</v>
      </c>
      <c r="G28" s="92">
        <f>TAB6.1!G160</f>
        <v>0</v>
      </c>
      <c r="H28" s="92">
        <f>TAB6.1!H160</f>
        <v>0</v>
      </c>
      <c r="I28" s="92">
        <f>TAB6.1!I160</f>
        <v>0</v>
      </c>
      <c r="J28" s="92">
        <f>TAB6.1!J160</f>
        <v>0</v>
      </c>
      <c r="K28" s="92">
        <f>TAB6.1!K160</f>
        <v>0</v>
      </c>
      <c r="L28" s="92">
        <f>TAB6.1!L160</f>
        <v>0</v>
      </c>
      <c r="M28" s="92">
        <f>TAB6.1!M160</f>
        <v>0</v>
      </c>
      <c r="N28" s="92">
        <f>TAB6.1!N160</f>
        <v>0</v>
      </c>
      <c r="O28" s="92">
        <f>TAB6.1!O160</f>
        <v>0</v>
      </c>
      <c r="P28" s="92">
        <f>TAB6.1!P160</f>
        <v>0</v>
      </c>
      <c r="Q28" s="92">
        <f>TAB6.1!Q160</f>
        <v>0</v>
      </c>
      <c r="R28" s="92">
        <f>TAB6.1!R160</f>
        <v>0</v>
      </c>
      <c r="S28" s="92">
        <f>TAB6.1!S160</f>
        <v>0</v>
      </c>
      <c r="V28" s="152">
        <f t="shared" si="0"/>
        <v>21</v>
      </c>
    </row>
    <row r="29" spans="1:22" x14ac:dyDescent="0.3">
      <c r="A29" s="767"/>
      <c r="B29" s="627" t="s">
        <v>121</v>
      </c>
      <c r="C29" s="92">
        <f>TAB6.1!C161</f>
        <v>0</v>
      </c>
      <c r="D29" s="92">
        <f>TAB6.1!D161</f>
        <v>0</v>
      </c>
      <c r="E29" s="92">
        <f>TAB6.1!E161</f>
        <v>0</v>
      </c>
      <c r="F29" s="92">
        <f>TAB6.1!F161</f>
        <v>0</v>
      </c>
      <c r="G29" s="92">
        <f>TAB6.1!G161</f>
        <v>0</v>
      </c>
      <c r="H29" s="92">
        <f>TAB6.1!H161</f>
        <v>0</v>
      </c>
      <c r="I29" s="92">
        <f>TAB6.1!I161</f>
        <v>0</v>
      </c>
      <c r="J29" s="92">
        <f>TAB6.1!J161</f>
        <v>0</v>
      </c>
      <c r="K29" s="92">
        <f>TAB6.1!K161</f>
        <v>0</v>
      </c>
      <c r="L29" s="92">
        <f>TAB6.1!L161</f>
        <v>0</v>
      </c>
      <c r="M29" s="92">
        <f>TAB6.1!M161</f>
        <v>0</v>
      </c>
      <c r="N29" s="92">
        <f>TAB6.1!N161</f>
        <v>0</v>
      </c>
      <c r="O29" s="92">
        <f>TAB6.1!O161</f>
        <v>0</v>
      </c>
      <c r="P29" s="92">
        <f>TAB6.1!P161</f>
        <v>0</v>
      </c>
      <c r="Q29" s="92">
        <f>TAB6.1!Q161</f>
        <v>0</v>
      </c>
      <c r="R29" s="92">
        <f>TAB6.1!R161</f>
        <v>0</v>
      </c>
      <c r="S29" s="92">
        <f>TAB6.1!S161</f>
        <v>0</v>
      </c>
      <c r="V29" s="152">
        <f t="shared" si="0"/>
        <v>22</v>
      </c>
    </row>
    <row r="30" spans="1:22" x14ac:dyDescent="0.3">
      <c r="A30" s="767"/>
      <c r="B30" s="627" t="s">
        <v>117</v>
      </c>
      <c r="C30" s="92">
        <f>TAB6.1!C162</f>
        <v>0</v>
      </c>
      <c r="D30" s="92">
        <f>TAB6.1!D162</f>
        <v>0</v>
      </c>
      <c r="E30" s="92">
        <f>TAB6.1!E162</f>
        <v>0</v>
      </c>
      <c r="F30" s="92">
        <f>TAB6.1!F162</f>
        <v>0</v>
      </c>
      <c r="G30" s="92">
        <f>TAB6.1!G162</f>
        <v>0</v>
      </c>
      <c r="H30" s="92">
        <f>TAB6.1!H162</f>
        <v>0</v>
      </c>
      <c r="I30" s="92">
        <f>TAB6.1!I162</f>
        <v>0</v>
      </c>
      <c r="J30" s="92">
        <f>TAB6.1!J162</f>
        <v>0</v>
      </c>
      <c r="K30" s="92">
        <f>TAB6.1!K162</f>
        <v>0</v>
      </c>
      <c r="L30" s="92">
        <f>TAB6.1!L162</f>
        <v>0</v>
      </c>
      <c r="M30" s="92">
        <f>TAB6.1!M162</f>
        <v>0</v>
      </c>
      <c r="N30" s="92">
        <f>TAB6.1!N162</f>
        <v>0</v>
      </c>
      <c r="O30" s="92">
        <f>TAB6.1!O162</f>
        <v>0</v>
      </c>
      <c r="P30" s="92">
        <f>TAB6.1!P162</f>
        <v>0</v>
      </c>
      <c r="Q30" s="92">
        <f>TAB6.1!Q162</f>
        <v>0</v>
      </c>
      <c r="R30" s="92">
        <f>TAB6.1!R162</f>
        <v>0</v>
      </c>
      <c r="S30" s="92">
        <f>TAB6.1!S162</f>
        <v>0</v>
      </c>
      <c r="V30" s="152">
        <f t="shared" si="0"/>
        <v>23</v>
      </c>
    </row>
    <row r="31" spans="1:22" x14ac:dyDescent="0.3">
      <c r="A31" s="767"/>
      <c r="B31" s="627" t="s">
        <v>122</v>
      </c>
      <c r="C31" s="92">
        <f>TAB6.1!C163</f>
        <v>0</v>
      </c>
      <c r="D31" s="92">
        <f>TAB6.1!D163</f>
        <v>0</v>
      </c>
      <c r="E31" s="92">
        <f>TAB6.1!E163</f>
        <v>0</v>
      </c>
      <c r="F31" s="92">
        <f>TAB6.1!F163</f>
        <v>0</v>
      </c>
      <c r="G31" s="92">
        <f>TAB6.1!G163</f>
        <v>0</v>
      </c>
      <c r="H31" s="92">
        <f>TAB6.1!H163</f>
        <v>0</v>
      </c>
      <c r="I31" s="92">
        <f>TAB6.1!I163</f>
        <v>0</v>
      </c>
      <c r="J31" s="92">
        <f>TAB6.1!J163</f>
        <v>0</v>
      </c>
      <c r="K31" s="92">
        <f>TAB6.1!K163</f>
        <v>0</v>
      </c>
      <c r="L31" s="92">
        <f>TAB6.1!L163</f>
        <v>0</v>
      </c>
      <c r="M31" s="92">
        <f>TAB6.1!M163</f>
        <v>0</v>
      </c>
      <c r="N31" s="92">
        <f>TAB6.1!N163</f>
        <v>0</v>
      </c>
      <c r="O31" s="92">
        <f>TAB6.1!O163</f>
        <v>0</v>
      </c>
      <c r="P31" s="92">
        <f>TAB6.1!P163</f>
        <v>0</v>
      </c>
      <c r="Q31" s="92">
        <f>TAB6.1!Q163</f>
        <v>0</v>
      </c>
      <c r="R31" s="92">
        <f>TAB6.1!R163</f>
        <v>0</v>
      </c>
      <c r="S31" s="92">
        <f>TAB6.1!S163</f>
        <v>0</v>
      </c>
      <c r="V31" s="152">
        <f t="shared" si="0"/>
        <v>24</v>
      </c>
    </row>
    <row r="32" spans="1:22" x14ac:dyDescent="0.3">
      <c r="A32" s="767"/>
      <c r="B32" s="627" t="s">
        <v>123</v>
      </c>
      <c r="C32" s="92">
        <f>TAB6.1!C164</f>
        <v>0</v>
      </c>
      <c r="D32" s="92">
        <f>TAB6.1!D164</f>
        <v>0</v>
      </c>
      <c r="E32" s="92">
        <f>TAB6.1!E164</f>
        <v>0</v>
      </c>
      <c r="F32" s="92">
        <f>TAB6.1!F164</f>
        <v>0</v>
      </c>
      <c r="G32" s="92">
        <f>TAB6.1!G164</f>
        <v>0</v>
      </c>
      <c r="H32" s="92">
        <f>TAB6.1!H164</f>
        <v>0</v>
      </c>
      <c r="I32" s="92">
        <f>TAB6.1!I164</f>
        <v>0</v>
      </c>
      <c r="J32" s="92">
        <f>TAB6.1!J164</f>
        <v>0</v>
      </c>
      <c r="K32" s="92">
        <f>TAB6.1!K164</f>
        <v>0</v>
      </c>
      <c r="L32" s="92">
        <f>TAB6.1!L164</f>
        <v>0</v>
      </c>
      <c r="M32" s="92">
        <f>TAB6.1!M164</f>
        <v>0</v>
      </c>
      <c r="N32" s="92">
        <f>TAB6.1!N164</f>
        <v>0</v>
      </c>
      <c r="O32" s="92">
        <f>TAB6.1!O164</f>
        <v>0</v>
      </c>
      <c r="P32" s="92">
        <f>TAB6.1!P164</f>
        <v>0</v>
      </c>
      <c r="Q32" s="92">
        <f>TAB6.1!Q164</f>
        <v>0</v>
      </c>
      <c r="R32" s="92">
        <f>TAB6.1!R164</f>
        <v>0</v>
      </c>
      <c r="S32" s="92">
        <f>TAB6.1!S164</f>
        <v>0</v>
      </c>
      <c r="V32" s="152">
        <f t="shared" si="0"/>
        <v>25</v>
      </c>
    </row>
    <row r="33" spans="1:22" x14ac:dyDescent="0.3">
      <c r="A33" s="767"/>
      <c r="B33" s="627" t="s">
        <v>118</v>
      </c>
      <c r="C33" s="92">
        <f>TAB6.1!C165</f>
        <v>0</v>
      </c>
      <c r="D33" s="92">
        <f>TAB6.1!D165</f>
        <v>0</v>
      </c>
      <c r="E33" s="92">
        <f>TAB6.1!E165</f>
        <v>0</v>
      </c>
      <c r="F33" s="92">
        <f>TAB6.1!F165</f>
        <v>0</v>
      </c>
      <c r="G33" s="92">
        <f>TAB6.1!G165</f>
        <v>0</v>
      </c>
      <c r="H33" s="92">
        <f>TAB6.1!H165</f>
        <v>0</v>
      </c>
      <c r="I33" s="92">
        <f>TAB6.1!I165</f>
        <v>0</v>
      </c>
      <c r="J33" s="92">
        <f>TAB6.1!J165</f>
        <v>0</v>
      </c>
      <c r="K33" s="92">
        <f>TAB6.1!K165</f>
        <v>0</v>
      </c>
      <c r="L33" s="92">
        <f>TAB6.1!L165</f>
        <v>0</v>
      </c>
      <c r="M33" s="92">
        <f>TAB6.1!M165</f>
        <v>0</v>
      </c>
      <c r="N33" s="92">
        <f>TAB6.1!N165</f>
        <v>0</v>
      </c>
      <c r="O33" s="92">
        <f>TAB6.1!O165</f>
        <v>0</v>
      </c>
      <c r="P33" s="92">
        <f>TAB6.1!P165</f>
        <v>0</v>
      </c>
      <c r="Q33" s="92">
        <f>TAB6.1!Q165</f>
        <v>0</v>
      </c>
      <c r="R33" s="92">
        <f>TAB6.1!R165</f>
        <v>0</v>
      </c>
      <c r="S33" s="92">
        <f>TAB6.1!S165</f>
        <v>0</v>
      </c>
      <c r="V33" s="152">
        <f t="shared" si="0"/>
        <v>26</v>
      </c>
    </row>
    <row r="34" spans="1:22" x14ac:dyDescent="0.3">
      <c r="A34" s="767"/>
      <c r="B34" s="627" t="str">
        <f>TAB6.1!B34</f>
        <v>Intitulé libre 1</v>
      </c>
      <c r="C34" s="92">
        <f>TAB6.1!C166</f>
        <v>0</v>
      </c>
      <c r="D34" s="92">
        <f>TAB6.1!D166</f>
        <v>0</v>
      </c>
      <c r="E34" s="92">
        <f>TAB6.1!E166</f>
        <v>0</v>
      </c>
      <c r="F34" s="92">
        <f>TAB6.1!F166</f>
        <v>0</v>
      </c>
      <c r="G34" s="92">
        <f>TAB6.1!G166</f>
        <v>0</v>
      </c>
      <c r="H34" s="92">
        <f>TAB6.1!H166</f>
        <v>0</v>
      </c>
      <c r="I34" s="92">
        <f>TAB6.1!I166</f>
        <v>0</v>
      </c>
      <c r="J34" s="92">
        <f>TAB6.1!J166</f>
        <v>0</v>
      </c>
      <c r="K34" s="92">
        <f>TAB6.1!K166</f>
        <v>0</v>
      </c>
      <c r="L34" s="92">
        <f>TAB6.1!L166</f>
        <v>0</v>
      </c>
      <c r="M34" s="92">
        <f>TAB6.1!M166</f>
        <v>0</v>
      </c>
      <c r="N34" s="92">
        <f>TAB6.1!N166</f>
        <v>0</v>
      </c>
      <c r="O34" s="92">
        <f>TAB6.1!O166</f>
        <v>0</v>
      </c>
      <c r="P34" s="92">
        <f>TAB6.1!P166</f>
        <v>0</v>
      </c>
      <c r="Q34" s="92">
        <f>TAB6.1!Q166</f>
        <v>0</v>
      </c>
      <c r="R34" s="92">
        <f>TAB6.1!R166</f>
        <v>0</v>
      </c>
      <c r="S34" s="92">
        <f>TAB6.1!S166</f>
        <v>0</v>
      </c>
      <c r="V34" s="152">
        <f t="shared" si="0"/>
        <v>27</v>
      </c>
    </row>
    <row r="35" spans="1:22" x14ac:dyDescent="0.3">
      <c r="A35" s="767"/>
      <c r="B35" s="627" t="str">
        <f>TAB6.1!B35</f>
        <v>Intitulé libre 2</v>
      </c>
      <c r="C35" s="92">
        <f>TAB6.1!C167</f>
        <v>0</v>
      </c>
      <c r="D35" s="92">
        <f>TAB6.1!D167</f>
        <v>0</v>
      </c>
      <c r="E35" s="92">
        <f>TAB6.1!E167</f>
        <v>0</v>
      </c>
      <c r="F35" s="92">
        <f>TAB6.1!F167</f>
        <v>0</v>
      </c>
      <c r="G35" s="92">
        <f>TAB6.1!G167</f>
        <v>0</v>
      </c>
      <c r="H35" s="92">
        <f>TAB6.1!H167</f>
        <v>0</v>
      </c>
      <c r="I35" s="92">
        <f>TAB6.1!I167</f>
        <v>0</v>
      </c>
      <c r="J35" s="92">
        <f>TAB6.1!J167</f>
        <v>0</v>
      </c>
      <c r="K35" s="92">
        <f>TAB6.1!K167</f>
        <v>0</v>
      </c>
      <c r="L35" s="92">
        <f>TAB6.1!L167</f>
        <v>0</v>
      </c>
      <c r="M35" s="92">
        <f>TAB6.1!M167</f>
        <v>0</v>
      </c>
      <c r="N35" s="92">
        <f>TAB6.1!N167</f>
        <v>0</v>
      </c>
      <c r="O35" s="92">
        <f>TAB6.1!O167</f>
        <v>0</v>
      </c>
      <c r="P35" s="92">
        <f>TAB6.1!P167</f>
        <v>0</v>
      </c>
      <c r="Q35" s="92">
        <f>TAB6.1!Q167</f>
        <v>0</v>
      </c>
      <c r="R35" s="92">
        <f>TAB6.1!R167</f>
        <v>0</v>
      </c>
      <c r="S35" s="92">
        <f>TAB6.1!S167</f>
        <v>0</v>
      </c>
      <c r="V35" s="152">
        <f t="shared" si="0"/>
        <v>28</v>
      </c>
    </row>
    <row r="36" spans="1:22" x14ac:dyDescent="0.3">
      <c r="A36" s="767"/>
      <c r="B36" s="627" t="str">
        <f>TAB6.1!B36</f>
        <v>Intitulé libre 3</v>
      </c>
      <c r="C36" s="92">
        <f>TAB6.1!C168</f>
        <v>0</v>
      </c>
      <c r="D36" s="92">
        <f>TAB6.1!D168</f>
        <v>0</v>
      </c>
      <c r="E36" s="92">
        <f>TAB6.1!E168</f>
        <v>0</v>
      </c>
      <c r="F36" s="92">
        <f>TAB6.1!F168</f>
        <v>0</v>
      </c>
      <c r="G36" s="92">
        <f>TAB6.1!G168</f>
        <v>0</v>
      </c>
      <c r="H36" s="92">
        <f>TAB6.1!H168</f>
        <v>0</v>
      </c>
      <c r="I36" s="92">
        <f>TAB6.1!I168</f>
        <v>0</v>
      </c>
      <c r="J36" s="92">
        <f>TAB6.1!J168</f>
        <v>0</v>
      </c>
      <c r="K36" s="92">
        <f>TAB6.1!K168</f>
        <v>0</v>
      </c>
      <c r="L36" s="92">
        <f>TAB6.1!L168</f>
        <v>0</v>
      </c>
      <c r="M36" s="92">
        <f>TAB6.1!M168</f>
        <v>0</v>
      </c>
      <c r="N36" s="92">
        <f>TAB6.1!N168</f>
        <v>0</v>
      </c>
      <c r="O36" s="92">
        <f>TAB6.1!O168</f>
        <v>0</v>
      </c>
      <c r="P36" s="92">
        <f>TAB6.1!P168</f>
        <v>0</v>
      </c>
      <c r="Q36" s="92">
        <f>TAB6.1!Q168</f>
        <v>0</v>
      </c>
      <c r="R36" s="92">
        <f>TAB6.1!R168</f>
        <v>0</v>
      </c>
      <c r="S36" s="92">
        <f>TAB6.1!S168</f>
        <v>0</v>
      </c>
      <c r="V36" s="152">
        <f t="shared" si="0"/>
        <v>29</v>
      </c>
    </row>
    <row r="37" spans="1:22" x14ac:dyDescent="0.3">
      <c r="A37" s="767"/>
      <c r="B37" s="627" t="str">
        <f>TAB6.1!B37</f>
        <v>Intitulé libre 4</v>
      </c>
      <c r="C37" s="92">
        <f>TAB6.1!C169</f>
        <v>0</v>
      </c>
      <c r="D37" s="92">
        <f>TAB6.1!D169</f>
        <v>0</v>
      </c>
      <c r="E37" s="92">
        <f>TAB6.1!E169</f>
        <v>0</v>
      </c>
      <c r="F37" s="92">
        <f>TAB6.1!F169</f>
        <v>0</v>
      </c>
      <c r="G37" s="92">
        <f>TAB6.1!G169</f>
        <v>0</v>
      </c>
      <c r="H37" s="92">
        <f>TAB6.1!H169</f>
        <v>0</v>
      </c>
      <c r="I37" s="92">
        <f>TAB6.1!I169</f>
        <v>0</v>
      </c>
      <c r="J37" s="92">
        <f>TAB6.1!J169</f>
        <v>0</v>
      </c>
      <c r="K37" s="92">
        <f>TAB6.1!K169</f>
        <v>0</v>
      </c>
      <c r="L37" s="92">
        <f>TAB6.1!L169</f>
        <v>0</v>
      </c>
      <c r="M37" s="92">
        <f>TAB6.1!M169</f>
        <v>0</v>
      </c>
      <c r="N37" s="92">
        <f>TAB6.1!N169</f>
        <v>0</v>
      </c>
      <c r="O37" s="92">
        <f>TAB6.1!O169</f>
        <v>0</v>
      </c>
      <c r="P37" s="92">
        <f>TAB6.1!P169</f>
        <v>0</v>
      </c>
      <c r="Q37" s="92">
        <f>TAB6.1!Q169</f>
        <v>0</v>
      </c>
      <c r="R37" s="92">
        <f>TAB6.1!R169</f>
        <v>0</v>
      </c>
      <c r="S37" s="92">
        <f>TAB6.1!S169</f>
        <v>0</v>
      </c>
      <c r="V37" s="152">
        <f t="shared" si="0"/>
        <v>30</v>
      </c>
    </row>
    <row r="38" spans="1:22" x14ac:dyDescent="0.3">
      <c r="A38" s="767"/>
      <c r="B38" s="627" t="str">
        <f>TAB6.1!B38</f>
        <v>Intitulé libre 5</v>
      </c>
      <c r="C38" s="92">
        <f>TAB6.1!C170</f>
        <v>0</v>
      </c>
      <c r="D38" s="92">
        <f>TAB6.1!D170</f>
        <v>0</v>
      </c>
      <c r="E38" s="92">
        <f>TAB6.1!E170</f>
        <v>0</v>
      </c>
      <c r="F38" s="92">
        <f>TAB6.1!F170</f>
        <v>0</v>
      </c>
      <c r="G38" s="92">
        <f>TAB6.1!G170</f>
        <v>0</v>
      </c>
      <c r="H38" s="92">
        <f>TAB6.1!H170</f>
        <v>0</v>
      </c>
      <c r="I38" s="92">
        <f>TAB6.1!I170</f>
        <v>0</v>
      </c>
      <c r="J38" s="92">
        <f>TAB6.1!J170</f>
        <v>0</v>
      </c>
      <c r="K38" s="92">
        <f>TAB6.1!K170</f>
        <v>0</v>
      </c>
      <c r="L38" s="92">
        <f>TAB6.1!L170</f>
        <v>0</v>
      </c>
      <c r="M38" s="92">
        <f>TAB6.1!M170</f>
        <v>0</v>
      </c>
      <c r="N38" s="92">
        <f>TAB6.1!N170</f>
        <v>0</v>
      </c>
      <c r="O38" s="92">
        <f>TAB6.1!O170</f>
        <v>0</v>
      </c>
      <c r="P38" s="92">
        <f>TAB6.1!P170</f>
        <v>0</v>
      </c>
      <c r="Q38" s="92">
        <f>TAB6.1!Q170</f>
        <v>0</v>
      </c>
      <c r="R38" s="92">
        <f>TAB6.1!R170</f>
        <v>0</v>
      </c>
      <c r="S38" s="92">
        <f>TAB6.1!S170</f>
        <v>0</v>
      </c>
      <c r="V38" s="152">
        <f t="shared" si="0"/>
        <v>31</v>
      </c>
    </row>
    <row r="39" spans="1:22" ht="14.25" thickBot="1" x14ac:dyDescent="0.35">
      <c r="A39" s="767"/>
      <c r="B39" s="628" t="s">
        <v>124</v>
      </c>
      <c r="C39" s="94">
        <f t="shared" ref="C39:S39" si="2">SUM(C27:C38)</f>
        <v>0</v>
      </c>
      <c r="D39" s="94">
        <f t="shared" si="2"/>
        <v>0</v>
      </c>
      <c r="E39" s="94">
        <f t="shared" si="2"/>
        <v>0</v>
      </c>
      <c r="F39" s="94">
        <f t="shared" si="2"/>
        <v>0</v>
      </c>
      <c r="G39" s="94">
        <f t="shared" si="2"/>
        <v>0</v>
      </c>
      <c r="H39" s="94">
        <f t="shared" si="2"/>
        <v>0</v>
      </c>
      <c r="I39" s="94">
        <f t="shared" si="2"/>
        <v>0</v>
      </c>
      <c r="J39" s="94">
        <f t="shared" si="2"/>
        <v>0</v>
      </c>
      <c r="K39" s="94">
        <f t="shared" si="2"/>
        <v>0</v>
      </c>
      <c r="L39" s="94">
        <f t="shared" si="2"/>
        <v>0</v>
      </c>
      <c r="M39" s="94">
        <f t="shared" si="2"/>
        <v>0</v>
      </c>
      <c r="N39" s="94">
        <f t="shared" si="2"/>
        <v>0</v>
      </c>
      <c r="O39" s="94">
        <f t="shared" si="2"/>
        <v>0</v>
      </c>
      <c r="P39" s="94">
        <f t="shared" si="2"/>
        <v>0</v>
      </c>
      <c r="Q39" s="94">
        <f t="shared" si="2"/>
        <v>0</v>
      </c>
      <c r="R39" s="94">
        <f t="shared" si="2"/>
        <v>0</v>
      </c>
      <c r="S39" s="94">
        <f t="shared" si="2"/>
        <v>0</v>
      </c>
      <c r="U39" s="152" t="str">
        <f>RIGHT(A8,4)&amp;"hors reseau"</f>
        <v>2019hors reseau</v>
      </c>
      <c r="V39" s="152">
        <f t="shared" si="0"/>
        <v>32</v>
      </c>
    </row>
    <row r="40" spans="1:22" x14ac:dyDescent="0.3">
      <c r="B40" s="630"/>
      <c r="C40" s="92"/>
      <c r="D40" s="92"/>
      <c r="E40" s="92"/>
      <c r="F40" s="92"/>
      <c r="G40" s="92"/>
      <c r="H40" s="92"/>
      <c r="I40" s="92"/>
      <c r="J40" s="92"/>
      <c r="K40" s="92"/>
      <c r="L40" s="92"/>
      <c r="M40" s="92"/>
      <c r="N40" s="92"/>
      <c r="O40" s="92"/>
      <c r="P40" s="92"/>
      <c r="Q40" s="92"/>
      <c r="R40" s="92"/>
      <c r="S40" s="92"/>
      <c r="V40" s="152">
        <f t="shared" si="0"/>
        <v>33</v>
      </c>
    </row>
    <row r="41" spans="1:22" x14ac:dyDescent="0.3">
      <c r="A41" s="767" t="s">
        <v>311</v>
      </c>
      <c r="B41" s="627" t="s">
        <v>360</v>
      </c>
      <c r="C41" s="92">
        <f>Q8</f>
        <v>0</v>
      </c>
      <c r="D41" s="92">
        <f t="shared" ref="D41:E41" si="3">R8</f>
        <v>0</v>
      </c>
      <c r="E41" s="92">
        <f t="shared" si="3"/>
        <v>0</v>
      </c>
      <c r="F41" s="224"/>
      <c r="G41" s="224"/>
      <c r="H41" s="224"/>
      <c r="I41" s="224"/>
      <c r="J41" s="224"/>
      <c r="K41" s="224"/>
      <c r="L41" s="224"/>
      <c r="M41" s="224"/>
      <c r="N41" s="224"/>
      <c r="O41" s="224"/>
      <c r="P41" s="224"/>
      <c r="Q41" s="92">
        <f>SUM(C41,F41:J41,M41:N41)</f>
        <v>0</v>
      </c>
      <c r="R41" s="92">
        <f>SUM(D41,K41,O41)</f>
        <v>0</v>
      </c>
      <c r="S41" s="92">
        <f>SUM(E41,L41,P41)</f>
        <v>0</v>
      </c>
      <c r="V41" s="152">
        <f t="shared" si="0"/>
        <v>34</v>
      </c>
    </row>
    <row r="42" spans="1:22" x14ac:dyDescent="0.3">
      <c r="A42" s="767"/>
      <c r="B42" s="627" t="s">
        <v>368</v>
      </c>
      <c r="C42" s="92">
        <f t="shared" ref="C42:E42" si="4">Q9</f>
        <v>0</v>
      </c>
      <c r="D42" s="92">
        <f t="shared" si="4"/>
        <v>0</v>
      </c>
      <c r="E42" s="92">
        <f t="shared" si="4"/>
        <v>0</v>
      </c>
      <c r="F42" s="224"/>
      <c r="G42" s="224"/>
      <c r="H42" s="224"/>
      <c r="I42" s="224"/>
      <c r="J42" s="224"/>
      <c r="K42" s="224"/>
      <c r="L42" s="224"/>
      <c r="M42" s="224"/>
      <c r="N42" s="224"/>
      <c r="O42" s="224"/>
      <c r="P42" s="224"/>
      <c r="Q42" s="92">
        <f t="shared" ref="Q42:Q57" si="5">SUM(C42,F42:J42,M42:N42)</f>
        <v>0</v>
      </c>
      <c r="R42" s="92">
        <f t="shared" ref="R42:S57" si="6">SUM(D42,K42,O42)</f>
        <v>0</v>
      </c>
      <c r="S42" s="92">
        <f t="shared" si="6"/>
        <v>0</v>
      </c>
      <c r="V42" s="152">
        <f t="shared" si="0"/>
        <v>35</v>
      </c>
    </row>
    <row r="43" spans="1:22" x14ac:dyDescent="0.3">
      <c r="A43" s="767"/>
      <c r="B43" s="627" t="s">
        <v>369</v>
      </c>
      <c r="C43" s="92">
        <f t="shared" ref="C43:E43" si="7">Q10</f>
        <v>0</v>
      </c>
      <c r="D43" s="92">
        <f t="shared" si="7"/>
        <v>0</v>
      </c>
      <c r="E43" s="92">
        <f t="shared" si="7"/>
        <v>0</v>
      </c>
      <c r="F43" s="224"/>
      <c r="G43" s="224"/>
      <c r="H43" s="224"/>
      <c r="I43" s="224"/>
      <c r="J43" s="224"/>
      <c r="K43" s="224"/>
      <c r="L43" s="224"/>
      <c r="M43" s="224"/>
      <c r="N43" s="224"/>
      <c r="O43" s="224"/>
      <c r="P43" s="224"/>
      <c r="Q43" s="92">
        <f t="shared" si="5"/>
        <v>0</v>
      </c>
      <c r="R43" s="92">
        <f t="shared" si="6"/>
        <v>0</v>
      </c>
      <c r="S43" s="92">
        <f t="shared" si="6"/>
        <v>0</v>
      </c>
      <c r="V43" s="152">
        <f t="shared" si="0"/>
        <v>36</v>
      </c>
    </row>
    <row r="44" spans="1:22" x14ac:dyDescent="0.3">
      <c r="A44" s="767"/>
      <c r="B44" s="627" t="s">
        <v>370</v>
      </c>
      <c r="C44" s="92">
        <f t="shared" ref="C44:E44" si="8">Q11</f>
        <v>0</v>
      </c>
      <c r="D44" s="92">
        <f t="shared" si="8"/>
        <v>0</v>
      </c>
      <c r="E44" s="92">
        <f t="shared" si="8"/>
        <v>0</v>
      </c>
      <c r="F44" s="224"/>
      <c r="G44" s="224"/>
      <c r="H44" s="224"/>
      <c r="I44" s="224"/>
      <c r="J44" s="224"/>
      <c r="K44" s="224"/>
      <c r="L44" s="224"/>
      <c r="M44" s="224"/>
      <c r="N44" s="224"/>
      <c r="O44" s="224"/>
      <c r="P44" s="224"/>
      <c r="Q44" s="92">
        <f t="shared" si="5"/>
        <v>0</v>
      </c>
      <c r="R44" s="92">
        <f t="shared" si="6"/>
        <v>0</v>
      </c>
      <c r="S44" s="92">
        <f t="shared" si="6"/>
        <v>0</v>
      </c>
      <c r="V44" s="152">
        <f t="shared" si="0"/>
        <v>37</v>
      </c>
    </row>
    <row r="45" spans="1:22" x14ac:dyDescent="0.3">
      <c r="A45" s="767"/>
      <c r="B45" s="627" t="s">
        <v>371</v>
      </c>
      <c r="C45" s="92">
        <f t="shared" ref="C45:E45" si="9">Q12</f>
        <v>0</v>
      </c>
      <c r="D45" s="92">
        <f t="shared" si="9"/>
        <v>0</v>
      </c>
      <c r="E45" s="92">
        <f t="shared" si="9"/>
        <v>0</v>
      </c>
      <c r="F45" s="224"/>
      <c r="G45" s="224"/>
      <c r="H45" s="224"/>
      <c r="I45" s="224"/>
      <c r="J45" s="224"/>
      <c r="K45" s="224"/>
      <c r="L45" s="224"/>
      <c r="M45" s="224"/>
      <c r="N45" s="224"/>
      <c r="O45" s="224"/>
      <c r="P45" s="224"/>
      <c r="Q45" s="92">
        <f t="shared" si="5"/>
        <v>0</v>
      </c>
      <c r="R45" s="92">
        <f t="shared" si="6"/>
        <v>0</v>
      </c>
      <c r="S45" s="92">
        <f t="shared" si="6"/>
        <v>0</v>
      </c>
      <c r="V45" s="152">
        <f t="shared" si="0"/>
        <v>38</v>
      </c>
    </row>
    <row r="46" spans="1:22" x14ac:dyDescent="0.3">
      <c r="A46" s="767"/>
      <c r="B46" s="627" t="s">
        <v>372</v>
      </c>
      <c r="C46" s="92">
        <f t="shared" ref="C46:E46" si="10">Q13</f>
        <v>0</v>
      </c>
      <c r="D46" s="92">
        <f t="shared" si="10"/>
        <v>0</v>
      </c>
      <c r="E46" s="92">
        <f t="shared" si="10"/>
        <v>0</v>
      </c>
      <c r="F46" s="224"/>
      <c r="G46" s="224"/>
      <c r="H46" s="224"/>
      <c r="I46" s="224"/>
      <c r="J46" s="224"/>
      <c r="K46" s="224"/>
      <c r="L46" s="224"/>
      <c r="M46" s="224"/>
      <c r="N46" s="224"/>
      <c r="O46" s="224"/>
      <c r="P46" s="224"/>
      <c r="Q46" s="92">
        <f t="shared" si="5"/>
        <v>0</v>
      </c>
      <c r="R46" s="92">
        <f t="shared" si="6"/>
        <v>0</v>
      </c>
      <c r="S46" s="92">
        <f t="shared" si="6"/>
        <v>0</v>
      </c>
      <c r="V46" s="152">
        <f t="shared" si="0"/>
        <v>39</v>
      </c>
    </row>
    <row r="47" spans="1:22" x14ac:dyDescent="0.3">
      <c r="A47" s="767"/>
      <c r="B47" s="627" t="s">
        <v>373</v>
      </c>
      <c r="C47" s="92">
        <f t="shared" ref="C47:E47" si="11">Q14</f>
        <v>0</v>
      </c>
      <c r="D47" s="92">
        <f t="shared" si="11"/>
        <v>0</v>
      </c>
      <c r="E47" s="92">
        <f t="shared" si="11"/>
        <v>0</v>
      </c>
      <c r="F47" s="224"/>
      <c r="G47" s="224"/>
      <c r="H47" s="224"/>
      <c r="I47" s="224"/>
      <c r="J47" s="224"/>
      <c r="K47" s="224"/>
      <c r="L47" s="224"/>
      <c r="M47" s="224"/>
      <c r="N47" s="224"/>
      <c r="O47" s="224"/>
      <c r="P47" s="224"/>
      <c r="Q47" s="92">
        <f t="shared" si="5"/>
        <v>0</v>
      </c>
      <c r="R47" s="92">
        <f t="shared" si="6"/>
        <v>0</v>
      </c>
      <c r="S47" s="92">
        <f t="shared" si="6"/>
        <v>0</v>
      </c>
      <c r="V47" s="152">
        <f t="shared" si="0"/>
        <v>40</v>
      </c>
    </row>
    <row r="48" spans="1:22" x14ac:dyDescent="0.3">
      <c r="A48" s="767"/>
      <c r="B48" s="627" t="s">
        <v>374</v>
      </c>
      <c r="C48" s="92">
        <f t="shared" ref="C48:E48" si="12">Q15</f>
        <v>0</v>
      </c>
      <c r="D48" s="92">
        <f t="shared" si="12"/>
        <v>0</v>
      </c>
      <c r="E48" s="92">
        <f t="shared" si="12"/>
        <v>0</v>
      </c>
      <c r="F48" s="224"/>
      <c r="G48" s="224"/>
      <c r="H48" s="224"/>
      <c r="I48" s="224"/>
      <c r="J48" s="224"/>
      <c r="K48" s="224"/>
      <c r="L48" s="224"/>
      <c r="M48" s="224"/>
      <c r="N48" s="224"/>
      <c r="O48" s="224"/>
      <c r="P48" s="224"/>
      <c r="Q48" s="92">
        <f t="shared" si="5"/>
        <v>0</v>
      </c>
      <c r="R48" s="92">
        <f t="shared" si="6"/>
        <v>0</v>
      </c>
      <c r="S48" s="92">
        <f t="shared" si="6"/>
        <v>0</v>
      </c>
      <c r="V48" s="152">
        <f t="shared" si="0"/>
        <v>41</v>
      </c>
    </row>
    <row r="49" spans="1:22" x14ac:dyDescent="0.3">
      <c r="A49" s="767"/>
      <c r="B49" s="627" t="s">
        <v>376</v>
      </c>
      <c r="C49" s="92">
        <f t="shared" ref="C49:E49" si="13">Q16</f>
        <v>0</v>
      </c>
      <c r="D49" s="92">
        <f t="shared" si="13"/>
        <v>0</v>
      </c>
      <c r="E49" s="92">
        <f t="shared" si="13"/>
        <v>0</v>
      </c>
      <c r="F49" s="224"/>
      <c r="G49" s="224"/>
      <c r="H49" s="224"/>
      <c r="I49" s="224"/>
      <c r="J49" s="224"/>
      <c r="K49" s="224"/>
      <c r="L49" s="224"/>
      <c r="M49" s="224"/>
      <c r="N49" s="224"/>
      <c r="O49" s="224"/>
      <c r="P49" s="224"/>
      <c r="Q49" s="92">
        <f t="shared" si="5"/>
        <v>0</v>
      </c>
      <c r="R49" s="92">
        <f t="shared" si="6"/>
        <v>0</v>
      </c>
      <c r="S49" s="92">
        <f t="shared" si="6"/>
        <v>0</v>
      </c>
      <c r="V49" s="152">
        <f t="shared" si="0"/>
        <v>42</v>
      </c>
    </row>
    <row r="50" spans="1:22" x14ac:dyDescent="0.3">
      <c r="A50" s="767"/>
      <c r="B50" s="627" t="s">
        <v>375</v>
      </c>
      <c r="C50" s="92">
        <f t="shared" ref="C50:E50" si="14">Q17</f>
        <v>0</v>
      </c>
      <c r="D50" s="92">
        <f t="shared" si="14"/>
        <v>0</v>
      </c>
      <c r="E50" s="92">
        <f t="shared" si="14"/>
        <v>0</v>
      </c>
      <c r="F50" s="224"/>
      <c r="G50" s="224"/>
      <c r="H50" s="224"/>
      <c r="I50" s="224"/>
      <c r="J50" s="224"/>
      <c r="K50" s="224"/>
      <c r="L50" s="224"/>
      <c r="M50" s="224"/>
      <c r="N50" s="224"/>
      <c r="O50" s="224"/>
      <c r="P50" s="224"/>
      <c r="Q50" s="92">
        <f t="shared" si="5"/>
        <v>0</v>
      </c>
      <c r="R50" s="92">
        <f t="shared" si="6"/>
        <v>0</v>
      </c>
      <c r="S50" s="92">
        <f t="shared" si="6"/>
        <v>0</v>
      </c>
      <c r="V50" s="152">
        <f t="shared" si="0"/>
        <v>43</v>
      </c>
    </row>
    <row r="51" spans="1:22" x14ac:dyDescent="0.3">
      <c r="A51" s="767"/>
      <c r="B51" s="627" t="s">
        <v>377</v>
      </c>
      <c r="C51" s="92">
        <f t="shared" ref="C51:E51" si="15">Q18</f>
        <v>0</v>
      </c>
      <c r="D51" s="92">
        <f t="shared" si="15"/>
        <v>0</v>
      </c>
      <c r="E51" s="92">
        <f t="shared" si="15"/>
        <v>0</v>
      </c>
      <c r="F51" s="224"/>
      <c r="G51" s="224"/>
      <c r="H51" s="224"/>
      <c r="I51" s="224"/>
      <c r="J51" s="224"/>
      <c r="K51" s="224"/>
      <c r="L51" s="224"/>
      <c r="M51" s="224"/>
      <c r="N51" s="224"/>
      <c r="O51" s="224"/>
      <c r="P51" s="224"/>
      <c r="Q51" s="92">
        <f t="shared" si="5"/>
        <v>0</v>
      </c>
      <c r="R51" s="92">
        <f t="shared" si="6"/>
        <v>0</v>
      </c>
      <c r="S51" s="92">
        <f t="shared" si="6"/>
        <v>0</v>
      </c>
      <c r="V51" s="152">
        <f t="shared" si="0"/>
        <v>44</v>
      </c>
    </row>
    <row r="52" spans="1:22" x14ac:dyDescent="0.3">
      <c r="A52" s="767"/>
      <c r="B52" s="627" t="s">
        <v>75</v>
      </c>
      <c r="C52" s="92">
        <f t="shared" ref="C52:E52" si="16">Q19</f>
        <v>0</v>
      </c>
      <c r="D52" s="92">
        <f t="shared" si="16"/>
        <v>0</v>
      </c>
      <c r="E52" s="92">
        <f t="shared" si="16"/>
        <v>0</v>
      </c>
      <c r="F52" s="224"/>
      <c r="G52" s="224"/>
      <c r="H52" s="224"/>
      <c r="I52" s="224"/>
      <c r="J52" s="224"/>
      <c r="K52" s="224"/>
      <c r="L52" s="224"/>
      <c r="M52" s="224"/>
      <c r="N52" s="224"/>
      <c r="O52" s="224"/>
      <c r="P52" s="224"/>
      <c r="Q52" s="92">
        <f t="shared" si="5"/>
        <v>0</v>
      </c>
      <c r="R52" s="92">
        <f t="shared" si="6"/>
        <v>0</v>
      </c>
      <c r="S52" s="92">
        <f t="shared" si="6"/>
        <v>0</v>
      </c>
      <c r="V52" s="152">
        <f t="shared" si="0"/>
        <v>45</v>
      </c>
    </row>
    <row r="53" spans="1:22" x14ac:dyDescent="0.3">
      <c r="A53" s="767"/>
      <c r="B53" s="627" t="s">
        <v>83</v>
      </c>
      <c r="C53" s="92">
        <f t="shared" ref="C53:E53" si="17">Q20</f>
        <v>0</v>
      </c>
      <c r="D53" s="92">
        <f t="shared" si="17"/>
        <v>0</v>
      </c>
      <c r="E53" s="92">
        <f t="shared" si="17"/>
        <v>0</v>
      </c>
      <c r="F53" s="224"/>
      <c r="G53" s="224"/>
      <c r="H53" s="224"/>
      <c r="I53" s="224"/>
      <c r="J53" s="224"/>
      <c r="K53" s="224"/>
      <c r="L53" s="224"/>
      <c r="M53" s="224"/>
      <c r="N53" s="224"/>
      <c r="O53" s="224"/>
      <c r="P53" s="224"/>
      <c r="Q53" s="92">
        <f t="shared" si="5"/>
        <v>0</v>
      </c>
      <c r="R53" s="92">
        <f t="shared" si="6"/>
        <v>0</v>
      </c>
      <c r="S53" s="92">
        <f t="shared" si="6"/>
        <v>0</v>
      </c>
      <c r="V53" s="152">
        <f t="shared" si="0"/>
        <v>46</v>
      </c>
    </row>
    <row r="54" spans="1:22" x14ac:dyDescent="0.3">
      <c r="A54" s="767"/>
      <c r="B54" s="627" t="s">
        <v>84</v>
      </c>
      <c r="C54" s="92">
        <f t="shared" ref="C54:E54" si="18">Q21</f>
        <v>0</v>
      </c>
      <c r="D54" s="92">
        <f t="shared" si="18"/>
        <v>0</v>
      </c>
      <c r="E54" s="92">
        <f t="shared" si="18"/>
        <v>0</v>
      </c>
      <c r="F54" s="224"/>
      <c r="G54" s="224"/>
      <c r="H54" s="224"/>
      <c r="I54" s="224"/>
      <c r="J54" s="224"/>
      <c r="K54" s="224"/>
      <c r="L54" s="224"/>
      <c r="M54" s="224"/>
      <c r="N54" s="224"/>
      <c r="O54" s="224"/>
      <c r="P54" s="224"/>
      <c r="Q54" s="92">
        <f t="shared" si="5"/>
        <v>0</v>
      </c>
      <c r="R54" s="92">
        <f t="shared" si="6"/>
        <v>0</v>
      </c>
      <c r="S54" s="92">
        <f t="shared" si="6"/>
        <v>0</v>
      </c>
      <c r="V54" s="152">
        <f t="shared" si="0"/>
        <v>47</v>
      </c>
    </row>
    <row r="55" spans="1:22" x14ac:dyDescent="0.3">
      <c r="A55" s="767"/>
      <c r="B55" s="627" t="s">
        <v>85</v>
      </c>
      <c r="C55" s="92">
        <f t="shared" ref="C55:E55" si="19">Q22</f>
        <v>0</v>
      </c>
      <c r="D55" s="92">
        <f t="shared" si="19"/>
        <v>0</v>
      </c>
      <c r="E55" s="92">
        <f t="shared" si="19"/>
        <v>0</v>
      </c>
      <c r="F55" s="224"/>
      <c r="G55" s="224"/>
      <c r="H55" s="224"/>
      <c r="I55" s="224"/>
      <c r="J55" s="224"/>
      <c r="K55" s="224"/>
      <c r="L55" s="224"/>
      <c r="M55" s="224"/>
      <c r="N55" s="224"/>
      <c r="O55" s="224"/>
      <c r="P55" s="224"/>
      <c r="Q55" s="92">
        <f t="shared" si="5"/>
        <v>0</v>
      </c>
      <c r="R55" s="92">
        <f t="shared" si="6"/>
        <v>0</v>
      </c>
      <c r="S55" s="92">
        <f t="shared" si="6"/>
        <v>0</v>
      </c>
      <c r="V55" s="152">
        <f t="shared" si="0"/>
        <v>48</v>
      </c>
    </row>
    <row r="56" spans="1:22" x14ac:dyDescent="0.3">
      <c r="A56" s="767"/>
      <c r="B56" s="627" t="s">
        <v>86</v>
      </c>
      <c r="C56" s="92">
        <f t="shared" ref="C56:E56" si="20">Q23</f>
        <v>0</v>
      </c>
      <c r="D56" s="92">
        <f t="shared" si="20"/>
        <v>0</v>
      </c>
      <c r="E56" s="92">
        <f t="shared" si="20"/>
        <v>0</v>
      </c>
      <c r="F56" s="224"/>
      <c r="G56" s="224"/>
      <c r="H56" s="224"/>
      <c r="I56" s="224"/>
      <c r="J56" s="224"/>
      <c r="K56" s="224"/>
      <c r="L56" s="224"/>
      <c r="M56" s="224"/>
      <c r="N56" s="224"/>
      <c r="O56" s="224"/>
      <c r="P56" s="224"/>
      <c r="Q56" s="92">
        <f t="shared" si="5"/>
        <v>0</v>
      </c>
      <c r="R56" s="92">
        <f t="shared" si="6"/>
        <v>0</v>
      </c>
      <c r="S56" s="92">
        <f t="shared" si="6"/>
        <v>0</v>
      </c>
      <c r="V56" s="152">
        <f t="shared" si="0"/>
        <v>49</v>
      </c>
    </row>
    <row r="57" spans="1:22" x14ac:dyDescent="0.3">
      <c r="A57" s="767"/>
      <c r="B57" s="627" t="s">
        <v>87</v>
      </c>
      <c r="C57" s="92">
        <f t="shared" ref="C57:E57" si="21">Q24</f>
        <v>0</v>
      </c>
      <c r="D57" s="92">
        <f t="shared" si="21"/>
        <v>0</v>
      </c>
      <c r="E57" s="92">
        <f t="shared" si="21"/>
        <v>0</v>
      </c>
      <c r="F57" s="224"/>
      <c r="G57" s="224"/>
      <c r="H57" s="224"/>
      <c r="I57" s="224"/>
      <c r="J57" s="224"/>
      <c r="K57" s="224"/>
      <c r="L57" s="224"/>
      <c r="M57" s="224"/>
      <c r="N57" s="224"/>
      <c r="O57" s="224"/>
      <c r="P57" s="224"/>
      <c r="Q57" s="92">
        <f t="shared" si="5"/>
        <v>0</v>
      </c>
      <c r="R57" s="92">
        <f t="shared" si="6"/>
        <v>0</v>
      </c>
      <c r="S57" s="92">
        <f t="shared" si="6"/>
        <v>0</v>
      </c>
      <c r="V57" s="152">
        <f t="shared" si="0"/>
        <v>50</v>
      </c>
    </row>
    <row r="58" spans="1:22" ht="14.25" thickBot="1" x14ac:dyDescent="0.35">
      <c r="A58" s="767"/>
      <c r="B58" s="628" t="s">
        <v>119</v>
      </c>
      <c r="C58" s="94">
        <f t="shared" ref="C58:S58" si="22">SUM(C41:C57)</f>
        <v>0</v>
      </c>
      <c r="D58" s="94">
        <f t="shared" si="22"/>
        <v>0</v>
      </c>
      <c r="E58" s="94">
        <f t="shared" si="22"/>
        <v>0</v>
      </c>
      <c r="F58" s="94">
        <f t="shared" si="22"/>
        <v>0</v>
      </c>
      <c r="G58" s="94">
        <f t="shared" si="22"/>
        <v>0</v>
      </c>
      <c r="H58" s="94">
        <f t="shared" si="22"/>
        <v>0</v>
      </c>
      <c r="I58" s="94">
        <f t="shared" si="22"/>
        <v>0</v>
      </c>
      <c r="J58" s="94">
        <f t="shared" si="22"/>
        <v>0</v>
      </c>
      <c r="K58" s="94">
        <f t="shared" si="22"/>
        <v>0</v>
      </c>
      <c r="L58" s="94">
        <f t="shared" si="22"/>
        <v>0</v>
      </c>
      <c r="M58" s="94">
        <f t="shared" si="22"/>
        <v>0</v>
      </c>
      <c r="N58" s="94">
        <f t="shared" si="22"/>
        <v>0</v>
      </c>
      <c r="O58" s="94">
        <f t="shared" si="22"/>
        <v>0</v>
      </c>
      <c r="P58" s="94">
        <f t="shared" si="22"/>
        <v>0</v>
      </c>
      <c r="Q58" s="94">
        <f t="shared" si="22"/>
        <v>0</v>
      </c>
      <c r="R58" s="94">
        <f t="shared" si="22"/>
        <v>0</v>
      </c>
      <c r="S58" s="94">
        <f t="shared" si="22"/>
        <v>0</v>
      </c>
      <c r="U58" s="152" t="str">
        <f>RIGHT(A41,4)&amp;"reseau"</f>
        <v>2020reseau</v>
      </c>
      <c r="V58" s="152">
        <f t="shared" si="0"/>
        <v>51</v>
      </c>
    </row>
    <row r="59" spans="1:22" x14ac:dyDescent="0.3">
      <c r="A59" s="767"/>
      <c r="B59" s="629"/>
      <c r="C59" s="92"/>
      <c r="D59" s="92"/>
      <c r="E59" s="92"/>
      <c r="F59" s="92"/>
      <c r="G59" s="92"/>
      <c r="H59" s="92"/>
      <c r="I59" s="92"/>
      <c r="J59" s="92"/>
      <c r="K59" s="92"/>
      <c r="L59" s="92"/>
      <c r="M59" s="92"/>
      <c r="N59" s="92"/>
      <c r="O59" s="92"/>
      <c r="P59" s="92"/>
      <c r="Q59" s="92"/>
      <c r="R59" s="92"/>
      <c r="S59" s="92"/>
      <c r="V59" s="152">
        <f t="shared" si="0"/>
        <v>52</v>
      </c>
    </row>
    <row r="60" spans="1:22" x14ac:dyDescent="0.3">
      <c r="A60" s="767"/>
      <c r="B60" s="627" t="s">
        <v>360</v>
      </c>
      <c r="C60" s="92">
        <f t="shared" ref="C60:E60" si="23">Q27</f>
        <v>0</v>
      </c>
      <c r="D60" s="92">
        <f t="shared" si="23"/>
        <v>0</v>
      </c>
      <c r="E60" s="92">
        <f t="shared" si="23"/>
        <v>0</v>
      </c>
      <c r="F60" s="224"/>
      <c r="G60" s="224"/>
      <c r="H60" s="224"/>
      <c r="I60" s="224"/>
      <c r="J60" s="224"/>
      <c r="K60" s="224"/>
      <c r="L60" s="224"/>
      <c r="M60" s="224"/>
      <c r="N60" s="224"/>
      <c r="O60" s="224"/>
      <c r="P60" s="224"/>
      <c r="Q60" s="92">
        <f>SUM(C60,F60:J60,M60:N60)</f>
        <v>0</v>
      </c>
      <c r="R60" s="92">
        <f>SUM(D60,K60,O60)</f>
        <v>0</v>
      </c>
      <c r="S60" s="92">
        <f>SUM(E60,L60,P60)</f>
        <v>0</v>
      </c>
      <c r="V60" s="152">
        <f t="shared" si="0"/>
        <v>53</v>
      </c>
    </row>
    <row r="61" spans="1:22" x14ac:dyDescent="0.3">
      <c r="A61" s="767"/>
      <c r="B61" s="627" t="s">
        <v>120</v>
      </c>
      <c r="C61" s="92">
        <f t="shared" ref="C61:E61" si="24">Q28</f>
        <v>0</v>
      </c>
      <c r="D61" s="92">
        <f t="shared" si="24"/>
        <v>0</v>
      </c>
      <c r="E61" s="92">
        <f t="shared" si="24"/>
        <v>0</v>
      </c>
      <c r="F61" s="224"/>
      <c r="G61" s="224"/>
      <c r="H61" s="224"/>
      <c r="I61" s="224"/>
      <c r="J61" s="224"/>
      <c r="K61" s="224"/>
      <c r="L61" s="224"/>
      <c r="M61" s="224"/>
      <c r="N61" s="224"/>
      <c r="O61" s="224"/>
      <c r="P61" s="224"/>
      <c r="Q61" s="92">
        <f t="shared" ref="Q61:Q71" si="25">SUM(C61,F61:J61,M61:N61)</f>
        <v>0</v>
      </c>
      <c r="R61" s="92">
        <f t="shared" ref="R61:S71" si="26">SUM(D61,K61,O61)</f>
        <v>0</v>
      </c>
      <c r="S61" s="92">
        <f t="shared" si="26"/>
        <v>0</v>
      </c>
      <c r="V61" s="152">
        <f t="shared" si="0"/>
        <v>54</v>
      </c>
    </row>
    <row r="62" spans="1:22" x14ac:dyDescent="0.3">
      <c r="A62" s="767"/>
      <c r="B62" s="627" t="s">
        <v>121</v>
      </c>
      <c r="C62" s="92">
        <f t="shared" ref="C62:E62" si="27">Q29</f>
        <v>0</v>
      </c>
      <c r="D62" s="92">
        <f t="shared" si="27"/>
        <v>0</v>
      </c>
      <c r="E62" s="92">
        <f t="shared" si="27"/>
        <v>0</v>
      </c>
      <c r="F62" s="224"/>
      <c r="G62" s="224"/>
      <c r="H62" s="224"/>
      <c r="I62" s="224"/>
      <c r="J62" s="224"/>
      <c r="K62" s="224"/>
      <c r="L62" s="224"/>
      <c r="M62" s="224"/>
      <c r="N62" s="224"/>
      <c r="O62" s="224"/>
      <c r="P62" s="224"/>
      <c r="Q62" s="92">
        <f t="shared" si="25"/>
        <v>0</v>
      </c>
      <c r="R62" s="92">
        <f t="shared" si="26"/>
        <v>0</v>
      </c>
      <c r="S62" s="92">
        <f t="shared" si="26"/>
        <v>0</v>
      </c>
      <c r="V62" s="152">
        <f t="shared" si="0"/>
        <v>55</v>
      </c>
    </row>
    <row r="63" spans="1:22" x14ac:dyDescent="0.3">
      <c r="A63" s="767"/>
      <c r="B63" s="627" t="s">
        <v>117</v>
      </c>
      <c r="C63" s="92">
        <f t="shared" ref="C63:E63" si="28">Q30</f>
        <v>0</v>
      </c>
      <c r="D63" s="92">
        <f t="shared" si="28"/>
        <v>0</v>
      </c>
      <c r="E63" s="92">
        <f t="shared" si="28"/>
        <v>0</v>
      </c>
      <c r="F63" s="224"/>
      <c r="G63" s="224"/>
      <c r="H63" s="224"/>
      <c r="I63" s="224"/>
      <c r="J63" s="224"/>
      <c r="K63" s="224"/>
      <c r="L63" s="224"/>
      <c r="M63" s="224"/>
      <c r="N63" s="224"/>
      <c r="O63" s="224"/>
      <c r="P63" s="224"/>
      <c r="Q63" s="92">
        <f t="shared" si="25"/>
        <v>0</v>
      </c>
      <c r="R63" s="92">
        <f t="shared" si="26"/>
        <v>0</v>
      </c>
      <c r="S63" s="92">
        <f t="shared" si="26"/>
        <v>0</v>
      </c>
      <c r="V63" s="152">
        <f t="shared" si="0"/>
        <v>56</v>
      </c>
    </row>
    <row r="64" spans="1:22" x14ac:dyDescent="0.3">
      <c r="A64" s="767"/>
      <c r="B64" s="627" t="s">
        <v>122</v>
      </c>
      <c r="C64" s="92">
        <f t="shared" ref="C64:E64" si="29">Q31</f>
        <v>0</v>
      </c>
      <c r="D64" s="92">
        <f t="shared" si="29"/>
        <v>0</v>
      </c>
      <c r="E64" s="92">
        <f t="shared" si="29"/>
        <v>0</v>
      </c>
      <c r="F64" s="224"/>
      <c r="G64" s="224"/>
      <c r="H64" s="224"/>
      <c r="I64" s="224"/>
      <c r="J64" s="224"/>
      <c r="K64" s="224"/>
      <c r="L64" s="224"/>
      <c r="M64" s="224"/>
      <c r="N64" s="224"/>
      <c r="O64" s="224"/>
      <c r="P64" s="224"/>
      <c r="Q64" s="92">
        <f t="shared" si="25"/>
        <v>0</v>
      </c>
      <c r="R64" s="92">
        <f t="shared" si="26"/>
        <v>0</v>
      </c>
      <c r="S64" s="92">
        <f t="shared" si="26"/>
        <v>0</v>
      </c>
      <c r="V64" s="152">
        <f t="shared" si="0"/>
        <v>57</v>
      </c>
    </row>
    <row r="65" spans="1:22" x14ac:dyDescent="0.3">
      <c r="A65" s="767"/>
      <c r="B65" s="627" t="s">
        <v>123</v>
      </c>
      <c r="C65" s="92">
        <f t="shared" ref="C65:E65" si="30">Q32</f>
        <v>0</v>
      </c>
      <c r="D65" s="92">
        <f t="shared" si="30"/>
        <v>0</v>
      </c>
      <c r="E65" s="92">
        <f t="shared" si="30"/>
        <v>0</v>
      </c>
      <c r="F65" s="224"/>
      <c r="G65" s="224"/>
      <c r="H65" s="224"/>
      <c r="I65" s="224"/>
      <c r="J65" s="224"/>
      <c r="K65" s="224"/>
      <c r="L65" s="224"/>
      <c r="M65" s="224"/>
      <c r="N65" s="224"/>
      <c r="O65" s="224"/>
      <c r="P65" s="224"/>
      <c r="Q65" s="92">
        <f t="shared" si="25"/>
        <v>0</v>
      </c>
      <c r="R65" s="92">
        <f t="shared" si="26"/>
        <v>0</v>
      </c>
      <c r="S65" s="92">
        <f t="shared" si="26"/>
        <v>0</v>
      </c>
      <c r="V65" s="152">
        <f t="shared" si="0"/>
        <v>58</v>
      </c>
    </row>
    <row r="66" spans="1:22" x14ac:dyDescent="0.3">
      <c r="A66" s="767"/>
      <c r="B66" s="627" t="s">
        <v>118</v>
      </c>
      <c r="C66" s="92">
        <f t="shared" ref="C66:E66" si="31">Q33</f>
        <v>0</v>
      </c>
      <c r="D66" s="92">
        <f t="shared" si="31"/>
        <v>0</v>
      </c>
      <c r="E66" s="92">
        <f t="shared" si="31"/>
        <v>0</v>
      </c>
      <c r="F66" s="224"/>
      <c r="G66" s="224"/>
      <c r="H66" s="224"/>
      <c r="I66" s="224"/>
      <c r="J66" s="224"/>
      <c r="K66" s="224"/>
      <c r="L66" s="224"/>
      <c r="M66" s="224"/>
      <c r="N66" s="224"/>
      <c r="O66" s="224"/>
      <c r="P66" s="224"/>
      <c r="Q66" s="92">
        <f t="shared" si="25"/>
        <v>0</v>
      </c>
      <c r="R66" s="92">
        <f t="shared" si="26"/>
        <v>0</v>
      </c>
      <c r="S66" s="92">
        <f t="shared" si="26"/>
        <v>0</v>
      </c>
      <c r="V66" s="152">
        <f t="shared" si="0"/>
        <v>59</v>
      </c>
    </row>
    <row r="67" spans="1:22" x14ac:dyDescent="0.3">
      <c r="A67" s="767"/>
      <c r="B67" s="627" t="s">
        <v>83</v>
      </c>
      <c r="C67" s="92">
        <f t="shared" ref="C67:E67" si="32">Q34</f>
        <v>0</v>
      </c>
      <c r="D67" s="92">
        <f t="shared" si="32"/>
        <v>0</v>
      </c>
      <c r="E67" s="92">
        <f t="shared" si="32"/>
        <v>0</v>
      </c>
      <c r="F67" s="224"/>
      <c r="G67" s="224"/>
      <c r="H67" s="224"/>
      <c r="I67" s="224"/>
      <c r="J67" s="224"/>
      <c r="K67" s="224"/>
      <c r="L67" s="224"/>
      <c r="M67" s="224"/>
      <c r="N67" s="224"/>
      <c r="O67" s="224"/>
      <c r="P67" s="224"/>
      <c r="Q67" s="92">
        <f t="shared" si="25"/>
        <v>0</v>
      </c>
      <c r="R67" s="92">
        <f t="shared" si="26"/>
        <v>0</v>
      </c>
      <c r="S67" s="92">
        <f t="shared" si="26"/>
        <v>0</v>
      </c>
      <c r="V67" s="152">
        <f t="shared" si="0"/>
        <v>60</v>
      </c>
    </row>
    <row r="68" spans="1:22" x14ac:dyDescent="0.3">
      <c r="A68" s="767"/>
      <c r="B68" s="627" t="s">
        <v>84</v>
      </c>
      <c r="C68" s="92">
        <f t="shared" ref="C68:E68" si="33">Q35</f>
        <v>0</v>
      </c>
      <c r="D68" s="92">
        <f t="shared" si="33"/>
        <v>0</v>
      </c>
      <c r="E68" s="92">
        <f t="shared" si="33"/>
        <v>0</v>
      </c>
      <c r="F68" s="224"/>
      <c r="G68" s="224"/>
      <c r="H68" s="224"/>
      <c r="I68" s="224"/>
      <c r="J68" s="224"/>
      <c r="K68" s="224"/>
      <c r="L68" s="224"/>
      <c r="M68" s="224"/>
      <c r="N68" s="224"/>
      <c r="O68" s="224"/>
      <c r="P68" s="224"/>
      <c r="Q68" s="92">
        <f t="shared" si="25"/>
        <v>0</v>
      </c>
      <c r="R68" s="92">
        <f t="shared" si="26"/>
        <v>0</v>
      </c>
      <c r="S68" s="92">
        <f t="shared" si="26"/>
        <v>0</v>
      </c>
      <c r="V68" s="152">
        <f t="shared" si="0"/>
        <v>61</v>
      </c>
    </row>
    <row r="69" spans="1:22" x14ac:dyDescent="0.3">
      <c r="A69" s="767"/>
      <c r="B69" s="627" t="s">
        <v>85</v>
      </c>
      <c r="C69" s="92">
        <f t="shared" ref="C69:E69" si="34">Q36</f>
        <v>0</v>
      </c>
      <c r="D69" s="92">
        <f t="shared" si="34"/>
        <v>0</v>
      </c>
      <c r="E69" s="92">
        <f t="shared" si="34"/>
        <v>0</v>
      </c>
      <c r="F69" s="224"/>
      <c r="G69" s="224"/>
      <c r="H69" s="224"/>
      <c r="I69" s="224"/>
      <c r="J69" s="224"/>
      <c r="K69" s="224"/>
      <c r="L69" s="224"/>
      <c r="M69" s="224"/>
      <c r="N69" s="224"/>
      <c r="O69" s="224"/>
      <c r="P69" s="224"/>
      <c r="Q69" s="92">
        <f t="shared" si="25"/>
        <v>0</v>
      </c>
      <c r="R69" s="92">
        <f t="shared" si="26"/>
        <v>0</v>
      </c>
      <c r="S69" s="92">
        <f t="shared" si="26"/>
        <v>0</v>
      </c>
      <c r="V69" s="152">
        <f t="shared" si="0"/>
        <v>62</v>
      </c>
    </row>
    <row r="70" spans="1:22" x14ac:dyDescent="0.3">
      <c r="A70" s="767"/>
      <c r="B70" s="627" t="s">
        <v>86</v>
      </c>
      <c r="C70" s="92">
        <f t="shared" ref="C70:E70" si="35">Q37</f>
        <v>0</v>
      </c>
      <c r="D70" s="92">
        <f t="shared" si="35"/>
        <v>0</v>
      </c>
      <c r="E70" s="92">
        <f t="shared" si="35"/>
        <v>0</v>
      </c>
      <c r="F70" s="224"/>
      <c r="G70" s="224"/>
      <c r="H70" s="224"/>
      <c r="I70" s="224"/>
      <c r="J70" s="224"/>
      <c r="K70" s="224"/>
      <c r="L70" s="224"/>
      <c r="M70" s="224"/>
      <c r="N70" s="224"/>
      <c r="O70" s="224"/>
      <c r="P70" s="224"/>
      <c r="Q70" s="92">
        <f t="shared" si="25"/>
        <v>0</v>
      </c>
      <c r="R70" s="92">
        <f t="shared" si="26"/>
        <v>0</v>
      </c>
      <c r="S70" s="92">
        <f t="shared" si="26"/>
        <v>0</v>
      </c>
      <c r="V70" s="152">
        <f t="shared" si="0"/>
        <v>63</v>
      </c>
    </row>
    <row r="71" spans="1:22" x14ac:dyDescent="0.3">
      <c r="A71" s="767"/>
      <c r="B71" s="627" t="s">
        <v>87</v>
      </c>
      <c r="C71" s="92">
        <f t="shared" ref="C71:E71" si="36">Q38</f>
        <v>0</v>
      </c>
      <c r="D71" s="92">
        <f t="shared" si="36"/>
        <v>0</v>
      </c>
      <c r="E71" s="92">
        <f t="shared" si="36"/>
        <v>0</v>
      </c>
      <c r="F71" s="224"/>
      <c r="G71" s="224"/>
      <c r="H71" s="224"/>
      <c r="I71" s="224"/>
      <c r="J71" s="224"/>
      <c r="K71" s="224"/>
      <c r="L71" s="224"/>
      <c r="M71" s="224"/>
      <c r="N71" s="224"/>
      <c r="O71" s="224"/>
      <c r="P71" s="224"/>
      <c r="Q71" s="92">
        <f t="shared" si="25"/>
        <v>0</v>
      </c>
      <c r="R71" s="92">
        <f t="shared" si="26"/>
        <v>0</v>
      </c>
      <c r="S71" s="92">
        <f t="shared" si="26"/>
        <v>0</v>
      </c>
      <c r="V71" s="152">
        <f t="shared" si="0"/>
        <v>64</v>
      </c>
    </row>
    <row r="72" spans="1:22" ht="14.25" thickBot="1" x14ac:dyDescent="0.35">
      <c r="A72" s="767"/>
      <c r="B72" s="628" t="s">
        <v>124</v>
      </c>
      <c r="C72" s="94">
        <f t="shared" ref="C72:S72" si="37">SUM(C60:C71)</f>
        <v>0</v>
      </c>
      <c r="D72" s="94">
        <f t="shared" si="37"/>
        <v>0</v>
      </c>
      <c r="E72" s="94">
        <f t="shared" si="37"/>
        <v>0</v>
      </c>
      <c r="F72" s="94">
        <f t="shared" si="37"/>
        <v>0</v>
      </c>
      <c r="G72" s="94">
        <f t="shared" si="37"/>
        <v>0</v>
      </c>
      <c r="H72" s="94">
        <f t="shared" si="37"/>
        <v>0</v>
      </c>
      <c r="I72" s="94">
        <f t="shared" si="37"/>
        <v>0</v>
      </c>
      <c r="J72" s="94">
        <f t="shared" si="37"/>
        <v>0</v>
      </c>
      <c r="K72" s="94">
        <f t="shared" si="37"/>
        <v>0</v>
      </c>
      <c r="L72" s="94">
        <f t="shared" si="37"/>
        <v>0</v>
      </c>
      <c r="M72" s="94">
        <f t="shared" si="37"/>
        <v>0</v>
      </c>
      <c r="N72" s="94">
        <f t="shared" si="37"/>
        <v>0</v>
      </c>
      <c r="O72" s="94">
        <f t="shared" si="37"/>
        <v>0</v>
      </c>
      <c r="P72" s="94">
        <f t="shared" si="37"/>
        <v>0</v>
      </c>
      <c r="Q72" s="94">
        <f t="shared" si="37"/>
        <v>0</v>
      </c>
      <c r="R72" s="94">
        <f t="shared" si="37"/>
        <v>0</v>
      </c>
      <c r="S72" s="94">
        <f t="shared" si="37"/>
        <v>0</v>
      </c>
      <c r="U72" s="152" t="str">
        <f>RIGHT(A41,4)&amp;"hors reseau"</f>
        <v>2020hors reseau</v>
      </c>
      <c r="V72" s="152">
        <f t="shared" si="0"/>
        <v>65</v>
      </c>
    </row>
    <row r="73" spans="1:22" x14ac:dyDescent="0.3">
      <c r="B73" s="630"/>
      <c r="C73" s="92"/>
      <c r="D73" s="92"/>
      <c r="E73" s="92"/>
      <c r="F73" s="92"/>
      <c r="G73" s="92"/>
      <c r="H73" s="92"/>
      <c r="I73" s="92"/>
      <c r="J73" s="92"/>
      <c r="K73" s="92"/>
      <c r="L73" s="92"/>
      <c r="M73" s="92"/>
      <c r="N73" s="96"/>
      <c r="O73" s="92"/>
      <c r="P73" s="92"/>
      <c r="Q73" s="92"/>
      <c r="R73" s="92"/>
      <c r="S73" s="92"/>
      <c r="V73" s="152">
        <f t="shared" si="0"/>
        <v>66</v>
      </c>
    </row>
    <row r="74" spans="1:22" x14ac:dyDescent="0.3">
      <c r="A74" s="767" t="s">
        <v>312</v>
      </c>
      <c r="B74" s="627" t="s">
        <v>360</v>
      </c>
      <c r="C74" s="92">
        <f t="shared" ref="C74:E74" si="38">Q41</f>
        <v>0</v>
      </c>
      <c r="D74" s="92">
        <f t="shared" si="38"/>
        <v>0</v>
      </c>
      <c r="E74" s="92">
        <f t="shared" si="38"/>
        <v>0</v>
      </c>
      <c r="F74" s="224"/>
      <c r="G74" s="224"/>
      <c r="H74" s="224"/>
      <c r="I74" s="224"/>
      <c r="J74" s="224"/>
      <c r="K74" s="224"/>
      <c r="L74" s="224"/>
      <c r="M74" s="224"/>
      <c r="N74" s="224"/>
      <c r="O74" s="224"/>
      <c r="P74" s="224"/>
      <c r="Q74" s="92">
        <f>SUM(C74,F74:J74,M74:N74)</f>
        <v>0</v>
      </c>
      <c r="R74" s="92">
        <f>SUM(D74,K74,O74)</f>
        <v>0</v>
      </c>
      <c r="S74" s="92">
        <f>SUM(E74,L74,P74)</f>
        <v>0</v>
      </c>
      <c r="V74" s="152">
        <f t="shared" ref="V74:V137" si="39">V73+1</f>
        <v>67</v>
      </c>
    </row>
    <row r="75" spans="1:22" x14ac:dyDescent="0.3">
      <c r="A75" s="767"/>
      <c r="B75" s="627" t="s">
        <v>368</v>
      </c>
      <c r="C75" s="92">
        <f t="shared" ref="C75:C90" si="40">Q42</f>
        <v>0</v>
      </c>
      <c r="D75" s="92">
        <f t="shared" ref="D75:D90" si="41">R42</f>
        <v>0</v>
      </c>
      <c r="E75" s="92">
        <f t="shared" ref="E75:E90" si="42">S42</f>
        <v>0</v>
      </c>
      <c r="F75" s="224"/>
      <c r="G75" s="224"/>
      <c r="H75" s="224"/>
      <c r="I75" s="224"/>
      <c r="J75" s="224"/>
      <c r="K75" s="224"/>
      <c r="L75" s="224"/>
      <c r="M75" s="224"/>
      <c r="N75" s="224"/>
      <c r="O75" s="224"/>
      <c r="P75" s="224"/>
      <c r="Q75" s="92">
        <f t="shared" ref="Q75:Q90" si="43">SUM(C75,F75:J75,M75:N75)</f>
        <v>0</v>
      </c>
      <c r="R75" s="92">
        <f t="shared" ref="R75:S90" si="44">SUM(D75,K75,O75)</f>
        <v>0</v>
      </c>
      <c r="S75" s="92">
        <f t="shared" si="44"/>
        <v>0</v>
      </c>
      <c r="V75" s="152">
        <f t="shared" si="39"/>
        <v>68</v>
      </c>
    </row>
    <row r="76" spans="1:22" x14ac:dyDescent="0.3">
      <c r="A76" s="767"/>
      <c r="B76" s="627" t="s">
        <v>369</v>
      </c>
      <c r="C76" s="92">
        <f t="shared" si="40"/>
        <v>0</v>
      </c>
      <c r="D76" s="92">
        <f t="shared" si="41"/>
        <v>0</v>
      </c>
      <c r="E76" s="92">
        <f t="shared" si="42"/>
        <v>0</v>
      </c>
      <c r="F76" s="224"/>
      <c r="G76" s="224"/>
      <c r="H76" s="224"/>
      <c r="I76" s="224"/>
      <c r="J76" s="224"/>
      <c r="K76" s="224"/>
      <c r="L76" s="224"/>
      <c r="M76" s="224"/>
      <c r="N76" s="224"/>
      <c r="O76" s="224"/>
      <c r="P76" s="224"/>
      <c r="Q76" s="92">
        <f t="shared" si="43"/>
        <v>0</v>
      </c>
      <c r="R76" s="92">
        <f t="shared" si="44"/>
        <v>0</v>
      </c>
      <c r="S76" s="92">
        <f t="shared" si="44"/>
        <v>0</v>
      </c>
      <c r="V76" s="152">
        <f t="shared" si="39"/>
        <v>69</v>
      </c>
    </row>
    <row r="77" spans="1:22" x14ac:dyDescent="0.3">
      <c r="A77" s="767"/>
      <c r="B77" s="627" t="s">
        <v>370</v>
      </c>
      <c r="C77" s="92">
        <f t="shared" si="40"/>
        <v>0</v>
      </c>
      <c r="D77" s="92">
        <f t="shared" si="41"/>
        <v>0</v>
      </c>
      <c r="E77" s="92">
        <f t="shared" si="42"/>
        <v>0</v>
      </c>
      <c r="F77" s="224"/>
      <c r="G77" s="224"/>
      <c r="H77" s="224"/>
      <c r="I77" s="224"/>
      <c r="J77" s="224"/>
      <c r="K77" s="224"/>
      <c r="L77" s="224"/>
      <c r="M77" s="224"/>
      <c r="N77" s="224"/>
      <c r="O77" s="224"/>
      <c r="P77" s="224"/>
      <c r="Q77" s="92">
        <f t="shared" si="43"/>
        <v>0</v>
      </c>
      <c r="R77" s="92">
        <f t="shared" si="44"/>
        <v>0</v>
      </c>
      <c r="S77" s="92">
        <f t="shared" si="44"/>
        <v>0</v>
      </c>
      <c r="V77" s="152">
        <f t="shared" si="39"/>
        <v>70</v>
      </c>
    </row>
    <row r="78" spans="1:22" x14ac:dyDescent="0.3">
      <c r="A78" s="767"/>
      <c r="B78" s="627" t="s">
        <v>371</v>
      </c>
      <c r="C78" s="92">
        <f t="shared" si="40"/>
        <v>0</v>
      </c>
      <c r="D78" s="92">
        <f t="shared" si="41"/>
        <v>0</v>
      </c>
      <c r="E78" s="92">
        <f t="shared" si="42"/>
        <v>0</v>
      </c>
      <c r="F78" s="224"/>
      <c r="G78" s="224"/>
      <c r="H78" s="224"/>
      <c r="I78" s="224"/>
      <c r="J78" s="224"/>
      <c r="K78" s="224"/>
      <c r="L78" s="224"/>
      <c r="M78" s="224"/>
      <c r="N78" s="224"/>
      <c r="O78" s="224"/>
      <c r="P78" s="224"/>
      <c r="Q78" s="92">
        <f t="shared" si="43"/>
        <v>0</v>
      </c>
      <c r="R78" s="92">
        <f t="shared" si="44"/>
        <v>0</v>
      </c>
      <c r="S78" s="92">
        <f t="shared" si="44"/>
        <v>0</v>
      </c>
      <c r="V78" s="152">
        <f t="shared" si="39"/>
        <v>71</v>
      </c>
    </row>
    <row r="79" spans="1:22" x14ac:dyDescent="0.3">
      <c r="A79" s="767"/>
      <c r="B79" s="627" t="s">
        <v>372</v>
      </c>
      <c r="C79" s="92">
        <f t="shared" si="40"/>
        <v>0</v>
      </c>
      <c r="D79" s="92">
        <f t="shared" si="41"/>
        <v>0</v>
      </c>
      <c r="E79" s="92">
        <f t="shared" si="42"/>
        <v>0</v>
      </c>
      <c r="F79" s="224"/>
      <c r="G79" s="224"/>
      <c r="H79" s="224"/>
      <c r="I79" s="224"/>
      <c r="J79" s="224"/>
      <c r="K79" s="224"/>
      <c r="L79" s="224"/>
      <c r="M79" s="224"/>
      <c r="N79" s="224"/>
      <c r="O79" s="224"/>
      <c r="P79" s="224"/>
      <c r="Q79" s="92">
        <f t="shared" si="43"/>
        <v>0</v>
      </c>
      <c r="R79" s="92">
        <f t="shared" si="44"/>
        <v>0</v>
      </c>
      <c r="S79" s="92">
        <f t="shared" si="44"/>
        <v>0</v>
      </c>
      <c r="V79" s="152">
        <f t="shared" si="39"/>
        <v>72</v>
      </c>
    </row>
    <row r="80" spans="1:22" x14ac:dyDescent="0.3">
      <c r="A80" s="767"/>
      <c r="B80" s="627" t="s">
        <v>373</v>
      </c>
      <c r="C80" s="92">
        <f t="shared" si="40"/>
        <v>0</v>
      </c>
      <c r="D80" s="92">
        <f t="shared" si="41"/>
        <v>0</v>
      </c>
      <c r="E80" s="92">
        <f t="shared" si="42"/>
        <v>0</v>
      </c>
      <c r="F80" s="224"/>
      <c r="G80" s="224"/>
      <c r="H80" s="224"/>
      <c r="I80" s="224"/>
      <c r="J80" s="224"/>
      <c r="K80" s="224"/>
      <c r="L80" s="224"/>
      <c r="M80" s="224"/>
      <c r="N80" s="224"/>
      <c r="O80" s="224"/>
      <c r="P80" s="224"/>
      <c r="Q80" s="92">
        <f t="shared" si="43"/>
        <v>0</v>
      </c>
      <c r="R80" s="92">
        <f t="shared" si="44"/>
        <v>0</v>
      </c>
      <c r="S80" s="92">
        <f t="shared" si="44"/>
        <v>0</v>
      </c>
      <c r="V80" s="152">
        <f t="shared" si="39"/>
        <v>73</v>
      </c>
    </row>
    <row r="81" spans="1:22" x14ac:dyDescent="0.3">
      <c r="A81" s="767"/>
      <c r="B81" s="627" t="s">
        <v>374</v>
      </c>
      <c r="C81" s="92">
        <f t="shared" si="40"/>
        <v>0</v>
      </c>
      <c r="D81" s="92">
        <f t="shared" si="41"/>
        <v>0</v>
      </c>
      <c r="E81" s="92">
        <f t="shared" si="42"/>
        <v>0</v>
      </c>
      <c r="F81" s="224"/>
      <c r="G81" s="224"/>
      <c r="H81" s="224"/>
      <c r="I81" s="224"/>
      <c r="J81" s="224"/>
      <c r="K81" s="224"/>
      <c r="L81" s="224"/>
      <c r="M81" s="224"/>
      <c r="N81" s="224"/>
      <c r="O81" s="224"/>
      <c r="P81" s="224"/>
      <c r="Q81" s="92">
        <f t="shared" si="43"/>
        <v>0</v>
      </c>
      <c r="R81" s="92">
        <f t="shared" si="44"/>
        <v>0</v>
      </c>
      <c r="S81" s="92">
        <f t="shared" si="44"/>
        <v>0</v>
      </c>
      <c r="V81" s="152">
        <f t="shared" si="39"/>
        <v>74</v>
      </c>
    </row>
    <row r="82" spans="1:22" x14ac:dyDescent="0.3">
      <c r="A82" s="767"/>
      <c r="B82" s="627" t="s">
        <v>376</v>
      </c>
      <c r="C82" s="92">
        <f t="shared" si="40"/>
        <v>0</v>
      </c>
      <c r="D82" s="92">
        <f t="shared" si="41"/>
        <v>0</v>
      </c>
      <c r="E82" s="92">
        <f t="shared" si="42"/>
        <v>0</v>
      </c>
      <c r="F82" s="224"/>
      <c r="G82" s="224"/>
      <c r="H82" s="224"/>
      <c r="I82" s="224"/>
      <c r="J82" s="224"/>
      <c r="K82" s="224"/>
      <c r="L82" s="224"/>
      <c r="M82" s="224"/>
      <c r="N82" s="224"/>
      <c r="O82" s="224"/>
      <c r="P82" s="224"/>
      <c r="Q82" s="92">
        <f t="shared" si="43"/>
        <v>0</v>
      </c>
      <c r="R82" s="92">
        <f t="shared" si="44"/>
        <v>0</v>
      </c>
      <c r="S82" s="92">
        <f t="shared" si="44"/>
        <v>0</v>
      </c>
      <c r="V82" s="152">
        <f t="shared" si="39"/>
        <v>75</v>
      </c>
    </row>
    <row r="83" spans="1:22" x14ac:dyDescent="0.3">
      <c r="A83" s="767"/>
      <c r="B83" s="627" t="s">
        <v>375</v>
      </c>
      <c r="C83" s="92">
        <f t="shared" si="40"/>
        <v>0</v>
      </c>
      <c r="D83" s="92">
        <f t="shared" si="41"/>
        <v>0</v>
      </c>
      <c r="E83" s="92">
        <f t="shared" si="42"/>
        <v>0</v>
      </c>
      <c r="F83" s="224"/>
      <c r="G83" s="224"/>
      <c r="H83" s="224"/>
      <c r="I83" s="224"/>
      <c r="J83" s="224"/>
      <c r="K83" s="224"/>
      <c r="L83" s="224"/>
      <c r="M83" s="224"/>
      <c r="N83" s="224"/>
      <c r="O83" s="224"/>
      <c r="P83" s="224"/>
      <c r="Q83" s="92">
        <f t="shared" si="43"/>
        <v>0</v>
      </c>
      <c r="R83" s="92">
        <f t="shared" si="44"/>
        <v>0</v>
      </c>
      <c r="S83" s="92">
        <f t="shared" si="44"/>
        <v>0</v>
      </c>
      <c r="V83" s="152">
        <f t="shared" si="39"/>
        <v>76</v>
      </c>
    </row>
    <row r="84" spans="1:22" x14ac:dyDescent="0.3">
      <c r="A84" s="767"/>
      <c r="B84" s="627" t="s">
        <v>377</v>
      </c>
      <c r="C84" s="92">
        <f t="shared" si="40"/>
        <v>0</v>
      </c>
      <c r="D84" s="92">
        <f t="shared" si="41"/>
        <v>0</v>
      </c>
      <c r="E84" s="92">
        <f t="shared" si="42"/>
        <v>0</v>
      </c>
      <c r="F84" s="224"/>
      <c r="G84" s="224"/>
      <c r="H84" s="224"/>
      <c r="I84" s="224"/>
      <c r="J84" s="224"/>
      <c r="K84" s="224"/>
      <c r="L84" s="224"/>
      <c r="M84" s="224"/>
      <c r="N84" s="224"/>
      <c r="O84" s="224"/>
      <c r="P84" s="224"/>
      <c r="Q84" s="92">
        <f t="shared" si="43"/>
        <v>0</v>
      </c>
      <c r="R84" s="92">
        <f t="shared" si="44"/>
        <v>0</v>
      </c>
      <c r="S84" s="92">
        <f t="shared" si="44"/>
        <v>0</v>
      </c>
      <c r="V84" s="152">
        <f t="shared" si="39"/>
        <v>77</v>
      </c>
    </row>
    <row r="85" spans="1:22" x14ac:dyDescent="0.3">
      <c r="A85" s="767"/>
      <c r="B85" s="627" t="s">
        <v>75</v>
      </c>
      <c r="C85" s="92">
        <f t="shared" si="40"/>
        <v>0</v>
      </c>
      <c r="D85" s="92">
        <f t="shared" si="41"/>
        <v>0</v>
      </c>
      <c r="E85" s="92">
        <f t="shared" si="42"/>
        <v>0</v>
      </c>
      <c r="F85" s="224"/>
      <c r="G85" s="224"/>
      <c r="H85" s="224"/>
      <c r="I85" s="224"/>
      <c r="J85" s="224"/>
      <c r="K85" s="224"/>
      <c r="L85" s="224"/>
      <c r="M85" s="224"/>
      <c r="N85" s="224"/>
      <c r="O85" s="224"/>
      <c r="P85" s="224"/>
      <c r="Q85" s="92">
        <f t="shared" si="43"/>
        <v>0</v>
      </c>
      <c r="R85" s="92">
        <f t="shared" si="44"/>
        <v>0</v>
      </c>
      <c r="S85" s="92">
        <f t="shared" si="44"/>
        <v>0</v>
      </c>
      <c r="V85" s="152">
        <f t="shared" si="39"/>
        <v>78</v>
      </c>
    </row>
    <row r="86" spans="1:22" x14ac:dyDescent="0.3">
      <c r="A86" s="767"/>
      <c r="B86" s="627" t="s">
        <v>83</v>
      </c>
      <c r="C86" s="92">
        <f t="shared" si="40"/>
        <v>0</v>
      </c>
      <c r="D86" s="92">
        <f t="shared" si="41"/>
        <v>0</v>
      </c>
      <c r="E86" s="92">
        <f t="shared" si="42"/>
        <v>0</v>
      </c>
      <c r="F86" s="224"/>
      <c r="G86" s="224"/>
      <c r="H86" s="224"/>
      <c r="I86" s="224"/>
      <c r="J86" s="224"/>
      <c r="K86" s="224"/>
      <c r="L86" s="224"/>
      <c r="M86" s="224"/>
      <c r="N86" s="224"/>
      <c r="O86" s="224"/>
      <c r="P86" s="224"/>
      <c r="Q86" s="92">
        <f t="shared" si="43"/>
        <v>0</v>
      </c>
      <c r="R86" s="92">
        <f t="shared" si="44"/>
        <v>0</v>
      </c>
      <c r="S86" s="92">
        <f t="shared" si="44"/>
        <v>0</v>
      </c>
      <c r="V86" s="152">
        <f t="shared" si="39"/>
        <v>79</v>
      </c>
    </row>
    <row r="87" spans="1:22" x14ac:dyDescent="0.3">
      <c r="A87" s="767"/>
      <c r="B87" s="627" t="s">
        <v>84</v>
      </c>
      <c r="C87" s="92">
        <f t="shared" si="40"/>
        <v>0</v>
      </c>
      <c r="D87" s="92">
        <f t="shared" si="41"/>
        <v>0</v>
      </c>
      <c r="E87" s="92">
        <f t="shared" si="42"/>
        <v>0</v>
      </c>
      <c r="F87" s="224"/>
      <c r="G87" s="224"/>
      <c r="H87" s="224"/>
      <c r="I87" s="224"/>
      <c r="J87" s="224"/>
      <c r="K87" s="224"/>
      <c r="L87" s="224"/>
      <c r="M87" s="224"/>
      <c r="N87" s="224"/>
      <c r="O87" s="224"/>
      <c r="P87" s="224"/>
      <c r="Q87" s="92">
        <f t="shared" si="43"/>
        <v>0</v>
      </c>
      <c r="R87" s="92">
        <f t="shared" si="44"/>
        <v>0</v>
      </c>
      <c r="S87" s="92">
        <f t="shared" si="44"/>
        <v>0</v>
      </c>
      <c r="V87" s="152">
        <f t="shared" si="39"/>
        <v>80</v>
      </c>
    </row>
    <row r="88" spans="1:22" x14ac:dyDescent="0.3">
      <c r="A88" s="767"/>
      <c r="B88" s="627" t="s">
        <v>85</v>
      </c>
      <c r="C88" s="92">
        <f t="shared" si="40"/>
        <v>0</v>
      </c>
      <c r="D88" s="92">
        <f t="shared" si="41"/>
        <v>0</v>
      </c>
      <c r="E88" s="92">
        <f t="shared" si="42"/>
        <v>0</v>
      </c>
      <c r="F88" s="224"/>
      <c r="G88" s="224"/>
      <c r="H88" s="224"/>
      <c r="I88" s="224"/>
      <c r="J88" s="224"/>
      <c r="K88" s="224"/>
      <c r="L88" s="224"/>
      <c r="M88" s="224"/>
      <c r="N88" s="224"/>
      <c r="O88" s="224"/>
      <c r="P88" s="224"/>
      <c r="Q88" s="92">
        <f t="shared" si="43"/>
        <v>0</v>
      </c>
      <c r="R88" s="92">
        <f t="shared" si="44"/>
        <v>0</v>
      </c>
      <c r="S88" s="92">
        <f t="shared" si="44"/>
        <v>0</v>
      </c>
      <c r="V88" s="152">
        <f t="shared" si="39"/>
        <v>81</v>
      </c>
    </row>
    <row r="89" spans="1:22" x14ac:dyDescent="0.3">
      <c r="A89" s="767"/>
      <c r="B89" s="627" t="s">
        <v>86</v>
      </c>
      <c r="C89" s="92">
        <f t="shared" si="40"/>
        <v>0</v>
      </c>
      <c r="D89" s="92">
        <f t="shared" si="41"/>
        <v>0</v>
      </c>
      <c r="E89" s="92">
        <f t="shared" si="42"/>
        <v>0</v>
      </c>
      <c r="F89" s="224"/>
      <c r="G89" s="224"/>
      <c r="H89" s="224"/>
      <c r="I89" s="224"/>
      <c r="J89" s="224"/>
      <c r="K89" s="224"/>
      <c r="L89" s="224"/>
      <c r="M89" s="224"/>
      <c r="N89" s="224"/>
      <c r="O89" s="224"/>
      <c r="P89" s="224"/>
      <c r="Q89" s="92">
        <f t="shared" si="43"/>
        <v>0</v>
      </c>
      <c r="R89" s="92">
        <f t="shared" si="44"/>
        <v>0</v>
      </c>
      <c r="S89" s="92">
        <f t="shared" si="44"/>
        <v>0</v>
      </c>
      <c r="V89" s="152">
        <f t="shared" si="39"/>
        <v>82</v>
      </c>
    </row>
    <row r="90" spans="1:22" x14ac:dyDescent="0.3">
      <c r="A90" s="767"/>
      <c r="B90" s="627" t="s">
        <v>87</v>
      </c>
      <c r="C90" s="92">
        <f t="shared" si="40"/>
        <v>0</v>
      </c>
      <c r="D90" s="92">
        <f t="shared" si="41"/>
        <v>0</v>
      </c>
      <c r="E90" s="92">
        <f t="shared" si="42"/>
        <v>0</v>
      </c>
      <c r="F90" s="224"/>
      <c r="G90" s="224"/>
      <c r="H90" s="224"/>
      <c r="I90" s="224"/>
      <c r="J90" s="224"/>
      <c r="K90" s="224"/>
      <c r="L90" s="224"/>
      <c r="M90" s="224"/>
      <c r="N90" s="224"/>
      <c r="O90" s="224"/>
      <c r="P90" s="224"/>
      <c r="Q90" s="92">
        <f t="shared" si="43"/>
        <v>0</v>
      </c>
      <c r="R90" s="92">
        <f t="shared" si="44"/>
        <v>0</v>
      </c>
      <c r="S90" s="92">
        <f t="shared" si="44"/>
        <v>0</v>
      </c>
      <c r="V90" s="152">
        <f t="shared" si="39"/>
        <v>83</v>
      </c>
    </row>
    <row r="91" spans="1:22" ht="14.25" thickBot="1" x14ac:dyDescent="0.35">
      <c r="A91" s="767"/>
      <c r="B91" s="628" t="s">
        <v>119</v>
      </c>
      <c r="C91" s="94">
        <f t="shared" ref="C91:S91" si="45">SUM(C74:C90)</f>
        <v>0</v>
      </c>
      <c r="D91" s="94">
        <f t="shared" si="45"/>
        <v>0</v>
      </c>
      <c r="E91" s="94">
        <f t="shared" si="45"/>
        <v>0</v>
      </c>
      <c r="F91" s="94">
        <f t="shared" si="45"/>
        <v>0</v>
      </c>
      <c r="G91" s="94">
        <f t="shared" si="45"/>
        <v>0</v>
      </c>
      <c r="H91" s="94">
        <f t="shared" si="45"/>
        <v>0</v>
      </c>
      <c r="I91" s="94">
        <f t="shared" si="45"/>
        <v>0</v>
      </c>
      <c r="J91" s="94">
        <f t="shared" si="45"/>
        <v>0</v>
      </c>
      <c r="K91" s="94">
        <f t="shared" si="45"/>
        <v>0</v>
      </c>
      <c r="L91" s="94">
        <f t="shared" si="45"/>
        <v>0</v>
      </c>
      <c r="M91" s="94">
        <f t="shared" si="45"/>
        <v>0</v>
      </c>
      <c r="N91" s="94">
        <f t="shared" si="45"/>
        <v>0</v>
      </c>
      <c r="O91" s="94">
        <f t="shared" si="45"/>
        <v>0</v>
      </c>
      <c r="P91" s="94">
        <f t="shared" si="45"/>
        <v>0</v>
      </c>
      <c r="Q91" s="94">
        <f t="shared" si="45"/>
        <v>0</v>
      </c>
      <c r="R91" s="94">
        <f t="shared" si="45"/>
        <v>0</v>
      </c>
      <c r="S91" s="94">
        <f t="shared" si="45"/>
        <v>0</v>
      </c>
      <c r="U91" s="152" t="str">
        <f>RIGHT(A74,4)&amp;"reseau"</f>
        <v>2021reseau</v>
      </c>
      <c r="V91" s="152">
        <f t="shared" si="39"/>
        <v>84</v>
      </c>
    </row>
    <row r="92" spans="1:22" x14ac:dyDescent="0.3">
      <c r="A92" s="767"/>
      <c r="B92" s="629"/>
      <c r="C92" s="92"/>
      <c r="D92" s="92"/>
      <c r="E92" s="92"/>
      <c r="F92" s="92"/>
      <c r="G92" s="92"/>
      <c r="H92" s="92"/>
      <c r="I92" s="92"/>
      <c r="J92" s="92"/>
      <c r="K92" s="92"/>
      <c r="L92" s="92"/>
      <c r="M92" s="92"/>
      <c r="N92" s="92"/>
      <c r="O92" s="92"/>
      <c r="P92" s="92"/>
      <c r="Q92" s="92"/>
      <c r="R92" s="92"/>
      <c r="S92" s="92"/>
      <c r="V92" s="152">
        <f t="shared" si="39"/>
        <v>85</v>
      </c>
    </row>
    <row r="93" spans="1:22" x14ac:dyDescent="0.3">
      <c r="A93" s="767"/>
      <c r="B93" s="627" t="s">
        <v>360</v>
      </c>
      <c r="C93" s="92">
        <f t="shared" ref="C93:C104" si="46">Q60</f>
        <v>0</v>
      </c>
      <c r="D93" s="92">
        <f t="shared" ref="D93:D104" si="47">R60</f>
        <v>0</v>
      </c>
      <c r="E93" s="92">
        <f t="shared" ref="E93:E104" si="48">S60</f>
        <v>0</v>
      </c>
      <c r="F93" s="224"/>
      <c r="G93" s="224"/>
      <c r="H93" s="224"/>
      <c r="I93" s="224"/>
      <c r="J93" s="224"/>
      <c r="K93" s="224"/>
      <c r="L93" s="224"/>
      <c r="M93" s="224"/>
      <c r="N93" s="224"/>
      <c r="O93" s="224"/>
      <c r="P93" s="224"/>
      <c r="Q93" s="92">
        <f>SUM(C93,F93:J93,M93:N93)</f>
        <v>0</v>
      </c>
      <c r="R93" s="92">
        <f>SUM(D93,K93,O93)</f>
        <v>0</v>
      </c>
      <c r="S93" s="92">
        <f>SUM(E93,L93,P93)</f>
        <v>0</v>
      </c>
      <c r="V93" s="152">
        <f t="shared" si="39"/>
        <v>86</v>
      </c>
    </row>
    <row r="94" spans="1:22" x14ac:dyDescent="0.3">
      <c r="A94" s="767"/>
      <c r="B94" s="627" t="s">
        <v>120</v>
      </c>
      <c r="C94" s="92">
        <f t="shared" si="46"/>
        <v>0</v>
      </c>
      <c r="D94" s="92">
        <f t="shared" si="47"/>
        <v>0</v>
      </c>
      <c r="E94" s="92">
        <f t="shared" si="48"/>
        <v>0</v>
      </c>
      <c r="F94" s="224"/>
      <c r="G94" s="224"/>
      <c r="H94" s="224"/>
      <c r="I94" s="224"/>
      <c r="J94" s="224"/>
      <c r="K94" s="224"/>
      <c r="L94" s="224"/>
      <c r="M94" s="224"/>
      <c r="N94" s="224"/>
      <c r="O94" s="224"/>
      <c r="P94" s="224"/>
      <c r="Q94" s="92">
        <f t="shared" ref="Q94:Q104" si="49">SUM(C94,F94:J94,M94:N94)</f>
        <v>0</v>
      </c>
      <c r="R94" s="92">
        <f t="shared" ref="R94:S104" si="50">SUM(D94,K94,O94)</f>
        <v>0</v>
      </c>
      <c r="S94" s="92">
        <f t="shared" si="50"/>
        <v>0</v>
      </c>
      <c r="V94" s="152">
        <f t="shared" si="39"/>
        <v>87</v>
      </c>
    </row>
    <row r="95" spans="1:22" x14ac:dyDescent="0.3">
      <c r="A95" s="767"/>
      <c r="B95" s="627" t="s">
        <v>121</v>
      </c>
      <c r="C95" s="92">
        <f t="shared" si="46"/>
        <v>0</v>
      </c>
      <c r="D95" s="92">
        <f t="shared" si="47"/>
        <v>0</v>
      </c>
      <c r="E95" s="92">
        <f t="shared" si="48"/>
        <v>0</v>
      </c>
      <c r="F95" s="224"/>
      <c r="G95" s="224"/>
      <c r="H95" s="224"/>
      <c r="I95" s="224"/>
      <c r="J95" s="224"/>
      <c r="K95" s="224"/>
      <c r="L95" s="224"/>
      <c r="M95" s="224"/>
      <c r="N95" s="224"/>
      <c r="O95" s="224"/>
      <c r="P95" s="224"/>
      <c r="Q95" s="92">
        <f t="shared" si="49"/>
        <v>0</v>
      </c>
      <c r="R95" s="92">
        <f t="shared" si="50"/>
        <v>0</v>
      </c>
      <c r="S95" s="92">
        <f t="shared" si="50"/>
        <v>0</v>
      </c>
      <c r="V95" s="152">
        <f t="shared" si="39"/>
        <v>88</v>
      </c>
    </row>
    <row r="96" spans="1:22" x14ac:dyDescent="0.3">
      <c r="A96" s="767"/>
      <c r="B96" s="627" t="s">
        <v>117</v>
      </c>
      <c r="C96" s="92">
        <f t="shared" si="46"/>
        <v>0</v>
      </c>
      <c r="D96" s="92">
        <f t="shared" si="47"/>
        <v>0</v>
      </c>
      <c r="E96" s="92">
        <f t="shared" si="48"/>
        <v>0</v>
      </c>
      <c r="F96" s="224"/>
      <c r="G96" s="224"/>
      <c r="H96" s="224"/>
      <c r="I96" s="224"/>
      <c r="J96" s="224"/>
      <c r="K96" s="224"/>
      <c r="L96" s="224"/>
      <c r="M96" s="224"/>
      <c r="N96" s="224"/>
      <c r="O96" s="224"/>
      <c r="P96" s="224"/>
      <c r="Q96" s="92">
        <f t="shared" si="49"/>
        <v>0</v>
      </c>
      <c r="R96" s="92">
        <f t="shared" si="50"/>
        <v>0</v>
      </c>
      <c r="S96" s="92">
        <f t="shared" si="50"/>
        <v>0</v>
      </c>
      <c r="V96" s="152">
        <f t="shared" si="39"/>
        <v>89</v>
      </c>
    </row>
    <row r="97" spans="1:22" x14ac:dyDescent="0.3">
      <c r="A97" s="767"/>
      <c r="B97" s="627" t="s">
        <v>122</v>
      </c>
      <c r="C97" s="92">
        <f t="shared" si="46"/>
        <v>0</v>
      </c>
      <c r="D97" s="92">
        <f t="shared" si="47"/>
        <v>0</v>
      </c>
      <c r="E97" s="92">
        <f t="shared" si="48"/>
        <v>0</v>
      </c>
      <c r="F97" s="224"/>
      <c r="G97" s="224"/>
      <c r="H97" s="224"/>
      <c r="I97" s="224"/>
      <c r="J97" s="224"/>
      <c r="K97" s="224"/>
      <c r="L97" s="224"/>
      <c r="M97" s="224"/>
      <c r="N97" s="224"/>
      <c r="O97" s="224"/>
      <c r="P97" s="224"/>
      <c r="Q97" s="92">
        <f t="shared" si="49"/>
        <v>0</v>
      </c>
      <c r="R97" s="92">
        <f t="shared" si="50"/>
        <v>0</v>
      </c>
      <c r="S97" s="92">
        <f t="shared" si="50"/>
        <v>0</v>
      </c>
      <c r="V97" s="152">
        <f t="shared" si="39"/>
        <v>90</v>
      </c>
    </row>
    <row r="98" spans="1:22" x14ac:dyDescent="0.3">
      <c r="A98" s="767"/>
      <c r="B98" s="627" t="s">
        <v>123</v>
      </c>
      <c r="C98" s="92">
        <f t="shared" si="46"/>
        <v>0</v>
      </c>
      <c r="D98" s="92">
        <f t="shared" si="47"/>
        <v>0</v>
      </c>
      <c r="E98" s="92">
        <f t="shared" si="48"/>
        <v>0</v>
      </c>
      <c r="F98" s="224"/>
      <c r="G98" s="224"/>
      <c r="H98" s="224"/>
      <c r="I98" s="224"/>
      <c r="J98" s="224"/>
      <c r="K98" s="224"/>
      <c r="L98" s="224"/>
      <c r="M98" s="224"/>
      <c r="N98" s="224"/>
      <c r="O98" s="224"/>
      <c r="P98" s="224"/>
      <c r="Q98" s="92">
        <f t="shared" si="49"/>
        <v>0</v>
      </c>
      <c r="R98" s="92">
        <f t="shared" si="50"/>
        <v>0</v>
      </c>
      <c r="S98" s="92">
        <f t="shared" si="50"/>
        <v>0</v>
      </c>
      <c r="V98" s="152">
        <f t="shared" si="39"/>
        <v>91</v>
      </c>
    </row>
    <row r="99" spans="1:22" x14ac:dyDescent="0.3">
      <c r="A99" s="767"/>
      <c r="B99" s="627" t="s">
        <v>118</v>
      </c>
      <c r="C99" s="92">
        <f t="shared" si="46"/>
        <v>0</v>
      </c>
      <c r="D99" s="92">
        <f t="shared" si="47"/>
        <v>0</v>
      </c>
      <c r="E99" s="92">
        <f t="shared" si="48"/>
        <v>0</v>
      </c>
      <c r="F99" s="224"/>
      <c r="G99" s="224"/>
      <c r="H99" s="224"/>
      <c r="I99" s="224"/>
      <c r="J99" s="224"/>
      <c r="K99" s="224"/>
      <c r="L99" s="224"/>
      <c r="M99" s="224"/>
      <c r="N99" s="224"/>
      <c r="O99" s="224"/>
      <c r="P99" s="224"/>
      <c r="Q99" s="92">
        <f t="shared" si="49"/>
        <v>0</v>
      </c>
      <c r="R99" s="92">
        <f t="shared" si="50"/>
        <v>0</v>
      </c>
      <c r="S99" s="92">
        <f t="shared" si="50"/>
        <v>0</v>
      </c>
      <c r="V99" s="152">
        <f t="shared" si="39"/>
        <v>92</v>
      </c>
    </row>
    <row r="100" spans="1:22" x14ac:dyDescent="0.3">
      <c r="A100" s="767"/>
      <c r="B100" s="627" t="s">
        <v>83</v>
      </c>
      <c r="C100" s="92">
        <f t="shared" si="46"/>
        <v>0</v>
      </c>
      <c r="D100" s="92">
        <f t="shared" si="47"/>
        <v>0</v>
      </c>
      <c r="E100" s="92">
        <f t="shared" si="48"/>
        <v>0</v>
      </c>
      <c r="F100" s="224"/>
      <c r="G100" s="224"/>
      <c r="H100" s="224"/>
      <c r="I100" s="224"/>
      <c r="J100" s="224"/>
      <c r="K100" s="224"/>
      <c r="L100" s="224"/>
      <c r="M100" s="224"/>
      <c r="N100" s="224"/>
      <c r="O100" s="224"/>
      <c r="P100" s="224"/>
      <c r="Q100" s="92">
        <f t="shared" si="49"/>
        <v>0</v>
      </c>
      <c r="R100" s="92">
        <f t="shared" si="50"/>
        <v>0</v>
      </c>
      <c r="S100" s="92">
        <f t="shared" si="50"/>
        <v>0</v>
      </c>
      <c r="V100" s="152">
        <f t="shared" si="39"/>
        <v>93</v>
      </c>
    </row>
    <row r="101" spans="1:22" x14ac:dyDescent="0.3">
      <c r="A101" s="767"/>
      <c r="B101" s="627" t="s">
        <v>84</v>
      </c>
      <c r="C101" s="92">
        <f t="shared" si="46"/>
        <v>0</v>
      </c>
      <c r="D101" s="92">
        <f t="shared" si="47"/>
        <v>0</v>
      </c>
      <c r="E101" s="92">
        <f t="shared" si="48"/>
        <v>0</v>
      </c>
      <c r="F101" s="224"/>
      <c r="G101" s="224"/>
      <c r="H101" s="224"/>
      <c r="I101" s="224"/>
      <c r="J101" s="224"/>
      <c r="K101" s="224"/>
      <c r="L101" s="224"/>
      <c r="M101" s="224"/>
      <c r="N101" s="224"/>
      <c r="O101" s="224"/>
      <c r="P101" s="224"/>
      <c r="Q101" s="92">
        <f t="shared" si="49"/>
        <v>0</v>
      </c>
      <c r="R101" s="92">
        <f t="shared" si="50"/>
        <v>0</v>
      </c>
      <c r="S101" s="92">
        <f t="shared" si="50"/>
        <v>0</v>
      </c>
      <c r="V101" s="152">
        <f t="shared" si="39"/>
        <v>94</v>
      </c>
    </row>
    <row r="102" spans="1:22" x14ac:dyDescent="0.3">
      <c r="A102" s="767"/>
      <c r="B102" s="627" t="s">
        <v>85</v>
      </c>
      <c r="C102" s="92">
        <f t="shared" si="46"/>
        <v>0</v>
      </c>
      <c r="D102" s="92">
        <f t="shared" si="47"/>
        <v>0</v>
      </c>
      <c r="E102" s="92">
        <f t="shared" si="48"/>
        <v>0</v>
      </c>
      <c r="F102" s="224"/>
      <c r="G102" s="224"/>
      <c r="H102" s="224"/>
      <c r="I102" s="224"/>
      <c r="J102" s="224"/>
      <c r="K102" s="224"/>
      <c r="L102" s="224"/>
      <c r="M102" s="224"/>
      <c r="N102" s="224"/>
      <c r="O102" s="224"/>
      <c r="P102" s="224"/>
      <c r="Q102" s="92">
        <f t="shared" si="49"/>
        <v>0</v>
      </c>
      <c r="R102" s="92">
        <f t="shared" si="50"/>
        <v>0</v>
      </c>
      <c r="S102" s="92">
        <f t="shared" si="50"/>
        <v>0</v>
      </c>
      <c r="V102" s="152">
        <f t="shared" si="39"/>
        <v>95</v>
      </c>
    </row>
    <row r="103" spans="1:22" x14ac:dyDescent="0.3">
      <c r="A103" s="767"/>
      <c r="B103" s="627" t="s">
        <v>86</v>
      </c>
      <c r="C103" s="92">
        <f t="shared" si="46"/>
        <v>0</v>
      </c>
      <c r="D103" s="92">
        <f t="shared" si="47"/>
        <v>0</v>
      </c>
      <c r="E103" s="92">
        <f t="shared" si="48"/>
        <v>0</v>
      </c>
      <c r="F103" s="224"/>
      <c r="G103" s="224"/>
      <c r="H103" s="224"/>
      <c r="I103" s="224"/>
      <c r="J103" s="224"/>
      <c r="K103" s="224"/>
      <c r="L103" s="224"/>
      <c r="M103" s="224"/>
      <c r="N103" s="224"/>
      <c r="O103" s="224"/>
      <c r="P103" s="224"/>
      <c r="Q103" s="92">
        <f t="shared" si="49"/>
        <v>0</v>
      </c>
      <c r="R103" s="92">
        <f t="shared" si="50"/>
        <v>0</v>
      </c>
      <c r="S103" s="92">
        <f t="shared" si="50"/>
        <v>0</v>
      </c>
      <c r="V103" s="152">
        <f t="shared" si="39"/>
        <v>96</v>
      </c>
    </row>
    <row r="104" spans="1:22" x14ac:dyDescent="0.3">
      <c r="A104" s="767"/>
      <c r="B104" s="627" t="s">
        <v>87</v>
      </c>
      <c r="C104" s="92">
        <f t="shared" si="46"/>
        <v>0</v>
      </c>
      <c r="D104" s="92">
        <f t="shared" si="47"/>
        <v>0</v>
      </c>
      <c r="E104" s="92">
        <f t="shared" si="48"/>
        <v>0</v>
      </c>
      <c r="F104" s="224"/>
      <c r="G104" s="224"/>
      <c r="H104" s="224"/>
      <c r="I104" s="224"/>
      <c r="J104" s="224"/>
      <c r="K104" s="224"/>
      <c r="L104" s="224"/>
      <c r="M104" s="224"/>
      <c r="N104" s="224"/>
      <c r="O104" s="224"/>
      <c r="P104" s="224"/>
      <c r="Q104" s="92">
        <f t="shared" si="49"/>
        <v>0</v>
      </c>
      <c r="R104" s="92">
        <f t="shared" si="50"/>
        <v>0</v>
      </c>
      <c r="S104" s="92">
        <f t="shared" si="50"/>
        <v>0</v>
      </c>
      <c r="V104" s="152">
        <f t="shared" si="39"/>
        <v>97</v>
      </c>
    </row>
    <row r="105" spans="1:22" ht="14.25" thickBot="1" x14ac:dyDescent="0.35">
      <c r="A105" s="767"/>
      <c r="B105" s="628" t="s">
        <v>124</v>
      </c>
      <c r="C105" s="94">
        <f t="shared" ref="C105:S105" si="51">SUM(C93:C104)</f>
        <v>0</v>
      </c>
      <c r="D105" s="94">
        <f t="shared" si="51"/>
        <v>0</v>
      </c>
      <c r="E105" s="94">
        <f t="shared" si="51"/>
        <v>0</v>
      </c>
      <c r="F105" s="94">
        <f t="shared" si="51"/>
        <v>0</v>
      </c>
      <c r="G105" s="94">
        <f t="shared" si="51"/>
        <v>0</v>
      </c>
      <c r="H105" s="94">
        <f t="shared" si="51"/>
        <v>0</v>
      </c>
      <c r="I105" s="94">
        <f t="shared" si="51"/>
        <v>0</v>
      </c>
      <c r="J105" s="94">
        <f t="shared" si="51"/>
        <v>0</v>
      </c>
      <c r="K105" s="94">
        <f t="shared" si="51"/>
        <v>0</v>
      </c>
      <c r="L105" s="94">
        <f t="shared" si="51"/>
        <v>0</v>
      </c>
      <c r="M105" s="94">
        <f t="shared" si="51"/>
        <v>0</v>
      </c>
      <c r="N105" s="94">
        <f t="shared" si="51"/>
        <v>0</v>
      </c>
      <c r="O105" s="94">
        <f t="shared" si="51"/>
        <v>0</v>
      </c>
      <c r="P105" s="94">
        <f t="shared" si="51"/>
        <v>0</v>
      </c>
      <c r="Q105" s="94">
        <f t="shared" si="51"/>
        <v>0</v>
      </c>
      <c r="R105" s="94">
        <f t="shared" si="51"/>
        <v>0</v>
      </c>
      <c r="S105" s="94">
        <f t="shared" si="51"/>
        <v>0</v>
      </c>
      <c r="U105" s="152" t="str">
        <f>RIGHT(A74,4)&amp;"hors reseau"</f>
        <v>2021hors reseau</v>
      </c>
      <c r="V105" s="152">
        <f t="shared" si="39"/>
        <v>98</v>
      </c>
    </row>
    <row r="106" spans="1:22" x14ac:dyDescent="0.3">
      <c r="B106" s="630"/>
      <c r="C106" s="92"/>
      <c r="D106" s="92"/>
      <c r="E106" s="92"/>
      <c r="F106" s="92"/>
      <c r="G106" s="92"/>
      <c r="H106" s="92"/>
      <c r="I106" s="92"/>
      <c r="J106" s="92"/>
      <c r="K106" s="92"/>
      <c r="L106" s="92"/>
      <c r="M106" s="92"/>
      <c r="N106" s="96"/>
      <c r="O106" s="92"/>
      <c r="P106" s="92"/>
      <c r="Q106" s="92"/>
      <c r="R106" s="92"/>
      <c r="S106" s="92"/>
      <c r="V106" s="152">
        <f t="shared" si="39"/>
        <v>99</v>
      </c>
    </row>
    <row r="107" spans="1:22" x14ac:dyDescent="0.3">
      <c r="A107" s="767" t="s">
        <v>313</v>
      </c>
      <c r="B107" s="627" t="s">
        <v>360</v>
      </c>
      <c r="C107" s="92">
        <f t="shared" ref="C107:C123" si="52">Q74</f>
        <v>0</v>
      </c>
      <c r="D107" s="92">
        <f t="shared" ref="D107:D123" si="53">R74</f>
        <v>0</v>
      </c>
      <c r="E107" s="92">
        <f t="shared" ref="E107:E123" si="54">S74</f>
        <v>0</v>
      </c>
      <c r="F107" s="224"/>
      <c r="G107" s="224"/>
      <c r="H107" s="224"/>
      <c r="I107" s="224"/>
      <c r="J107" s="224"/>
      <c r="K107" s="224"/>
      <c r="L107" s="224"/>
      <c r="M107" s="224"/>
      <c r="N107" s="224"/>
      <c r="O107" s="224"/>
      <c r="P107" s="224"/>
      <c r="Q107" s="92">
        <f>SUM(C107,F107:J107,M107:N107)</f>
        <v>0</v>
      </c>
      <c r="R107" s="92">
        <f>SUM(D107,K107,O107)</f>
        <v>0</v>
      </c>
      <c r="S107" s="92">
        <f>SUM(E107,L107,P107)</f>
        <v>0</v>
      </c>
      <c r="V107" s="152">
        <f t="shared" si="39"/>
        <v>100</v>
      </c>
    </row>
    <row r="108" spans="1:22" x14ac:dyDescent="0.3">
      <c r="A108" s="767"/>
      <c r="B108" s="627" t="s">
        <v>368</v>
      </c>
      <c r="C108" s="92">
        <f t="shared" si="52"/>
        <v>0</v>
      </c>
      <c r="D108" s="92">
        <f t="shared" si="53"/>
        <v>0</v>
      </c>
      <c r="E108" s="92">
        <f t="shared" si="54"/>
        <v>0</v>
      </c>
      <c r="F108" s="224"/>
      <c r="G108" s="224"/>
      <c r="H108" s="224"/>
      <c r="I108" s="224"/>
      <c r="J108" s="224"/>
      <c r="K108" s="224"/>
      <c r="L108" s="224"/>
      <c r="M108" s="224"/>
      <c r="N108" s="224"/>
      <c r="O108" s="224"/>
      <c r="P108" s="224"/>
      <c r="Q108" s="92">
        <f t="shared" ref="Q108:Q123" si="55">SUM(C108,F108:J108,M108:N108)</f>
        <v>0</v>
      </c>
      <c r="R108" s="92">
        <f t="shared" ref="R108:S123" si="56">SUM(D108,K108,O108)</f>
        <v>0</v>
      </c>
      <c r="S108" s="92">
        <f t="shared" si="56"/>
        <v>0</v>
      </c>
      <c r="V108" s="152">
        <f t="shared" si="39"/>
        <v>101</v>
      </c>
    </row>
    <row r="109" spans="1:22" x14ac:dyDescent="0.3">
      <c r="A109" s="767"/>
      <c r="B109" s="627" t="s">
        <v>369</v>
      </c>
      <c r="C109" s="92">
        <f t="shared" si="52"/>
        <v>0</v>
      </c>
      <c r="D109" s="92">
        <f t="shared" si="53"/>
        <v>0</v>
      </c>
      <c r="E109" s="92">
        <f t="shared" si="54"/>
        <v>0</v>
      </c>
      <c r="F109" s="224"/>
      <c r="G109" s="224"/>
      <c r="H109" s="224"/>
      <c r="I109" s="224"/>
      <c r="J109" s="224"/>
      <c r="K109" s="224"/>
      <c r="L109" s="224"/>
      <c r="M109" s="224"/>
      <c r="N109" s="224"/>
      <c r="O109" s="224"/>
      <c r="P109" s="224"/>
      <c r="Q109" s="92">
        <f t="shared" si="55"/>
        <v>0</v>
      </c>
      <c r="R109" s="92">
        <f t="shared" si="56"/>
        <v>0</v>
      </c>
      <c r="S109" s="92">
        <f t="shared" si="56"/>
        <v>0</v>
      </c>
      <c r="V109" s="152">
        <f t="shared" si="39"/>
        <v>102</v>
      </c>
    </row>
    <row r="110" spans="1:22" x14ac:dyDescent="0.3">
      <c r="A110" s="767"/>
      <c r="B110" s="627" t="s">
        <v>370</v>
      </c>
      <c r="C110" s="92">
        <f t="shared" si="52"/>
        <v>0</v>
      </c>
      <c r="D110" s="92">
        <f t="shared" si="53"/>
        <v>0</v>
      </c>
      <c r="E110" s="92">
        <f t="shared" si="54"/>
        <v>0</v>
      </c>
      <c r="F110" s="224"/>
      <c r="G110" s="224"/>
      <c r="H110" s="224"/>
      <c r="I110" s="224"/>
      <c r="J110" s="224"/>
      <c r="K110" s="224"/>
      <c r="L110" s="224"/>
      <c r="M110" s="224"/>
      <c r="N110" s="224"/>
      <c r="O110" s="224"/>
      <c r="P110" s="224"/>
      <c r="Q110" s="92">
        <f t="shared" si="55"/>
        <v>0</v>
      </c>
      <c r="R110" s="92">
        <f t="shared" si="56"/>
        <v>0</v>
      </c>
      <c r="S110" s="92">
        <f t="shared" si="56"/>
        <v>0</v>
      </c>
      <c r="V110" s="152">
        <f t="shared" si="39"/>
        <v>103</v>
      </c>
    </row>
    <row r="111" spans="1:22" x14ac:dyDescent="0.3">
      <c r="A111" s="767"/>
      <c r="B111" s="627" t="s">
        <v>371</v>
      </c>
      <c r="C111" s="92">
        <f t="shared" si="52"/>
        <v>0</v>
      </c>
      <c r="D111" s="92">
        <f t="shared" si="53"/>
        <v>0</v>
      </c>
      <c r="E111" s="92">
        <f t="shared" si="54"/>
        <v>0</v>
      </c>
      <c r="F111" s="224"/>
      <c r="G111" s="224"/>
      <c r="H111" s="224"/>
      <c r="I111" s="224"/>
      <c r="J111" s="224"/>
      <c r="K111" s="224"/>
      <c r="L111" s="224"/>
      <c r="M111" s="224"/>
      <c r="N111" s="224"/>
      <c r="O111" s="224"/>
      <c r="P111" s="224"/>
      <c r="Q111" s="92">
        <f t="shared" si="55"/>
        <v>0</v>
      </c>
      <c r="R111" s="92">
        <f t="shared" si="56"/>
        <v>0</v>
      </c>
      <c r="S111" s="92">
        <f t="shared" si="56"/>
        <v>0</v>
      </c>
      <c r="V111" s="152">
        <f t="shared" si="39"/>
        <v>104</v>
      </c>
    </row>
    <row r="112" spans="1:22" x14ac:dyDescent="0.3">
      <c r="A112" s="767"/>
      <c r="B112" s="627" t="s">
        <v>372</v>
      </c>
      <c r="C112" s="92">
        <f t="shared" si="52"/>
        <v>0</v>
      </c>
      <c r="D112" s="92">
        <f t="shared" si="53"/>
        <v>0</v>
      </c>
      <c r="E112" s="92">
        <f t="shared" si="54"/>
        <v>0</v>
      </c>
      <c r="F112" s="224"/>
      <c r="G112" s="224"/>
      <c r="H112" s="224"/>
      <c r="I112" s="224"/>
      <c r="J112" s="224"/>
      <c r="K112" s="224"/>
      <c r="L112" s="224"/>
      <c r="M112" s="224"/>
      <c r="N112" s="224"/>
      <c r="O112" s="224"/>
      <c r="P112" s="224"/>
      <c r="Q112" s="92">
        <f t="shared" si="55"/>
        <v>0</v>
      </c>
      <c r="R112" s="92">
        <f t="shared" si="56"/>
        <v>0</v>
      </c>
      <c r="S112" s="92">
        <f t="shared" si="56"/>
        <v>0</v>
      </c>
      <c r="V112" s="152">
        <f t="shared" si="39"/>
        <v>105</v>
      </c>
    </row>
    <row r="113" spans="1:22" x14ac:dyDescent="0.3">
      <c r="A113" s="767"/>
      <c r="B113" s="627" t="s">
        <v>373</v>
      </c>
      <c r="C113" s="92">
        <f t="shared" si="52"/>
        <v>0</v>
      </c>
      <c r="D113" s="92">
        <f t="shared" si="53"/>
        <v>0</v>
      </c>
      <c r="E113" s="92">
        <f t="shared" si="54"/>
        <v>0</v>
      </c>
      <c r="F113" s="224"/>
      <c r="G113" s="224"/>
      <c r="H113" s="224"/>
      <c r="I113" s="224"/>
      <c r="J113" s="224"/>
      <c r="K113" s="224"/>
      <c r="L113" s="224"/>
      <c r="M113" s="224"/>
      <c r="N113" s="224"/>
      <c r="O113" s="224"/>
      <c r="P113" s="224"/>
      <c r="Q113" s="92">
        <f t="shared" si="55"/>
        <v>0</v>
      </c>
      <c r="R113" s="92">
        <f t="shared" si="56"/>
        <v>0</v>
      </c>
      <c r="S113" s="92">
        <f t="shared" si="56"/>
        <v>0</v>
      </c>
      <c r="V113" s="152">
        <f t="shared" si="39"/>
        <v>106</v>
      </c>
    </row>
    <row r="114" spans="1:22" x14ac:dyDescent="0.3">
      <c r="A114" s="767"/>
      <c r="B114" s="627" t="s">
        <v>374</v>
      </c>
      <c r="C114" s="92">
        <f t="shared" si="52"/>
        <v>0</v>
      </c>
      <c r="D114" s="92">
        <f t="shared" si="53"/>
        <v>0</v>
      </c>
      <c r="E114" s="92">
        <f t="shared" si="54"/>
        <v>0</v>
      </c>
      <c r="F114" s="224"/>
      <c r="G114" s="224"/>
      <c r="H114" s="224"/>
      <c r="I114" s="224"/>
      <c r="J114" s="224"/>
      <c r="K114" s="224"/>
      <c r="L114" s="224"/>
      <c r="M114" s="224"/>
      <c r="N114" s="224"/>
      <c r="O114" s="224"/>
      <c r="P114" s="224"/>
      <c r="Q114" s="92">
        <f t="shared" si="55"/>
        <v>0</v>
      </c>
      <c r="R114" s="92">
        <f t="shared" si="56"/>
        <v>0</v>
      </c>
      <c r="S114" s="92">
        <f t="shared" si="56"/>
        <v>0</v>
      </c>
      <c r="V114" s="152">
        <f t="shared" si="39"/>
        <v>107</v>
      </c>
    </row>
    <row r="115" spans="1:22" x14ac:dyDescent="0.3">
      <c r="A115" s="767"/>
      <c r="B115" s="627" t="s">
        <v>376</v>
      </c>
      <c r="C115" s="92">
        <f t="shared" si="52"/>
        <v>0</v>
      </c>
      <c r="D115" s="92">
        <f t="shared" si="53"/>
        <v>0</v>
      </c>
      <c r="E115" s="92">
        <f t="shared" si="54"/>
        <v>0</v>
      </c>
      <c r="F115" s="224"/>
      <c r="G115" s="224"/>
      <c r="H115" s="224"/>
      <c r="I115" s="224"/>
      <c r="J115" s="224"/>
      <c r="K115" s="224"/>
      <c r="L115" s="224"/>
      <c r="M115" s="224"/>
      <c r="N115" s="224"/>
      <c r="O115" s="224"/>
      <c r="P115" s="224"/>
      <c r="Q115" s="92">
        <f t="shared" si="55"/>
        <v>0</v>
      </c>
      <c r="R115" s="92">
        <f t="shared" si="56"/>
        <v>0</v>
      </c>
      <c r="S115" s="92">
        <f t="shared" si="56"/>
        <v>0</v>
      </c>
      <c r="V115" s="152">
        <f t="shared" si="39"/>
        <v>108</v>
      </c>
    </row>
    <row r="116" spans="1:22" x14ac:dyDescent="0.3">
      <c r="A116" s="767"/>
      <c r="B116" s="627" t="s">
        <v>375</v>
      </c>
      <c r="C116" s="92">
        <f t="shared" si="52"/>
        <v>0</v>
      </c>
      <c r="D116" s="92">
        <f t="shared" si="53"/>
        <v>0</v>
      </c>
      <c r="E116" s="92">
        <f t="shared" si="54"/>
        <v>0</v>
      </c>
      <c r="F116" s="224"/>
      <c r="G116" s="224"/>
      <c r="H116" s="224"/>
      <c r="I116" s="224"/>
      <c r="J116" s="224"/>
      <c r="K116" s="224"/>
      <c r="L116" s="224"/>
      <c r="M116" s="224"/>
      <c r="N116" s="224"/>
      <c r="O116" s="224"/>
      <c r="P116" s="224"/>
      <c r="Q116" s="92">
        <f t="shared" si="55"/>
        <v>0</v>
      </c>
      <c r="R116" s="92">
        <f t="shared" si="56"/>
        <v>0</v>
      </c>
      <c r="S116" s="92">
        <f t="shared" si="56"/>
        <v>0</v>
      </c>
      <c r="V116" s="152">
        <f t="shared" si="39"/>
        <v>109</v>
      </c>
    </row>
    <row r="117" spans="1:22" x14ac:dyDescent="0.3">
      <c r="A117" s="767"/>
      <c r="B117" s="627" t="s">
        <v>377</v>
      </c>
      <c r="C117" s="92">
        <f t="shared" si="52"/>
        <v>0</v>
      </c>
      <c r="D117" s="92">
        <f t="shared" si="53"/>
        <v>0</v>
      </c>
      <c r="E117" s="92">
        <f t="shared" si="54"/>
        <v>0</v>
      </c>
      <c r="F117" s="224"/>
      <c r="G117" s="224"/>
      <c r="H117" s="224"/>
      <c r="I117" s="224"/>
      <c r="J117" s="224"/>
      <c r="K117" s="224"/>
      <c r="L117" s="224"/>
      <c r="M117" s="224"/>
      <c r="N117" s="224"/>
      <c r="O117" s="224"/>
      <c r="P117" s="224"/>
      <c r="Q117" s="92">
        <f t="shared" si="55"/>
        <v>0</v>
      </c>
      <c r="R117" s="92">
        <f t="shared" si="56"/>
        <v>0</v>
      </c>
      <c r="S117" s="92">
        <f t="shared" si="56"/>
        <v>0</v>
      </c>
      <c r="V117" s="152">
        <f t="shared" si="39"/>
        <v>110</v>
      </c>
    </row>
    <row r="118" spans="1:22" x14ac:dyDescent="0.3">
      <c r="A118" s="767"/>
      <c r="B118" s="627" t="s">
        <v>75</v>
      </c>
      <c r="C118" s="92">
        <f t="shared" si="52"/>
        <v>0</v>
      </c>
      <c r="D118" s="92">
        <f t="shared" si="53"/>
        <v>0</v>
      </c>
      <c r="E118" s="92">
        <f t="shared" si="54"/>
        <v>0</v>
      </c>
      <c r="F118" s="224"/>
      <c r="G118" s="224"/>
      <c r="H118" s="224"/>
      <c r="I118" s="224"/>
      <c r="J118" s="224"/>
      <c r="K118" s="224"/>
      <c r="L118" s="224"/>
      <c r="M118" s="224"/>
      <c r="N118" s="224"/>
      <c r="O118" s="224"/>
      <c r="P118" s="224"/>
      <c r="Q118" s="92">
        <f t="shared" si="55"/>
        <v>0</v>
      </c>
      <c r="R118" s="92">
        <f t="shared" si="56"/>
        <v>0</v>
      </c>
      <c r="S118" s="92">
        <f t="shared" si="56"/>
        <v>0</v>
      </c>
      <c r="V118" s="152">
        <f t="shared" si="39"/>
        <v>111</v>
      </c>
    </row>
    <row r="119" spans="1:22" x14ac:dyDescent="0.3">
      <c r="A119" s="767"/>
      <c r="B119" s="627" t="s">
        <v>83</v>
      </c>
      <c r="C119" s="92">
        <f t="shared" si="52"/>
        <v>0</v>
      </c>
      <c r="D119" s="92">
        <f t="shared" si="53"/>
        <v>0</v>
      </c>
      <c r="E119" s="92">
        <f t="shared" si="54"/>
        <v>0</v>
      </c>
      <c r="F119" s="224"/>
      <c r="G119" s="224"/>
      <c r="H119" s="224"/>
      <c r="I119" s="224"/>
      <c r="J119" s="224"/>
      <c r="K119" s="224"/>
      <c r="L119" s="224"/>
      <c r="M119" s="224"/>
      <c r="N119" s="224"/>
      <c r="O119" s="224"/>
      <c r="P119" s="224"/>
      <c r="Q119" s="92">
        <f t="shared" si="55"/>
        <v>0</v>
      </c>
      <c r="R119" s="92">
        <f t="shared" si="56"/>
        <v>0</v>
      </c>
      <c r="S119" s="92">
        <f t="shared" si="56"/>
        <v>0</v>
      </c>
      <c r="V119" s="152">
        <f t="shared" si="39"/>
        <v>112</v>
      </c>
    </row>
    <row r="120" spans="1:22" x14ac:dyDescent="0.3">
      <c r="A120" s="767"/>
      <c r="B120" s="627" t="s">
        <v>84</v>
      </c>
      <c r="C120" s="92">
        <f t="shared" si="52"/>
        <v>0</v>
      </c>
      <c r="D120" s="92">
        <f t="shared" si="53"/>
        <v>0</v>
      </c>
      <c r="E120" s="92">
        <f t="shared" si="54"/>
        <v>0</v>
      </c>
      <c r="F120" s="224"/>
      <c r="G120" s="224"/>
      <c r="H120" s="224"/>
      <c r="I120" s="224"/>
      <c r="J120" s="224"/>
      <c r="K120" s="224"/>
      <c r="L120" s="224"/>
      <c r="M120" s="224"/>
      <c r="N120" s="224"/>
      <c r="O120" s="224"/>
      <c r="P120" s="224"/>
      <c r="Q120" s="92">
        <f t="shared" si="55"/>
        <v>0</v>
      </c>
      <c r="R120" s="92">
        <f t="shared" si="56"/>
        <v>0</v>
      </c>
      <c r="S120" s="92">
        <f t="shared" si="56"/>
        <v>0</v>
      </c>
      <c r="V120" s="152">
        <f t="shared" si="39"/>
        <v>113</v>
      </c>
    </row>
    <row r="121" spans="1:22" x14ac:dyDescent="0.3">
      <c r="A121" s="767"/>
      <c r="B121" s="627" t="s">
        <v>85</v>
      </c>
      <c r="C121" s="92">
        <f t="shared" si="52"/>
        <v>0</v>
      </c>
      <c r="D121" s="92">
        <f t="shared" si="53"/>
        <v>0</v>
      </c>
      <c r="E121" s="92">
        <f t="shared" si="54"/>
        <v>0</v>
      </c>
      <c r="F121" s="224"/>
      <c r="G121" s="224"/>
      <c r="H121" s="224"/>
      <c r="I121" s="224"/>
      <c r="J121" s="224"/>
      <c r="K121" s="224"/>
      <c r="L121" s="224"/>
      <c r="M121" s="224"/>
      <c r="N121" s="224"/>
      <c r="O121" s="224"/>
      <c r="P121" s="224"/>
      <c r="Q121" s="92">
        <f t="shared" si="55"/>
        <v>0</v>
      </c>
      <c r="R121" s="92">
        <f t="shared" si="56"/>
        <v>0</v>
      </c>
      <c r="S121" s="92">
        <f t="shared" si="56"/>
        <v>0</v>
      </c>
      <c r="V121" s="152">
        <f t="shared" si="39"/>
        <v>114</v>
      </c>
    </row>
    <row r="122" spans="1:22" x14ac:dyDescent="0.3">
      <c r="A122" s="767"/>
      <c r="B122" s="627" t="s">
        <v>86</v>
      </c>
      <c r="C122" s="92">
        <f t="shared" si="52"/>
        <v>0</v>
      </c>
      <c r="D122" s="92">
        <f t="shared" si="53"/>
        <v>0</v>
      </c>
      <c r="E122" s="92">
        <f t="shared" si="54"/>
        <v>0</v>
      </c>
      <c r="F122" s="224"/>
      <c r="G122" s="224"/>
      <c r="H122" s="224"/>
      <c r="I122" s="224"/>
      <c r="J122" s="224"/>
      <c r="K122" s="224"/>
      <c r="L122" s="224"/>
      <c r="M122" s="224"/>
      <c r="N122" s="224"/>
      <c r="O122" s="224"/>
      <c r="P122" s="224"/>
      <c r="Q122" s="92">
        <f t="shared" si="55"/>
        <v>0</v>
      </c>
      <c r="R122" s="92">
        <f t="shared" si="56"/>
        <v>0</v>
      </c>
      <c r="S122" s="92">
        <f t="shared" si="56"/>
        <v>0</v>
      </c>
      <c r="V122" s="152">
        <f t="shared" si="39"/>
        <v>115</v>
      </c>
    </row>
    <row r="123" spans="1:22" x14ac:dyDescent="0.3">
      <c r="A123" s="767"/>
      <c r="B123" s="627" t="s">
        <v>87</v>
      </c>
      <c r="C123" s="92">
        <f t="shared" si="52"/>
        <v>0</v>
      </c>
      <c r="D123" s="92">
        <f t="shared" si="53"/>
        <v>0</v>
      </c>
      <c r="E123" s="92">
        <f t="shared" si="54"/>
        <v>0</v>
      </c>
      <c r="F123" s="224"/>
      <c r="G123" s="224"/>
      <c r="H123" s="224"/>
      <c r="I123" s="224"/>
      <c r="J123" s="224"/>
      <c r="K123" s="224"/>
      <c r="L123" s="224"/>
      <c r="M123" s="224"/>
      <c r="N123" s="224"/>
      <c r="O123" s="224"/>
      <c r="P123" s="224"/>
      <c r="Q123" s="92">
        <f t="shared" si="55"/>
        <v>0</v>
      </c>
      <c r="R123" s="92">
        <f t="shared" si="56"/>
        <v>0</v>
      </c>
      <c r="S123" s="92">
        <f t="shared" si="56"/>
        <v>0</v>
      </c>
      <c r="V123" s="152">
        <f t="shared" si="39"/>
        <v>116</v>
      </c>
    </row>
    <row r="124" spans="1:22" ht="14.25" thickBot="1" x14ac:dyDescent="0.35">
      <c r="A124" s="767"/>
      <c r="B124" s="628" t="s">
        <v>119</v>
      </c>
      <c r="C124" s="94">
        <f t="shared" ref="C124:S124" si="57">SUM(C107:C123)</f>
        <v>0</v>
      </c>
      <c r="D124" s="94">
        <f t="shared" si="57"/>
        <v>0</v>
      </c>
      <c r="E124" s="94">
        <f t="shared" si="57"/>
        <v>0</v>
      </c>
      <c r="F124" s="94">
        <f t="shared" si="57"/>
        <v>0</v>
      </c>
      <c r="G124" s="94">
        <f t="shared" si="57"/>
        <v>0</v>
      </c>
      <c r="H124" s="94">
        <f t="shared" si="57"/>
        <v>0</v>
      </c>
      <c r="I124" s="94">
        <f t="shared" si="57"/>
        <v>0</v>
      </c>
      <c r="J124" s="94">
        <f t="shared" si="57"/>
        <v>0</v>
      </c>
      <c r="K124" s="94">
        <f t="shared" si="57"/>
        <v>0</v>
      </c>
      <c r="L124" s="94">
        <f t="shared" si="57"/>
        <v>0</v>
      </c>
      <c r="M124" s="94">
        <f t="shared" si="57"/>
        <v>0</v>
      </c>
      <c r="N124" s="94">
        <f t="shared" si="57"/>
        <v>0</v>
      </c>
      <c r="O124" s="94">
        <f t="shared" si="57"/>
        <v>0</v>
      </c>
      <c r="P124" s="94">
        <f t="shared" si="57"/>
        <v>0</v>
      </c>
      <c r="Q124" s="94">
        <f t="shared" si="57"/>
        <v>0</v>
      </c>
      <c r="R124" s="94">
        <f t="shared" si="57"/>
        <v>0</v>
      </c>
      <c r="S124" s="94">
        <f t="shared" si="57"/>
        <v>0</v>
      </c>
      <c r="U124" s="152" t="str">
        <f>RIGHT(A107,4)&amp;"reseau"</f>
        <v>2022reseau</v>
      </c>
      <c r="V124" s="152">
        <f t="shared" si="39"/>
        <v>117</v>
      </c>
    </row>
    <row r="125" spans="1:22" x14ac:dyDescent="0.3">
      <c r="A125" s="767"/>
      <c r="B125" s="629"/>
      <c r="C125" s="92"/>
      <c r="D125" s="92"/>
      <c r="E125" s="92"/>
      <c r="F125" s="92"/>
      <c r="G125" s="92"/>
      <c r="H125" s="92"/>
      <c r="I125" s="92"/>
      <c r="J125" s="92"/>
      <c r="K125" s="92"/>
      <c r="L125" s="92"/>
      <c r="M125" s="92"/>
      <c r="N125" s="92"/>
      <c r="O125" s="92"/>
      <c r="P125" s="92"/>
      <c r="Q125" s="92"/>
      <c r="R125" s="92"/>
      <c r="S125" s="92"/>
      <c r="V125" s="152">
        <f t="shared" si="39"/>
        <v>118</v>
      </c>
    </row>
    <row r="126" spans="1:22" x14ac:dyDescent="0.3">
      <c r="A126" s="767"/>
      <c r="B126" s="627" t="s">
        <v>360</v>
      </c>
      <c r="C126" s="92">
        <f t="shared" ref="C126:C137" si="58">Q93</f>
        <v>0</v>
      </c>
      <c r="D126" s="92">
        <f t="shared" ref="D126:D137" si="59">R93</f>
        <v>0</v>
      </c>
      <c r="E126" s="92">
        <f t="shared" ref="E126:E137" si="60">S93</f>
        <v>0</v>
      </c>
      <c r="F126" s="224"/>
      <c r="G126" s="224"/>
      <c r="H126" s="224"/>
      <c r="I126" s="224"/>
      <c r="J126" s="224"/>
      <c r="K126" s="224"/>
      <c r="L126" s="224"/>
      <c r="M126" s="224"/>
      <c r="N126" s="224"/>
      <c r="O126" s="224"/>
      <c r="P126" s="224"/>
      <c r="Q126" s="92">
        <f>SUM(C126,F126:J126,M126:N126)</f>
        <v>0</v>
      </c>
      <c r="R126" s="92">
        <f>SUM(D126,K126,O126)</f>
        <v>0</v>
      </c>
      <c r="S126" s="92">
        <f>SUM(E126,L126,P126)</f>
        <v>0</v>
      </c>
      <c r="V126" s="152">
        <f t="shared" si="39"/>
        <v>119</v>
      </c>
    </row>
    <row r="127" spans="1:22" x14ac:dyDescent="0.3">
      <c r="A127" s="767"/>
      <c r="B127" s="627" t="s">
        <v>120</v>
      </c>
      <c r="C127" s="92">
        <f t="shared" si="58"/>
        <v>0</v>
      </c>
      <c r="D127" s="92">
        <f t="shared" si="59"/>
        <v>0</v>
      </c>
      <c r="E127" s="92">
        <f t="shared" si="60"/>
        <v>0</v>
      </c>
      <c r="F127" s="224"/>
      <c r="G127" s="224"/>
      <c r="H127" s="224"/>
      <c r="I127" s="224"/>
      <c r="J127" s="224"/>
      <c r="K127" s="224"/>
      <c r="L127" s="224"/>
      <c r="M127" s="224"/>
      <c r="N127" s="224"/>
      <c r="O127" s="224"/>
      <c r="P127" s="224"/>
      <c r="Q127" s="92">
        <f t="shared" ref="Q127:Q137" si="61">SUM(C127,F127:J127,M127:N127)</f>
        <v>0</v>
      </c>
      <c r="R127" s="92">
        <f t="shared" ref="R127:S137" si="62">SUM(D127,K127,O127)</f>
        <v>0</v>
      </c>
      <c r="S127" s="92">
        <f t="shared" si="62"/>
        <v>0</v>
      </c>
      <c r="V127" s="152">
        <f t="shared" si="39"/>
        <v>120</v>
      </c>
    </row>
    <row r="128" spans="1:22" x14ac:dyDescent="0.3">
      <c r="A128" s="767"/>
      <c r="B128" s="627" t="s">
        <v>121</v>
      </c>
      <c r="C128" s="92">
        <f t="shared" si="58"/>
        <v>0</v>
      </c>
      <c r="D128" s="92">
        <f t="shared" si="59"/>
        <v>0</v>
      </c>
      <c r="E128" s="92">
        <f t="shared" si="60"/>
        <v>0</v>
      </c>
      <c r="F128" s="224"/>
      <c r="G128" s="224"/>
      <c r="H128" s="224"/>
      <c r="I128" s="224"/>
      <c r="J128" s="224"/>
      <c r="K128" s="224"/>
      <c r="L128" s="224"/>
      <c r="M128" s="224"/>
      <c r="N128" s="224"/>
      <c r="O128" s="224"/>
      <c r="P128" s="224"/>
      <c r="Q128" s="92">
        <f t="shared" si="61"/>
        <v>0</v>
      </c>
      <c r="R128" s="92">
        <f t="shared" si="62"/>
        <v>0</v>
      </c>
      <c r="S128" s="92">
        <f t="shared" si="62"/>
        <v>0</v>
      </c>
      <c r="V128" s="152">
        <f t="shared" si="39"/>
        <v>121</v>
      </c>
    </row>
    <row r="129" spans="1:22" x14ac:dyDescent="0.3">
      <c r="A129" s="767"/>
      <c r="B129" s="627" t="s">
        <v>117</v>
      </c>
      <c r="C129" s="92">
        <f t="shared" si="58"/>
        <v>0</v>
      </c>
      <c r="D129" s="92">
        <f t="shared" si="59"/>
        <v>0</v>
      </c>
      <c r="E129" s="92">
        <f t="shared" si="60"/>
        <v>0</v>
      </c>
      <c r="F129" s="224"/>
      <c r="G129" s="224"/>
      <c r="H129" s="224"/>
      <c r="I129" s="224"/>
      <c r="J129" s="224"/>
      <c r="K129" s="224"/>
      <c r="L129" s="224"/>
      <c r="M129" s="224"/>
      <c r="N129" s="224"/>
      <c r="O129" s="224"/>
      <c r="P129" s="224"/>
      <c r="Q129" s="92">
        <f t="shared" si="61"/>
        <v>0</v>
      </c>
      <c r="R129" s="92">
        <f t="shared" si="62"/>
        <v>0</v>
      </c>
      <c r="S129" s="92">
        <f t="shared" si="62"/>
        <v>0</v>
      </c>
      <c r="V129" s="152">
        <f t="shared" si="39"/>
        <v>122</v>
      </c>
    </row>
    <row r="130" spans="1:22" x14ac:dyDescent="0.3">
      <c r="A130" s="767"/>
      <c r="B130" s="627" t="s">
        <v>122</v>
      </c>
      <c r="C130" s="92">
        <f t="shared" si="58"/>
        <v>0</v>
      </c>
      <c r="D130" s="92">
        <f t="shared" si="59"/>
        <v>0</v>
      </c>
      <c r="E130" s="92">
        <f t="shared" si="60"/>
        <v>0</v>
      </c>
      <c r="F130" s="224"/>
      <c r="G130" s="224"/>
      <c r="H130" s="224"/>
      <c r="I130" s="224"/>
      <c r="J130" s="224"/>
      <c r="K130" s="224"/>
      <c r="L130" s="224"/>
      <c r="M130" s="224"/>
      <c r="N130" s="224"/>
      <c r="O130" s="224"/>
      <c r="P130" s="224"/>
      <c r="Q130" s="92">
        <f t="shared" si="61"/>
        <v>0</v>
      </c>
      <c r="R130" s="92">
        <f t="shared" si="62"/>
        <v>0</v>
      </c>
      <c r="S130" s="92">
        <f t="shared" si="62"/>
        <v>0</v>
      </c>
      <c r="V130" s="152">
        <f t="shared" si="39"/>
        <v>123</v>
      </c>
    </row>
    <row r="131" spans="1:22" x14ac:dyDescent="0.3">
      <c r="A131" s="767"/>
      <c r="B131" s="627" t="s">
        <v>123</v>
      </c>
      <c r="C131" s="92">
        <f t="shared" si="58"/>
        <v>0</v>
      </c>
      <c r="D131" s="92">
        <f t="shared" si="59"/>
        <v>0</v>
      </c>
      <c r="E131" s="92">
        <f t="shared" si="60"/>
        <v>0</v>
      </c>
      <c r="F131" s="224"/>
      <c r="G131" s="224"/>
      <c r="H131" s="224"/>
      <c r="I131" s="224"/>
      <c r="J131" s="224"/>
      <c r="K131" s="224"/>
      <c r="L131" s="224"/>
      <c r="M131" s="224"/>
      <c r="N131" s="224"/>
      <c r="O131" s="224"/>
      <c r="P131" s="224"/>
      <c r="Q131" s="92">
        <f t="shared" si="61"/>
        <v>0</v>
      </c>
      <c r="R131" s="92">
        <f t="shared" si="62"/>
        <v>0</v>
      </c>
      <c r="S131" s="92">
        <f t="shared" si="62"/>
        <v>0</v>
      </c>
      <c r="V131" s="152">
        <f t="shared" si="39"/>
        <v>124</v>
      </c>
    </row>
    <row r="132" spans="1:22" x14ac:dyDescent="0.3">
      <c r="A132" s="767"/>
      <c r="B132" s="627" t="s">
        <v>118</v>
      </c>
      <c r="C132" s="92">
        <f t="shared" si="58"/>
        <v>0</v>
      </c>
      <c r="D132" s="92">
        <f t="shared" si="59"/>
        <v>0</v>
      </c>
      <c r="E132" s="92">
        <f t="shared" si="60"/>
        <v>0</v>
      </c>
      <c r="F132" s="224"/>
      <c r="G132" s="224"/>
      <c r="H132" s="224"/>
      <c r="I132" s="224"/>
      <c r="J132" s="224"/>
      <c r="K132" s="224"/>
      <c r="L132" s="224"/>
      <c r="M132" s="224"/>
      <c r="N132" s="224"/>
      <c r="O132" s="224"/>
      <c r="P132" s="224"/>
      <c r="Q132" s="92">
        <f t="shared" si="61"/>
        <v>0</v>
      </c>
      <c r="R132" s="92">
        <f t="shared" si="62"/>
        <v>0</v>
      </c>
      <c r="S132" s="92">
        <f t="shared" si="62"/>
        <v>0</v>
      </c>
      <c r="V132" s="152">
        <f t="shared" si="39"/>
        <v>125</v>
      </c>
    </row>
    <row r="133" spans="1:22" x14ac:dyDescent="0.3">
      <c r="A133" s="767"/>
      <c r="B133" s="627" t="s">
        <v>83</v>
      </c>
      <c r="C133" s="92">
        <f t="shared" si="58"/>
        <v>0</v>
      </c>
      <c r="D133" s="92">
        <f t="shared" si="59"/>
        <v>0</v>
      </c>
      <c r="E133" s="92">
        <f t="shared" si="60"/>
        <v>0</v>
      </c>
      <c r="F133" s="224"/>
      <c r="G133" s="224"/>
      <c r="H133" s="224"/>
      <c r="I133" s="224"/>
      <c r="J133" s="224"/>
      <c r="K133" s="224"/>
      <c r="L133" s="224"/>
      <c r="M133" s="224"/>
      <c r="N133" s="224"/>
      <c r="O133" s="224"/>
      <c r="P133" s="224"/>
      <c r="Q133" s="92">
        <f t="shared" si="61"/>
        <v>0</v>
      </c>
      <c r="R133" s="92">
        <f t="shared" si="62"/>
        <v>0</v>
      </c>
      <c r="S133" s="92">
        <f t="shared" si="62"/>
        <v>0</v>
      </c>
      <c r="V133" s="152">
        <f t="shared" si="39"/>
        <v>126</v>
      </c>
    </row>
    <row r="134" spans="1:22" x14ac:dyDescent="0.3">
      <c r="A134" s="767"/>
      <c r="B134" s="627" t="s">
        <v>84</v>
      </c>
      <c r="C134" s="92">
        <f t="shared" si="58"/>
        <v>0</v>
      </c>
      <c r="D134" s="92">
        <f t="shared" si="59"/>
        <v>0</v>
      </c>
      <c r="E134" s="92">
        <f t="shared" si="60"/>
        <v>0</v>
      </c>
      <c r="F134" s="224"/>
      <c r="G134" s="224"/>
      <c r="H134" s="224"/>
      <c r="I134" s="224"/>
      <c r="J134" s="224"/>
      <c r="K134" s="224"/>
      <c r="L134" s="224"/>
      <c r="M134" s="224"/>
      <c r="N134" s="224"/>
      <c r="O134" s="224"/>
      <c r="P134" s="224"/>
      <c r="Q134" s="92">
        <f t="shared" si="61"/>
        <v>0</v>
      </c>
      <c r="R134" s="92">
        <f t="shared" si="62"/>
        <v>0</v>
      </c>
      <c r="S134" s="92">
        <f t="shared" si="62"/>
        <v>0</v>
      </c>
      <c r="V134" s="152">
        <f t="shared" si="39"/>
        <v>127</v>
      </c>
    </row>
    <row r="135" spans="1:22" x14ac:dyDescent="0.3">
      <c r="A135" s="767"/>
      <c r="B135" s="627" t="s">
        <v>85</v>
      </c>
      <c r="C135" s="92">
        <f t="shared" si="58"/>
        <v>0</v>
      </c>
      <c r="D135" s="92">
        <f t="shared" si="59"/>
        <v>0</v>
      </c>
      <c r="E135" s="92">
        <f t="shared" si="60"/>
        <v>0</v>
      </c>
      <c r="F135" s="224"/>
      <c r="G135" s="224"/>
      <c r="H135" s="224"/>
      <c r="I135" s="224"/>
      <c r="J135" s="224"/>
      <c r="K135" s="224"/>
      <c r="L135" s="224"/>
      <c r="M135" s="224"/>
      <c r="N135" s="224"/>
      <c r="O135" s="224"/>
      <c r="P135" s="224"/>
      <c r="Q135" s="92">
        <f t="shared" si="61"/>
        <v>0</v>
      </c>
      <c r="R135" s="92">
        <f t="shared" si="62"/>
        <v>0</v>
      </c>
      <c r="S135" s="92">
        <f t="shared" si="62"/>
        <v>0</v>
      </c>
      <c r="V135" s="152">
        <f t="shared" si="39"/>
        <v>128</v>
      </c>
    </row>
    <row r="136" spans="1:22" x14ac:dyDescent="0.3">
      <c r="A136" s="767"/>
      <c r="B136" s="627" t="s">
        <v>86</v>
      </c>
      <c r="C136" s="92">
        <f t="shared" si="58"/>
        <v>0</v>
      </c>
      <c r="D136" s="92">
        <f t="shared" si="59"/>
        <v>0</v>
      </c>
      <c r="E136" s="92">
        <f t="shared" si="60"/>
        <v>0</v>
      </c>
      <c r="F136" s="224"/>
      <c r="G136" s="224"/>
      <c r="H136" s="224"/>
      <c r="I136" s="224"/>
      <c r="J136" s="224"/>
      <c r="K136" s="224"/>
      <c r="L136" s="224"/>
      <c r="M136" s="224"/>
      <c r="N136" s="224"/>
      <c r="O136" s="224"/>
      <c r="P136" s="224"/>
      <c r="Q136" s="92">
        <f t="shared" si="61"/>
        <v>0</v>
      </c>
      <c r="R136" s="92">
        <f t="shared" si="62"/>
        <v>0</v>
      </c>
      <c r="S136" s="92">
        <f t="shared" si="62"/>
        <v>0</v>
      </c>
      <c r="V136" s="152">
        <f t="shared" si="39"/>
        <v>129</v>
      </c>
    </row>
    <row r="137" spans="1:22" x14ac:dyDescent="0.3">
      <c r="A137" s="767"/>
      <c r="B137" s="627" t="s">
        <v>87</v>
      </c>
      <c r="C137" s="92">
        <f t="shared" si="58"/>
        <v>0</v>
      </c>
      <c r="D137" s="92">
        <f t="shared" si="59"/>
        <v>0</v>
      </c>
      <c r="E137" s="92">
        <f t="shared" si="60"/>
        <v>0</v>
      </c>
      <c r="F137" s="224"/>
      <c r="G137" s="224"/>
      <c r="H137" s="224"/>
      <c r="I137" s="224"/>
      <c r="J137" s="224"/>
      <c r="K137" s="224"/>
      <c r="L137" s="224"/>
      <c r="M137" s="224"/>
      <c r="N137" s="224"/>
      <c r="O137" s="224"/>
      <c r="P137" s="224"/>
      <c r="Q137" s="92">
        <f t="shared" si="61"/>
        <v>0</v>
      </c>
      <c r="R137" s="92">
        <f t="shared" si="62"/>
        <v>0</v>
      </c>
      <c r="S137" s="92">
        <f t="shared" si="62"/>
        <v>0</v>
      </c>
      <c r="V137" s="152">
        <f t="shared" si="39"/>
        <v>130</v>
      </c>
    </row>
    <row r="138" spans="1:22" ht="14.25" thickBot="1" x14ac:dyDescent="0.35">
      <c r="A138" s="767"/>
      <c r="B138" s="628" t="s">
        <v>124</v>
      </c>
      <c r="C138" s="94">
        <f t="shared" ref="C138:S138" si="63">SUM(C126:C137)</f>
        <v>0</v>
      </c>
      <c r="D138" s="94">
        <f t="shared" si="63"/>
        <v>0</v>
      </c>
      <c r="E138" s="94">
        <f t="shared" si="63"/>
        <v>0</v>
      </c>
      <c r="F138" s="94">
        <f t="shared" si="63"/>
        <v>0</v>
      </c>
      <c r="G138" s="94">
        <f t="shared" si="63"/>
        <v>0</v>
      </c>
      <c r="H138" s="94">
        <f t="shared" si="63"/>
        <v>0</v>
      </c>
      <c r="I138" s="94">
        <f t="shared" si="63"/>
        <v>0</v>
      </c>
      <c r="J138" s="94">
        <f t="shared" si="63"/>
        <v>0</v>
      </c>
      <c r="K138" s="94">
        <f t="shared" si="63"/>
        <v>0</v>
      </c>
      <c r="L138" s="94">
        <f t="shared" si="63"/>
        <v>0</v>
      </c>
      <c r="M138" s="94">
        <f t="shared" si="63"/>
        <v>0</v>
      </c>
      <c r="N138" s="94">
        <f t="shared" si="63"/>
        <v>0</v>
      </c>
      <c r="O138" s="94">
        <f t="shared" si="63"/>
        <v>0</v>
      </c>
      <c r="P138" s="94">
        <f t="shared" si="63"/>
        <v>0</v>
      </c>
      <c r="Q138" s="94">
        <f t="shared" si="63"/>
        <v>0</v>
      </c>
      <c r="R138" s="94">
        <f t="shared" si="63"/>
        <v>0</v>
      </c>
      <c r="S138" s="94">
        <f t="shared" si="63"/>
        <v>0</v>
      </c>
      <c r="U138" s="152" t="str">
        <f>RIGHT(A107,4)&amp;"hors reseau"</f>
        <v>2022hors reseau</v>
      </c>
      <c r="V138" s="152">
        <f t="shared" ref="V138:V171" si="64">V137+1</f>
        <v>131</v>
      </c>
    </row>
    <row r="139" spans="1:22" x14ac:dyDescent="0.3">
      <c r="B139" s="630"/>
      <c r="C139" s="92"/>
      <c r="D139" s="92"/>
      <c r="E139" s="92"/>
      <c r="F139" s="92"/>
      <c r="G139" s="92"/>
      <c r="H139" s="92"/>
      <c r="I139" s="92"/>
      <c r="J139" s="92"/>
      <c r="K139" s="92"/>
      <c r="L139" s="92"/>
      <c r="M139" s="92"/>
      <c r="N139" s="96"/>
      <c r="O139" s="92"/>
      <c r="P139" s="92"/>
      <c r="Q139" s="92"/>
      <c r="R139" s="92"/>
      <c r="S139" s="92"/>
      <c r="V139" s="152">
        <f t="shared" si="64"/>
        <v>132</v>
      </c>
    </row>
    <row r="140" spans="1:22" x14ac:dyDescent="0.3">
      <c r="A140" s="767" t="s">
        <v>314</v>
      </c>
      <c r="B140" s="627" t="s">
        <v>360</v>
      </c>
      <c r="C140" s="92">
        <f t="shared" ref="C140:C156" si="65">Q107</f>
        <v>0</v>
      </c>
      <c r="D140" s="92">
        <f t="shared" ref="D140:D156" si="66">R107</f>
        <v>0</v>
      </c>
      <c r="E140" s="92">
        <f t="shared" ref="E140:E156" si="67">S107</f>
        <v>0</v>
      </c>
      <c r="F140" s="224"/>
      <c r="G140" s="224"/>
      <c r="H140" s="224"/>
      <c r="I140" s="224"/>
      <c r="J140" s="224"/>
      <c r="K140" s="224"/>
      <c r="L140" s="224"/>
      <c r="M140" s="224"/>
      <c r="N140" s="224"/>
      <c r="O140" s="224"/>
      <c r="P140" s="224"/>
      <c r="Q140" s="92">
        <f>SUM(C140,F140:J140,M140:N140)</f>
        <v>0</v>
      </c>
      <c r="R140" s="92">
        <f>SUM(D140,K140,O140)</f>
        <v>0</v>
      </c>
      <c r="S140" s="92">
        <f>SUM(E140,L140,P140)</f>
        <v>0</v>
      </c>
      <c r="V140" s="152">
        <f t="shared" si="64"/>
        <v>133</v>
      </c>
    </row>
    <row r="141" spans="1:22" x14ac:dyDescent="0.3">
      <c r="A141" s="767"/>
      <c r="B141" s="627" t="s">
        <v>368</v>
      </c>
      <c r="C141" s="92">
        <f t="shared" si="65"/>
        <v>0</v>
      </c>
      <c r="D141" s="92">
        <f t="shared" si="66"/>
        <v>0</v>
      </c>
      <c r="E141" s="92">
        <f t="shared" si="67"/>
        <v>0</v>
      </c>
      <c r="F141" s="224"/>
      <c r="G141" s="224"/>
      <c r="H141" s="224"/>
      <c r="I141" s="224"/>
      <c r="J141" s="224"/>
      <c r="K141" s="224"/>
      <c r="L141" s="224"/>
      <c r="M141" s="224"/>
      <c r="N141" s="224"/>
      <c r="O141" s="224"/>
      <c r="P141" s="224"/>
      <c r="Q141" s="92">
        <f t="shared" ref="Q141:Q156" si="68">SUM(C141,F141:J141,M141:N141)</f>
        <v>0</v>
      </c>
      <c r="R141" s="92">
        <f t="shared" ref="R141:S156" si="69">SUM(D141,K141,O141)</f>
        <v>0</v>
      </c>
      <c r="S141" s="92">
        <f t="shared" si="69"/>
        <v>0</v>
      </c>
      <c r="V141" s="152">
        <f t="shared" si="64"/>
        <v>134</v>
      </c>
    </row>
    <row r="142" spans="1:22" x14ac:dyDescent="0.3">
      <c r="A142" s="767"/>
      <c r="B142" s="627" t="s">
        <v>369</v>
      </c>
      <c r="C142" s="92">
        <f t="shared" si="65"/>
        <v>0</v>
      </c>
      <c r="D142" s="92">
        <f t="shared" si="66"/>
        <v>0</v>
      </c>
      <c r="E142" s="92">
        <f t="shared" si="67"/>
        <v>0</v>
      </c>
      <c r="F142" s="224"/>
      <c r="G142" s="224"/>
      <c r="H142" s="224"/>
      <c r="I142" s="224"/>
      <c r="J142" s="224"/>
      <c r="K142" s="224"/>
      <c r="L142" s="224"/>
      <c r="M142" s="224"/>
      <c r="N142" s="224"/>
      <c r="O142" s="224"/>
      <c r="P142" s="224"/>
      <c r="Q142" s="92">
        <f t="shared" si="68"/>
        <v>0</v>
      </c>
      <c r="R142" s="92">
        <f t="shared" si="69"/>
        <v>0</v>
      </c>
      <c r="S142" s="92">
        <f t="shared" si="69"/>
        <v>0</v>
      </c>
      <c r="V142" s="152">
        <f t="shared" si="64"/>
        <v>135</v>
      </c>
    </row>
    <row r="143" spans="1:22" x14ac:dyDescent="0.3">
      <c r="A143" s="767"/>
      <c r="B143" s="627" t="s">
        <v>370</v>
      </c>
      <c r="C143" s="92">
        <f t="shared" si="65"/>
        <v>0</v>
      </c>
      <c r="D143" s="92">
        <f t="shared" si="66"/>
        <v>0</v>
      </c>
      <c r="E143" s="92">
        <f t="shared" si="67"/>
        <v>0</v>
      </c>
      <c r="F143" s="224"/>
      <c r="G143" s="224"/>
      <c r="H143" s="224"/>
      <c r="I143" s="224"/>
      <c r="J143" s="224"/>
      <c r="K143" s="224"/>
      <c r="L143" s="224"/>
      <c r="M143" s="224"/>
      <c r="N143" s="224"/>
      <c r="O143" s="224"/>
      <c r="P143" s="224"/>
      <c r="Q143" s="92">
        <f t="shared" si="68"/>
        <v>0</v>
      </c>
      <c r="R143" s="92">
        <f t="shared" si="69"/>
        <v>0</v>
      </c>
      <c r="S143" s="92">
        <f t="shared" si="69"/>
        <v>0</v>
      </c>
      <c r="V143" s="152">
        <f t="shared" si="64"/>
        <v>136</v>
      </c>
    </row>
    <row r="144" spans="1:22" x14ac:dyDescent="0.3">
      <c r="A144" s="767"/>
      <c r="B144" s="627" t="s">
        <v>371</v>
      </c>
      <c r="C144" s="92">
        <f t="shared" si="65"/>
        <v>0</v>
      </c>
      <c r="D144" s="92">
        <f t="shared" si="66"/>
        <v>0</v>
      </c>
      <c r="E144" s="92">
        <f t="shared" si="67"/>
        <v>0</v>
      </c>
      <c r="F144" s="224"/>
      <c r="G144" s="224"/>
      <c r="H144" s="224"/>
      <c r="I144" s="224"/>
      <c r="J144" s="224"/>
      <c r="K144" s="224"/>
      <c r="L144" s="224"/>
      <c r="M144" s="224"/>
      <c r="N144" s="224"/>
      <c r="O144" s="224"/>
      <c r="P144" s="224"/>
      <c r="Q144" s="92">
        <f t="shared" si="68"/>
        <v>0</v>
      </c>
      <c r="R144" s="92">
        <f t="shared" si="69"/>
        <v>0</v>
      </c>
      <c r="S144" s="92">
        <f t="shared" si="69"/>
        <v>0</v>
      </c>
      <c r="V144" s="152">
        <f t="shared" si="64"/>
        <v>137</v>
      </c>
    </row>
    <row r="145" spans="1:22" x14ac:dyDescent="0.3">
      <c r="A145" s="767"/>
      <c r="B145" s="627" t="s">
        <v>372</v>
      </c>
      <c r="C145" s="92">
        <f t="shared" si="65"/>
        <v>0</v>
      </c>
      <c r="D145" s="92">
        <f t="shared" si="66"/>
        <v>0</v>
      </c>
      <c r="E145" s="92">
        <f t="shared" si="67"/>
        <v>0</v>
      </c>
      <c r="F145" s="224"/>
      <c r="G145" s="224"/>
      <c r="H145" s="224"/>
      <c r="I145" s="224"/>
      <c r="J145" s="224"/>
      <c r="K145" s="224"/>
      <c r="L145" s="224"/>
      <c r="M145" s="224"/>
      <c r="N145" s="224"/>
      <c r="O145" s="224"/>
      <c r="P145" s="224"/>
      <c r="Q145" s="92">
        <f t="shared" si="68"/>
        <v>0</v>
      </c>
      <c r="R145" s="92">
        <f t="shared" si="69"/>
        <v>0</v>
      </c>
      <c r="S145" s="92">
        <f t="shared" si="69"/>
        <v>0</v>
      </c>
      <c r="V145" s="152">
        <f t="shared" si="64"/>
        <v>138</v>
      </c>
    </row>
    <row r="146" spans="1:22" x14ac:dyDescent="0.3">
      <c r="A146" s="767"/>
      <c r="B146" s="627" t="s">
        <v>373</v>
      </c>
      <c r="C146" s="92">
        <f t="shared" si="65"/>
        <v>0</v>
      </c>
      <c r="D146" s="92">
        <f t="shared" si="66"/>
        <v>0</v>
      </c>
      <c r="E146" s="92">
        <f t="shared" si="67"/>
        <v>0</v>
      </c>
      <c r="F146" s="224"/>
      <c r="G146" s="224"/>
      <c r="H146" s="224"/>
      <c r="I146" s="224"/>
      <c r="J146" s="224"/>
      <c r="K146" s="224"/>
      <c r="L146" s="224"/>
      <c r="M146" s="224"/>
      <c r="N146" s="224"/>
      <c r="O146" s="224"/>
      <c r="P146" s="224"/>
      <c r="Q146" s="92">
        <f t="shared" si="68"/>
        <v>0</v>
      </c>
      <c r="R146" s="92">
        <f t="shared" si="69"/>
        <v>0</v>
      </c>
      <c r="S146" s="92">
        <f t="shared" si="69"/>
        <v>0</v>
      </c>
      <c r="V146" s="152">
        <f t="shared" si="64"/>
        <v>139</v>
      </c>
    </row>
    <row r="147" spans="1:22" x14ac:dyDescent="0.3">
      <c r="A147" s="767"/>
      <c r="B147" s="627" t="s">
        <v>374</v>
      </c>
      <c r="C147" s="92">
        <f t="shared" si="65"/>
        <v>0</v>
      </c>
      <c r="D147" s="92">
        <f t="shared" si="66"/>
        <v>0</v>
      </c>
      <c r="E147" s="92">
        <f t="shared" si="67"/>
        <v>0</v>
      </c>
      <c r="F147" s="224"/>
      <c r="G147" s="224"/>
      <c r="H147" s="224"/>
      <c r="I147" s="224"/>
      <c r="J147" s="224"/>
      <c r="K147" s="224"/>
      <c r="L147" s="224"/>
      <c r="M147" s="224"/>
      <c r="N147" s="224"/>
      <c r="O147" s="224"/>
      <c r="P147" s="224"/>
      <c r="Q147" s="92">
        <f t="shared" si="68"/>
        <v>0</v>
      </c>
      <c r="R147" s="92">
        <f t="shared" si="69"/>
        <v>0</v>
      </c>
      <c r="S147" s="92">
        <f t="shared" si="69"/>
        <v>0</v>
      </c>
      <c r="V147" s="152">
        <f t="shared" si="64"/>
        <v>140</v>
      </c>
    </row>
    <row r="148" spans="1:22" x14ac:dyDescent="0.3">
      <c r="A148" s="767"/>
      <c r="B148" s="627" t="s">
        <v>376</v>
      </c>
      <c r="C148" s="92">
        <f t="shared" si="65"/>
        <v>0</v>
      </c>
      <c r="D148" s="92">
        <f t="shared" si="66"/>
        <v>0</v>
      </c>
      <c r="E148" s="92">
        <f t="shared" si="67"/>
        <v>0</v>
      </c>
      <c r="F148" s="224"/>
      <c r="G148" s="224"/>
      <c r="H148" s="224"/>
      <c r="I148" s="224"/>
      <c r="J148" s="224"/>
      <c r="K148" s="224"/>
      <c r="L148" s="224"/>
      <c r="M148" s="224"/>
      <c r="N148" s="224"/>
      <c r="O148" s="224"/>
      <c r="P148" s="224"/>
      <c r="Q148" s="92">
        <f t="shared" si="68"/>
        <v>0</v>
      </c>
      <c r="R148" s="92">
        <f t="shared" si="69"/>
        <v>0</v>
      </c>
      <c r="S148" s="92">
        <f t="shared" si="69"/>
        <v>0</v>
      </c>
      <c r="V148" s="152">
        <f t="shared" si="64"/>
        <v>141</v>
      </c>
    </row>
    <row r="149" spans="1:22" x14ac:dyDescent="0.3">
      <c r="A149" s="767"/>
      <c r="B149" s="627" t="s">
        <v>375</v>
      </c>
      <c r="C149" s="92">
        <f t="shared" si="65"/>
        <v>0</v>
      </c>
      <c r="D149" s="92">
        <f t="shared" si="66"/>
        <v>0</v>
      </c>
      <c r="E149" s="92">
        <f t="shared" si="67"/>
        <v>0</v>
      </c>
      <c r="F149" s="224"/>
      <c r="G149" s="224"/>
      <c r="H149" s="224"/>
      <c r="I149" s="224"/>
      <c r="J149" s="224"/>
      <c r="K149" s="224"/>
      <c r="L149" s="224"/>
      <c r="M149" s="224"/>
      <c r="N149" s="224"/>
      <c r="O149" s="224"/>
      <c r="P149" s="224"/>
      <c r="Q149" s="92">
        <f t="shared" si="68"/>
        <v>0</v>
      </c>
      <c r="R149" s="92">
        <f t="shared" si="69"/>
        <v>0</v>
      </c>
      <c r="S149" s="92">
        <f t="shared" si="69"/>
        <v>0</v>
      </c>
      <c r="V149" s="152">
        <f t="shared" si="64"/>
        <v>142</v>
      </c>
    </row>
    <row r="150" spans="1:22" x14ac:dyDescent="0.3">
      <c r="A150" s="767"/>
      <c r="B150" s="627" t="s">
        <v>377</v>
      </c>
      <c r="C150" s="92">
        <f t="shared" si="65"/>
        <v>0</v>
      </c>
      <c r="D150" s="92">
        <f t="shared" si="66"/>
        <v>0</v>
      </c>
      <c r="E150" s="92">
        <f t="shared" si="67"/>
        <v>0</v>
      </c>
      <c r="F150" s="224"/>
      <c r="G150" s="224"/>
      <c r="H150" s="224"/>
      <c r="I150" s="224"/>
      <c r="J150" s="224"/>
      <c r="K150" s="224"/>
      <c r="L150" s="224"/>
      <c r="M150" s="224"/>
      <c r="N150" s="224"/>
      <c r="O150" s="224"/>
      <c r="P150" s="224"/>
      <c r="Q150" s="92">
        <f t="shared" si="68"/>
        <v>0</v>
      </c>
      <c r="R150" s="92">
        <f t="shared" si="69"/>
        <v>0</v>
      </c>
      <c r="S150" s="92">
        <f t="shared" si="69"/>
        <v>0</v>
      </c>
      <c r="V150" s="152">
        <f t="shared" si="64"/>
        <v>143</v>
      </c>
    </row>
    <row r="151" spans="1:22" x14ac:dyDescent="0.3">
      <c r="A151" s="767"/>
      <c r="B151" s="627" t="s">
        <v>75</v>
      </c>
      <c r="C151" s="92">
        <f t="shared" si="65"/>
        <v>0</v>
      </c>
      <c r="D151" s="92">
        <f t="shared" si="66"/>
        <v>0</v>
      </c>
      <c r="E151" s="92">
        <f t="shared" si="67"/>
        <v>0</v>
      </c>
      <c r="F151" s="224"/>
      <c r="G151" s="224"/>
      <c r="H151" s="224"/>
      <c r="I151" s="224"/>
      <c r="J151" s="224"/>
      <c r="K151" s="224"/>
      <c r="L151" s="224"/>
      <c r="M151" s="224"/>
      <c r="N151" s="224"/>
      <c r="O151" s="224"/>
      <c r="P151" s="224"/>
      <c r="Q151" s="92">
        <f t="shared" si="68"/>
        <v>0</v>
      </c>
      <c r="R151" s="92">
        <f t="shared" si="69"/>
        <v>0</v>
      </c>
      <c r="S151" s="92">
        <f t="shared" si="69"/>
        <v>0</v>
      </c>
      <c r="V151" s="152">
        <f t="shared" si="64"/>
        <v>144</v>
      </c>
    </row>
    <row r="152" spans="1:22" x14ac:dyDescent="0.3">
      <c r="A152" s="767"/>
      <c r="B152" s="627" t="s">
        <v>83</v>
      </c>
      <c r="C152" s="92">
        <f t="shared" si="65"/>
        <v>0</v>
      </c>
      <c r="D152" s="92">
        <f t="shared" si="66"/>
        <v>0</v>
      </c>
      <c r="E152" s="92">
        <f t="shared" si="67"/>
        <v>0</v>
      </c>
      <c r="F152" s="224"/>
      <c r="G152" s="224"/>
      <c r="H152" s="224"/>
      <c r="I152" s="224"/>
      <c r="J152" s="224"/>
      <c r="K152" s="224"/>
      <c r="L152" s="224"/>
      <c r="M152" s="224"/>
      <c r="N152" s="224"/>
      <c r="O152" s="224"/>
      <c r="P152" s="224"/>
      <c r="Q152" s="92">
        <f t="shared" si="68"/>
        <v>0</v>
      </c>
      <c r="R152" s="92">
        <f t="shared" si="69"/>
        <v>0</v>
      </c>
      <c r="S152" s="92">
        <f t="shared" si="69"/>
        <v>0</v>
      </c>
      <c r="V152" s="152">
        <f t="shared" si="64"/>
        <v>145</v>
      </c>
    </row>
    <row r="153" spans="1:22" x14ac:dyDescent="0.3">
      <c r="A153" s="767"/>
      <c r="B153" s="627" t="s">
        <v>84</v>
      </c>
      <c r="C153" s="92">
        <f t="shared" si="65"/>
        <v>0</v>
      </c>
      <c r="D153" s="92">
        <f t="shared" si="66"/>
        <v>0</v>
      </c>
      <c r="E153" s="92">
        <f t="shared" si="67"/>
        <v>0</v>
      </c>
      <c r="F153" s="224"/>
      <c r="G153" s="224"/>
      <c r="H153" s="224"/>
      <c r="I153" s="224"/>
      <c r="J153" s="224"/>
      <c r="K153" s="224"/>
      <c r="L153" s="224"/>
      <c r="M153" s="224"/>
      <c r="N153" s="224"/>
      <c r="O153" s="224"/>
      <c r="P153" s="224"/>
      <c r="Q153" s="92">
        <f t="shared" si="68"/>
        <v>0</v>
      </c>
      <c r="R153" s="92">
        <f t="shared" si="69"/>
        <v>0</v>
      </c>
      <c r="S153" s="92">
        <f t="shared" si="69"/>
        <v>0</v>
      </c>
      <c r="V153" s="152">
        <f t="shared" si="64"/>
        <v>146</v>
      </c>
    </row>
    <row r="154" spans="1:22" x14ac:dyDescent="0.3">
      <c r="A154" s="767"/>
      <c r="B154" s="627" t="s">
        <v>85</v>
      </c>
      <c r="C154" s="92">
        <f t="shared" si="65"/>
        <v>0</v>
      </c>
      <c r="D154" s="92">
        <f t="shared" si="66"/>
        <v>0</v>
      </c>
      <c r="E154" s="92">
        <f t="shared" si="67"/>
        <v>0</v>
      </c>
      <c r="F154" s="224"/>
      <c r="G154" s="224"/>
      <c r="H154" s="224"/>
      <c r="I154" s="224"/>
      <c r="J154" s="224"/>
      <c r="K154" s="224"/>
      <c r="L154" s="224"/>
      <c r="M154" s="224"/>
      <c r="N154" s="224"/>
      <c r="O154" s="224"/>
      <c r="P154" s="224"/>
      <c r="Q154" s="92">
        <f t="shared" si="68"/>
        <v>0</v>
      </c>
      <c r="R154" s="92">
        <f t="shared" si="69"/>
        <v>0</v>
      </c>
      <c r="S154" s="92">
        <f t="shared" si="69"/>
        <v>0</v>
      </c>
      <c r="V154" s="152">
        <f t="shared" si="64"/>
        <v>147</v>
      </c>
    </row>
    <row r="155" spans="1:22" x14ac:dyDescent="0.3">
      <c r="A155" s="767"/>
      <c r="B155" s="627" t="s">
        <v>86</v>
      </c>
      <c r="C155" s="92">
        <f t="shared" si="65"/>
        <v>0</v>
      </c>
      <c r="D155" s="92">
        <f t="shared" si="66"/>
        <v>0</v>
      </c>
      <c r="E155" s="92">
        <f t="shared" si="67"/>
        <v>0</v>
      </c>
      <c r="F155" s="224"/>
      <c r="G155" s="224"/>
      <c r="H155" s="224"/>
      <c r="I155" s="224"/>
      <c r="J155" s="224"/>
      <c r="K155" s="224"/>
      <c r="L155" s="224"/>
      <c r="M155" s="224"/>
      <c r="N155" s="224"/>
      <c r="O155" s="224"/>
      <c r="P155" s="224"/>
      <c r="Q155" s="92">
        <f t="shared" si="68"/>
        <v>0</v>
      </c>
      <c r="R155" s="92">
        <f t="shared" si="69"/>
        <v>0</v>
      </c>
      <c r="S155" s="92">
        <f t="shared" si="69"/>
        <v>0</v>
      </c>
      <c r="V155" s="152">
        <f t="shared" si="64"/>
        <v>148</v>
      </c>
    </row>
    <row r="156" spans="1:22" x14ac:dyDescent="0.3">
      <c r="A156" s="767"/>
      <c r="B156" s="627" t="s">
        <v>87</v>
      </c>
      <c r="C156" s="92">
        <f t="shared" si="65"/>
        <v>0</v>
      </c>
      <c r="D156" s="92">
        <f t="shared" si="66"/>
        <v>0</v>
      </c>
      <c r="E156" s="92">
        <f t="shared" si="67"/>
        <v>0</v>
      </c>
      <c r="F156" s="224"/>
      <c r="G156" s="224"/>
      <c r="H156" s="224"/>
      <c r="I156" s="224"/>
      <c r="J156" s="224"/>
      <c r="K156" s="224"/>
      <c r="L156" s="224"/>
      <c r="M156" s="224"/>
      <c r="N156" s="224"/>
      <c r="O156" s="224"/>
      <c r="P156" s="224"/>
      <c r="Q156" s="92">
        <f t="shared" si="68"/>
        <v>0</v>
      </c>
      <c r="R156" s="92">
        <f t="shared" si="69"/>
        <v>0</v>
      </c>
      <c r="S156" s="92">
        <f t="shared" si="69"/>
        <v>0</v>
      </c>
      <c r="V156" s="152">
        <f t="shared" si="64"/>
        <v>149</v>
      </c>
    </row>
    <row r="157" spans="1:22" ht="14.25" thickBot="1" x14ac:dyDescent="0.35">
      <c r="A157" s="767"/>
      <c r="B157" s="628" t="s">
        <v>119</v>
      </c>
      <c r="C157" s="94">
        <f t="shared" ref="C157:S157" si="70">SUM(C140:C156)</f>
        <v>0</v>
      </c>
      <c r="D157" s="94">
        <f t="shared" si="70"/>
        <v>0</v>
      </c>
      <c r="E157" s="94">
        <f t="shared" si="70"/>
        <v>0</v>
      </c>
      <c r="F157" s="94">
        <f t="shared" si="70"/>
        <v>0</v>
      </c>
      <c r="G157" s="94">
        <f t="shared" si="70"/>
        <v>0</v>
      </c>
      <c r="H157" s="94">
        <f t="shared" si="70"/>
        <v>0</v>
      </c>
      <c r="I157" s="94">
        <f t="shared" si="70"/>
        <v>0</v>
      </c>
      <c r="J157" s="94">
        <f t="shared" si="70"/>
        <v>0</v>
      </c>
      <c r="K157" s="94">
        <f t="shared" si="70"/>
        <v>0</v>
      </c>
      <c r="L157" s="94">
        <f t="shared" si="70"/>
        <v>0</v>
      </c>
      <c r="M157" s="94">
        <f t="shared" si="70"/>
        <v>0</v>
      </c>
      <c r="N157" s="94">
        <f t="shared" si="70"/>
        <v>0</v>
      </c>
      <c r="O157" s="94">
        <f t="shared" si="70"/>
        <v>0</v>
      </c>
      <c r="P157" s="94">
        <f t="shared" si="70"/>
        <v>0</v>
      </c>
      <c r="Q157" s="94">
        <f t="shared" si="70"/>
        <v>0</v>
      </c>
      <c r="R157" s="94">
        <f t="shared" si="70"/>
        <v>0</v>
      </c>
      <c r="S157" s="94">
        <f t="shared" si="70"/>
        <v>0</v>
      </c>
      <c r="U157" s="152" t="str">
        <f>RIGHT(A140,4)&amp;"reseau"</f>
        <v>2023reseau</v>
      </c>
      <c r="V157" s="152">
        <f t="shared" si="64"/>
        <v>150</v>
      </c>
    </row>
    <row r="158" spans="1:22" x14ac:dyDescent="0.3">
      <c r="A158" s="767"/>
      <c r="B158" s="629"/>
      <c r="C158" s="92"/>
      <c r="D158" s="92"/>
      <c r="E158" s="92"/>
      <c r="F158" s="92"/>
      <c r="G158" s="92"/>
      <c r="H158" s="92"/>
      <c r="I158" s="92"/>
      <c r="J158" s="92"/>
      <c r="K158" s="92"/>
      <c r="L158" s="92"/>
      <c r="M158" s="92"/>
      <c r="N158" s="92"/>
      <c r="O158" s="92"/>
      <c r="P158" s="92"/>
      <c r="Q158" s="92"/>
      <c r="R158" s="92"/>
      <c r="S158" s="92"/>
      <c r="V158" s="152">
        <f t="shared" si="64"/>
        <v>151</v>
      </c>
    </row>
    <row r="159" spans="1:22" x14ac:dyDescent="0.3">
      <c r="A159" s="767"/>
      <c r="B159" s="627" t="s">
        <v>360</v>
      </c>
      <c r="C159" s="92">
        <f t="shared" ref="C159:C170" si="71">Q126</f>
        <v>0</v>
      </c>
      <c r="D159" s="92">
        <f t="shared" ref="D159:D170" si="72">R126</f>
        <v>0</v>
      </c>
      <c r="E159" s="92">
        <f t="shared" ref="E159:E170" si="73">S126</f>
        <v>0</v>
      </c>
      <c r="F159" s="224"/>
      <c r="G159" s="224"/>
      <c r="H159" s="224"/>
      <c r="I159" s="224"/>
      <c r="J159" s="224"/>
      <c r="K159" s="224"/>
      <c r="L159" s="224"/>
      <c r="M159" s="224"/>
      <c r="N159" s="224"/>
      <c r="O159" s="224"/>
      <c r="P159" s="224"/>
      <c r="Q159" s="92">
        <f>SUM(C159,F159:J159,M159:N159)</f>
        <v>0</v>
      </c>
      <c r="R159" s="92">
        <f>SUM(D159,K159,O159)</f>
        <v>0</v>
      </c>
      <c r="S159" s="92">
        <f>SUM(E159,L159,P159)</f>
        <v>0</v>
      </c>
      <c r="V159" s="152">
        <f t="shared" si="64"/>
        <v>152</v>
      </c>
    </row>
    <row r="160" spans="1:22" x14ac:dyDescent="0.3">
      <c r="A160" s="767"/>
      <c r="B160" s="627" t="s">
        <v>120</v>
      </c>
      <c r="C160" s="92">
        <f t="shared" si="71"/>
        <v>0</v>
      </c>
      <c r="D160" s="92">
        <f t="shared" si="72"/>
        <v>0</v>
      </c>
      <c r="E160" s="92">
        <f t="shared" si="73"/>
        <v>0</v>
      </c>
      <c r="F160" s="224"/>
      <c r="G160" s="224"/>
      <c r="H160" s="224"/>
      <c r="I160" s="224"/>
      <c r="J160" s="224"/>
      <c r="K160" s="224"/>
      <c r="L160" s="224"/>
      <c r="M160" s="224"/>
      <c r="N160" s="224"/>
      <c r="O160" s="224"/>
      <c r="P160" s="224"/>
      <c r="Q160" s="92">
        <f t="shared" ref="Q160:Q170" si="74">SUM(C160,F160:J160,M160:N160)</f>
        <v>0</v>
      </c>
      <c r="R160" s="92">
        <f t="shared" ref="R160:S170" si="75">SUM(D160,K160,O160)</f>
        <v>0</v>
      </c>
      <c r="S160" s="92">
        <f t="shared" si="75"/>
        <v>0</v>
      </c>
      <c r="V160" s="152">
        <f t="shared" si="64"/>
        <v>153</v>
      </c>
    </row>
    <row r="161" spans="1:22" x14ac:dyDescent="0.3">
      <c r="A161" s="767"/>
      <c r="B161" s="627" t="s">
        <v>121</v>
      </c>
      <c r="C161" s="92">
        <f t="shared" si="71"/>
        <v>0</v>
      </c>
      <c r="D161" s="92">
        <f t="shared" si="72"/>
        <v>0</v>
      </c>
      <c r="E161" s="92">
        <f t="shared" si="73"/>
        <v>0</v>
      </c>
      <c r="F161" s="224"/>
      <c r="G161" s="224"/>
      <c r="H161" s="224"/>
      <c r="I161" s="224"/>
      <c r="J161" s="224"/>
      <c r="K161" s="224"/>
      <c r="L161" s="224"/>
      <c r="M161" s="224"/>
      <c r="N161" s="224"/>
      <c r="O161" s="224"/>
      <c r="P161" s="224"/>
      <c r="Q161" s="92">
        <f t="shared" si="74"/>
        <v>0</v>
      </c>
      <c r="R161" s="92">
        <f t="shared" si="75"/>
        <v>0</v>
      </c>
      <c r="S161" s="92">
        <f t="shared" si="75"/>
        <v>0</v>
      </c>
      <c r="V161" s="152">
        <f t="shared" si="64"/>
        <v>154</v>
      </c>
    </row>
    <row r="162" spans="1:22" x14ac:dyDescent="0.3">
      <c r="A162" s="767"/>
      <c r="B162" s="627" t="s">
        <v>117</v>
      </c>
      <c r="C162" s="92">
        <f t="shared" si="71"/>
        <v>0</v>
      </c>
      <c r="D162" s="92">
        <f t="shared" si="72"/>
        <v>0</v>
      </c>
      <c r="E162" s="92">
        <f t="shared" si="73"/>
        <v>0</v>
      </c>
      <c r="F162" s="224"/>
      <c r="G162" s="224"/>
      <c r="H162" s="224"/>
      <c r="I162" s="224"/>
      <c r="J162" s="224"/>
      <c r="K162" s="224"/>
      <c r="L162" s="224"/>
      <c r="M162" s="224"/>
      <c r="N162" s="224"/>
      <c r="O162" s="224"/>
      <c r="P162" s="224"/>
      <c r="Q162" s="92">
        <f t="shared" si="74"/>
        <v>0</v>
      </c>
      <c r="R162" s="92">
        <f t="shared" si="75"/>
        <v>0</v>
      </c>
      <c r="S162" s="92">
        <f t="shared" si="75"/>
        <v>0</v>
      </c>
      <c r="V162" s="152">
        <f t="shared" si="64"/>
        <v>155</v>
      </c>
    </row>
    <row r="163" spans="1:22" x14ac:dyDescent="0.3">
      <c r="A163" s="767"/>
      <c r="B163" s="627" t="s">
        <v>122</v>
      </c>
      <c r="C163" s="92">
        <f t="shared" si="71"/>
        <v>0</v>
      </c>
      <c r="D163" s="92">
        <f t="shared" si="72"/>
        <v>0</v>
      </c>
      <c r="E163" s="92">
        <f t="shared" si="73"/>
        <v>0</v>
      </c>
      <c r="F163" s="224"/>
      <c r="G163" s="224"/>
      <c r="H163" s="224"/>
      <c r="I163" s="224"/>
      <c r="J163" s="224"/>
      <c r="K163" s="224"/>
      <c r="L163" s="224"/>
      <c r="M163" s="224"/>
      <c r="N163" s="224"/>
      <c r="O163" s="224"/>
      <c r="P163" s="224"/>
      <c r="Q163" s="92">
        <f t="shared" si="74"/>
        <v>0</v>
      </c>
      <c r="R163" s="92">
        <f t="shared" si="75"/>
        <v>0</v>
      </c>
      <c r="S163" s="92">
        <f t="shared" si="75"/>
        <v>0</v>
      </c>
      <c r="V163" s="152">
        <f t="shared" si="64"/>
        <v>156</v>
      </c>
    </row>
    <row r="164" spans="1:22" x14ac:dyDescent="0.3">
      <c r="A164" s="767"/>
      <c r="B164" s="627" t="s">
        <v>123</v>
      </c>
      <c r="C164" s="92">
        <f t="shared" si="71"/>
        <v>0</v>
      </c>
      <c r="D164" s="92">
        <f t="shared" si="72"/>
        <v>0</v>
      </c>
      <c r="E164" s="92">
        <f t="shared" si="73"/>
        <v>0</v>
      </c>
      <c r="F164" s="224"/>
      <c r="G164" s="224"/>
      <c r="H164" s="224"/>
      <c r="I164" s="224"/>
      <c r="J164" s="224"/>
      <c r="K164" s="224"/>
      <c r="L164" s="224"/>
      <c r="M164" s="224"/>
      <c r="N164" s="224"/>
      <c r="O164" s="224"/>
      <c r="P164" s="224"/>
      <c r="Q164" s="92">
        <f t="shared" si="74"/>
        <v>0</v>
      </c>
      <c r="R164" s="92">
        <f t="shared" si="75"/>
        <v>0</v>
      </c>
      <c r="S164" s="92">
        <f t="shared" si="75"/>
        <v>0</v>
      </c>
      <c r="V164" s="152">
        <f t="shared" si="64"/>
        <v>157</v>
      </c>
    </row>
    <row r="165" spans="1:22" x14ac:dyDescent="0.3">
      <c r="A165" s="767"/>
      <c r="B165" s="627" t="s">
        <v>118</v>
      </c>
      <c r="C165" s="92">
        <f t="shared" si="71"/>
        <v>0</v>
      </c>
      <c r="D165" s="92">
        <f t="shared" si="72"/>
        <v>0</v>
      </c>
      <c r="E165" s="92">
        <f t="shared" si="73"/>
        <v>0</v>
      </c>
      <c r="F165" s="224"/>
      <c r="G165" s="224"/>
      <c r="H165" s="224"/>
      <c r="I165" s="224"/>
      <c r="J165" s="224"/>
      <c r="K165" s="224"/>
      <c r="L165" s="224"/>
      <c r="M165" s="224"/>
      <c r="N165" s="224"/>
      <c r="O165" s="224"/>
      <c r="P165" s="224"/>
      <c r="Q165" s="92">
        <f t="shared" si="74"/>
        <v>0</v>
      </c>
      <c r="R165" s="92">
        <f t="shared" si="75"/>
        <v>0</v>
      </c>
      <c r="S165" s="92">
        <f t="shared" si="75"/>
        <v>0</v>
      </c>
      <c r="V165" s="152">
        <f t="shared" si="64"/>
        <v>158</v>
      </c>
    </row>
    <row r="166" spans="1:22" x14ac:dyDescent="0.3">
      <c r="A166" s="767"/>
      <c r="B166" s="627" t="s">
        <v>83</v>
      </c>
      <c r="C166" s="92">
        <f t="shared" si="71"/>
        <v>0</v>
      </c>
      <c r="D166" s="92">
        <f t="shared" si="72"/>
        <v>0</v>
      </c>
      <c r="E166" s="92">
        <f t="shared" si="73"/>
        <v>0</v>
      </c>
      <c r="F166" s="224"/>
      <c r="G166" s="224"/>
      <c r="H166" s="224"/>
      <c r="I166" s="224"/>
      <c r="J166" s="224"/>
      <c r="K166" s="224"/>
      <c r="L166" s="224"/>
      <c r="M166" s="224"/>
      <c r="N166" s="224"/>
      <c r="O166" s="224"/>
      <c r="P166" s="224"/>
      <c r="Q166" s="92">
        <f t="shared" si="74"/>
        <v>0</v>
      </c>
      <c r="R166" s="92">
        <f t="shared" si="75"/>
        <v>0</v>
      </c>
      <c r="S166" s="92">
        <f t="shared" si="75"/>
        <v>0</v>
      </c>
      <c r="V166" s="152">
        <f t="shared" si="64"/>
        <v>159</v>
      </c>
    </row>
    <row r="167" spans="1:22" x14ac:dyDescent="0.3">
      <c r="A167" s="767"/>
      <c r="B167" s="627" t="s">
        <v>84</v>
      </c>
      <c r="C167" s="92">
        <f t="shared" si="71"/>
        <v>0</v>
      </c>
      <c r="D167" s="92">
        <f t="shared" si="72"/>
        <v>0</v>
      </c>
      <c r="E167" s="92">
        <f t="shared" si="73"/>
        <v>0</v>
      </c>
      <c r="F167" s="224"/>
      <c r="G167" s="224"/>
      <c r="H167" s="224"/>
      <c r="I167" s="224"/>
      <c r="J167" s="224"/>
      <c r="K167" s="224"/>
      <c r="L167" s="224"/>
      <c r="M167" s="224"/>
      <c r="N167" s="224"/>
      <c r="O167" s="224"/>
      <c r="P167" s="224"/>
      <c r="Q167" s="92">
        <f t="shared" si="74"/>
        <v>0</v>
      </c>
      <c r="R167" s="92">
        <f t="shared" si="75"/>
        <v>0</v>
      </c>
      <c r="S167" s="92">
        <f t="shared" si="75"/>
        <v>0</v>
      </c>
      <c r="V167" s="152">
        <f t="shared" si="64"/>
        <v>160</v>
      </c>
    </row>
    <row r="168" spans="1:22" x14ac:dyDescent="0.3">
      <c r="A168" s="767"/>
      <c r="B168" s="627" t="s">
        <v>85</v>
      </c>
      <c r="C168" s="92">
        <f t="shared" si="71"/>
        <v>0</v>
      </c>
      <c r="D168" s="92">
        <f t="shared" si="72"/>
        <v>0</v>
      </c>
      <c r="E168" s="92">
        <f t="shared" si="73"/>
        <v>0</v>
      </c>
      <c r="F168" s="224"/>
      <c r="G168" s="224"/>
      <c r="H168" s="224"/>
      <c r="I168" s="224"/>
      <c r="J168" s="224"/>
      <c r="K168" s="224"/>
      <c r="L168" s="224"/>
      <c r="M168" s="224"/>
      <c r="N168" s="224"/>
      <c r="O168" s="224"/>
      <c r="P168" s="224"/>
      <c r="Q168" s="92">
        <f t="shared" si="74"/>
        <v>0</v>
      </c>
      <c r="R168" s="92">
        <f t="shared" si="75"/>
        <v>0</v>
      </c>
      <c r="S168" s="92">
        <f t="shared" si="75"/>
        <v>0</v>
      </c>
      <c r="V168" s="152">
        <f t="shared" si="64"/>
        <v>161</v>
      </c>
    </row>
    <row r="169" spans="1:22" x14ac:dyDescent="0.3">
      <c r="A169" s="767"/>
      <c r="B169" s="627" t="s">
        <v>86</v>
      </c>
      <c r="C169" s="92">
        <f t="shared" si="71"/>
        <v>0</v>
      </c>
      <c r="D169" s="92">
        <f t="shared" si="72"/>
        <v>0</v>
      </c>
      <c r="E169" s="92">
        <f t="shared" si="73"/>
        <v>0</v>
      </c>
      <c r="F169" s="224"/>
      <c r="G169" s="224"/>
      <c r="H169" s="224"/>
      <c r="I169" s="224"/>
      <c r="J169" s="224"/>
      <c r="K169" s="224"/>
      <c r="L169" s="224"/>
      <c r="M169" s="224"/>
      <c r="N169" s="224"/>
      <c r="O169" s="224"/>
      <c r="P169" s="224"/>
      <c r="Q169" s="92">
        <f t="shared" si="74"/>
        <v>0</v>
      </c>
      <c r="R169" s="92">
        <f t="shared" si="75"/>
        <v>0</v>
      </c>
      <c r="S169" s="92">
        <f t="shared" si="75"/>
        <v>0</v>
      </c>
      <c r="V169" s="152">
        <f t="shared" si="64"/>
        <v>162</v>
      </c>
    </row>
    <row r="170" spans="1:22" x14ac:dyDescent="0.3">
      <c r="A170" s="767"/>
      <c r="B170" s="627" t="s">
        <v>87</v>
      </c>
      <c r="C170" s="92">
        <f t="shared" si="71"/>
        <v>0</v>
      </c>
      <c r="D170" s="92">
        <f t="shared" si="72"/>
        <v>0</v>
      </c>
      <c r="E170" s="92">
        <f t="shared" si="73"/>
        <v>0</v>
      </c>
      <c r="F170" s="224"/>
      <c r="G170" s="224"/>
      <c r="H170" s="224"/>
      <c r="I170" s="224"/>
      <c r="J170" s="224"/>
      <c r="K170" s="224"/>
      <c r="L170" s="224"/>
      <c r="M170" s="224"/>
      <c r="N170" s="224"/>
      <c r="O170" s="224"/>
      <c r="P170" s="224"/>
      <c r="Q170" s="92">
        <f t="shared" si="74"/>
        <v>0</v>
      </c>
      <c r="R170" s="92">
        <f t="shared" si="75"/>
        <v>0</v>
      </c>
      <c r="S170" s="92">
        <f t="shared" si="75"/>
        <v>0</v>
      </c>
      <c r="V170" s="152">
        <f t="shared" si="64"/>
        <v>163</v>
      </c>
    </row>
    <row r="171" spans="1:22" ht="14.25" thickBot="1" x14ac:dyDescent="0.35">
      <c r="A171" s="767"/>
      <c r="B171" s="628" t="s">
        <v>124</v>
      </c>
      <c r="C171" s="94">
        <f t="shared" ref="C171:S171" si="76">SUM(C159:C170)</f>
        <v>0</v>
      </c>
      <c r="D171" s="94">
        <f t="shared" si="76"/>
        <v>0</v>
      </c>
      <c r="E171" s="94">
        <f t="shared" si="76"/>
        <v>0</v>
      </c>
      <c r="F171" s="94">
        <f t="shared" si="76"/>
        <v>0</v>
      </c>
      <c r="G171" s="94">
        <f t="shared" si="76"/>
        <v>0</v>
      </c>
      <c r="H171" s="94">
        <f t="shared" si="76"/>
        <v>0</v>
      </c>
      <c r="I171" s="94">
        <f t="shared" si="76"/>
        <v>0</v>
      </c>
      <c r="J171" s="94">
        <f t="shared" si="76"/>
        <v>0</v>
      </c>
      <c r="K171" s="94">
        <f t="shared" si="76"/>
        <v>0</v>
      </c>
      <c r="L171" s="94">
        <f t="shared" si="76"/>
        <v>0</v>
      </c>
      <c r="M171" s="94">
        <f t="shared" si="76"/>
        <v>0</v>
      </c>
      <c r="N171" s="94">
        <f t="shared" si="76"/>
        <v>0</v>
      </c>
      <c r="O171" s="94">
        <f t="shared" si="76"/>
        <v>0</v>
      </c>
      <c r="P171" s="94">
        <f t="shared" si="76"/>
        <v>0</v>
      </c>
      <c r="Q171" s="94">
        <f t="shared" si="76"/>
        <v>0</v>
      </c>
      <c r="R171" s="94">
        <f t="shared" si="76"/>
        <v>0</v>
      </c>
      <c r="S171" s="94">
        <f t="shared" si="76"/>
        <v>0</v>
      </c>
      <c r="U171" s="152" t="str">
        <f>RIGHT(A140,4)&amp;"hors reseau"</f>
        <v>2023hors reseau</v>
      </c>
      <c r="V171" s="152">
        <f t="shared" si="64"/>
        <v>164</v>
      </c>
    </row>
    <row r="172" spans="1:22" x14ac:dyDescent="0.3">
      <c r="B172" s="630"/>
      <c r="C172" s="92"/>
      <c r="D172" s="92"/>
      <c r="E172" s="92"/>
      <c r="F172" s="92"/>
      <c r="G172" s="92"/>
      <c r="H172" s="92"/>
      <c r="I172" s="92"/>
      <c r="J172" s="92"/>
      <c r="K172" s="92"/>
      <c r="L172" s="92"/>
      <c r="M172" s="92"/>
      <c r="N172" s="92"/>
      <c r="O172" s="92"/>
      <c r="P172" s="92"/>
      <c r="Q172" s="92"/>
      <c r="R172" s="92"/>
      <c r="S172" s="92"/>
    </row>
    <row r="173" spans="1:22" x14ac:dyDescent="0.3">
      <c r="B173" s="630"/>
      <c r="C173" s="92"/>
      <c r="D173" s="92"/>
      <c r="E173" s="92"/>
      <c r="F173" s="92"/>
      <c r="G173" s="92"/>
      <c r="H173" s="92"/>
      <c r="I173" s="92"/>
      <c r="J173" s="92"/>
      <c r="K173" s="92"/>
      <c r="L173" s="92"/>
      <c r="M173" s="92"/>
      <c r="N173" s="92"/>
      <c r="O173" s="92"/>
      <c r="P173" s="92"/>
      <c r="Q173" s="92"/>
      <c r="R173" s="92"/>
      <c r="S173" s="92"/>
    </row>
    <row r="174" spans="1:22" x14ac:dyDescent="0.3">
      <c r="B174" s="630"/>
      <c r="C174" s="92"/>
      <c r="D174" s="92"/>
      <c r="E174" s="92"/>
      <c r="F174" s="92"/>
      <c r="G174" s="92"/>
      <c r="H174" s="92"/>
      <c r="I174" s="92"/>
      <c r="J174" s="92"/>
      <c r="K174" s="92"/>
      <c r="L174" s="92"/>
      <c r="M174" s="92"/>
      <c r="N174" s="92"/>
      <c r="O174" s="92"/>
      <c r="P174" s="92"/>
      <c r="Q174" s="92"/>
      <c r="R174" s="92"/>
      <c r="S174" s="92"/>
    </row>
    <row r="175" spans="1:22" x14ac:dyDescent="0.3">
      <c r="B175" s="630"/>
      <c r="C175" s="92"/>
      <c r="D175" s="92"/>
      <c r="E175" s="92"/>
      <c r="F175" s="92"/>
      <c r="G175" s="92"/>
      <c r="H175" s="92"/>
      <c r="I175" s="92"/>
      <c r="J175" s="92"/>
      <c r="K175" s="92"/>
      <c r="L175" s="92"/>
      <c r="M175" s="92"/>
      <c r="N175" s="92"/>
      <c r="O175" s="92"/>
      <c r="P175" s="92"/>
      <c r="Q175" s="92"/>
      <c r="R175" s="92"/>
      <c r="S175" s="92"/>
    </row>
    <row r="176" spans="1:22" x14ac:dyDescent="0.3">
      <c r="B176" s="630"/>
      <c r="C176" s="92"/>
      <c r="D176" s="92"/>
      <c r="E176" s="92"/>
      <c r="F176" s="92"/>
      <c r="G176" s="92"/>
      <c r="H176" s="92"/>
      <c r="I176" s="92"/>
      <c r="J176" s="92"/>
      <c r="K176" s="92"/>
      <c r="L176" s="92"/>
      <c r="M176" s="92"/>
      <c r="N176" s="92"/>
      <c r="O176" s="92"/>
      <c r="P176" s="92"/>
      <c r="Q176" s="92"/>
      <c r="R176" s="92"/>
      <c r="S176" s="92"/>
    </row>
    <row r="177" spans="2:19" x14ac:dyDescent="0.3">
      <c r="B177" s="630"/>
      <c r="C177" s="92"/>
      <c r="D177" s="92"/>
      <c r="E177" s="92"/>
      <c r="F177" s="92"/>
      <c r="G177" s="92"/>
      <c r="H177" s="92"/>
      <c r="I177" s="92"/>
      <c r="J177" s="92"/>
      <c r="K177" s="92"/>
      <c r="L177" s="92"/>
      <c r="M177" s="92"/>
      <c r="N177" s="92"/>
      <c r="O177" s="92"/>
      <c r="P177" s="92"/>
      <c r="Q177" s="92"/>
      <c r="R177" s="92"/>
      <c r="S177" s="92"/>
    </row>
    <row r="178" spans="2:19" x14ac:dyDescent="0.3">
      <c r="B178" s="630"/>
      <c r="C178" s="92"/>
      <c r="D178" s="92"/>
      <c r="E178" s="92"/>
      <c r="F178" s="92"/>
      <c r="G178" s="92"/>
      <c r="H178" s="92"/>
      <c r="I178" s="92"/>
      <c r="J178" s="92"/>
      <c r="K178" s="92"/>
      <c r="L178" s="92"/>
      <c r="M178" s="92"/>
      <c r="N178" s="92"/>
      <c r="O178" s="92"/>
      <c r="P178" s="92"/>
      <c r="Q178" s="92"/>
      <c r="R178" s="92"/>
      <c r="S178" s="92"/>
    </row>
    <row r="179" spans="2:19" x14ac:dyDescent="0.3">
      <c r="B179" s="630"/>
      <c r="C179" s="92"/>
      <c r="D179" s="92"/>
      <c r="E179" s="92"/>
      <c r="F179" s="92"/>
      <c r="G179" s="92"/>
      <c r="H179" s="92"/>
      <c r="I179" s="92"/>
      <c r="J179" s="92"/>
      <c r="K179" s="92"/>
      <c r="L179" s="92"/>
      <c r="M179" s="92"/>
      <c r="N179" s="92"/>
      <c r="O179" s="92"/>
      <c r="P179" s="92"/>
      <c r="Q179" s="92"/>
      <c r="R179" s="92"/>
      <c r="S179" s="92"/>
    </row>
    <row r="180" spans="2:19" x14ac:dyDescent="0.3">
      <c r="B180" s="630"/>
      <c r="C180" s="92"/>
      <c r="D180" s="92"/>
      <c r="E180" s="92"/>
      <c r="F180" s="92"/>
      <c r="G180" s="92"/>
      <c r="H180" s="92"/>
      <c r="I180" s="92"/>
      <c r="J180" s="92"/>
      <c r="K180" s="92"/>
      <c r="L180" s="92"/>
      <c r="M180" s="92"/>
      <c r="N180" s="92"/>
      <c r="O180" s="92"/>
      <c r="P180" s="92"/>
      <c r="Q180" s="92"/>
      <c r="R180" s="92"/>
      <c r="S180" s="92"/>
    </row>
    <row r="181" spans="2:19" x14ac:dyDescent="0.3">
      <c r="B181" s="630"/>
      <c r="C181" s="92"/>
      <c r="D181" s="92"/>
      <c r="E181" s="92"/>
      <c r="F181" s="92"/>
      <c r="G181" s="92"/>
      <c r="H181" s="92"/>
      <c r="I181" s="92"/>
      <c r="J181" s="92"/>
      <c r="K181" s="92"/>
      <c r="L181" s="92"/>
      <c r="M181" s="92"/>
      <c r="N181" s="92"/>
      <c r="O181" s="92"/>
      <c r="P181" s="92"/>
      <c r="Q181" s="92"/>
      <c r="R181" s="92"/>
      <c r="S181" s="92"/>
    </row>
    <row r="182" spans="2:19" x14ac:dyDescent="0.3">
      <c r="B182" s="630"/>
      <c r="C182" s="92"/>
      <c r="D182" s="92"/>
      <c r="E182" s="92"/>
      <c r="F182" s="92"/>
      <c r="G182" s="92"/>
      <c r="H182" s="92"/>
      <c r="I182" s="92"/>
      <c r="J182" s="92"/>
      <c r="K182" s="92"/>
      <c r="L182" s="92"/>
      <c r="M182" s="92"/>
      <c r="N182" s="92"/>
      <c r="O182" s="92"/>
      <c r="P182" s="92"/>
      <c r="Q182" s="92"/>
      <c r="R182" s="92"/>
      <c r="S182" s="92"/>
    </row>
    <row r="183" spans="2:19" x14ac:dyDescent="0.3">
      <c r="B183" s="630"/>
      <c r="C183" s="92"/>
      <c r="D183" s="92"/>
      <c r="E183" s="92"/>
      <c r="F183" s="92"/>
      <c r="G183" s="92"/>
      <c r="H183" s="92"/>
      <c r="I183" s="92"/>
      <c r="J183" s="92"/>
      <c r="K183" s="92"/>
      <c r="L183" s="92"/>
      <c r="M183" s="92"/>
      <c r="N183" s="92"/>
      <c r="O183" s="92"/>
      <c r="P183" s="92"/>
      <c r="Q183" s="92"/>
      <c r="R183" s="92"/>
      <c r="S183" s="92"/>
    </row>
    <row r="184" spans="2:19" x14ac:dyDescent="0.3">
      <c r="B184" s="630"/>
      <c r="C184" s="92"/>
      <c r="D184" s="92"/>
      <c r="E184" s="92"/>
      <c r="F184" s="92"/>
      <c r="G184" s="92"/>
      <c r="H184" s="92"/>
      <c r="I184" s="92"/>
      <c r="J184" s="92"/>
      <c r="K184" s="92"/>
      <c r="L184" s="92"/>
      <c r="M184" s="92"/>
      <c r="N184" s="92"/>
      <c r="O184" s="92"/>
      <c r="P184" s="92"/>
      <c r="Q184" s="92"/>
      <c r="R184" s="92"/>
      <c r="S184" s="92"/>
    </row>
    <row r="185" spans="2:19" x14ac:dyDescent="0.3">
      <c r="B185" s="630"/>
      <c r="C185" s="92"/>
      <c r="D185" s="92"/>
      <c r="E185" s="92"/>
      <c r="F185" s="92"/>
      <c r="G185" s="92"/>
      <c r="H185" s="92"/>
      <c r="I185" s="92"/>
      <c r="J185" s="92"/>
      <c r="K185" s="92"/>
      <c r="L185" s="92"/>
      <c r="M185" s="92"/>
      <c r="N185" s="92"/>
      <c r="O185" s="92"/>
      <c r="P185" s="92"/>
      <c r="Q185" s="92"/>
      <c r="R185" s="92"/>
      <c r="S185" s="92"/>
    </row>
    <row r="186" spans="2:19" x14ac:dyDescent="0.3">
      <c r="B186" s="630"/>
      <c r="C186" s="92"/>
      <c r="D186" s="92"/>
      <c r="E186" s="92"/>
      <c r="F186" s="92"/>
      <c r="G186" s="92"/>
      <c r="H186" s="92"/>
      <c r="I186" s="92"/>
      <c r="J186" s="92"/>
      <c r="K186" s="92"/>
      <c r="L186" s="92"/>
      <c r="M186" s="92"/>
      <c r="N186" s="92"/>
      <c r="O186" s="92"/>
      <c r="P186" s="92"/>
      <c r="Q186" s="92"/>
      <c r="R186" s="92"/>
      <c r="S186" s="92"/>
    </row>
    <row r="187" spans="2:19" x14ac:dyDescent="0.3">
      <c r="B187" s="630"/>
      <c r="C187" s="92"/>
      <c r="D187" s="92"/>
      <c r="E187" s="92"/>
      <c r="F187" s="92"/>
      <c r="G187" s="92"/>
      <c r="H187" s="92"/>
      <c r="I187" s="92"/>
      <c r="J187" s="92"/>
      <c r="K187" s="92"/>
      <c r="L187" s="92"/>
      <c r="M187" s="92"/>
      <c r="N187" s="92"/>
      <c r="O187" s="92"/>
      <c r="P187" s="92"/>
      <c r="Q187" s="92"/>
      <c r="R187" s="92"/>
      <c r="S187" s="92"/>
    </row>
    <row r="188" spans="2:19" x14ac:dyDescent="0.3">
      <c r="B188" s="630"/>
      <c r="C188" s="92"/>
      <c r="D188" s="92"/>
      <c r="E188" s="92"/>
      <c r="F188" s="92"/>
      <c r="G188" s="92"/>
      <c r="H188" s="92"/>
      <c r="I188" s="92"/>
      <c r="J188" s="92"/>
      <c r="K188" s="92"/>
      <c r="L188" s="92"/>
      <c r="M188" s="92"/>
      <c r="N188" s="92"/>
      <c r="O188" s="92"/>
      <c r="P188" s="92"/>
      <c r="Q188" s="92"/>
      <c r="R188" s="92"/>
      <c r="S188" s="92"/>
    </row>
    <row r="189" spans="2:19" x14ac:dyDescent="0.3">
      <c r="B189" s="630"/>
      <c r="C189" s="92"/>
      <c r="D189" s="92"/>
      <c r="E189" s="92"/>
      <c r="F189" s="92"/>
      <c r="G189" s="92"/>
      <c r="H189" s="92"/>
      <c r="I189" s="92"/>
      <c r="J189" s="92"/>
      <c r="K189" s="92"/>
      <c r="L189" s="92"/>
      <c r="M189" s="92"/>
      <c r="N189" s="92"/>
      <c r="O189" s="92"/>
      <c r="P189" s="92"/>
      <c r="Q189" s="92"/>
      <c r="R189" s="92"/>
      <c r="S189" s="92"/>
    </row>
    <row r="190" spans="2:19" x14ac:dyDescent="0.3">
      <c r="B190" s="630"/>
      <c r="C190" s="92"/>
      <c r="D190" s="92"/>
      <c r="E190" s="92"/>
      <c r="F190" s="92"/>
      <c r="G190" s="92"/>
      <c r="H190" s="92"/>
      <c r="I190" s="92"/>
      <c r="J190" s="92"/>
      <c r="K190" s="92"/>
      <c r="L190" s="92"/>
      <c r="M190" s="92"/>
      <c r="N190" s="92"/>
      <c r="O190" s="92"/>
      <c r="P190" s="92"/>
      <c r="Q190" s="92"/>
      <c r="R190" s="92"/>
      <c r="S190" s="92"/>
    </row>
    <row r="191" spans="2:19" x14ac:dyDescent="0.3">
      <c r="B191" s="630"/>
      <c r="C191" s="92"/>
      <c r="D191" s="92"/>
      <c r="E191" s="92"/>
      <c r="F191" s="92"/>
      <c r="G191" s="92"/>
      <c r="H191" s="92"/>
      <c r="I191" s="92"/>
      <c r="J191" s="92"/>
      <c r="K191" s="92"/>
      <c r="L191" s="92"/>
      <c r="M191" s="92"/>
      <c r="N191" s="92"/>
      <c r="O191" s="92"/>
      <c r="P191" s="92"/>
      <c r="Q191" s="92"/>
      <c r="R191" s="92"/>
      <c r="S191" s="92"/>
    </row>
    <row r="192" spans="2:19" x14ac:dyDescent="0.3">
      <c r="B192" s="630"/>
      <c r="C192" s="92"/>
      <c r="D192" s="92"/>
      <c r="E192" s="92"/>
      <c r="F192" s="92"/>
      <c r="G192" s="92"/>
      <c r="H192" s="92"/>
      <c r="I192" s="92"/>
      <c r="J192" s="92"/>
      <c r="K192" s="92"/>
      <c r="L192" s="92"/>
      <c r="M192" s="92"/>
      <c r="N192" s="92"/>
      <c r="O192" s="92"/>
      <c r="P192" s="92"/>
      <c r="Q192" s="92"/>
      <c r="R192" s="92"/>
      <c r="S192" s="92"/>
    </row>
    <row r="193" spans="2:19" x14ac:dyDescent="0.3">
      <c r="B193" s="630"/>
      <c r="C193" s="92"/>
      <c r="D193" s="92"/>
      <c r="E193" s="92"/>
      <c r="F193" s="92"/>
      <c r="G193" s="92"/>
      <c r="H193" s="92"/>
      <c r="I193" s="92"/>
      <c r="J193" s="92"/>
      <c r="K193" s="92"/>
      <c r="L193" s="92"/>
      <c r="M193" s="92"/>
      <c r="N193" s="92"/>
      <c r="O193" s="92"/>
      <c r="P193" s="92"/>
      <c r="Q193" s="92"/>
      <c r="R193" s="92"/>
      <c r="S193" s="92"/>
    </row>
    <row r="194" spans="2:19" x14ac:dyDescent="0.3">
      <c r="B194" s="630"/>
      <c r="C194" s="92"/>
      <c r="D194" s="92"/>
      <c r="E194" s="92"/>
      <c r="F194" s="92"/>
      <c r="G194" s="92"/>
      <c r="H194" s="92"/>
      <c r="I194" s="92"/>
      <c r="J194" s="92"/>
      <c r="K194" s="92"/>
      <c r="L194" s="92"/>
      <c r="M194" s="92"/>
      <c r="N194" s="92"/>
      <c r="O194" s="92"/>
      <c r="P194" s="92"/>
      <c r="Q194" s="92"/>
      <c r="R194" s="92"/>
      <c r="S194" s="92"/>
    </row>
    <row r="195" spans="2:19" x14ac:dyDescent="0.3">
      <c r="B195" s="630"/>
      <c r="C195" s="92"/>
      <c r="D195" s="92"/>
      <c r="E195" s="92"/>
      <c r="F195" s="92"/>
      <c r="G195" s="92"/>
      <c r="H195" s="92"/>
      <c r="I195" s="92"/>
      <c r="J195" s="92"/>
      <c r="K195" s="92"/>
      <c r="L195" s="92"/>
      <c r="M195" s="92"/>
      <c r="N195" s="92"/>
      <c r="O195" s="92"/>
      <c r="P195" s="92"/>
      <c r="Q195" s="92"/>
      <c r="R195" s="92"/>
      <c r="S195" s="92"/>
    </row>
    <row r="196" spans="2:19" x14ac:dyDescent="0.3">
      <c r="B196" s="630"/>
      <c r="C196" s="92"/>
      <c r="D196" s="92"/>
      <c r="E196" s="92"/>
      <c r="F196" s="92"/>
      <c r="G196" s="92"/>
      <c r="H196" s="92"/>
      <c r="I196" s="92"/>
      <c r="J196" s="92"/>
      <c r="K196" s="92"/>
      <c r="L196" s="92"/>
      <c r="M196" s="92"/>
      <c r="N196" s="92"/>
      <c r="O196" s="92"/>
      <c r="P196" s="92"/>
      <c r="Q196" s="92"/>
      <c r="R196" s="92"/>
      <c r="S196" s="92"/>
    </row>
    <row r="197" spans="2:19" x14ac:dyDescent="0.3">
      <c r="B197" s="630"/>
      <c r="C197" s="92"/>
      <c r="D197" s="92"/>
      <c r="E197" s="92"/>
      <c r="F197" s="92"/>
      <c r="G197" s="92"/>
      <c r="H197" s="92"/>
      <c r="I197" s="92"/>
      <c r="J197" s="92"/>
      <c r="K197" s="92"/>
      <c r="L197" s="92"/>
      <c r="M197" s="92"/>
      <c r="N197" s="92"/>
      <c r="O197" s="92"/>
      <c r="P197" s="92"/>
      <c r="Q197" s="92"/>
      <c r="R197" s="92"/>
      <c r="S197" s="92"/>
    </row>
    <row r="198" spans="2:19" x14ac:dyDescent="0.3">
      <c r="B198" s="630"/>
      <c r="C198" s="92"/>
      <c r="D198" s="92"/>
      <c r="E198" s="92"/>
      <c r="F198" s="92"/>
      <c r="G198" s="92"/>
      <c r="H198" s="92"/>
      <c r="I198" s="92"/>
      <c r="J198" s="92"/>
      <c r="K198" s="92"/>
      <c r="L198" s="92"/>
      <c r="M198" s="92"/>
      <c r="N198" s="92"/>
      <c r="O198" s="92"/>
      <c r="P198" s="92"/>
      <c r="Q198" s="92"/>
      <c r="R198" s="92"/>
      <c r="S198" s="92"/>
    </row>
    <row r="199" spans="2:19" x14ac:dyDescent="0.3">
      <c r="B199" s="630"/>
      <c r="C199" s="92"/>
      <c r="D199" s="92"/>
      <c r="E199" s="92"/>
      <c r="F199" s="92"/>
      <c r="G199" s="92"/>
      <c r="H199" s="92"/>
      <c r="I199" s="92"/>
      <c r="J199" s="92"/>
      <c r="K199" s="92"/>
      <c r="L199" s="92"/>
      <c r="M199" s="92"/>
      <c r="N199" s="92"/>
      <c r="O199" s="92"/>
      <c r="P199" s="92"/>
      <c r="Q199" s="92"/>
      <c r="R199" s="92"/>
      <c r="S199" s="92"/>
    </row>
    <row r="200" spans="2:19" x14ac:dyDescent="0.3">
      <c r="B200" s="630"/>
      <c r="C200" s="92"/>
      <c r="D200" s="92"/>
      <c r="E200" s="92"/>
      <c r="F200" s="92"/>
      <c r="G200" s="92"/>
      <c r="H200" s="92"/>
      <c r="I200" s="92"/>
      <c r="J200" s="92"/>
      <c r="K200" s="92"/>
      <c r="L200" s="92"/>
      <c r="M200" s="92"/>
      <c r="N200" s="92"/>
      <c r="O200" s="92"/>
      <c r="P200" s="92"/>
      <c r="Q200" s="92"/>
      <c r="R200" s="92"/>
      <c r="S200" s="92"/>
    </row>
    <row r="201" spans="2:19" x14ac:dyDescent="0.3">
      <c r="B201" s="630"/>
      <c r="C201" s="92"/>
      <c r="D201" s="92"/>
      <c r="E201" s="92"/>
      <c r="F201" s="92"/>
      <c r="G201" s="92"/>
      <c r="H201" s="92"/>
      <c r="I201" s="92"/>
      <c r="J201" s="92"/>
      <c r="K201" s="92"/>
      <c r="L201" s="92"/>
      <c r="M201" s="92"/>
      <c r="N201" s="92"/>
      <c r="O201" s="92"/>
      <c r="P201" s="92"/>
      <c r="Q201" s="92"/>
      <c r="R201" s="92"/>
      <c r="S201" s="92"/>
    </row>
    <row r="202" spans="2:19" x14ac:dyDescent="0.3">
      <c r="B202" s="630"/>
      <c r="C202" s="92"/>
      <c r="D202" s="92"/>
      <c r="E202" s="92"/>
      <c r="F202" s="92"/>
      <c r="G202" s="92"/>
      <c r="H202" s="92"/>
      <c r="I202" s="92"/>
      <c r="J202" s="92"/>
      <c r="K202" s="92"/>
      <c r="L202" s="92"/>
      <c r="M202" s="92"/>
      <c r="N202" s="92"/>
      <c r="O202" s="92"/>
      <c r="P202" s="92"/>
      <c r="Q202" s="92"/>
      <c r="R202" s="92"/>
      <c r="S202" s="92"/>
    </row>
    <row r="203" spans="2:19" x14ac:dyDescent="0.3">
      <c r="B203" s="630"/>
      <c r="C203" s="92"/>
      <c r="D203" s="92"/>
      <c r="E203" s="92"/>
      <c r="F203" s="92"/>
      <c r="G203" s="92"/>
      <c r="H203" s="92"/>
      <c r="I203" s="92"/>
      <c r="J203" s="92"/>
      <c r="K203" s="92"/>
      <c r="L203" s="92"/>
      <c r="M203" s="92"/>
      <c r="N203" s="92"/>
      <c r="O203" s="92"/>
      <c r="P203" s="92"/>
      <c r="Q203" s="92"/>
      <c r="R203" s="92"/>
      <c r="S203" s="92"/>
    </row>
    <row r="204" spans="2:19" x14ac:dyDescent="0.3">
      <c r="B204" s="630"/>
      <c r="C204" s="92"/>
      <c r="D204" s="92"/>
      <c r="E204" s="92"/>
      <c r="F204" s="92"/>
      <c r="G204" s="92"/>
      <c r="H204" s="92"/>
      <c r="I204" s="92"/>
      <c r="J204" s="92"/>
      <c r="K204" s="92"/>
      <c r="L204" s="92"/>
      <c r="M204" s="92"/>
      <c r="N204" s="92"/>
      <c r="O204" s="92"/>
      <c r="P204" s="92"/>
      <c r="Q204" s="92"/>
      <c r="R204" s="92"/>
      <c r="S204" s="92"/>
    </row>
    <row r="205" spans="2:19" x14ac:dyDescent="0.3">
      <c r="B205" s="630"/>
      <c r="C205" s="92"/>
      <c r="D205" s="92"/>
      <c r="E205" s="92"/>
      <c r="F205" s="92"/>
      <c r="G205" s="92"/>
      <c r="H205" s="92"/>
      <c r="I205" s="92"/>
      <c r="J205" s="92"/>
      <c r="K205" s="92"/>
      <c r="L205" s="92"/>
      <c r="M205" s="92"/>
      <c r="N205" s="92"/>
      <c r="O205" s="92"/>
      <c r="P205" s="92"/>
      <c r="Q205" s="92"/>
      <c r="R205" s="92"/>
      <c r="S205" s="92"/>
    </row>
    <row r="206" spans="2:19" x14ac:dyDescent="0.3">
      <c r="B206" s="630"/>
      <c r="C206" s="92"/>
      <c r="D206" s="92"/>
      <c r="E206" s="92"/>
      <c r="F206" s="92"/>
      <c r="G206" s="92"/>
      <c r="H206" s="92"/>
      <c r="I206" s="92"/>
      <c r="J206" s="92"/>
      <c r="K206" s="92"/>
      <c r="L206" s="92"/>
      <c r="M206" s="92"/>
      <c r="N206" s="92"/>
      <c r="O206" s="92"/>
      <c r="P206" s="92"/>
      <c r="Q206" s="92"/>
      <c r="R206" s="92"/>
      <c r="S206" s="92"/>
    </row>
    <row r="207" spans="2:19" x14ac:dyDescent="0.3">
      <c r="B207" s="630"/>
      <c r="C207" s="92"/>
      <c r="D207" s="92"/>
      <c r="E207" s="92"/>
      <c r="F207" s="92"/>
      <c r="G207" s="92"/>
      <c r="H207" s="92"/>
      <c r="I207" s="92"/>
      <c r="J207" s="92"/>
      <c r="K207" s="92"/>
      <c r="L207" s="92"/>
      <c r="M207" s="92"/>
      <c r="N207" s="92"/>
      <c r="O207" s="92"/>
      <c r="P207" s="92"/>
      <c r="Q207" s="92"/>
      <c r="R207" s="92"/>
      <c r="S207" s="92"/>
    </row>
    <row r="208" spans="2:19" x14ac:dyDescent="0.3">
      <c r="B208" s="630"/>
      <c r="C208" s="92"/>
      <c r="D208" s="92"/>
      <c r="E208" s="92"/>
      <c r="F208" s="92"/>
      <c r="G208" s="92"/>
      <c r="H208" s="92"/>
      <c r="I208" s="92"/>
      <c r="J208" s="92"/>
      <c r="K208" s="92"/>
      <c r="L208" s="92"/>
      <c r="M208" s="92"/>
      <c r="N208" s="92"/>
      <c r="O208" s="92"/>
      <c r="P208" s="92"/>
      <c r="Q208" s="92"/>
      <c r="R208" s="92"/>
      <c r="S208" s="92"/>
    </row>
    <row r="209" spans="2:19" x14ac:dyDescent="0.3">
      <c r="B209" s="630"/>
      <c r="C209" s="92"/>
      <c r="D209" s="92"/>
      <c r="E209" s="92"/>
      <c r="F209" s="92"/>
      <c r="G209" s="92"/>
      <c r="H209" s="92"/>
      <c r="I209" s="92"/>
      <c r="J209" s="92"/>
      <c r="K209" s="92"/>
      <c r="L209" s="92"/>
      <c r="M209" s="92"/>
      <c r="N209" s="92"/>
      <c r="O209" s="92"/>
      <c r="P209" s="92"/>
      <c r="Q209" s="92"/>
      <c r="R209" s="92"/>
      <c r="S209" s="92"/>
    </row>
    <row r="210" spans="2:19" x14ac:dyDescent="0.3">
      <c r="B210" s="630"/>
      <c r="C210" s="92"/>
      <c r="D210" s="92"/>
      <c r="E210" s="92"/>
      <c r="F210" s="92"/>
      <c r="G210" s="92"/>
      <c r="H210" s="92"/>
      <c r="I210" s="92"/>
      <c r="J210" s="92"/>
      <c r="K210" s="92"/>
      <c r="L210" s="92"/>
      <c r="M210" s="92"/>
      <c r="N210" s="92"/>
      <c r="O210" s="92"/>
      <c r="P210" s="92"/>
      <c r="Q210" s="92"/>
      <c r="R210" s="92"/>
      <c r="S210" s="92"/>
    </row>
    <row r="211" spans="2:19" x14ac:dyDescent="0.3">
      <c r="B211" s="630"/>
      <c r="C211" s="92"/>
      <c r="D211" s="92"/>
      <c r="E211" s="92"/>
      <c r="F211" s="92"/>
      <c r="G211" s="92"/>
      <c r="H211" s="92"/>
      <c r="I211" s="92"/>
      <c r="J211" s="92"/>
      <c r="K211" s="92"/>
      <c r="L211" s="92"/>
      <c r="M211" s="92"/>
      <c r="N211" s="92"/>
      <c r="O211" s="92"/>
      <c r="P211" s="92"/>
      <c r="Q211" s="92"/>
      <c r="R211" s="92"/>
      <c r="S211" s="92"/>
    </row>
    <row r="212" spans="2:19" x14ac:dyDescent="0.3">
      <c r="B212" s="630"/>
      <c r="C212" s="92"/>
      <c r="D212" s="92"/>
      <c r="E212" s="92"/>
      <c r="F212" s="92"/>
      <c r="G212" s="92"/>
      <c r="H212" s="92"/>
      <c r="I212" s="92"/>
      <c r="J212" s="92"/>
      <c r="K212" s="92"/>
      <c r="L212" s="92"/>
      <c r="M212" s="92"/>
      <c r="N212" s="92"/>
      <c r="O212" s="92"/>
      <c r="P212" s="92"/>
      <c r="Q212" s="92"/>
      <c r="R212" s="92"/>
      <c r="S212" s="92"/>
    </row>
    <row r="213" spans="2:19" x14ac:dyDescent="0.3">
      <c r="B213" s="630"/>
      <c r="C213" s="92"/>
      <c r="D213" s="92"/>
      <c r="E213" s="92"/>
      <c r="F213" s="92"/>
      <c r="G213" s="92"/>
      <c r="H213" s="92"/>
      <c r="I213" s="92"/>
      <c r="J213" s="92"/>
      <c r="K213" s="92"/>
      <c r="L213" s="92"/>
      <c r="M213" s="92"/>
      <c r="N213" s="92"/>
      <c r="O213" s="92"/>
      <c r="P213" s="92"/>
      <c r="Q213" s="92"/>
      <c r="R213" s="92"/>
      <c r="S213" s="92"/>
    </row>
    <row r="214" spans="2:19" x14ac:dyDescent="0.3">
      <c r="B214" s="630"/>
      <c r="C214" s="92"/>
      <c r="D214" s="92"/>
      <c r="E214" s="92"/>
      <c r="F214" s="92"/>
      <c r="G214" s="92"/>
      <c r="H214" s="92"/>
      <c r="I214" s="92"/>
      <c r="J214" s="92"/>
      <c r="K214" s="92"/>
      <c r="L214" s="92"/>
      <c r="M214" s="92"/>
      <c r="N214" s="92"/>
      <c r="O214" s="92"/>
      <c r="P214" s="92"/>
      <c r="Q214" s="92"/>
      <c r="R214" s="92"/>
      <c r="S214" s="92"/>
    </row>
    <row r="215" spans="2:19" x14ac:dyDescent="0.3">
      <c r="B215" s="630"/>
      <c r="C215" s="92"/>
      <c r="D215" s="92"/>
      <c r="E215" s="92"/>
      <c r="F215" s="92"/>
      <c r="G215" s="92"/>
      <c r="H215" s="92"/>
      <c r="I215" s="92"/>
      <c r="J215" s="92"/>
      <c r="K215" s="92"/>
      <c r="L215" s="92"/>
      <c r="M215" s="92"/>
      <c r="N215" s="92"/>
      <c r="O215" s="92"/>
      <c r="P215" s="92"/>
      <c r="Q215" s="92"/>
      <c r="R215" s="92"/>
      <c r="S215" s="92"/>
    </row>
    <row r="216" spans="2:19" x14ac:dyDescent="0.3">
      <c r="B216" s="630"/>
      <c r="C216" s="92"/>
      <c r="D216" s="92"/>
      <c r="E216" s="92"/>
      <c r="F216" s="92"/>
      <c r="G216" s="92"/>
      <c r="H216" s="92"/>
      <c r="I216" s="92"/>
      <c r="J216" s="92"/>
      <c r="K216" s="92"/>
      <c r="L216" s="92"/>
      <c r="M216" s="92"/>
      <c r="N216" s="92"/>
      <c r="O216" s="92"/>
      <c r="P216" s="92"/>
      <c r="Q216" s="92"/>
      <c r="R216" s="92"/>
      <c r="S216" s="92"/>
    </row>
    <row r="217" spans="2:19" x14ac:dyDescent="0.3">
      <c r="B217" s="630"/>
      <c r="C217" s="92"/>
      <c r="D217" s="92"/>
      <c r="E217" s="92"/>
      <c r="F217" s="92"/>
      <c r="G217" s="92"/>
      <c r="H217" s="92"/>
      <c r="I217" s="92"/>
      <c r="J217" s="92"/>
      <c r="K217" s="92"/>
      <c r="L217" s="92"/>
      <c r="M217" s="92"/>
      <c r="N217" s="92"/>
      <c r="O217" s="92"/>
      <c r="P217" s="92"/>
      <c r="Q217" s="92"/>
      <c r="R217" s="92"/>
      <c r="S217" s="92"/>
    </row>
    <row r="218" spans="2:19" x14ac:dyDescent="0.3">
      <c r="B218" s="630"/>
      <c r="C218" s="92"/>
      <c r="D218" s="92"/>
      <c r="E218" s="92"/>
      <c r="F218" s="92"/>
      <c r="G218" s="92"/>
      <c r="H218" s="92"/>
      <c r="I218" s="92"/>
      <c r="J218" s="92"/>
      <c r="K218" s="92"/>
      <c r="L218" s="92"/>
      <c r="M218" s="92"/>
      <c r="N218" s="92"/>
      <c r="O218" s="92"/>
      <c r="P218" s="92"/>
      <c r="Q218" s="92"/>
      <c r="R218" s="92"/>
      <c r="S218" s="92"/>
    </row>
    <row r="219" spans="2:19" x14ac:dyDescent="0.3">
      <c r="B219" s="630"/>
      <c r="C219" s="92"/>
      <c r="D219" s="92"/>
      <c r="E219" s="92"/>
      <c r="F219" s="92"/>
      <c r="G219" s="92"/>
      <c r="H219" s="92"/>
      <c r="I219" s="92"/>
      <c r="J219" s="92"/>
      <c r="K219" s="92"/>
      <c r="L219" s="92"/>
      <c r="M219" s="92"/>
      <c r="N219" s="92"/>
      <c r="O219" s="92"/>
      <c r="P219" s="92"/>
      <c r="Q219" s="92"/>
      <c r="R219" s="92"/>
      <c r="S219" s="92"/>
    </row>
    <row r="220" spans="2:19" x14ac:dyDescent="0.3">
      <c r="B220" s="630"/>
      <c r="C220" s="92"/>
      <c r="D220" s="92"/>
      <c r="E220" s="92"/>
      <c r="F220" s="92"/>
      <c r="G220" s="92"/>
      <c r="H220" s="92"/>
      <c r="I220" s="92"/>
      <c r="J220" s="92"/>
      <c r="K220" s="92"/>
      <c r="L220" s="92"/>
      <c r="M220" s="92"/>
      <c r="N220" s="92"/>
      <c r="O220" s="92"/>
      <c r="P220" s="92"/>
      <c r="Q220" s="92"/>
      <c r="R220" s="92"/>
      <c r="S220" s="92"/>
    </row>
    <row r="221" spans="2:19" x14ac:dyDescent="0.3">
      <c r="B221" s="630"/>
      <c r="C221" s="92"/>
      <c r="D221" s="92"/>
      <c r="E221" s="92"/>
      <c r="F221" s="92"/>
      <c r="G221" s="92"/>
      <c r="H221" s="92"/>
      <c r="I221" s="92"/>
      <c r="J221" s="92"/>
      <c r="K221" s="92"/>
      <c r="L221" s="92"/>
      <c r="M221" s="92"/>
      <c r="N221" s="92"/>
      <c r="O221" s="92"/>
      <c r="P221" s="92"/>
      <c r="Q221" s="92"/>
      <c r="R221" s="92"/>
      <c r="S221" s="92"/>
    </row>
    <row r="222" spans="2:19" x14ac:dyDescent="0.3">
      <c r="B222" s="630"/>
      <c r="C222" s="92"/>
      <c r="D222" s="92"/>
      <c r="E222" s="92"/>
      <c r="F222" s="92"/>
      <c r="G222" s="92"/>
      <c r="H222" s="92"/>
      <c r="I222" s="92"/>
      <c r="J222" s="92"/>
      <c r="K222" s="92"/>
      <c r="L222" s="92"/>
      <c r="M222" s="92"/>
      <c r="N222" s="92"/>
      <c r="O222" s="92"/>
      <c r="P222" s="92"/>
      <c r="Q222" s="92"/>
      <c r="R222" s="92"/>
      <c r="S222" s="92"/>
    </row>
    <row r="223" spans="2:19" x14ac:dyDescent="0.3">
      <c r="B223" s="630"/>
      <c r="C223" s="92"/>
      <c r="D223" s="92"/>
      <c r="E223" s="92"/>
      <c r="F223" s="92"/>
      <c r="G223" s="92"/>
      <c r="H223" s="92"/>
      <c r="I223" s="92"/>
      <c r="J223" s="92"/>
      <c r="K223" s="92"/>
      <c r="L223" s="92"/>
      <c r="M223" s="92"/>
      <c r="N223" s="92"/>
      <c r="O223" s="92"/>
      <c r="P223" s="92"/>
      <c r="Q223" s="92"/>
      <c r="R223" s="92"/>
      <c r="S223" s="92"/>
    </row>
    <row r="224" spans="2:19" x14ac:dyDescent="0.3">
      <c r="B224" s="630"/>
      <c r="C224" s="92"/>
      <c r="D224" s="92"/>
      <c r="E224" s="92"/>
      <c r="F224" s="92"/>
      <c r="G224" s="92"/>
      <c r="H224" s="92"/>
      <c r="I224" s="92"/>
      <c r="J224" s="92"/>
      <c r="K224" s="92"/>
      <c r="L224" s="92"/>
      <c r="M224" s="92"/>
      <c r="N224" s="92"/>
      <c r="O224" s="92"/>
      <c r="P224" s="92"/>
      <c r="Q224" s="92"/>
      <c r="R224" s="92"/>
      <c r="S224" s="92"/>
    </row>
    <row r="225" spans="2:19" x14ac:dyDescent="0.3">
      <c r="B225" s="630"/>
      <c r="C225" s="92"/>
      <c r="D225" s="92"/>
      <c r="E225" s="92"/>
      <c r="F225" s="92"/>
      <c r="G225" s="92"/>
      <c r="H225" s="92"/>
      <c r="I225" s="92"/>
      <c r="J225" s="92"/>
      <c r="K225" s="92"/>
      <c r="L225" s="92"/>
      <c r="M225" s="92"/>
      <c r="N225" s="92"/>
      <c r="O225" s="92"/>
      <c r="P225" s="92"/>
      <c r="Q225" s="92"/>
      <c r="R225" s="92"/>
      <c r="S225" s="92"/>
    </row>
    <row r="226" spans="2:19" x14ac:dyDescent="0.3">
      <c r="B226" s="630"/>
      <c r="C226" s="92"/>
      <c r="D226" s="92"/>
      <c r="E226" s="92"/>
      <c r="F226" s="92"/>
      <c r="G226" s="92"/>
      <c r="H226" s="92"/>
      <c r="I226" s="92"/>
      <c r="J226" s="92"/>
      <c r="K226" s="92"/>
      <c r="L226" s="92"/>
      <c r="M226" s="92"/>
      <c r="N226" s="92"/>
      <c r="O226" s="92"/>
      <c r="P226" s="92"/>
      <c r="Q226" s="92"/>
      <c r="R226" s="92"/>
      <c r="S226" s="92"/>
    </row>
    <row r="227" spans="2:19" x14ac:dyDescent="0.3">
      <c r="B227" s="630"/>
      <c r="C227" s="92"/>
      <c r="D227" s="92"/>
      <c r="E227" s="92"/>
      <c r="F227" s="92"/>
      <c r="G227" s="92"/>
      <c r="H227" s="92"/>
      <c r="I227" s="92"/>
      <c r="J227" s="92"/>
      <c r="K227" s="92"/>
      <c r="L227" s="92"/>
      <c r="M227" s="92"/>
      <c r="N227" s="92"/>
      <c r="O227" s="92"/>
      <c r="P227" s="92"/>
      <c r="Q227" s="92"/>
      <c r="R227" s="92"/>
      <c r="S227" s="92"/>
    </row>
    <row r="228" spans="2:19" x14ac:dyDescent="0.3">
      <c r="B228" s="630"/>
      <c r="C228" s="92"/>
      <c r="D228" s="92"/>
      <c r="E228" s="92"/>
      <c r="F228" s="92"/>
      <c r="G228" s="92"/>
      <c r="H228" s="92"/>
      <c r="I228" s="92"/>
      <c r="J228" s="92"/>
      <c r="K228" s="92"/>
      <c r="L228" s="92"/>
      <c r="M228" s="92"/>
      <c r="N228" s="92"/>
      <c r="O228" s="92"/>
      <c r="P228" s="92"/>
      <c r="Q228" s="92"/>
      <c r="R228" s="92"/>
      <c r="S228" s="92"/>
    </row>
    <row r="229" spans="2:19" x14ac:dyDescent="0.3">
      <c r="B229" s="630"/>
      <c r="C229" s="92"/>
      <c r="D229" s="92"/>
      <c r="E229" s="92"/>
      <c r="F229" s="92"/>
      <c r="G229" s="92"/>
      <c r="H229" s="92"/>
      <c r="I229" s="92"/>
      <c r="J229" s="92"/>
      <c r="K229" s="92"/>
      <c r="L229" s="92"/>
      <c r="M229" s="92"/>
      <c r="N229" s="92"/>
      <c r="O229" s="92"/>
      <c r="P229" s="92"/>
      <c r="Q229" s="92"/>
      <c r="R229" s="92"/>
      <c r="S229" s="92"/>
    </row>
    <row r="230" spans="2:19" x14ac:dyDescent="0.3">
      <c r="B230" s="630"/>
      <c r="C230" s="92"/>
      <c r="D230" s="92"/>
      <c r="E230" s="92"/>
      <c r="F230" s="92"/>
      <c r="G230" s="92"/>
      <c r="H230" s="92"/>
      <c r="I230" s="92"/>
      <c r="J230" s="92"/>
      <c r="K230" s="92"/>
      <c r="L230" s="92"/>
      <c r="M230" s="92"/>
      <c r="N230" s="92"/>
      <c r="O230" s="92"/>
      <c r="P230" s="92"/>
      <c r="Q230" s="92"/>
      <c r="R230" s="92"/>
      <c r="S230" s="92"/>
    </row>
    <row r="231" spans="2:19" x14ac:dyDescent="0.3">
      <c r="B231" s="630"/>
      <c r="C231" s="92"/>
      <c r="D231" s="92"/>
      <c r="E231" s="92"/>
      <c r="F231" s="92"/>
      <c r="G231" s="92"/>
      <c r="H231" s="92"/>
      <c r="I231" s="92"/>
      <c r="J231" s="92"/>
      <c r="K231" s="92"/>
      <c r="L231" s="92"/>
      <c r="M231" s="92"/>
      <c r="N231" s="92"/>
      <c r="O231" s="92"/>
      <c r="P231" s="92"/>
      <c r="Q231" s="92"/>
      <c r="R231" s="92"/>
      <c r="S231" s="92"/>
    </row>
    <row r="232" spans="2:19" x14ac:dyDescent="0.3">
      <c r="B232" s="630"/>
      <c r="C232" s="92"/>
      <c r="D232" s="92"/>
      <c r="E232" s="92"/>
      <c r="F232" s="92"/>
      <c r="G232" s="92"/>
      <c r="H232" s="92"/>
      <c r="I232" s="92"/>
      <c r="J232" s="92"/>
      <c r="K232" s="92"/>
      <c r="L232" s="92"/>
      <c r="M232" s="92"/>
      <c r="N232" s="92"/>
      <c r="O232" s="92"/>
      <c r="P232" s="92"/>
      <c r="Q232" s="92"/>
      <c r="R232" s="92"/>
      <c r="S232" s="92"/>
    </row>
    <row r="233" spans="2:19" x14ac:dyDescent="0.3">
      <c r="B233" s="630"/>
      <c r="C233" s="92"/>
      <c r="D233" s="92"/>
      <c r="E233" s="92"/>
      <c r="F233" s="92"/>
      <c r="G233" s="92"/>
      <c r="H233" s="92"/>
      <c r="I233" s="92"/>
      <c r="J233" s="92"/>
      <c r="K233" s="92"/>
      <c r="L233" s="92"/>
      <c r="M233" s="92"/>
      <c r="N233" s="92"/>
      <c r="O233" s="92"/>
      <c r="P233" s="92"/>
      <c r="Q233" s="92"/>
      <c r="R233" s="92"/>
      <c r="S233" s="92"/>
    </row>
    <row r="234" spans="2:19" x14ac:dyDescent="0.3">
      <c r="B234" s="630"/>
      <c r="C234" s="92"/>
      <c r="D234" s="92"/>
      <c r="E234" s="92"/>
      <c r="F234" s="92"/>
      <c r="G234" s="92"/>
      <c r="H234" s="92"/>
      <c r="I234" s="92"/>
      <c r="J234" s="92"/>
      <c r="K234" s="92"/>
      <c r="L234" s="92"/>
      <c r="M234" s="92"/>
      <c r="N234" s="92"/>
      <c r="O234" s="92"/>
      <c r="P234" s="92"/>
      <c r="Q234" s="92"/>
      <c r="R234" s="92"/>
      <c r="S234" s="92"/>
    </row>
    <row r="235" spans="2:19" x14ac:dyDescent="0.3">
      <c r="B235" s="630"/>
      <c r="C235" s="92"/>
      <c r="D235" s="92"/>
      <c r="E235" s="92"/>
      <c r="F235" s="92"/>
      <c r="G235" s="92"/>
      <c r="H235" s="92"/>
      <c r="I235" s="92"/>
      <c r="J235" s="92"/>
      <c r="K235" s="92"/>
      <c r="L235" s="92"/>
      <c r="M235" s="92"/>
      <c r="N235" s="92"/>
      <c r="O235" s="92"/>
      <c r="P235" s="92"/>
      <c r="Q235" s="92"/>
      <c r="R235" s="92"/>
      <c r="S235" s="92"/>
    </row>
    <row r="236" spans="2:19" x14ac:dyDescent="0.3">
      <c r="B236" s="630"/>
      <c r="C236" s="92"/>
      <c r="D236" s="92"/>
      <c r="E236" s="92"/>
      <c r="F236" s="92"/>
      <c r="G236" s="92"/>
      <c r="H236" s="92"/>
      <c r="I236" s="92"/>
      <c r="J236" s="92"/>
      <c r="K236" s="92"/>
      <c r="L236" s="92"/>
      <c r="M236" s="92"/>
      <c r="N236" s="92"/>
      <c r="O236" s="92"/>
      <c r="P236" s="92"/>
      <c r="Q236" s="92"/>
      <c r="R236" s="92"/>
      <c r="S236" s="92"/>
    </row>
    <row r="237" spans="2:19" x14ac:dyDescent="0.3">
      <c r="B237" s="630"/>
      <c r="C237" s="92"/>
      <c r="D237" s="92"/>
      <c r="E237" s="92"/>
      <c r="F237" s="92"/>
      <c r="G237" s="92"/>
      <c r="H237" s="92"/>
      <c r="I237" s="92"/>
      <c r="J237" s="92"/>
      <c r="K237" s="92"/>
      <c r="L237" s="92"/>
      <c r="M237" s="92"/>
      <c r="N237" s="92"/>
      <c r="O237" s="92"/>
      <c r="P237" s="92"/>
      <c r="Q237" s="92"/>
      <c r="R237" s="92"/>
      <c r="S237" s="92"/>
    </row>
    <row r="238" spans="2:19" x14ac:dyDescent="0.3">
      <c r="B238" s="630"/>
      <c r="C238" s="92"/>
      <c r="D238" s="92"/>
      <c r="E238" s="92"/>
      <c r="F238" s="92"/>
      <c r="G238" s="92"/>
      <c r="H238" s="92"/>
      <c r="I238" s="92"/>
      <c r="J238" s="92"/>
      <c r="K238" s="92"/>
      <c r="L238" s="92"/>
      <c r="M238" s="92"/>
      <c r="N238" s="92"/>
      <c r="O238" s="92"/>
      <c r="P238" s="92"/>
      <c r="Q238" s="92"/>
      <c r="R238" s="92"/>
      <c r="S238" s="92"/>
    </row>
    <row r="239" spans="2:19" x14ac:dyDescent="0.3">
      <c r="B239" s="630"/>
      <c r="C239" s="92"/>
      <c r="D239" s="92"/>
      <c r="E239" s="92"/>
      <c r="F239" s="92"/>
      <c r="G239" s="92"/>
      <c r="H239" s="92"/>
      <c r="I239" s="92"/>
      <c r="J239" s="92"/>
      <c r="K239" s="92"/>
      <c r="L239" s="92"/>
      <c r="M239" s="92"/>
      <c r="N239" s="92"/>
      <c r="O239" s="92"/>
      <c r="P239" s="92"/>
      <c r="Q239" s="92"/>
      <c r="R239" s="92"/>
      <c r="S239" s="92"/>
    </row>
    <row r="240" spans="2:19" x14ac:dyDescent="0.3">
      <c r="B240" s="630"/>
      <c r="C240" s="92"/>
      <c r="D240" s="92"/>
      <c r="E240" s="92"/>
      <c r="F240" s="92"/>
      <c r="G240" s="92"/>
      <c r="H240" s="92"/>
      <c r="I240" s="92"/>
      <c r="J240" s="92"/>
      <c r="K240" s="92"/>
      <c r="L240" s="92"/>
      <c r="M240" s="92"/>
      <c r="N240" s="92"/>
      <c r="O240" s="92"/>
      <c r="P240" s="92"/>
      <c r="Q240" s="92"/>
      <c r="R240" s="92"/>
      <c r="S240" s="92"/>
    </row>
    <row r="241" spans="2:19" x14ac:dyDescent="0.3">
      <c r="B241" s="630"/>
      <c r="C241" s="92"/>
      <c r="D241" s="92"/>
      <c r="E241" s="92"/>
      <c r="F241" s="92"/>
      <c r="G241" s="92"/>
      <c r="H241" s="92"/>
      <c r="I241" s="92"/>
      <c r="J241" s="92"/>
      <c r="K241" s="92"/>
      <c r="L241" s="92"/>
      <c r="M241" s="92"/>
      <c r="N241" s="92"/>
      <c r="O241" s="92"/>
      <c r="P241" s="92"/>
      <c r="Q241" s="92"/>
      <c r="R241" s="92"/>
      <c r="S241" s="92"/>
    </row>
    <row r="242" spans="2:19" x14ac:dyDescent="0.3">
      <c r="B242" s="630"/>
      <c r="C242" s="92"/>
      <c r="D242" s="92"/>
      <c r="E242" s="92"/>
      <c r="F242" s="92"/>
      <c r="G242" s="92"/>
      <c r="H242" s="92"/>
      <c r="I242" s="92"/>
      <c r="J242" s="92"/>
      <c r="K242" s="92"/>
      <c r="L242" s="92"/>
      <c r="M242" s="92"/>
      <c r="N242" s="92"/>
      <c r="O242" s="92"/>
      <c r="P242" s="92"/>
      <c r="Q242" s="92"/>
      <c r="R242" s="92"/>
      <c r="S242" s="92"/>
    </row>
    <row r="243" spans="2:19" x14ac:dyDescent="0.3">
      <c r="B243" s="630"/>
      <c r="C243" s="92"/>
      <c r="D243" s="92"/>
      <c r="E243" s="92"/>
      <c r="F243" s="92"/>
      <c r="G243" s="92"/>
      <c r="H243" s="92"/>
      <c r="I243" s="92"/>
      <c r="J243" s="92"/>
      <c r="K243" s="92"/>
      <c r="L243" s="92"/>
      <c r="M243" s="92"/>
      <c r="N243" s="92"/>
      <c r="O243" s="92"/>
      <c r="P243" s="92"/>
      <c r="Q243" s="92"/>
      <c r="R243" s="92"/>
      <c r="S243" s="92"/>
    </row>
    <row r="244" spans="2:19" x14ac:dyDescent="0.3">
      <c r="B244" s="630"/>
      <c r="C244" s="92"/>
      <c r="D244" s="92"/>
      <c r="E244" s="92"/>
      <c r="F244" s="92"/>
      <c r="G244" s="92"/>
      <c r="H244" s="92"/>
      <c r="I244" s="92"/>
      <c r="J244" s="92"/>
      <c r="K244" s="92"/>
      <c r="L244" s="92"/>
      <c r="M244" s="92"/>
      <c r="N244" s="92"/>
      <c r="O244" s="92"/>
      <c r="P244" s="92"/>
      <c r="Q244" s="92"/>
      <c r="R244" s="92"/>
      <c r="S244" s="92"/>
    </row>
    <row r="245" spans="2:19" x14ac:dyDescent="0.3">
      <c r="B245" s="630"/>
      <c r="C245" s="92"/>
      <c r="D245" s="92"/>
      <c r="E245" s="92"/>
      <c r="F245" s="92"/>
      <c r="G245" s="92"/>
      <c r="H245" s="92"/>
      <c r="I245" s="92"/>
      <c r="J245" s="92"/>
      <c r="K245" s="92"/>
      <c r="L245" s="92"/>
      <c r="M245" s="92"/>
      <c r="N245" s="92"/>
      <c r="O245" s="92"/>
      <c r="P245" s="92"/>
      <c r="Q245" s="92"/>
      <c r="R245" s="92"/>
      <c r="S245" s="92"/>
    </row>
    <row r="246" spans="2:19" x14ac:dyDescent="0.3">
      <c r="B246" s="630"/>
      <c r="C246" s="92"/>
      <c r="D246" s="92"/>
      <c r="E246" s="92"/>
      <c r="F246" s="92"/>
      <c r="G246" s="92"/>
      <c r="H246" s="92"/>
      <c r="I246" s="92"/>
      <c r="J246" s="92"/>
      <c r="K246" s="92"/>
      <c r="L246" s="92"/>
      <c r="M246" s="92"/>
      <c r="N246" s="92"/>
      <c r="O246" s="92"/>
      <c r="P246" s="92"/>
      <c r="Q246" s="92"/>
      <c r="R246" s="92"/>
      <c r="S246" s="92"/>
    </row>
    <row r="247" spans="2:19" x14ac:dyDescent="0.3">
      <c r="B247" s="630"/>
      <c r="C247" s="92"/>
      <c r="D247" s="92"/>
      <c r="E247" s="92"/>
      <c r="F247" s="92"/>
      <c r="G247" s="92"/>
      <c r="H247" s="92"/>
      <c r="I247" s="92"/>
      <c r="J247" s="92"/>
      <c r="K247" s="92"/>
      <c r="L247" s="92"/>
      <c r="M247" s="92"/>
      <c r="N247" s="92"/>
      <c r="O247" s="92"/>
      <c r="P247" s="92"/>
      <c r="Q247" s="92"/>
      <c r="R247" s="92"/>
      <c r="S247" s="92"/>
    </row>
    <row r="248" spans="2:19" x14ac:dyDescent="0.3">
      <c r="B248" s="630"/>
      <c r="C248" s="92"/>
      <c r="D248" s="92"/>
      <c r="E248" s="92"/>
      <c r="F248" s="92"/>
      <c r="G248" s="92"/>
      <c r="H248" s="92"/>
      <c r="I248" s="92"/>
      <c r="J248" s="92"/>
      <c r="K248" s="92"/>
      <c r="L248" s="92"/>
      <c r="M248" s="92"/>
      <c r="N248" s="92"/>
      <c r="O248" s="92"/>
      <c r="P248" s="92"/>
      <c r="Q248" s="92"/>
      <c r="R248" s="92"/>
      <c r="S248" s="92"/>
    </row>
    <row r="249" spans="2:19" x14ac:dyDescent="0.3">
      <c r="B249" s="630"/>
      <c r="C249" s="92"/>
      <c r="D249" s="92"/>
      <c r="E249" s="92"/>
      <c r="F249" s="92"/>
      <c r="G249" s="92"/>
      <c r="H249" s="92"/>
      <c r="I249" s="92"/>
      <c r="J249" s="92"/>
      <c r="K249" s="92"/>
      <c r="L249" s="92"/>
      <c r="M249" s="92"/>
      <c r="N249" s="92"/>
      <c r="O249" s="92"/>
      <c r="P249" s="92"/>
      <c r="Q249" s="92"/>
      <c r="R249" s="92"/>
      <c r="S249" s="92"/>
    </row>
    <row r="250" spans="2:19" x14ac:dyDescent="0.3">
      <c r="B250" s="630"/>
      <c r="C250" s="92"/>
      <c r="D250" s="92"/>
      <c r="E250" s="92"/>
      <c r="F250" s="92"/>
      <c r="G250" s="92"/>
      <c r="H250" s="92"/>
      <c r="I250" s="92"/>
      <c r="J250" s="92"/>
      <c r="K250" s="92"/>
      <c r="L250" s="92"/>
      <c r="M250" s="92"/>
      <c r="N250" s="92"/>
      <c r="O250" s="92"/>
      <c r="P250" s="92"/>
      <c r="Q250" s="92"/>
      <c r="R250" s="92"/>
      <c r="S250" s="92"/>
    </row>
    <row r="251" spans="2:19" x14ac:dyDescent="0.3">
      <c r="B251" s="630"/>
      <c r="C251" s="92"/>
      <c r="D251" s="92"/>
      <c r="E251" s="92"/>
      <c r="F251" s="92"/>
      <c r="G251" s="92"/>
      <c r="H251" s="92"/>
      <c r="I251" s="92"/>
      <c r="J251" s="92"/>
      <c r="K251" s="92"/>
      <c r="L251" s="92"/>
      <c r="M251" s="92"/>
      <c r="N251" s="92"/>
      <c r="O251" s="92"/>
      <c r="P251" s="92"/>
      <c r="Q251" s="92"/>
      <c r="R251" s="92"/>
      <c r="S251" s="92"/>
    </row>
    <row r="252" spans="2:19" x14ac:dyDescent="0.3">
      <c r="B252" s="630"/>
      <c r="C252" s="92"/>
      <c r="D252" s="92"/>
      <c r="E252" s="92"/>
      <c r="F252" s="92"/>
      <c r="G252" s="92"/>
      <c r="H252" s="92"/>
      <c r="I252" s="92"/>
      <c r="J252" s="92"/>
      <c r="K252" s="92"/>
      <c r="L252" s="92"/>
      <c r="M252" s="92"/>
      <c r="N252" s="92"/>
      <c r="O252" s="92"/>
      <c r="P252" s="92"/>
      <c r="Q252" s="92"/>
      <c r="R252" s="92"/>
      <c r="S252" s="92"/>
    </row>
    <row r="253" spans="2:19" x14ac:dyDescent="0.3">
      <c r="B253" s="630"/>
      <c r="C253" s="92"/>
      <c r="D253" s="92"/>
      <c r="E253" s="92"/>
      <c r="F253" s="92"/>
      <c r="G253" s="92"/>
      <c r="H253" s="92"/>
      <c r="I253" s="92"/>
      <c r="J253" s="92"/>
      <c r="K253" s="92"/>
      <c r="L253" s="92"/>
      <c r="M253" s="92"/>
      <c r="N253" s="92"/>
      <c r="O253" s="92"/>
      <c r="P253" s="92"/>
      <c r="Q253" s="92"/>
      <c r="R253" s="92"/>
      <c r="S253" s="92"/>
    </row>
    <row r="254" spans="2:19" x14ac:dyDescent="0.3">
      <c r="B254" s="630"/>
      <c r="C254" s="92"/>
      <c r="D254" s="92"/>
      <c r="E254" s="92"/>
      <c r="F254" s="92"/>
      <c r="G254" s="92"/>
      <c r="H254" s="92"/>
      <c r="I254" s="92"/>
      <c r="J254" s="92"/>
      <c r="K254" s="92"/>
      <c r="L254" s="92"/>
      <c r="M254" s="92"/>
      <c r="N254" s="92"/>
      <c r="O254" s="92"/>
      <c r="P254" s="92"/>
      <c r="Q254" s="92"/>
      <c r="R254" s="92"/>
      <c r="S254" s="92"/>
    </row>
    <row r="255" spans="2:19" x14ac:dyDescent="0.3">
      <c r="B255" s="630"/>
      <c r="C255" s="92"/>
      <c r="D255" s="92"/>
      <c r="E255" s="92"/>
      <c r="F255" s="92"/>
      <c r="G255" s="92"/>
      <c r="H255" s="92"/>
      <c r="I255" s="92"/>
      <c r="J255" s="92"/>
      <c r="K255" s="92"/>
      <c r="L255" s="92"/>
      <c r="M255" s="92"/>
      <c r="N255" s="92"/>
      <c r="O255" s="92"/>
      <c r="P255" s="92"/>
      <c r="Q255" s="92"/>
      <c r="R255" s="92"/>
      <c r="S255" s="92"/>
    </row>
    <row r="256" spans="2:19" x14ac:dyDescent="0.3">
      <c r="B256" s="630"/>
      <c r="C256" s="92"/>
      <c r="D256" s="92"/>
      <c r="E256" s="92"/>
      <c r="F256" s="92"/>
      <c r="G256" s="92"/>
      <c r="H256" s="92"/>
      <c r="I256" s="92"/>
      <c r="J256" s="92"/>
      <c r="K256" s="92"/>
      <c r="L256" s="92"/>
      <c r="M256" s="92"/>
      <c r="N256" s="92"/>
      <c r="O256" s="92"/>
      <c r="P256" s="92"/>
      <c r="Q256" s="92"/>
      <c r="R256" s="92"/>
      <c r="S256" s="92"/>
    </row>
    <row r="257" spans="2:19" x14ac:dyDescent="0.3">
      <c r="B257" s="630"/>
      <c r="C257" s="92"/>
      <c r="D257" s="92"/>
      <c r="E257" s="92"/>
      <c r="F257" s="92"/>
      <c r="G257" s="92"/>
      <c r="H257" s="92"/>
      <c r="I257" s="92"/>
      <c r="J257" s="92"/>
      <c r="K257" s="92"/>
      <c r="L257" s="92"/>
      <c r="M257" s="92"/>
      <c r="N257" s="92"/>
      <c r="O257" s="92"/>
      <c r="P257" s="92"/>
      <c r="Q257" s="92"/>
      <c r="R257" s="92"/>
      <c r="S257" s="92"/>
    </row>
    <row r="258" spans="2:19" x14ac:dyDescent="0.3">
      <c r="B258" s="630"/>
      <c r="C258" s="92"/>
      <c r="D258" s="92"/>
      <c r="E258" s="92"/>
      <c r="F258" s="92"/>
      <c r="G258" s="92"/>
      <c r="H258" s="92"/>
      <c r="I258" s="92"/>
      <c r="J258" s="92"/>
      <c r="K258" s="92"/>
      <c r="L258" s="92"/>
      <c r="M258" s="92"/>
      <c r="N258" s="92"/>
      <c r="O258" s="92"/>
      <c r="P258" s="92"/>
      <c r="Q258" s="92"/>
      <c r="R258" s="92"/>
      <c r="S258" s="92"/>
    </row>
    <row r="259" spans="2:19" x14ac:dyDescent="0.3">
      <c r="B259" s="630"/>
      <c r="C259" s="92"/>
      <c r="D259" s="92"/>
      <c r="E259" s="92"/>
      <c r="F259" s="92"/>
      <c r="G259" s="92"/>
      <c r="H259" s="92"/>
      <c r="I259" s="92"/>
      <c r="J259" s="92"/>
      <c r="K259" s="92"/>
      <c r="L259" s="92"/>
      <c r="M259" s="92"/>
      <c r="N259" s="92"/>
      <c r="O259" s="92"/>
      <c r="P259" s="92"/>
      <c r="Q259" s="92"/>
      <c r="R259" s="92"/>
      <c r="S259" s="92"/>
    </row>
    <row r="260" spans="2:19" x14ac:dyDescent="0.3">
      <c r="B260" s="630"/>
      <c r="C260" s="92"/>
      <c r="D260" s="92"/>
      <c r="E260" s="92"/>
      <c r="F260" s="92"/>
      <c r="G260" s="92"/>
      <c r="H260" s="92"/>
      <c r="I260" s="92"/>
      <c r="J260" s="92"/>
      <c r="K260" s="92"/>
      <c r="L260" s="92"/>
      <c r="M260" s="92"/>
      <c r="N260" s="92"/>
      <c r="O260" s="92"/>
      <c r="P260" s="92"/>
      <c r="Q260" s="92"/>
      <c r="R260" s="92"/>
      <c r="S260" s="92"/>
    </row>
    <row r="261" spans="2:19" x14ac:dyDescent="0.3">
      <c r="B261" s="630"/>
      <c r="C261" s="92"/>
      <c r="D261" s="92"/>
      <c r="E261" s="92"/>
      <c r="F261" s="92"/>
      <c r="G261" s="92"/>
      <c r="H261" s="92"/>
      <c r="I261" s="92"/>
      <c r="J261" s="92"/>
      <c r="K261" s="92"/>
      <c r="L261" s="92"/>
      <c r="M261" s="92"/>
      <c r="N261" s="92"/>
      <c r="O261" s="92"/>
      <c r="P261" s="92"/>
      <c r="Q261" s="92"/>
      <c r="R261" s="92"/>
      <c r="S261" s="92"/>
    </row>
    <row r="262" spans="2:19" x14ac:dyDescent="0.3">
      <c r="B262" s="630"/>
      <c r="C262" s="92"/>
      <c r="D262" s="92"/>
      <c r="E262" s="92"/>
      <c r="F262" s="92"/>
      <c r="G262" s="92"/>
      <c r="H262" s="92"/>
      <c r="I262" s="92"/>
      <c r="J262" s="92"/>
      <c r="K262" s="92"/>
      <c r="L262" s="92"/>
      <c r="M262" s="92"/>
      <c r="N262" s="92"/>
      <c r="O262" s="92"/>
      <c r="P262" s="92"/>
      <c r="Q262" s="92"/>
      <c r="R262" s="92"/>
      <c r="S262" s="92"/>
    </row>
    <row r="263" spans="2:19" x14ac:dyDescent="0.3">
      <c r="B263" s="630"/>
      <c r="C263" s="92"/>
      <c r="D263" s="92"/>
      <c r="E263" s="92"/>
      <c r="F263" s="92"/>
      <c r="G263" s="92"/>
      <c r="H263" s="92"/>
      <c r="I263" s="92"/>
      <c r="J263" s="92"/>
      <c r="K263" s="92"/>
      <c r="L263" s="92"/>
      <c r="M263" s="92"/>
      <c r="N263" s="92"/>
      <c r="O263" s="92"/>
      <c r="P263" s="92"/>
      <c r="Q263" s="92"/>
      <c r="R263" s="92"/>
      <c r="S263" s="92"/>
    </row>
    <row r="264" spans="2:19" x14ac:dyDescent="0.3">
      <c r="B264" s="630"/>
      <c r="C264" s="92"/>
      <c r="D264" s="92"/>
      <c r="E264" s="92"/>
      <c r="F264" s="92"/>
      <c r="G264" s="92"/>
      <c r="H264" s="92"/>
      <c r="I264" s="92"/>
      <c r="J264" s="92"/>
      <c r="K264" s="92"/>
      <c r="L264" s="92"/>
      <c r="M264" s="92"/>
      <c r="N264" s="92"/>
      <c r="O264" s="92"/>
      <c r="P264" s="92"/>
      <c r="Q264" s="92"/>
      <c r="R264" s="92"/>
      <c r="S264" s="92"/>
    </row>
    <row r="265" spans="2:19" x14ac:dyDescent="0.3">
      <c r="B265" s="630"/>
      <c r="C265" s="92"/>
      <c r="D265" s="92"/>
      <c r="E265" s="92"/>
      <c r="F265" s="92"/>
      <c r="G265" s="92"/>
      <c r="H265" s="92"/>
      <c r="I265" s="92"/>
      <c r="J265" s="92"/>
      <c r="K265" s="92"/>
      <c r="L265" s="92"/>
      <c r="M265" s="92"/>
      <c r="N265" s="92"/>
      <c r="O265" s="92"/>
      <c r="P265" s="92"/>
      <c r="Q265" s="92"/>
      <c r="R265" s="92"/>
      <c r="S265" s="92"/>
    </row>
    <row r="266" spans="2:19" x14ac:dyDescent="0.3">
      <c r="B266" s="630"/>
      <c r="C266" s="92"/>
      <c r="D266" s="92"/>
      <c r="E266" s="92"/>
      <c r="F266" s="92"/>
      <c r="G266" s="92"/>
      <c r="H266" s="92"/>
      <c r="I266" s="92"/>
      <c r="J266" s="92"/>
      <c r="K266" s="92"/>
      <c r="L266" s="92"/>
      <c r="M266" s="92"/>
      <c r="N266" s="92"/>
      <c r="O266" s="92"/>
      <c r="P266" s="92"/>
      <c r="Q266" s="92"/>
      <c r="R266" s="92"/>
      <c r="S266" s="92"/>
    </row>
    <row r="267" spans="2:19" x14ac:dyDescent="0.3">
      <c r="B267" s="630"/>
      <c r="C267" s="92"/>
      <c r="D267" s="92"/>
      <c r="E267" s="92"/>
      <c r="F267" s="92"/>
      <c r="G267" s="92"/>
      <c r="H267" s="92"/>
      <c r="I267" s="92"/>
      <c r="J267" s="92"/>
      <c r="K267" s="92"/>
      <c r="L267" s="92"/>
      <c r="M267" s="92"/>
      <c r="N267" s="92"/>
      <c r="O267" s="92"/>
      <c r="P267" s="92"/>
      <c r="Q267" s="92"/>
      <c r="R267" s="92"/>
      <c r="S267" s="92"/>
    </row>
    <row r="268" spans="2:19" x14ac:dyDescent="0.3">
      <c r="B268" s="630"/>
      <c r="C268" s="92"/>
      <c r="D268" s="92"/>
      <c r="E268" s="92"/>
      <c r="F268" s="92"/>
      <c r="G268" s="92"/>
      <c r="H268" s="92"/>
      <c r="I268" s="92"/>
      <c r="J268" s="92"/>
      <c r="K268" s="92"/>
      <c r="L268" s="92"/>
      <c r="M268" s="92"/>
      <c r="N268" s="92"/>
      <c r="O268" s="92"/>
      <c r="P268" s="92"/>
      <c r="Q268" s="92"/>
      <c r="R268" s="92"/>
      <c r="S268" s="92"/>
    </row>
    <row r="269" spans="2:19" x14ac:dyDescent="0.3">
      <c r="B269" s="630"/>
      <c r="C269" s="92"/>
      <c r="D269" s="92"/>
      <c r="E269" s="92"/>
      <c r="F269" s="92"/>
      <c r="G269" s="92"/>
      <c r="H269" s="92"/>
      <c r="I269" s="92"/>
      <c r="J269" s="92"/>
      <c r="K269" s="92"/>
      <c r="L269" s="92"/>
      <c r="M269" s="92"/>
      <c r="N269" s="92"/>
      <c r="O269" s="92"/>
      <c r="P269" s="92"/>
      <c r="Q269" s="92"/>
      <c r="R269" s="92"/>
      <c r="S269" s="92"/>
    </row>
    <row r="270" spans="2:19" x14ac:dyDescent="0.3">
      <c r="B270" s="630"/>
      <c r="C270" s="92"/>
      <c r="D270" s="92"/>
      <c r="E270" s="92"/>
      <c r="F270" s="92"/>
      <c r="G270" s="92"/>
      <c r="H270" s="92"/>
      <c r="I270" s="92"/>
      <c r="J270" s="92"/>
      <c r="K270" s="92"/>
      <c r="L270" s="92"/>
      <c r="M270" s="92"/>
      <c r="N270" s="92"/>
      <c r="O270" s="92"/>
      <c r="P270" s="92"/>
      <c r="Q270" s="92"/>
      <c r="R270" s="92"/>
      <c r="S270" s="92"/>
    </row>
    <row r="271" spans="2:19" x14ac:dyDescent="0.3">
      <c r="B271" s="630"/>
      <c r="C271" s="92"/>
      <c r="D271" s="92"/>
      <c r="E271" s="92"/>
      <c r="F271" s="92"/>
      <c r="G271" s="92"/>
      <c r="H271" s="92"/>
      <c r="I271" s="92"/>
      <c r="J271" s="92"/>
      <c r="K271" s="92"/>
      <c r="L271" s="92"/>
      <c r="M271" s="92"/>
      <c r="N271" s="92"/>
      <c r="O271" s="92"/>
      <c r="P271" s="92"/>
      <c r="Q271" s="92"/>
      <c r="R271" s="92"/>
      <c r="S271" s="92"/>
    </row>
    <row r="272" spans="2:19" x14ac:dyDescent="0.3">
      <c r="B272" s="630"/>
      <c r="C272" s="92"/>
      <c r="D272" s="92"/>
      <c r="E272" s="92"/>
      <c r="F272" s="92"/>
      <c r="G272" s="92"/>
      <c r="H272" s="92"/>
      <c r="I272" s="92"/>
      <c r="J272" s="92"/>
      <c r="K272" s="92"/>
      <c r="L272" s="92"/>
      <c r="M272" s="92"/>
      <c r="N272" s="92"/>
      <c r="O272" s="92"/>
      <c r="P272" s="92"/>
      <c r="Q272" s="92"/>
      <c r="R272" s="92"/>
      <c r="S272" s="92"/>
    </row>
    <row r="273" spans="2:19" x14ac:dyDescent="0.3">
      <c r="B273" s="630"/>
      <c r="C273" s="92"/>
      <c r="D273" s="92"/>
      <c r="E273" s="92"/>
      <c r="F273" s="92"/>
      <c r="G273" s="92"/>
      <c r="H273" s="92"/>
      <c r="I273" s="92"/>
      <c r="J273" s="92"/>
      <c r="K273" s="92"/>
      <c r="L273" s="92"/>
      <c r="M273" s="92"/>
      <c r="N273" s="92"/>
      <c r="O273" s="92"/>
      <c r="P273" s="92"/>
      <c r="Q273" s="92"/>
      <c r="R273" s="92"/>
      <c r="S273" s="92"/>
    </row>
    <row r="274" spans="2:19" x14ac:dyDescent="0.3">
      <c r="B274" s="630"/>
      <c r="C274" s="92"/>
      <c r="D274" s="92"/>
      <c r="E274" s="92"/>
      <c r="F274" s="92"/>
      <c r="G274" s="92"/>
      <c r="H274" s="92"/>
      <c r="I274" s="92"/>
      <c r="J274" s="92"/>
      <c r="K274" s="92"/>
      <c r="L274" s="92"/>
      <c r="M274" s="92"/>
      <c r="N274" s="92"/>
      <c r="O274" s="92"/>
      <c r="P274" s="92"/>
      <c r="Q274" s="92"/>
      <c r="R274" s="92"/>
      <c r="S274" s="92"/>
    </row>
    <row r="275" spans="2:19" x14ac:dyDescent="0.3">
      <c r="B275" s="630"/>
      <c r="C275" s="92"/>
      <c r="D275" s="92"/>
      <c r="E275" s="92"/>
      <c r="F275" s="92"/>
      <c r="G275" s="92"/>
      <c r="H275" s="92"/>
      <c r="I275" s="92"/>
      <c r="J275" s="92"/>
      <c r="K275" s="92"/>
      <c r="L275" s="92"/>
      <c r="M275" s="92"/>
      <c r="N275" s="92"/>
      <c r="O275" s="92"/>
      <c r="P275" s="92"/>
      <c r="Q275" s="92"/>
      <c r="R275" s="92"/>
      <c r="S275" s="92"/>
    </row>
    <row r="276" spans="2:19" x14ac:dyDescent="0.3">
      <c r="B276" s="630"/>
      <c r="C276" s="92"/>
      <c r="D276" s="92"/>
      <c r="E276" s="92"/>
      <c r="F276" s="92"/>
      <c r="G276" s="92"/>
      <c r="H276" s="92"/>
      <c r="I276" s="92"/>
      <c r="J276" s="92"/>
      <c r="K276" s="92"/>
      <c r="L276" s="92"/>
      <c r="M276" s="92"/>
      <c r="N276" s="92"/>
      <c r="O276" s="92"/>
      <c r="P276" s="92"/>
      <c r="Q276" s="92"/>
      <c r="R276" s="92"/>
      <c r="S276" s="92"/>
    </row>
    <row r="277" spans="2:19" x14ac:dyDescent="0.3">
      <c r="B277" s="630"/>
      <c r="C277" s="92"/>
      <c r="D277" s="92"/>
      <c r="E277" s="92"/>
      <c r="F277" s="92"/>
      <c r="G277" s="92"/>
      <c r="H277" s="92"/>
      <c r="I277" s="92"/>
      <c r="J277" s="92"/>
      <c r="K277" s="92"/>
      <c r="L277" s="92"/>
      <c r="M277" s="92"/>
      <c r="N277" s="92"/>
      <c r="O277" s="92"/>
      <c r="P277" s="92"/>
      <c r="Q277" s="92"/>
      <c r="R277" s="92"/>
      <c r="S277" s="92"/>
    </row>
    <row r="278" spans="2:19" x14ac:dyDescent="0.3">
      <c r="B278" s="630"/>
      <c r="C278" s="92"/>
      <c r="D278" s="92"/>
      <c r="E278" s="92"/>
      <c r="F278" s="92"/>
      <c r="G278" s="92"/>
      <c r="H278" s="92"/>
      <c r="I278" s="92"/>
      <c r="J278" s="92"/>
      <c r="K278" s="92"/>
      <c r="L278" s="92"/>
      <c r="M278" s="92"/>
      <c r="N278" s="92"/>
      <c r="O278" s="92"/>
      <c r="P278" s="92"/>
      <c r="Q278" s="92"/>
      <c r="R278" s="92"/>
      <c r="S278" s="92"/>
    </row>
    <row r="279" spans="2:19" x14ac:dyDescent="0.3">
      <c r="B279" s="630"/>
      <c r="C279" s="92"/>
      <c r="D279" s="92"/>
      <c r="E279" s="92"/>
      <c r="F279" s="92"/>
      <c r="G279" s="92"/>
      <c r="H279" s="92"/>
      <c r="I279" s="92"/>
      <c r="J279" s="92"/>
      <c r="K279" s="92"/>
      <c r="L279" s="92"/>
      <c r="M279" s="92"/>
      <c r="N279" s="92"/>
      <c r="O279" s="92"/>
      <c r="P279" s="92"/>
      <c r="Q279" s="92"/>
      <c r="R279" s="92"/>
      <c r="S279" s="92"/>
    </row>
    <row r="280" spans="2:19" x14ac:dyDescent="0.3">
      <c r="B280" s="630"/>
      <c r="C280" s="92"/>
      <c r="D280" s="92"/>
      <c r="E280" s="92"/>
      <c r="F280" s="92"/>
      <c r="G280" s="92"/>
      <c r="H280" s="92"/>
      <c r="I280" s="92"/>
      <c r="J280" s="92"/>
      <c r="K280" s="92"/>
      <c r="L280" s="92"/>
      <c r="M280" s="92"/>
      <c r="N280" s="92"/>
      <c r="O280" s="92"/>
      <c r="P280" s="92"/>
      <c r="Q280" s="92"/>
      <c r="R280" s="92"/>
      <c r="S280" s="92"/>
    </row>
    <row r="281" spans="2:19" x14ac:dyDescent="0.3">
      <c r="B281" s="630"/>
      <c r="C281" s="92"/>
      <c r="D281" s="92"/>
      <c r="E281" s="92"/>
      <c r="F281" s="92"/>
      <c r="G281" s="92"/>
      <c r="H281" s="92"/>
      <c r="I281" s="92"/>
      <c r="J281" s="92"/>
      <c r="K281" s="92"/>
      <c r="L281" s="92"/>
      <c r="M281" s="92"/>
      <c r="N281" s="92"/>
      <c r="O281" s="92"/>
      <c r="P281" s="92"/>
      <c r="Q281" s="92"/>
      <c r="R281" s="92"/>
      <c r="S281" s="92"/>
    </row>
    <row r="282" spans="2:19" x14ac:dyDescent="0.3">
      <c r="B282" s="630"/>
      <c r="C282" s="92"/>
      <c r="D282" s="92"/>
      <c r="E282" s="92"/>
      <c r="F282" s="92"/>
      <c r="G282" s="92"/>
      <c r="H282" s="92"/>
      <c r="I282" s="92"/>
      <c r="J282" s="92"/>
      <c r="K282" s="92"/>
      <c r="L282" s="92"/>
      <c r="M282" s="92"/>
      <c r="N282" s="92"/>
      <c r="O282" s="92"/>
      <c r="P282" s="92"/>
      <c r="Q282" s="92"/>
      <c r="R282" s="92"/>
      <c r="S282" s="92"/>
    </row>
    <row r="283" spans="2:19" x14ac:dyDescent="0.3">
      <c r="B283" s="630"/>
      <c r="C283" s="92"/>
      <c r="D283" s="92"/>
      <c r="E283" s="92"/>
      <c r="F283" s="92"/>
      <c r="G283" s="92"/>
      <c r="H283" s="92"/>
      <c r="I283" s="92"/>
      <c r="J283" s="92"/>
      <c r="K283" s="92"/>
      <c r="L283" s="92"/>
      <c r="M283" s="92"/>
      <c r="N283" s="92"/>
      <c r="O283" s="92"/>
      <c r="P283" s="92"/>
      <c r="Q283" s="92"/>
      <c r="R283" s="92"/>
      <c r="S283" s="92"/>
    </row>
    <row r="284" spans="2:19" x14ac:dyDescent="0.3">
      <c r="B284" s="630"/>
      <c r="C284" s="92"/>
      <c r="D284" s="92"/>
      <c r="E284" s="92"/>
      <c r="F284" s="92"/>
      <c r="G284" s="92"/>
      <c r="H284" s="92"/>
      <c r="I284" s="92"/>
      <c r="J284" s="92"/>
      <c r="K284" s="92"/>
      <c r="L284" s="92"/>
      <c r="M284" s="92"/>
      <c r="N284" s="92"/>
      <c r="O284" s="92"/>
      <c r="P284" s="92"/>
      <c r="Q284" s="92"/>
      <c r="R284" s="92"/>
      <c r="S284" s="92"/>
    </row>
    <row r="285" spans="2:19" x14ac:dyDescent="0.3">
      <c r="B285" s="630"/>
      <c r="C285" s="92"/>
      <c r="D285" s="92"/>
      <c r="E285" s="92"/>
      <c r="F285" s="92"/>
      <c r="G285" s="92"/>
      <c r="H285" s="92"/>
      <c r="I285" s="92"/>
      <c r="J285" s="92"/>
      <c r="K285" s="92"/>
      <c r="L285" s="92"/>
      <c r="M285" s="92"/>
      <c r="N285" s="92"/>
      <c r="O285" s="92"/>
      <c r="P285" s="92"/>
      <c r="Q285" s="92"/>
      <c r="R285" s="92"/>
      <c r="S285" s="92"/>
    </row>
    <row r="286" spans="2:19" x14ac:dyDescent="0.3">
      <c r="B286" s="630"/>
      <c r="C286" s="92"/>
      <c r="D286" s="92"/>
      <c r="E286" s="92"/>
      <c r="F286" s="92"/>
      <c r="G286" s="92"/>
      <c r="H286" s="92"/>
      <c r="I286" s="92"/>
      <c r="J286" s="92"/>
      <c r="K286" s="92"/>
      <c r="L286" s="92"/>
      <c r="M286" s="92"/>
      <c r="N286" s="92"/>
      <c r="O286" s="92"/>
      <c r="P286" s="92"/>
      <c r="Q286" s="92"/>
      <c r="R286" s="92"/>
      <c r="S286" s="92"/>
    </row>
    <row r="287" spans="2:19" x14ac:dyDescent="0.3">
      <c r="B287" s="630"/>
      <c r="C287" s="92"/>
      <c r="D287" s="92"/>
      <c r="E287" s="92"/>
      <c r="F287" s="92"/>
      <c r="G287" s="92"/>
      <c r="H287" s="92"/>
      <c r="I287" s="92"/>
      <c r="J287" s="92"/>
      <c r="K287" s="92"/>
      <c r="L287" s="92"/>
      <c r="M287" s="92"/>
      <c r="N287" s="92"/>
      <c r="O287" s="92"/>
      <c r="P287" s="92"/>
      <c r="Q287" s="92"/>
      <c r="R287" s="92"/>
      <c r="S287" s="92"/>
    </row>
    <row r="288" spans="2:19" x14ac:dyDescent="0.3">
      <c r="B288" s="630"/>
      <c r="C288" s="92"/>
      <c r="D288" s="92"/>
      <c r="E288" s="92"/>
      <c r="F288" s="92"/>
      <c r="G288" s="92"/>
      <c r="H288" s="92"/>
      <c r="I288" s="92"/>
      <c r="J288" s="92"/>
      <c r="K288" s="92"/>
      <c r="L288" s="92"/>
      <c r="M288" s="92"/>
      <c r="N288" s="92"/>
      <c r="O288" s="92"/>
      <c r="P288" s="92"/>
      <c r="Q288" s="92"/>
      <c r="R288" s="92"/>
      <c r="S288" s="92"/>
    </row>
    <row r="289" spans="2:19" x14ac:dyDescent="0.3">
      <c r="B289" s="630"/>
      <c r="C289" s="92"/>
      <c r="D289" s="92"/>
      <c r="E289" s="92"/>
      <c r="F289" s="92"/>
      <c r="G289" s="92"/>
      <c r="H289" s="92"/>
      <c r="I289" s="92"/>
      <c r="J289" s="92"/>
      <c r="K289" s="92"/>
      <c r="L289" s="92"/>
      <c r="M289" s="92"/>
      <c r="N289" s="92"/>
      <c r="O289" s="92"/>
      <c r="P289" s="92"/>
      <c r="Q289" s="92"/>
      <c r="R289" s="92"/>
      <c r="S289" s="92"/>
    </row>
    <row r="290" spans="2:19" x14ac:dyDescent="0.3">
      <c r="B290" s="630"/>
      <c r="C290" s="92"/>
      <c r="D290" s="92"/>
      <c r="E290" s="92"/>
      <c r="F290" s="92"/>
      <c r="G290" s="92"/>
      <c r="H290" s="92"/>
      <c r="I290" s="92"/>
      <c r="J290" s="92"/>
      <c r="K290" s="92"/>
      <c r="L290" s="92"/>
      <c r="M290" s="92"/>
      <c r="N290" s="92"/>
      <c r="O290" s="92"/>
      <c r="P290" s="92"/>
      <c r="Q290" s="92"/>
      <c r="R290" s="92"/>
      <c r="S290" s="92"/>
    </row>
    <row r="291" spans="2:19" x14ac:dyDescent="0.3">
      <c r="B291" s="630"/>
      <c r="C291" s="92"/>
      <c r="D291" s="92"/>
      <c r="E291" s="92"/>
      <c r="F291" s="92"/>
      <c r="G291" s="92"/>
      <c r="H291" s="92"/>
      <c r="I291" s="92"/>
      <c r="J291" s="92"/>
      <c r="K291" s="92"/>
      <c r="L291" s="92"/>
      <c r="M291" s="92"/>
      <c r="N291" s="92"/>
      <c r="O291" s="92"/>
      <c r="P291" s="92"/>
      <c r="Q291" s="92"/>
      <c r="R291" s="92"/>
      <c r="S291" s="92"/>
    </row>
    <row r="292" spans="2:19" x14ac:dyDescent="0.3">
      <c r="B292" s="630"/>
      <c r="C292" s="92"/>
      <c r="D292" s="92"/>
      <c r="E292" s="92"/>
      <c r="F292" s="92"/>
      <c r="G292" s="92"/>
      <c r="H292" s="92"/>
      <c r="I292" s="92"/>
      <c r="J292" s="92"/>
      <c r="K292" s="92"/>
      <c r="L292" s="92"/>
      <c r="M292" s="92"/>
      <c r="N292" s="92"/>
      <c r="O292" s="92"/>
      <c r="P292" s="92"/>
      <c r="Q292" s="92"/>
      <c r="R292" s="92"/>
      <c r="S292" s="92"/>
    </row>
    <row r="293" spans="2:19" x14ac:dyDescent="0.3">
      <c r="B293" s="630"/>
      <c r="C293" s="92"/>
      <c r="D293" s="92"/>
      <c r="E293" s="92"/>
      <c r="F293" s="92"/>
      <c r="G293" s="92"/>
      <c r="H293" s="92"/>
      <c r="I293" s="92"/>
      <c r="J293" s="92"/>
      <c r="K293" s="92"/>
      <c r="L293" s="92"/>
      <c r="M293" s="92"/>
      <c r="N293" s="92"/>
      <c r="O293" s="92"/>
      <c r="P293" s="92"/>
      <c r="Q293" s="92"/>
      <c r="R293" s="92"/>
      <c r="S293" s="92"/>
    </row>
    <row r="294" spans="2:19" x14ac:dyDescent="0.3">
      <c r="B294" s="630"/>
      <c r="C294" s="92"/>
      <c r="D294" s="92"/>
      <c r="E294" s="92"/>
      <c r="F294" s="92"/>
      <c r="G294" s="92"/>
      <c r="H294" s="92"/>
      <c r="I294" s="92"/>
      <c r="J294" s="92"/>
      <c r="K294" s="92"/>
      <c r="L294" s="92"/>
      <c r="M294" s="92"/>
      <c r="N294" s="92"/>
      <c r="O294" s="92"/>
      <c r="P294" s="92"/>
      <c r="Q294" s="92"/>
      <c r="R294" s="92"/>
      <c r="S294" s="92"/>
    </row>
    <row r="295" spans="2:19" x14ac:dyDescent="0.3">
      <c r="B295" s="630"/>
      <c r="C295" s="92"/>
      <c r="D295" s="92"/>
      <c r="E295" s="92"/>
      <c r="F295" s="92"/>
      <c r="G295" s="92"/>
      <c r="H295" s="92"/>
      <c r="I295" s="92"/>
      <c r="J295" s="92"/>
      <c r="K295" s="92"/>
      <c r="L295" s="92"/>
      <c r="M295" s="92"/>
      <c r="N295" s="92"/>
      <c r="O295" s="92"/>
      <c r="P295" s="92"/>
      <c r="Q295" s="92"/>
      <c r="R295" s="92"/>
      <c r="S295" s="92"/>
    </row>
    <row r="296" spans="2:19" x14ac:dyDescent="0.3">
      <c r="B296" s="630"/>
      <c r="C296" s="92"/>
      <c r="D296" s="92"/>
      <c r="E296" s="92"/>
      <c r="F296" s="92"/>
      <c r="G296" s="92"/>
      <c r="H296" s="92"/>
      <c r="I296" s="92"/>
      <c r="J296" s="92"/>
      <c r="K296" s="92"/>
      <c r="L296" s="92"/>
      <c r="M296" s="92"/>
      <c r="N296" s="92"/>
      <c r="O296" s="92"/>
      <c r="P296" s="92"/>
      <c r="Q296" s="92"/>
      <c r="R296" s="92"/>
      <c r="S296" s="92"/>
    </row>
    <row r="297" spans="2:19" x14ac:dyDescent="0.3">
      <c r="B297" s="630"/>
      <c r="C297" s="92"/>
      <c r="D297" s="92"/>
      <c r="E297" s="92"/>
      <c r="F297" s="92"/>
      <c r="G297" s="92"/>
      <c r="H297" s="92"/>
      <c r="I297" s="92"/>
      <c r="J297" s="92"/>
      <c r="K297" s="92"/>
      <c r="L297" s="92"/>
      <c r="M297" s="92"/>
      <c r="N297" s="92"/>
      <c r="O297" s="92"/>
      <c r="P297" s="92"/>
      <c r="Q297" s="92"/>
      <c r="R297" s="92"/>
      <c r="S297" s="92"/>
    </row>
    <row r="298" spans="2:19" x14ac:dyDescent="0.3">
      <c r="B298" s="630"/>
      <c r="C298" s="92"/>
      <c r="D298" s="92"/>
      <c r="E298" s="92"/>
      <c r="F298" s="92"/>
      <c r="G298" s="92"/>
      <c r="H298" s="92"/>
      <c r="I298" s="92"/>
      <c r="J298" s="92"/>
      <c r="K298" s="92"/>
      <c r="L298" s="92"/>
      <c r="M298" s="92"/>
      <c r="N298" s="92"/>
      <c r="O298" s="92"/>
      <c r="P298" s="92"/>
      <c r="Q298" s="92"/>
      <c r="R298" s="92"/>
      <c r="S298" s="92"/>
    </row>
    <row r="299" spans="2:19" x14ac:dyDescent="0.3">
      <c r="B299" s="630"/>
      <c r="C299" s="92"/>
      <c r="D299" s="92"/>
      <c r="E299" s="92"/>
      <c r="F299" s="92"/>
      <c r="G299" s="92"/>
      <c r="H299" s="92"/>
      <c r="I299" s="92"/>
      <c r="J299" s="92"/>
      <c r="K299" s="92"/>
      <c r="L299" s="92"/>
      <c r="M299" s="92"/>
      <c r="N299" s="92"/>
      <c r="O299" s="92"/>
      <c r="P299" s="92"/>
      <c r="Q299" s="92"/>
      <c r="R299" s="92"/>
      <c r="S299" s="92"/>
    </row>
    <row r="300" spans="2:19" x14ac:dyDescent="0.3">
      <c r="B300" s="630"/>
      <c r="C300" s="92"/>
      <c r="D300" s="92"/>
      <c r="E300" s="92"/>
      <c r="F300" s="92"/>
      <c r="G300" s="92"/>
      <c r="H300" s="92"/>
      <c r="I300" s="92"/>
      <c r="J300" s="92"/>
      <c r="K300" s="92"/>
      <c r="L300" s="92"/>
      <c r="M300" s="92"/>
      <c r="N300" s="92"/>
      <c r="O300" s="92"/>
      <c r="P300" s="92"/>
      <c r="Q300" s="92"/>
      <c r="R300" s="92"/>
      <c r="S300" s="92"/>
    </row>
    <row r="301" spans="2:19" x14ac:dyDescent="0.3">
      <c r="B301" s="630"/>
      <c r="C301" s="92"/>
      <c r="D301" s="92"/>
      <c r="E301" s="92"/>
      <c r="F301" s="92"/>
      <c r="G301" s="92"/>
      <c r="H301" s="92"/>
      <c r="I301" s="92"/>
      <c r="J301" s="92"/>
      <c r="K301" s="92"/>
      <c r="L301" s="92"/>
      <c r="M301" s="92"/>
      <c r="N301" s="92"/>
      <c r="O301" s="92"/>
      <c r="P301" s="92"/>
      <c r="Q301" s="92"/>
      <c r="R301" s="92"/>
      <c r="S301" s="92"/>
    </row>
    <row r="302" spans="2:19" x14ac:dyDescent="0.3">
      <c r="B302" s="630"/>
      <c r="C302" s="92"/>
      <c r="D302" s="92"/>
      <c r="E302" s="92"/>
      <c r="F302" s="92"/>
      <c r="G302" s="92"/>
      <c r="H302" s="92"/>
      <c r="I302" s="92"/>
      <c r="J302" s="92"/>
      <c r="K302" s="92"/>
      <c r="L302" s="92"/>
      <c r="M302" s="92"/>
      <c r="N302" s="92"/>
      <c r="O302" s="92"/>
      <c r="P302" s="92"/>
      <c r="Q302" s="92"/>
      <c r="R302" s="92"/>
      <c r="S302" s="92"/>
    </row>
    <row r="303" spans="2:19" x14ac:dyDescent="0.3">
      <c r="B303" s="630"/>
      <c r="C303" s="92"/>
      <c r="D303" s="92"/>
      <c r="E303" s="92"/>
      <c r="F303" s="92"/>
      <c r="G303" s="92"/>
      <c r="H303" s="92"/>
      <c r="I303" s="92"/>
      <c r="J303" s="92"/>
      <c r="K303" s="92"/>
      <c r="L303" s="92"/>
      <c r="M303" s="92"/>
      <c r="N303" s="92"/>
      <c r="O303" s="92"/>
      <c r="P303" s="92"/>
      <c r="Q303" s="92"/>
      <c r="R303" s="92"/>
      <c r="S303" s="92"/>
    </row>
    <row r="304" spans="2:19" x14ac:dyDescent="0.3">
      <c r="B304" s="630"/>
      <c r="C304" s="92"/>
      <c r="D304" s="92"/>
      <c r="E304" s="92"/>
      <c r="F304" s="92"/>
      <c r="G304" s="92"/>
      <c r="H304" s="92"/>
      <c r="I304" s="92"/>
      <c r="J304" s="92"/>
      <c r="K304" s="92"/>
      <c r="L304" s="92"/>
      <c r="M304" s="92"/>
      <c r="N304" s="92"/>
      <c r="O304" s="92"/>
      <c r="P304" s="92"/>
      <c r="Q304" s="92"/>
      <c r="R304" s="92"/>
      <c r="S304" s="92"/>
    </row>
    <row r="305" spans="2:19" x14ac:dyDescent="0.3">
      <c r="B305" s="630"/>
      <c r="C305" s="92"/>
      <c r="D305" s="92"/>
      <c r="E305" s="92"/>
      <c r="F305" s="92"/>
      <c r="G305" s="92"/>
      <c r="H305" s="92"/>
      <c r="I305" s="92"/>
      <c r="J305" s="92"/>
      <c r="K305" s="92"/>
      <c r="L305" s="92"/>
      <c r="M305" s="92"/>
      <c r="N305" s="92"/>
      <c r="O305" s="92"/>
      <c r="P305" s="92"/>
      <c r="Q305" s="92"/>
      <c r="R305" s="92"/>
      <c r="S305" s="92"/>
    </row>
    <row r="306" spans="2:19" x14ac:dyDescent="0.3">
      <c r="B306" s="630"/>
      <c r="C306" s="92"/>
      <c r="D306" s="92"/>
      <c r="E306" s="92"/>
      <c r="F306" s="92"/>
      <c r="G306" s="92"/>
      <c r="H306" s="92"/>
      <c r="I306" s="92"/>
      <c r="J306" s="92"/>
      <c r="K306" s="92"/>
      <c r="L306" s="92"/>
      <c r="M306" s="92"/>
      <c r="N306" s="92"/>
      <c r="O306" s="92"/>
      <c r="P306" s="92"/>
      <c r="Q306" s="92"/>
      <c r="R306" s="92"/>
      <c r="S306" s="92"/>
    </row>
    <row r="307" spans="2:19" x14ac:dyDescent="0.3">
      <c r="B307" s="630"/>
      <c r="C307" s="92"/>
      <c r="D307" s="92"/>
      <c r="E307" s="92"/>
      <c r="F307" s="92"/>
      <c r="G307" s="92"/>
      <c r="H307" s="92"/>
      <c r="I307" s="92"/>
      <c r="J307" s="92"/>
      <c r="K307" s="92"/>
      <c r="L307" s="92"/>
      <c r="M307" s="92"/>
      <c r="N307" s="92"/>
      <c r="O307" s="92"/>
      <c r="P307" s="92"/>
      <c r="Q307" s="92"/>
      <c r="R307" s="92"/>
      <c r="S307" s="92"/>
    </row>
    <row r="308" spans="2:19" x14ac:dyDescent="0.3">
      <c r="B308" s="630"/>
      <c r="C308" s="92"/>
      <c r="D308" s="92"/>
      <c r="E308" s="92"/>
      <c r="F308" s="92"/>
      <c r="G308" s="92"/>
      <c r="H308" s="92"/>
      <c r="I308" s="92"/>
      <c r="J308" s="92"/>
      <c r="K308" s="92"/>
      <c r="L308" s="92"/>
      <c r="M308" s="92"/>
      <c r="N308" s="92"/>
      <c r="O308" s="92"/>
      <c r="P308" s="92"/>
      <c r="Q308" s="92"/>
      <c r="R308" s="92"/>
      <c r="S308" s="92"/>
    </row>
    <row r="309" spans="2:19" x14ac:dyDescent="0.3">
      <c r="B309" s="630"/>
      <c r="C309" s="92"/>
      <c r="D309" s="92"/>
      <c r="E309" s="92"/>
      <c r="F309" s="92"/>
      <c r="G309" s="92"/>
      <c r="H309" s="92"/>
      <c r="I309" s="92"/>
      <c r="J309" s="92"/>
      <c r="K309" s="92"/>
      <c r="L309" s="92"/>
      <c r="M309" s="92"/>
      <c r="N309" s="92"/>
      <c r="O309" s="92"/>
      <c r="P309" s="92"/>
      <c r="Q309" s="92"/>
      <c r="R309" s="92"/>
      <c r="S309" s="92"/>
    </row>
    <row r="310" spans="2:19" x14ac:dyDescent="0.3">
      <c r="B310" s="630"/>
      <c r="C310" s="92"/>
      <c r="D310" s="92"/>
      <c r="E310" s="92"/>
      <c r="F310" s="92"/>
      <c r="G310" s="92"/>
      <c r="H310" s="92"/>
      <c r="I310" s="92"/>
      <c r="J310" s="92"/>
      <c r="K310" s="92"/>
      <c r="L310" s="92"/>
      <c r="M310" s="92"/>
      <c r="N310" s="92"/>
      <c r="O310" s="92"/>
      <c r="P310" s="92"/>
      <c r="Q310" s="92"/>
      <c r="R310" s="92"/>
      <c r="S310" s="92"/>
    </row>
    <row r="311" spans="2:19" x14ac:dyDescent="0.3">
      <c r="B311" s="630"/>
      <c r="C311" s="92"/>
      <c r="D311" s="92"/>
      <c r="E311" s="92"/>
      <c r="F311" s="92"/>
      <c r="G311" s="92"/>
      <c r="H311" s="92"/>
      <c r="I311" s="92"/>
      <c r="J311" s="92"/>
      <c r="K311" s="92"/>
      <c r="L311" s="92"/>
      <c r="M311" s="92"/>
      <c r="N311" s="92"/>
      <c r="O311" s="92"/>
      <c r="P311" s="92"/>
      <c r="Q311" s="92"/>
      <c r="R311" s="92"/>
      <c r="S311" s="92"/>
    </row>
    <row r="312" spans="2:19" x14ac:dyDescent="0.3">
      <c r="B312" s="630"/>
      <c r="C312" s="92"/>
      <c r="D312" s="92"/>
      <c r="E312" s="92"/>
      <c r="F312" s="92"/>
      <c r="G312" s="92"/>
      <c r="H312" s="92"/>
      <c r="I312" s="92"/>
      <c r="J312" s="92"/>
      <c r="K312" s="92"/>
      <c r="L312" s="92"/>
      <c r="M312" s="92"/>
      <c r="N312" s="92"/>
      <c r="O312" s="92"/>
      <c r="P312" s="92"/>
      <c r="Q312" s="92"/>
      <c r="R312" s="92"/>
      <c r="S312" s="92"/>
    </row>
    <row r="313" spans="2:19" x14ac:dyDescent="0.3">
      <c r="B313" s="630"/>
      <c r="C313" s="92"/>
      <c r="D313" s="92"/>
      <c r="E313" s="92"/>
      <c r="F313" s="92"/>
      <c r="G313" s="92"/>
      <c r="H313" s="92"/>
      <c r="I313" s="92"/>
      <c r="J313" s="92"/>
      <c r="K313" s="92"/>
      <c r="L313" s="92"/>
      <c r="M313" s="92"/>
      <c r="N313" s="92"/>
      <c r="O313" s="92"/>
      <c r="P313" s="92"/>
      <c r="Q313" s="92"/>
      <c r="R313" s="92"/>
      <c r="S313" s="92"/>
    </row>
    <row r="314" spans="2:19" x14ac:dyDescent="0.3">
      <c r="B314" s="630"/>
      <c r="C314" s="92"/>
      <c r="D314" s="92"/>
      <c r="E314" s="92"/>
      <c r="F314" s="92"/>
      <c r="G314" s="92"/>
      <c r="H314" s="92"/>
      <c r="I314" s="92"/>
      <c r="J314" s="92"/>
      <c r="K314" s="92"/>
      <c r="L314" s="92"/>
      <c r="M314" s="92"/>
      <c r="N314" s="92"/>
      <c r="O314" s="92"/>
      <c r="P314" s="92"/>
      <c r="Q314" s="92"/>
      <c r="R314" s="92"/>
      <c r="S314" s="92"/>
    </row>
    <row r="315" spans="2:19" x14ac:dyDescent="0.3">
      <c r="B315" s="630"/>
      <c r="C315" s="92"/>
      <c r="D315" s="92"/>
      <c r="E315" s="92"/>
      <c r="F315" s="92"/>
      <c r="G315" s="92"/>
      <c r="H315" s="92"/>
      <c r="I315" s="92"/>
      <c r="J315" s="92"/>
      <c r="K315" s="92"/>
      <c r="L315" s="92"/>
      <c r="M315" s="92"/>
      <c r="N315" s="92"/>
      <c r="O315" s="92"/>
      <c r="P315" s="92"/>
      <c r="Q315" s="92"/>
      <c r="R315" s="92"/>
      <c r="S315" s="92"/>
    </row>
    <row r="316" spans="2:19" x14ac:dyDescent="0.3">
      <c r="B316" s="630"/>
      <c r="C316" s="92"/>
      <c r="D316" s="92"/>
      <c r="E316" s="92"/>
      <c r="F316" s="92"/>
      <c r="G316" s="92"/>
      <c r="H316" s="92"/>
      <c r="I316" s="92"/>
      <c r="J316" s="92"/>
      <c r="K316" s="92"/>
      <c r="L316" s="92"/>
      <c r="M316" s="92"/>
      <c r="N316" s="92"/>
      <c r="O316" s="92"/>
      <c r="P316" s="92"/>
      <c r="Q316" s="92"/>
      <c r="R316" s="92"/>
      <c r="S316" s="92"/>
    </row>
    <row r="317" spans="2:19" x14ac:dyDescent="0.3">
      <c r="B317" s="630"/>
      <c r="C317" s="92"/>
      <c r="D317" s="92"/>
      <c r="E317" s="92"/>
      <c r="F317" s="92"/>
      <c r="G317" s="92"/>
      <c r="H317" s="92"/>
      <c r="I317" s="92"/>
      <c r="J317" s="92"/>
      <c r="K317" s="92"/>
      <c r="L317" s="92"/>
      <c r="M317" s="92"/>
      <c r="N317" s="92"/>
      <c r="O317" s="92"/>
      <c r="P317" s="92"/>
      <c r="Q317" s="92"/>
      <c r="R317" s="92"/>
      <c r="S317" s="92"/>
    </row>
    <row r="318" spans="2:19" x14ac:dyDescent="0.3">
      <c r="B318" s="630"/>
      <c r="C318" s="92"/>
      <c r="D318" s="92"/>
      <c r="E318" s="92"/>
      <c r="F318" s="92"/>
      <c r="G318" s="92"/>
      <c r="H318" s="92"/>
      <c r="I318" s="92"/>
      <c r="J318" s="92"/>
      <c r="K318" s="92"/>
      <c r="L318" s="92"/>
      <c r="M318" s="92"/>
      <c r="N318" s="92"/>
      <c r="O318" s="92"/>
      <c r="P318" s="92"/>
      <c r="Q318" s="92"/>
      <c r="R318" s="92"/>
      <c r="S318" s="92"/>
    </row>
    <row r="319" spans="2:19" x14ac:dyDescent="0.3">
      <c r="B319" s="630"/>
      <c r="C319" s="92"/>
      <c r="D319" s="92"/>
      <c r="E319" s="92"/>
      <c r="F319" s="92"/>
      <c r="G319" s="92"/>
      <c r="H319" s="92"/>
      <c r="I319" s="92"/>
      <c r="J319" s="92"/>
      <c r="K319" s="92"/>
      <c r="L319" s="92"/>
      <c r="M319" s="92"/>
      <c r="N319" s="92"/>
      <c r="O319" s="92"/>
      <c r="P319" s="92"/>
      <c r="Q319" s="92"/>
      <c r="R319" s="92"/>
      <c r="S319" s="92"/>
    </row>
    <row r="320" spans="2:19" x14ac:dyDescent="0.3">
      <c r="B320" s="630"/>
      <c r="C320" s="92"/>
      <c r="D320" s="92"/>
      <c r="E320" s="92"/>
      <c r="F320" s="92"/>
      <c r="G320" s="92"/>
      <c r="H320" s="92"/>
      <c r="I320" s="92"/>
      <c r="J320" s="92"/>
      <c r="K320" s="92"/>
      <c r="L320" s="92"/>
      <c r="M320" s="92"/>
      <c r="N320" s="92"/>
      <c r="O320" s="92"/>
      <c r="P320" s="92"/>
      <c r="Q320" s="92"/>
      <c r="R320" s="92"/>
      <c r="S320" s="92"/>
    </row>
    <row r="321" spans="2:19" x14ac:dyDescent="0.3">
      <c r="B321" s="630"/>
      <c r="C321" s="92"/>
      <c r="D321" s="92"/>
      <c r="E321" s="92"/>
      <c r="F321" s="92"/>
      <c r="G321" s="92"/>
      <c r="H321" s="92"/>
      <c r="I321" s="92"/>
      <c r="J321" s="92"/>
      <c r="K321" s="92"/>
      <c r="L321" s="92"/>
      <c r="M321" s="92"/>
      <c r="N321" s="92"/>
      <c r="O321" s="92"/>
      <c r="P321" s="92"/>
      <c r="Q321" s="92"/>
      <c r="R321" s="92"/>
      <c r="S321" s="92"/>
    </row>
    <row r="322" spans="2:19" x14ac:dyDescent="0.3">
      <c r="B322" s="630"/>
      <c r="C322" s="92"/>
      <c r="D322" s="92"/>
      <c r="E322" s="92"/>
      <c r="F322" s="92"/>
      <c r="G322" s="92"/>
      <c r="H322" s="92"/>
      <c r="I322" s="92"/>
      <c r="J322" s="92"/>
      <c r="K322" s="92"/>
      <c r="L322" s="92"/>
      <c r="M322" s="92"/>
      <c r="N322" s="92"/>
      <c r="O322" s="92"/>
      <c r="P322" s="92"/>
      <c r="Q322" s="92"/>
      <c r="R322" s="92"/>
      <c r="S322" s="92"/>
    </row>
    <row r="323" spans="2:19" x14ac:dyDescent="0.3">
      <c r="B323" s="630"/>
      <c r="C323" s="92"/>
      <c r="D323" s="92"/>
      <c r="E323" s="92"/>
      <c r="F323" s="92"/>
      <c r="G323" s="92"/>
      <c r="H323" s="92"/>
      <c r="I323" s="92"/>
      <c r="J323" s="92"/>
      <c r="K323" s="92"/>
      <c r="L323" s="92"/>
      <c r="M323" s="92"/>
      <c r="N323" s="92"/>
      <c r="O323" s="92"/>
      <c r="P323" s="92"/>
      <c r="Q323" s="92"/>
      <c r="R323" s="92"/>
      <c r="S323" s="92"/>
    </row>
    <row r="324" spans="2:19" x14ac:dyDescent="0.3">
      <c r="B324" s="630"/>
      <c r="C324" s="92"/>
      <c r="D324" s="92"/>
      <c r="E324" s="92"/>
      <c r="F324" s="92"/>
      <c r="G324" s="92"/>
      <c r="H324" s="92"/>
      <c r="I324" s="92"/>
      <c r="J324" s="92"/>
      <c r="K324" s="92"/>
      <c r="L324" s="92"/>
      <c r="M324" s="92"/>
      <c r="N324" s="92"/>
      <c r="O324" s="92"/>
      <c r="P324" s="92"/>
      <c r="Q324" s="92"/>
      <c r="R324" s="92"/>
      <c r="S324" s="92"/>
    </row>
    <row r="325" spans="2:19" x14ac:dyDescent="0.3">
      <c r="B325" s="630"/>
      <c r="C325" s="92"/>
      <c r="D325" s="92"/>
      <c r="E325" s="92"/>
      <c r="F325" s="92"/>
      <c r="G325" s="92"/>
      <c r="H325" s="92"/>
      <c r="I325" s="92"/>
      <c r="J325" s="92"/>
      <c r="K325" s="92"/>
      <c r="L325" s="92"/>
      <c r="M325" s="92"/>
      <c r="N325" s="92"/>
      <c r="O325" s="92"/>
      <c r="P325" s="92"/>
      <c r="Q325" s="92"/>
      <c r="R325" s="92"/>
      <c r="S325" s="92"/>
    </row>
    <row r="326" spans="2:19" x14ac:dyDescent="0.3">
      <c r="B326" s="630"/>
      <c r="C326" s="92"/>
      <c r="D326" s="92"/>
      <c r="E326" s="92"/>
      <c r="F326" s="92"/>
      <c r="G326" s="92"/>
      <c r="H326" s="92"/>
      <c r="I326" s="92"/>
      <c r="J326" s="92"/>
      <c r="K326" s="92"/>
      <c r="L326" s="92"/>
      <c r="M326" s="92"/>
      <c r="N326" s="92"/>
      <c r="O326" s="92"/>
      <c r="P326" s="92"/>
      <c r="Q326" s="92"/>
      <c r="R326" s="92"/>
      <c r="S326" s="92"/>
    </row>
    <row r="327" spans="2:19" x14ac:dyDescent="0.3">
      <c r="B327" s="630"/>
      <c r="C327" s="92"/>
      <c r="D327" s="92"/>
      <c r="E327" s="92"/>
      <c r="F327" s="92"/>
      <c r="G327" s="92"/>
      <c r="H327" s="92"/>
      <c r="I327" s="92"/>
      <c r="J327" s="92"/>
      <c r="K327" s="92"/>
      <c r="L327" s="92"/>
      <c r="M327" s="92"/>
      <c r="N327" s="92"/>
      <c r="O327" s="92"/>
      <c r="P327" s="92"/>
      <c r="Q327" s="92"/>
      <c r="R327" s="92"/>
      <c r="S327" s="92"/>
    </row>
    <row r="328" spans="2:19" x14ac:dyDescent="0.3">
      <c r="B328" s="630"/>
      <c r="C328" s="92"/>
      <c r="D328" s="92"/>
      <c r="E328" s="92"/>
      <c r="F328" s="92"/>
      <c r="G328" s="92"/>
      <c r="H328" s="92"/>
      <c r="I328" s="92"/>
      <c r="J328" s="92"/>
      <c r="K328" s="92"/>
      <c r="L328" s="92"/>
      <c r="M328" s="92"/>
      <c r="N328" s="92"/>
      <c r="O328" s="92"/>
      <c r="P328" s="92"/>
      <c r="Q328" s="92"/>
      <c r="R328" s="92"/>
      <c r="S328" s="92"/>
    </row>
    <row r="329" spans="2:19" x14ac:dyDescent="0.3">
      <c r="B329" s="630"/>
      <c r="C329" s="92"/>
      <c r="D329" s="92"/>
      <c r="E329" s="92"/>
      <c r="F329" s="92"/>
      <c r="G329" s="92"/>
      <c r="H329" s="92"/>
      <c r="I329" s="92"/>
      <c r="J329" s="92"/>
      <c r="K329" s="92"/>
      <c r="L329" s="92"/>
      <c r="M329" s="92"/>
      <c r="N329" s="92"/>
      <c r="O329" s="92"/>
      <c r="P329" s="92"/>
      <c r="Q329" s="92"/>
      <c r="R329" s="92"/>
      <c r="S329" s="92"/>
    </row>
    <row r="330" spans="2:19" x14ac:dyDescent="0.3">
      <c r="B330" s="630"/>
      <c r="C330" s="92"/>
      <c r="D330" s="92"/>
      <c r="E330" s="92"/>
      <c r="F330" s="92"/>
      <c r="G330" s="92"/>
      <c r="H330" s="92"/>
      <c r="I330" s="92"/>
      <c r="J330" s="92"/>
      <c r="K330" s="92"/>
      <c r="L330" s="92"/>
      <c r="M330" s="92"/>
      <c r="N330" s="92"/>
      <c r="O330" s="92"/>
      <c r="P330" s="92"/>
      <c r="Q330" s="92"/>
      <c r="R330" s="92"/>
      <c r="S330" s="92"/>
    </row>
    <row r="331" spans="2:19" x14ac:dyDescent="0.3">
      <c r="B331" s="630"/>
      <c r="C331" s="92"/>
      <c r="D331" s="92"/>
      <c r="E331" s="92"/>
      <c r="F331" s="92"/>
      <c r="G331" s="92"/>
      <c r="H331" s="92"/>
      <c r="I331" s="92"/>
      <c r="J331" s="92"/>
      <c r="K331" s="92"/>
      <c r="L331" s="92"/>
      <c r="M331" s="92"/>
      <c r="N331" s="92"/>
      <c r="O331" s="92"/>
      <c r="P331" s="92"/>
      <c r="Q331" s="92"/>
      <c r="R331" s="92"/>
      <c r="S331" s="92"/>
    </row>
    <row r="332" spans="2:19" x14ac:dyDescent="0.3">
      <c r="B332" s="630"/>
      <c r="C332" s="92"/>
      <c r="D332" s="92"/>
      <c r="E332" s="92"/>
      <c r="F332" s="92"/>
      <c r="G332" s="92"/>
      <c r="H332" s="92"/>
      <c r="I332" s="92"/>
      <c r="J332" s="92"/>
      <c r="K332" s="92"/>
      <c r="L332" s="92"/>
      <c r="M332" s="92"/>
      <c r="N332" s="92"/>
      <c r="O332" s="92"/>
      <c r="P332" s="92"/>
      <c r="Q332" s="92"/>
      <c r="R332" s="92"/>
      <c r="S332" s="92"/>
    </row>
    <row r="333" spans="2:19" x14ac:dyDescent="0.3">
      <c r="B333" s="630"/>
      <c r="C333" s="92"/>
      <c r="D333" s="92"/>
      <c r="E333" s="92"/>
      <c r="F333" s="92"/>
      <c r="G333" s="92"/>
      <c r="H333" s="92"/>
      <c r="I333" s="92"/>
      <c r="J333" s="92"/>
      <c r="K333" s="92"/>
      <c r="L333" s="92"/>
      <c r="M333" s="92"/>
      <c r="N333" s="92"/>
      <c r="O333" s="92"/>
      <c r="P333" s="92"/>
      <c r="Q333" s="92"/>
      <c r="R333" s="92"/>
      <c r="S333" s="92"/>
    </row>
    <row r="334" spans="2:19" x14ac:dyDescent="0.3">
      <c r="B334" s="630"/>
      <c r="C334" s="92"/>
      <c r="D334" s="92"/>
      <c r="E334" s="92"/>
      <c r="F334" s="92"/>
      <c r="G334" s="92"/>
      <c r="H334" s="92"/>
      <c r="I334" s="92"/>
      <c r="J334" s="92"/>
      <c r="K334" s="92"/>
      <c r="L334" s="92"/>
      <c r="M334" s="92"/>
      <c r="N334" s="92"/>
      <c r="O334" s="92"/>
      <c r="P334" s="92"/>
      <c r="Q334" s="92"/>
      <c r="R334" s="92"/>
      <c r="S334" s="92"/>
    </row>
    <row r="335" spans="2:19" x14ac:dyDescent="0.3">
      <c r="B335" s="630"/>
      <c r="C335" s="92"/>
      <c r="D335" s="92"/>
      <c r="E335" s="92"/>
      <c r="F335" s="92"/>
      <c r="G335" s="92"/>
      <c r="H335" s="92"/>
      <c r="I335" s="92"/>
      <c r="J335" s="92"/>
      <c r="K335" s="92"/>
      <c r="L335" s="92"/>
      <c r="M335" s="92"/>
      <c r="N335" s="92"/>
      <c r="O335" s="92"/>
      <c r="P335" s="92"/>
      <c r="Q335" s="92"/>
      <c r="R335" s="92"/>
      <c r="S335" s="92"/>
    </row>
    <row r="336" spans="2:19" x14ac:dyDescent="0.3">
      <c r="B336" s="630"/>
      <c r="C336" s="92"/>
      <c r="D336" s="92"/>
      <c r="E336" s="92"/>
      <c r="F336" s="92"/>
      <c r="G336" s="92"/>
      <c r="H336" s="92"/>
      <c r="I336" s="92"/>
      <c r="J336" s="92"/>
      <c r="K336" s="92"/>
      <c r="L336" s="92"/>
      <c r="M336" s="92"/>
      <c r="N336" s="92"/>
      <c r="O336" s="92"/>
      <c r="P336" s="92"/>
      <c r="Q336" s="92"/>
      <c r="R336" s="92"/>
      <c r="S336" s="92"/>
    </row>
    <row r="337" spans="2:19" x14ac:dyDescent="0.3">
      <c r="B337" s="630"/>
      <c r="C337" s="92"/>
      <c r="D337" s="92"/>
      <c r="E337" s="92"/>
      <c r="F337" s="92"/>
      <c r="G337" s="92"/>
      <c r="H337" s="92"/>
      <c r="I337" s="92"/>
      <c r="J337" s="92"/>
      <c r="K337" s="92"/>
      <c r="L337" s="92"/>
      <c r="M337" s="92"/>
      <c r="N337" s="92"/>
      <c r="O337" s="92"/>
      <c r="P337" s="92"/>
      <c r="Q337" s="92"/>
      <c r="R337" s="92"/>
      <c r="S337" s="92"/>
    </row>
    <row r="338" spans="2:19" x14ac:dyDescent="0.3">
      <c r="B338" s="630"/>
      <c r="C338" s="92"/>
      <c r="D338" s="92"/>
      <c r="E338" s="92"/>
      <c r="F338" s="92"/>
      <c r="G338" s="92"/>
      <c r="H338" s="92"/>
      <c r="I338" s="92"/>
      <c r="J338" s="92"/>
      <c r="K338" s="92"/>
      <c r="L338" s="92"/>
      <c r="M338" s="92"/>
      <c r="N338" s="92"/>
      <c r="O338" s="92"/>
      <c r="P338" s="92"/>
      <c r="Q338" s="92"/>
      <c r="R338" s="92"/>
      <c r="S338" s="92"/>
    </row>
    <row r="339" spans="2:19" x14ac:dyDescent="0.3">
      <c r="B339" s="630"/>
      <c r="C339" s="92"/>
      <c r="D339" s="92"/>
      <c r="E339" s="92"/>
      <c r="F339" s="92"/>
      <c r="G339" s="92"/>
      <c r="H339" s="92"/>
      <c r="I339" s="92"/>
      <c r="J339" s="92"/>
      <c r="K339" s="92"/>
      <c r="L339" s="92"/>
      <c r="M339" s="92"/>
      <c r="N339" s="92"/>
      <c r="O339" s="92"/>
      <c r="P339" s="92"/>
      <c r="Q339" s="92"/>
      <c r="R339" s="92"/>
      <c r="S339" s="92"/>
    </row>
    <row r="340" spans="2:19" x14ac:dyDescent="0.3">
      <c r="B340" s="630"/>
      <c r="C340" s="92"/>
      <c r="D340" s="92"/>
      <c r="E340" s="92"/>
      <c r="F340" s="92"/>
      <c r="G340" s="92"/>
      <c r="H340" s="92"/>
      <c r="I340" s="92"/>
      <c r="J340" s="92"/>
      <c r="K340" s="92"/>
      <c r="L340" s="92"/>
      <c r="M340" s="92"/>
      <c r="N340" s="92"/>
      <c r="O340" s="92"/>
      <c r="P340" s="92"/>
      <c r="Q340" s="92"/>
      <c r="R340" s="92"/>
      <c r="S340" s="92"/>
    </row>
    <row r="341" spans="2:19" x14ac:dyDescent="0.3">
      <c r="B341" s="630"/>
      <c r="C341" s="92"/>
      <c r="D341" s="92"/>
      <c r="E341" s="92"/>
      <c r="F341" s="92"/>
      <c r="G341" s="92"/>
      <c r="H341" s="92"/>
      <c r="I341" s="92"/>
      <c r="J341" s="92"/>
      <c r="K341" s="92"/>
      <c r="L341" s="92"/>
      <c r="M341" s="92"/>
      <c r="N341" s="92"/>
      <c r="O341" s="92"/>
      <c r="P341" s="92"/>
      <c r="Q341" s="92"/>
      <c r="R341" s="92"/>
      <c r="S341" s="92"/>
    </row>
    <row r="342" spans="2:19" x14ac:dyDescent="0.3">
      <c r="B342" s="630"/>
      <c r="C342" s="92"/>
      <c r="D342" s="92"/>
      <c r="E342" s="92"/>
      <c r="F342" s="92"/>
      <c r="G342" s="92"/>
      <c r="H342" s="92"/>
      <c r="I342" s="92"/>
      <c r="J342" s="92"/>
      <c r="K342" s="92"/>
      <c r="L342" s="92"/>
      <c r="M342" s="92"/>
      <c r="N342" s="92"/>
      <c r="O342" s="92"/>
      <c r="P342" s="92"/>
      <c r="Q342" s="92"/>
      <c r="R342" s="92"/>
      <c r="S342" s="92"/>
    </row>
    <row r="343" spans="2:19" x14ac:dyDescent="0.3">
      <c r="B343" s="630"/>
      <c r="C343" s="92"/>
      <c r="D343" s="92"/>
      <c r="E343" s="92"/>
      <c r="F343" s="92"/>
      <c r="G343" s="92"/>
      <c r="H343" s="92"/>
      <c r="I343" s="92"/>
      <c r="J343" s="92"/>
      <c r="K343" s="92"/>
      <c r="L343" s="92"/>
      <c r="M343" s="92"/>
      <c r="N343" s="92"/>
      <c r="O343" s="92"/>
      <c r="P343" s="92"/>
      <c r="Q343" s="92"/>
      <c r="R343" s="92"/>
      <c r="S343" s="92"/>
    </row>
    <row r="344" spans="2:19" x14ac:dyDescent="0.3">
      <c r="B344" s="630"/>
      <c r="C344" s="92"/>
      <c r="D344" s="92"/>
      <c r="E344" s="92"/>
      <c r="F344" s="92"/>
      <c r="G344" s="92"/>
      <c r="H344" s="92"/>
      <c r="I344" s="92"/>
      <c r="J344" s="92"/>
      <c r="K344" s="92"/>
      <c r="L344" s="92"/>
      <c r="M344" s="92"/>
      <c r="N344" s="92"/>
      <c r="O344" s="92"/>
      <c r="P344" s="92"/>
      <c r="Q344" s="92"/>
      <c r="R344" s="92"/>
      <c r="S344" s="92"/>
    </row>
    <row r="345" spans="2:19" x14ac:dyDescent="0.3">
      <c r="B345" s="630"/>
      <c r="C345" s="92"/>
      <c r="D345" s="92"/>
      <c r="E345" s="92"/>
      <c r="F345" s="92"/>
      <c r="G345" s="92"/>
      <c r="H345" s="92"/>
      <c r="I345" s="92"/>
      <c r="J345" s="92"/>
      <c r="K345" s="92"/>
      <c r="L345" s="92"/>
      <c r="M345" s="92"/>
      <c r="N345" s="92"/>
      <c r="O345" s="92"/>
      <c r="P345" s="92"/>
      <c r="Q345" s="92"/>
      <c r="R345" s="92"/>
      <c r="S345" s="92"/>
    </row>
    <row r="346" spans="2:19" x14ac:dyDescent="0.3">
      <c r="B346" s="630"/>
      <c r="C346" s="92"/>
      <c r="D346" s="92"/>
      <c r="E346" s="92"/>
      <c r="F346" s="92"/>
      <c r="G346" s="92"/>
      <c r="H346" s="92"/>
      <c r="I346" s="92"/>
      <c r="J346" s="92"/>
      <c r="K346" s="92"/>
      <c r="L346" s="92"/>
      <c r="M346" s="92"/>
      <c r="N346" s="92"/>
      <c r="O346" s="92"/>
      <c r="P346" s="92"/>
      <c r="Q346" s="92"/>
      <c r="R346" s="92"/>
      <c r="S346" s="92"/>
    </row>
    <row r="347" spans="2:19" x14ac:dyDescent="0.3">
      <c r="B347" s="630"/>
      <c r="C347" s="92"/>
      <c r="D347" s="92"/>
      <c r="E347" s="92"/>
      <c r="F347" s="92"/>
      <c r="G347" s="92"/>
      <c r="H347" s="92"/>
      <c r="I347" s="92"/>
      <c r="J347" s="92"/>
      <c r="K347" s="92"/>
      <c r="L347" s="92"/>
      <c r="M347" s="92"/>
      <c r="N347" s="92"/>
      <c r="O347" s="92"/>
      <c r="P347" s="92"/>
      <c r="Q347" s="92"/>
      <c r="R347" s="92"/>
      <c r="S347" s="92"/>
    </row>
    <row r="348" spans="2:19" x14ac:dyDescent="0.3">
      <c r="B348" s="630"/>
      <c r="C348" s="92"/>
      <c r="D348" s="92"/>
      <c r="E348" s="92"/>
      <c r="F348" s="92"/>
      <c r="G348" s="92"/>
      <c r="H348" s="92"/>
      <c r="I348" s="92"/>
      <c r="J348" s="92"/>
      <c r="K348" s="92"/>
      <c r="L348" s="92"/>
      <c r="M348" s="92"/>
      <c r="N348" s="92"/>
      <c r="O348" s="92"/>
      <c r="P348" s="92"/>
      <c r="Q348" s="92"/>
      <c r="R348" s="92"/>
      <c r="S348" s="92"/>
    </row>
    <row r="349" spans="2:19" x14ac:dyDescent="0.3">
      <c r="B349" s="630"/>
      <c r="C349" s="92"/>
      <c r="D349" s="92"/>
      <c r="E349" s="92"/>
      <c r="F349" s="92"/>
      <c r="G349" s="92"/>
      <c r="H349" s="92"/>
      <c r="I349" s="92"/>
      <c r="J349" s="92"/>
      <c r="K349" s="92"/>
      <c r="L349" s="92"/>
      <c r="M349" s="92"/>
      <c r="N349" s="92"/>
      <c r="O349" s="92"/>
      <c r="P349" s="92"/>
      <c r="Q349" s="92"/>
      <c r="R349" s="92"/>
      <c r="S349" s="92"/>
    </row>
    <row r="350" spans="2:19" x14ac:dyDescent="0.3">
      <c r="B350" s="630"/>
      <c r="C350" s="92"/>
      <c r="D350" s="92"/>
      <c r="E350" s="92"/>
      <c r="F350" s="92"/>
      <c r="G350" s="92"/>
      <c r="H350" s="92"/>
      <c r="I350" s="92"/>
      <c r="J350" s="92"/>
      <c r="K350" s="92"/>
      <c r="L350" s="92"/>
      <c r="M350" s="92"/>
      <c r="N350" s="92"/>
      <c r="O350" s="92"/>
      <c r="P350" s="92"/>
      <c r="Q350" s="92"/>
      <c r="R350" s="92"/>
      <c r="S350" s="92"/>
    </row>
    <row r="351" spans="2:19" x14ac:dyDescent="0.3">
      <c r="B351" s="630"/>
      <c r="C351" s="92"/>
      <c r="D351" s="92"/>
      <c r="E351" s="92"/>
      <c r="F351" s="92"/>
      <c r="G351" s="92"/>
      <c r="H351" s="92"/>
      <c r="I351" s="92"/>
      <c r="J351" s="92"/>
      <c r="K351" s="92"/>
      <c r="L351" s="92"/>
      <c r="M351" s="92"/>
      <c r="N351" s="92"/>
      <c r="O351" s="92"/>
      <c r="P351" s="92"/>
      <c r="Q351" s="92"/>
      <c r="R351" s="92"/>
      <c r="S351" s="92"/>
    </row>
    <row r="352" spans="2:19" x14ac:dyDescent="0.3">
      <c r="B352" s="630"/>
      <c r="C352" s="92"/>
      <c r="D352" s="92"/>
      <c r="E352" s="92"/>
      <c r="F352" s="92"/>
      <c r="G352" s="92"/>
      <c r="H352" s="92"/>
      <c r="I352" s="92"/>
      <c r="J352" s="92"/>
      <c r="K352" s="92"/>
      <c r="L352" s="92"/>
      <c r="M352" s="92"/>
      <c r="N352" s="92"/>
      <c r="O352" s="92"/>
      <c r="P352" s="92"/>
      <c r="Q352" s="92"/>
      <c r="R352" s="92"/>
      <c r="S352" s="92"/>
    </row>
    <row r="353" spans="2:19" x14ac:dyDescent="0.3">
      <c r="B353" s="630"/>
      <c r="C353" s="92"/>
      <c r="D353" s="92"/>
      <c r="E353" s="92"/>
      <c r="F353" s="92"/>
      <c r="G353" s="92"/>
      <c r="H353" s="92"/>
      <c r="I353" s="92"/>
      <c r="J353" s="92"/>
      <c r="K353" s="92"/>
      <c r="L353" s="92"/>
      <c r="M353" s="92"/>
      <c r="N353" s="92"/>
      <c r="O353" s="92"/>
      <c r="P353" s="92"/>
      <c r="Q353" s="92"/>
      <c r="R353" s="92"/>
      <c r="S353" s="92"/>
    </row>
    <row r="354" spans="2:19" x14ac:dyDescent="0.3">
      <c r="B354" s="630"/>
      <c r="C354" s="92"/>
      <c r="D354" s="92"/>
      <c r="E354" s="92"/>
      <c r="F354" s="92"/>
      <c r="G354" s="92"/>
      <c r="H354" s="92"/>
      <c r="I354" s="92"/>
      <c r="J354" s="92"/>
      <c r="K354" s="92"/>
      <c r="L354" s="92"/>
      <c r="M354" s="92"/>
      <c r="N354" s="92"/>
      <c r="O354" s="92"/>
      <c r="P354" s="92"/>
      <c r="Q354" s="92"/>
      <c r="R354" s="92"/>
      <c r="S354" s="92"/>
    </row>
    <row r="355" spans="2:19" x14ac:dyDescent="0.3">
      <c r="B355" s="630"/>
      <c r="C355" s="92"/>
      <c r="D355" s="92"/>
      <c r="E355" s="92"/>
      <c r="F355" s="92"/>
      <c r="G355" s="92"/>
      <c r="H355" s="92"/>
      <c r="I355" s="92"/>
      <c r="J355" s="92"/>
      <c r="K355" s="92"/>
      <c r="L355" s="92"/>
      <c r="M355" s="92"/>
      <c r="N355" s="92"/>
      <c r="O355" s="92"/>
      <c r="P355" s="92"/>
      <c r="Q355" s="92"/>
      <c r="R355" s="92"/>
      <c r="S355" s="92"/>
    </row>
    <row r="356" spans="2:19" x14ac:dyDescent="0.3">
      <c r="B356" s="630"/>
      <c r="C356" s="92"/>
      <c r="D356" s="92"/>
      <c r="E356" s="92"/>
      <c r="F356" s="92"/>
      <c r="G356" s="92"/>
      <c r="H356" s="92"/>
      <c r="I356" s="92"/>
      <c r="J356" s="92"/>
      <c r="K356" s="92"/>
      <c r="L356" s="92"/>
      <c r="M356" s="92"/>
      <c r="N356" s="92"/>
      <c r="O356" s="92"/>
      <c r="P356" s="92"/>
      <c r="Q356" s="92"/>
      <c r="R356" s="92"/>
      <c r="S356" s="92"/>
    </row>
    <row r="357" spans="2:19" x14ac:dyDescent="0.3">
      <c r="B357" s="630"/>
      <c r="C357" s="92"/>
      <c r="D357" s="92"/>
      <c r="E357" s="92"/>
      <c r="F357" s="92"/>
      <c r="G357" s="92"/>
      <c r="H357" s="92"/>
      <c r="I357" s="92"/>
      <c r="J357" s="92"/>
      <c r="K357" s="92"/>
      <c r="L357" s="92"/>
      <c r="M357" s="92"/>
      <c r="N357" s="92"/>
      <c r="O357" s="92"/>
      <c r="P357" s="92"/>
      <c r="Q357" s="92"/>
      <c r="R357" s="92"/>
      <c r="S357" s="92"/>
    </row>
    <row r="358" spans="2:19" x14ac:dyDescent="0.3">
      <c r="B358" s="630"/>
      <c r="C358" s="92"/>
      <c r="D358" s="92"/>
      <c r="E358" s="92"/>
      <c r="F358" s="92"/>
      <c r="G358" s="92"/>
      <c r="H358" s="92"/>
      <c r="I358" s="92"/>
      <c r="J358" s="92"/>
      <c r="K358" s="92"/>
      <c r="L358" s="92"/>
      <c r="M358" s="92"/>
      <c r="N358" s="92"/>
      <c r="O358" s="92"/>
      <c r="P358" s="92"/>
      <c r="Q358" s="92"/>
      <c r="R358" s="92"/>
      <c r="S358" s="92"/>
    </row>
    <row r="359" spans="2:19" x14ac:dyDescent="0.3">
      <c r="B359" s="630"/>
      <c r="C359" s="92"/>
      <c r="D359" s="92"/>
      <c r="E359" s="92"/>
      <c r="F359" s="92"/>
      <c r="G359" s="92"/>
      <c r="H359" s="92"/>
      <c r="I359" s="92"/>
      <c r="J359" s="92"/>
      <c r="K359" s="92"/>
      <c r="L359" s="92"/>
      <c r="M359" s="92"/>
      <c r="N359" s="92"/>
      <c r="O359" s="92"/>
      <c r="P359" s="92"/>
      <c r="Q359" s="92"/>
      <c r="R359" s="92"/>
      <c r="S359" s="92"/>
    </row>
    <row r="360" spans="2:19" x14ac:dyDescent="0.3">
      <c r="B360" s="630"/>
      <c r="C360" s="92"/>
      <c r="D360" s="92"/>
      <c r="E360" s="92"/>
      <c r="F360" s="92"/>
      <c r="G360" s="92"/>
      <c r="H360" s="92"/>
      <c r="I360" s="92"/>
      <c r="J360" s="92"/>
      <c r="K360" s="92"/>
      <c r="L360" s="92"/>
      <c r="M360" s="92"/>
      <c r="N360" s="92"/>
      <c r="O360" s="92"/>
      <c r="P360" s="92"/>
      <c r="Q360" s="92"/>
      <c r="R360" s="92"/>
      <c r="S360" s="92"/>
    </row>
    <row r="361" spans="2:19" x14ac:dyDescent="0.3">
      <c r="B361" s="630"/>
      <c r="C361" s="92"/>
      <c r="D361" s="92"/>
      <c r="E361" s="92"/>
      <c r="F361" s="92"/>
      <c r="G361" s="92"/>
      <c r="H361" s="92"/>
      <c r="I361" s="92"/>
      <c r="J361" s="92"/>
      <c r="K361" s="92"/>
      <c r="L361" s="92"/>
      <c r="M361" s="92"/>
      <c r="N361" s="92"/>
      <c r="O361" s="92"/>
      <c r="P361" s="92"/>
      <c r="Q361" s="92"/>
      <c r="R361" s="92"/>
      <c r="S361" s="92"/>
    </row>
    <row r="362" spans="2:19" x14ac:dyDescent="0.3">
      <c r="B362" s="630"/>
      <c r="C362" s="92"/>
      <c r="D362" s="92"/>
      <c r="E362" s="92"/>
      <c r="F362" s="92"/>
      <c r="G362" s="92"/>
      <c r="H362" s="92"/>
      <c r="I362" s="92"/>
      <c r="J362" s="92"/>
      <c r="K362" s="92"/>
      <c r="L362" s="92"/>
      <c r="M362" s="92"/>
      <c r="N362" s="92"/>
      <c r="O362" s="92"/>
      <c r="P362" s="92"/>
      <c r="Q362" s="92"/>
      <c r="R362" s="92"/>
      <c r="S362" s="92"/>
    </row>
    <row r="363" spans="2:19" x14ac:dyDescent="0.3">
      <c r="B363" s="630"/>
      <c r="C363" s="92"/>
      <c r="D363" s="92"/>
      <c r="E363" s="92"/>
      <c r="F363" s="92"/>
      <c r="G363" s="92"/>
      <c r="H363" s="92"/>
      <c r="I363" s="92"/>
      <c r="J363" s="92"/>
      <c r="K363" s="92"/>
      <c r="L363" s="92"/>
      <c r="M363" s="92"/>
      <c r="N363" s="92"/>
      <c r="O363" s="92"/>
      <c r="P363" s="92"/>
      <c r="Q363" s="92"/>
      <c r="R363" s="92"/>
      <c r="S363" s="92"/>
    </row>
    <row r="364" spans="2:19" x14ac:dyDescent="0.3">
      <c r="B364" s="630"/>
      <c r="C364" s="92"/>
      <c r="D364" s="92"/>
      <c r="E364" s="92"/>
      <c r="F364" s="92"/>
      <c r="G364" s="92"/>
      <c r="H364" s="92"/>
      <c r="I364" s="92"/>
      <c r="J364" s="92"/>
      <c r="K364" s="92"/>
      <c r="L364" s="92"/>
      <c r="M364" s="92"/>
      <c r="N364" s="92"/>
      <c r="O364" s="92"/>
      <c r="P364" s="92"/>
      <c r="Q364" s="92"/>
      <c r="R364" s="92"/>
      <c r="S364" s="92"/>
    </row>
    <row r="365" spans="2:19" x14ac:dyDescent="0.3">
      <c r="B365" s="630"/>
      <c r="C365" s="92"/>
      <c r="D365" s="92"/>
      <c r="E365" s="92"/>
      <c r="F365" s="92"/>
      <c r="G365" s="92"/>
      <c r="H365" s="92"/>
      <c r="I365" s="92"/>
      <c r="J365" s="92"/>
      <c r="K365" s="92"/>
      <c r="L365" s="92"/>
      <c r="M365" s="92"/>
      <c r="N365" s="92"/>
      <c r="O365" s="92"/>
      <c r="P365" s="92"/>
      <c r="Q365" s="92"/>
      <c r="R365" s="92"/>
      <c r="S365" s="92"/>
    </row>
    <row r="366" spans="2:19" x14ac:dyDescent="0.3">
      <c r="B366" s="630"/>
      <c r="C366" s="92"/>
      <c r="D366" s="92"/>
      <c r="E366" s="92"/>
      <c r="F366" s="92"/>
      <c r="G366" s="92"/>
      <c r="H366" s="92"/>
      <c r="I366" s="92"/>
      <c r="J366" s="92"/>
      <c r="K366" s="92"/>
      <c r="L366" s="92"/>
      <c r="M366" s="92"/>
      <c r="N366" s="92"/>
      <c r="O366" s="92"/>
      <c r="P366" s="92"/>
      <c r="Q366" s="92"/>
      <c r="R366" s="92"/>
      <c r="S366" s="92"/>
    </row>
    <row r="367" spans="2:19" x14ac:dyDescent="0.3">
      <c r="B367" s="630"/>
      <c r="C367" s="92"/>
      <c r="D367" s="92"/>
      <c r="E367" s="92"/>
      <c r="F367" s="92"/>
      <c r="G367" s="92"/>
      <c r="H367" s="92"/>
      <c r="I367" s="92"/>
      <c r="J367" s="92"/>
      <c r="K367" s="92"/>
      <c r="L367" s="92"/>
      <c r="M367" s="92"/>
      <c r="N367" s="92"/>
      <c r="O367" s="92"/>
      <c r="P367" s="92"/>
      <c r="Q367" s="92"/>
      <c r="R367" s="92"/>
      <c r="S367" s="92"/>
    </row>
    <row r="368" spans="2:19" x14ac:dyDescent="0.3">
      <c r="B368" s="630"/>
      <c r="C368" s="92"/>
      <c r="D368" s="92"/>
      <c r="E368" s="92"/>
      <c r="F368" s="92"/>
      <c r="G368" s="92"/>
      <c r="H368" s="92"/>
      <c r="I368" s="92"/>
      <c r="J368" s="92"/>
      <c r="K368" s="92"/>
      <c r="L368" s="92"/>
      <c r="M368" s="92"/>
      <c r="N368" s="92"/>
      <c r="O368" s="92"/>
      <c r="P368" s="92"/>
      <c r="Q368" s="92"/>
      <c r="R368" s="92"/>
      <c r="S368" s="92"/>
    </row>
    <row r="369" spans="2:19" x14ac:dyDescent="0.3">
      <c r="B369" s="630"/>
      <c r="C369" s="92"/>
      <c r="D369" s="92"/>
      <c r="E369" s="92"/>
      <c r="F369" s="92"/>
      <c r="G369" s="92"/>
      <c r="H369" s="92"/>
      <c r="I369" s="92"/>
      <c r="J369" s="92"/>
      <c r="K369" s="92"/>
      <c r="L369" s="92"/>
      <c r="M369" s="92"/>
      <c r="N369" s="92"/>
      <c r="O369" s="92"/>
      <c r="P369" s="92"/>
      <c r="Q369" s="92"/>
      <c r="R369" s="92"/>
      <c r="S369" s="92"/>
    </row>
    <row r="370" spans="2:19" x14ac:dyDescent="0.3">
      <c r="B370" s="630"/>
      <c r="C370" s="92"/>
      <c r="D370" s="92"/>
      <c r="E370" s="92"/>
      <c r="F370" s="92"/>
      <c r="G370" s="92"/>
      <c r="H370" s="92"/>
      <c r="I370" s="92"/>
      <c r="J370" s="92"/>
      <c r="K370" s="92"/>
      <c r="L370" s="92"/>
      <c r="M370" s="92"/>
      <c r="N370" s="92"/>
      <c r="O370" s="92"/>
      <c r="P370" s="92"/>
      <c r="Q370" s="92"/>
      <c r="R370" s="92"/>
      <c r="S370" s="92"/>
    </row>
    <row r="371" spans="2:19" x14ac:dyDescent="0.3">
      <c r="B371" s="630"/>
      <c r="C371" s="92"/>
      <c r="D371" s="92"/>
      <c r="E371" s="92"/>
      <c r="F371" s="92"/>
      <c r="G371" s="92"/>
      <c r="H371" s="92"/>
      <c r="I371" s="92"/>
      <c r="J371" s="92"/>
      <c r="K371" s="92"/>
      <c r="L371" s="92"/>
      <c r="M371" s="92"/>
      <c r="N371" s="92"/>
      <c r="O371" s="92"/>
      <c r="P371" s="92"/>
      <c r="Q371" s="92"/>
      <c r="R371" s="92"/>
      <c r="S371" s="92"/>
    </row>
    <row r="372" spans="2:19" x14ac:dyDescent="0.3">
      <c r="B372" s="630"/>
      <c r="C372" s="92"/>
      <c r="D372" s="92"/>
      <c r="E372" s="92"/>
      <c r="F372" s="92"/>
      <c r="G372" s="92"/>
      <c r="H372" s="92"/>
      <c r="I372" s="92"/>
      <c r="J372" s="92"/>
      <c r="K372" s="92"/>
      <c r="L372" s="92"/>
      <c r="M372" s="92"/>
      <c r="N372" s="92"/>
      <c r="O372" s="92"/>
      <c r="P372" s="92"/>
      <c r="Q372" s="92"/>
      <c r="R372" s="92"/>
      <c r="S372" s="92"/>
    </row>
    <row r="373" spans="2:19" x14ac:dyDescent="0.3">
      <c r="B373" s="630"/>
      <c r="C373" s="92"/>
      <c r="D373" s="92"/>
      <c r="E373" s="92"/>
      <c r="F373" s="92"/>
      <c r="G373" s="92"/>
      <c r="H373" s="92"/>
      <c r="I373" s="92"/>
      <c r="J373" s="92"/>
      <c r="K373" s="92"/>
      <c r="L373" s="92"/>
      <c r="M373" s="92"/>
      <c r="N373" s="92"/>
      <c r="O373" s="92"/>
      <c r="P373" s="92"/>
      <c r="Q373" s="92"/>
      <c r="R373" s="92"/>
      <c r="S373" s="92"/>
    </row>
    <row r="374" spans="2:19" x14ac:dyDescent="0.3">
      <c r="B374" s="630"/>
      <c r="C374" s="92"/>
      <c r="D374" s="92"/>
      <c r="E374" s="92"/>
      <c r="F374" s="92"/>
      <c r="G374" s="92"/>
      <c r="H374" s="92"/>
      <c r="I374" s="92"/>
      <c r="J374" s="92"/>
      <c r="K374" s="92"/>
      <c r="L374" s="92"/>
      <c r="M374" s="92"/>
      <c r="N374" s="92"/>
      <c r="O374" s="92"/>
      <c r="P374" s="92"/>
      <c r="Q374" s="92"/>
      <c r="R374" s="92"/>
      <c r="S374" s="92"/>
    </row>
    <row r="375" spans="2:19" x14ac:dyDescent="0.3">
      <c r="B375" s="630"/>
      <c r="C375" s="92"/>
      <c r="D375" s="92"/>
      <c r="E375" s="92"/>
      <c r="F375" s="92"/>
      <c r="G375" s="92"/>
      <c r="H375" s="92"/>
      <c r="I375" s="92"/>
      <c r="J375" s="92"/>
      <c r="K375" s="92"/>
      <c r="L375" s="92"/>
      <c r="M375" s="92"/>
      <c r="N375" s="92"/>
      <c r="O375" s="92"/>
      <c r="P375" s="92"/>
      <c r="Q375" s="92"/>
      <c r="R375" s="92"/>
      <c r="S375" s="92"/>
    </row>
    <row r="376" spans="2:19" x14ac:dyDescent="0.3">
      <c r="B376" s="630"/>
      <c r="C376" s="92"/>
      <c r="D376" s="92"/>
      <c r="E376" s="92"/>
      <c r="F376" s="92"/>
      <c r="G376" s="92"/>
      <c r="H376" s="92"/>
      <c r="I376" s="92"/>
      <c r="J376" s="92"/>
      <c r="K376" s="92"/>
      <c r="L376" s="92"/>
      <c r="M376" s="92"/>
      <c r="N376" s="92"/>
      <c r="O376" s="92"/>
      <c r="P376" s="92"/>
      <c r="Q376" s="92"/>
      <c r="R376" s="92"/>
      <c r="S376" s="92"/>
    </row>
    <row r="377" spans="2:19" x14ac:dyDescent="0.3">
      <c r="B377" s="630"/>
      <c r="C377" s="92"/>
      <c r="D377" s="92"/>
      <c r="E377" s="92"/>
      <c r="F377" s="92"/>
      <c r="G377" s="92"/>
      <c r="H377" s="92"/>
      <c r="I377" s="92"/>
      <c r="J377" s="92"/>
      <c r="K377" s="92"/>
      <c r="L377" s="92"/>
      <c r="M377" s="92"/>
      <c r="N377" s="92"/>
      <c r="O377" s="92"/>
      <c r="P377" s="92"/>
      <c r="Q377" s="92"/>
      <c r="R377" s="92"/>
      <c r="S377" s="92"/>
    </row>
    <row r="378" spans="2:19" x14ac:dyDescent="0.3">
      <c r="B378" s="630"/>
      <c r="C378" s="92"/>
      <c r="D378" s="92"/>
      <c r="E378" s="92"/>
      <c r="F378" s="92"/>
      <c r="G378" s="92"/>
      <c r="H378" s="92"/>
      <c r="I378" s="92"/>
      <c r="J378" s="92"/>
      <c r="K378" s="92"/>
      <c r="L378" s="92"/>
      <c r="M378" s="92"/>
      <c r="N378" s="92"/>
      <c r="O378" s="92"/>
      <c r="P378" s="92"/>
      <c r="Q378" s="92"/>
      <c r="R378" s="92"/>
      <c r="S378" s="92"/>
    </row>
    <row r="379" spans="2:19" x14ac:dyDescent="0.3">
      <c r="B379" s="630"/>
      <c r="C379" s="92"/>
      <c r="D379" s="92"/>
      <c r="E379" s="92"/>
      <c r="F379" s="92"/>
      <c r="G379" s="92"/>
      <c r="H379" s="92"/>
      <c r="I379" s="92"/>
      <c r="J379" s="92"/>
      <c r="K379" s="92"/>
      <c r="L379" s="92"/>
      <c r="M379" s="92"/>
      <c r="N379" s="92"/>
      <c r="O379" s="92"/>
      <c r="P379" s="92"/>
      <c r="Q379" s="92"/>
      <c r="R379" s="92"/>
      <c r="S379" s="92"/>
    </row>
    <row r="380" spans="2:19" x14ac:dyDescent="0.3">
      <c r="B380" s="630"/>
      <c r="C380" s="92"/>
      <c r="D380" s="92"/>
      <c r="E380" s="92"/>
      <c r="F380" s="92"/>
      <c r="G380" s="92"/>
      <c r="H380" s="92"/>
      <c r="I380" s="92"/>
      <c r="J380" s="92"/>
      <c r="K380" s="92"/>
      <c r="L380" s="92"/>
      <c r="M380" s="92"/>
      <c r="N380" s="92"/>
      <c r="O380" s="92"/>
      <c r="P380" s="92"/>
      <c r="Q380" s="92"/>
      <c r="R380" s="92"/>
      <c r="S380" s="92"/>
    </row>
    <row r="381" spans="2:19" x14ac:dyDescent="0.3">
      <c r="B381" s="630"/>
      <c r="C381" s="92"/>
      <c r="D381" s="92"/>
      <c r="E381" s="92"/>
      <c r="F381" s="92"/>
      <c r="G381" s="92"/>
      <c r="H381" s="92"/>
      <c r="I381" s="92"/>
      <c r="J381" s="92"/>
      <c r="K381" s="92"/>
      <c r="L381" s="92"/>
      <c r="M381" s="92"/>
      <c r="N381" s="92"/>
      <c r="O381" s="92"/>
      <c r="P381" s="92"/>
      <c r="Q381" s="92"/>
      <c r="R381" s="92"/>
      <c r="S381" s="92"/>
    </row>
    <row r="382" spans="2:19" x14ac:dyDescent="0.3">
      <c r="B382" s="630"/>
      <c r="C382" s="92"/>
      <c r="D382" s="92"/>
      <c r="E382" s="92"/>
      <c r="F382" s="92"/>
      <c r="G382" s="92"/>
      <c r="H382" s="92"/>
      <c r="I382" s="92"/>
      <c r="J382" s="92"/>
      <c r="K382" s="92"/>
      <c r="L382" s="92"/>
      <c r="M382" s="92"/>
      <c r="N382" s="92"/>
      <c r="O382" s="92"/>
      <c r="P382" s="92"/>
      <c r="Q382" s="92"/>
      <c r="R382" s="92"/>
      <c r="S382" s="92"/>
    </row>
    <row r="383" spans="2:19" x14ac:dyDescent="0.3">
      <c r="B383" s="630"/>
      <c r="C383" s="92"/>
      <c r="D383" s="92"/>
      <c r="E383" s="92"/>
      <c r="F383" s="92"/>
      <c r="G383" s="92"/>
      <c r="H383" s="92"/>
      <c r="I383" s="92"/>
      <c r="J383" s="92"/>
      <c r="K383" s="92"/>
      <c r="L383" s="92"/>
      <c r="M383" s="92"/>
      <c r="N383" s="92"/>
      <c r="O383" s="92"/>
      <c r="P383" s="92"/>
      <c r="Q383" s="92"/>
      <c r="R383" s="92"/>
      <c r="S383" s="92"/>
    </row>
    <row r="384" spans="2:19" x14ac:dyDescent="0.3">
      <c r="B384" s="630"/>
      <c r="C384" s="92"/>
      <c r="D384" s="92"/>
      <c r="E384" s="92"/>
      <c r="F384" s="92"/>
      <c r="G384" s="92"/>
      <c r="H384" s="92"/>
      <c r="I384" s="92"/>
      <c r="J384" s="92"/>
      <c r="K384" s="92"/>
      <c r="L384" s="92"/>
      <c r="M384" s="92"/>
      <c r="N384" s="92"/>
      <c r="O384" s="92"/>
      <c r="P384" s="92"/>
      <c r="Q384" s="92"/>
      <c r="R384" s="92"/>
      <c r="S384" s="92"/>
    </row>
    <row r="385" spans="2:19" x14ac:dyDescent="0.3">
      <c r="B385" s="630"/>
      <c r="C385" s="92"/>
      <c r="D385" s="92"/>
      <c r="E385" s="92"/>
      <c r="F385" s="92"/>
      <c r="G385" s="92"/>
      <c r="H385" s="92"/>
      <c r="I385" s="92"/>
      <c r="J385" s="92"/>
      <c r="K385" s="92"/>
      <c r="L385" s="92"/>
      <c r="M385" s="92"/>
      <c r="N385" s="92"/>
      <c r="O385" s="92"/>
      <c r="P385" s="92"/>
      <c r="Q385" s="92"/>
      <c r="R385" s="92"/>
      <c r="S385" s="92"/>
    </row>
    <row r="386" spans="2:19" x14ac:dyDescent="0.3">
      <c r="B386" s="630"/>
      <c r="C386" s="92"/>
      <c r="D386" s="92"/>
      <c r="E386" s="92"/>
      <c r="F386" s="92"/>
      <c r="G386" s="92"/>
      <c r="H386" s="92"/>
      <c r="I386" s="92"/>
      <c r="J386" s="92"/>
      <c r="K386" s="92"/>
      <c r="L386" s="92"/>
      <c r="M386" s="92"/>
      <c r="N386" s="92"/>
      <c r="O386" s="92"/>
      <c r="P386" s="92"/>
      <c r="Q386" s="92"/>
      <c r="R386" s="92"/>
      <c r="S386" s="92"/>
    </row>
    <row r="387" spans="2:19" x14ac:dyDescent="0.3">
      <c r="B387" s="630"/>
      <c r="C387" s="92"/>
      <c r="D387" s="92"/>
      <c r="E387" s="92"/>
      <c r="F387" s="92"/>
      <c r="G387" s="92"/>
      <c r="H387" s="92"/>
      <c r="I387" s="92"/>
      <c r="J387" s="92"/>
      <c r="K387" s="92"/>
      <c r="L387" s="92"/>
      <c r="M387" s="92"/>
      <c r="N387" s="92"/>
      <c r="O387" s="92"/>
      <c r="P387" s="92"/>
      <c r="Q387" s="92"/>
      <c r="R387" s="92"/>
      <c r="S387" s="92"/>
    </row>
    <row r="388" spans="2:19" x14ac:dyDescent="0.3">
      <c r="B388" s="630"/>
      <c r="C388" s="92"/>
      <c r="D388" s="92"/>
      <c r="E388" s="92"/>
      <c r="F388" s="92"/>
      <c r="G388" s="92"/>
      <c r="H388" s="92"/>
      <c r="I388" s="92"/>
      <c r="J388" s="92"/>
      <c r="K388" s="92"/>
      <c r="L388" s="92"/>
      <c r="M388" s="92"/>
      <c r="N388" s="92"/>
      <c r="O388" s="92"/>
      <c r="P388" s="92"/>
      <c r="Q388" s="92"/>
      <c r="R388" s="92"/>
      <c r="S388" s="92"/>
    </row>
    <row r="389" spans="2:19" x14ac:dyDescent="0.3">
      <c r="B389" s="630"/>
      <c r="C389" s="92"/>
      <c r="D389" s="92"/>
      <c r="E389" s="92"/>
      <c r="F389" s="92"/>
      <c r="G389" s="92"/>
      <c r="H389" s="92"/>
      <c r="I389" s="92"/>
      <c r="J389" s="92"/>
      <c r="K389" s="92"/>
      <c r="L389" s="92"/>
      <c r="M389" s="92"/>
      <c r="N389" s="92"/>
      <c r="O389" s="92"/>
      <c r="P389" s="92"/>
      <c r="Q389" s="92"/>
      <c r="R389" s="92"/>
      <c r="S389" s="92"/>
    </row>
    <row r="390" spans="2:19" x14ac:dyDescent="0.3">
      <c r="B390" s="630"/>
      <c r="C390" s="92"/>
      <c r="D390" s="92"/>
      <c r="E390" s="92"/>
      <c r="F390" s="92"/>
      <c r="G390" s="92"/>
      <c r="H390" s="92"/>
      <c r="I390" s="92"/>
      <c r="J390" s="92"/>
      <c r="K390" s="92"/>
      <c r="L390" s="92"/>
      <c r="M390" s="92"/>
      <c r="N390" s="92"/>
      <c r="O390" s="92"/>
      <c r="P390" s="92"/>
      <c r="Q390" s="92"/>
      <c r="R390" s="92"/>
      <c r="S390" s="92"/>
    </row>
    <row r="391" spans="2:19" x14ac:dyDescent="0.3">
      <c r="B391" s="630"/>
      <c r="C391" s="92"/>
      <c r="D391" s="92"/>
      <c r="E391" s="92"/>
      <c r="F391" s="92"/>
      <c r="G391" s="92"/>
      <c r="H391" s="92"/>
      <c r="I391" s="92"/>
      <c r="J391" s="92"/>
      <c r="K391" s="92"/>
      <c r="L391" s="92"/>
      <c r="M391" s="92"/>
      <c r="N391" s="92"/>
      <c r="O391" s="92"/>
      <c r="P391" s="92"/>
      <c r="Q391" s="92"/>
      <c r="R391" s="92"/>
      <c r="S391" s="92"/>
    </row>
    <row r="392" spans="2:19" x14ac:dyDescent="0.3">
      <c r="B392" s="630"/>
      <c r="C392" s="92"/>
      <c r="D392" s="92"/>
      <c r="E392" s="92"/>
      <c r="F392" s="92"/>
      <c r="G392" s="92"/>
      <c r="H392" s="92"/>
      <c r="I392" s="92"/>
      <c r="J392" s="92"/>
      <c r="K392" s="92"/>
      <c r="L392" s="92"/>
      <c r="M392" s="92"/>
      <c r="N392" s="92"/>
      <c r="O392" s="92"/>
      <c r="P392" s="92"/>
      <c r="Q392" s="92"/>
      <c r="R392" s="92"/>
      <c r="S392" s="92"/>
    </row>
    <row r="393" spans="2:19" x14ac:dyDescent="0.3">
      <c r="B393" s="630"/>
      <c r="C393" s="92"/>
      <c r="D393" s="92"/>
      <c r="E393" s="92"/>
      <c r="F393" s="92"/>
      <c r="G393" s="92"/>
      <c r="H393" s="92"/>
      <c r="I393" s="92"/>
      <c r="J393" s="92"/>
      <c r="K393" s="92"/>
      <c r="L393" s="92"/>
      <c r="M393" s="92"/>
      <c r="N393" s="92"/>
      <c r="O393" s="92"/>
      <c r="P393" s="92"/>
      <c r="Q393" s="92"/>
      <c r="R393" s="92"/>
      <c r="S393" s="92"/>
    </row>
    <row r="394" spans="2:19" x14ac:dyDescent="0.3">
      <c r="B394" s="630"/>
      <c r="C394" s="92"/>
      <c r="D394" s="92"/>
      <c r="E394" s="92"/>
      <c r="F394" s="92"/>
      <c r="G394" s="92"/>
      <c r="H394" s="92"/>
      <c r="I394" s="92"/>
      <c r="J394" s="92"/>
      <c r="K394" s="92"/>
      <c r="L394" s="92"/>
      <c r="M394" s="92"/>
      <c r="N394" s="92"/>
      <c r="O394" s="92"/>
      <c r="P394" s="92"/>
      <c r="Q394" s="92"/>
      <c r="R394" s="92"/>
      <c r="S394" s="92"/>
    </row>
    <row r="395" spans="2:19" x14ac:dyDescent="0.3">
      <c r="B395" s="630"/>
      <c r="C395" s="92"/>
      <c r="D395" s="92"/>
      <c r="E395" s="92"/>
      <c r="F395" s="92"/>
      <c r="G395" s="92"/>
      <c r="H395" s="92"/>
      <c r="I395" s="92"/>
      <c r="J395" s="92"/>
      <c r="K395" s="92"/>
      <c r="L395" s="92"/>
      <c r="M395" s="92"/>
      <c r="N395" s="92"/>
      <c r="O395" s="92"/>
      <c r="P395" s="92"/>
      <c r="Q395" s="92"/>
      <c r="R395" s="92"/>
      <c r="S395" s="92"/>
    </row>
    <row r="396" spans="2:19" x14ac:dyDescent="0.3">
      <c r="B396" s="630"/>
      <c r="C396" s="92"/>
      <c r="D396" s="92"/>
      <c r="E396" s="92"/>
      <c r="F396" s="92"/>
      <c r="G396" s="92"/>
      <c r="H396" s="92"/>
      <c r="I396" s="92"/>
      <c r="J396" s="92"/>
      <c r="K396" s="92"/>
      <c r="L396" s="92"/>
      <c r="M396" s="92"/>
      <c r="N396" s="92"/>
      <c r="O396" s="92"/>
      <c r="P396" s="92"/>
      <c r="Q396" s="92"/>
      <c r="R396" s="92"/>
      <c r="S396" s="92"/>
    </row>
    <row r="397" spans="2:19" x14ac:dyDescent="0.3">
      <c r="B397" s="630"/>
      <c r="C397" s="92"/>
      <c r="D397" s="92"/>
      <c r="E397" s="92"/>
      <c r="F397" s="92"/>
      <c r="G397" s="92"/>
      <c r="H397" s="92"/>
      <c r="I397" s="92"/>
      <c r="J397" s="92"/>
      <c r="K397" s="92"/>
      <c r="L397" s="92"/>
      <c r="M397" s="92"/>
      <c r="N397" s="92"/>
      <c r="O397" s="92"/>
      <c r="P397" s="92"/>
      <c r="Q397" s="92"/>
      <c r="R397" s="92"/>
      <c r="S397" s="92"/>
    </row>
    <row r="398" spans="2:19" x14ac:dyDescent="0.3">
      <c r="B398" s="630"/>
      <c r="C398" s="92"/>
      <c r="D398" s="92"/>
      <c r="E398" s="92"/>
      <c r="F398" s="92"/>
      <c r="G398" s="92"/>
      <c r="H398" s="92"/>
      <c r="I398" s="92"/>
      <c r="J398" s="92"/>
      <c r="K398" s="92"/>
      <c r="L398" s="92"/>
      <c r="M398" s="92"/>
      <c r="N398" s="92"/>
      <c r="O398" s="92"/>
      <c r="P398" s="92"/>
      <c r="Q398" s="92"/>
      <c r="R398" s="92"/>
      <c r="S398" s="92"/>
    </row>
    <row r="399" spans="2:19" x14ac:dyDescent="0.3">
      <c r="B399" s="630"/>
      <c r="C399" s="92"/>
      <c r="D399" s="92"/>
      <c r="E399" s="92"/>
      <c r="F399" s="92"/>
      <c r="G399" s="92"/>
      <c r="H399" s="92"/>
      <c r="I399" s="92"/>
      <c r="J399" s="92"/>
      <c r="K399" s="92"/>
      <c r="L399" s="92"/>
      <c r="M399" s="92"/>
      <c r="N399" s="92"/>
      <c r="O399" s="92"/>
      <c r="P399" s="92"/>
      <c r="Q399" s="92"/>
      <c r="R399" s="92"/>
      <c r="S399" s="92"/>
    </row>
    <row r="400" spans="2:19" x14ac:dyDescent="0.3">
      <c r="B400" s="630"/>
      <c r="C400" s="92"/>
      <c r="D400" s="92"/>
      <c r="E400" s="92"/>
      <c r="F400" s="92"/>
      <c r="G400" s="92"/>
      <c r="H400" s="92"/>
      <c r="I400" s="92"/>
      <c r="J400" s="92"/>
      <c r="K400" s="92"/>
      <c r="L400" s="92"/>
      <c r="M400" s="92"/>
      <c r="N400" s="92"/>
      <c r="O400" s="92"/>
      <c r="P400" s="92"/>
      <c r="Q400" s="92"/>
      <c r="R400" s="92"/>
      <c r="S400" s="92"/>
    </row>
    <row r="401" spans="2:19" x14ac:dyDescent="0.3">
      <c r="B401" s="630"/>
      <c r="C401" s="92"/>
      <c r="D401" s="92"/>
      <c r="E401" s="92"/>
      <c r="F401" s="92"/>
      <c r="G401" s="92"/>
      <c r="H401" s="92"/>
      <c r="I401" s="92"/>
      <c r="J401" s="92"/>
      <c r="K401" s="92"/>
      <c r="L401" s="92"/>
      <c r="M401" s="92"/>
      <c r="N401" s="92"/>
      <c r="O401" s="92"/>
      <c r="P401" s="92"/>
      <c r="Q401" s="92"/>
      <c r="R401" s="92"/>
      <c r="S401" s="92"/>
    </row>
    <row r="402" spans="2:19" x14ac:dyDescent="0.3">
      <c r="B402" s="630"/>
      <c r="C402" s="92"/>
      <c r="D402" s="92"/>
      <c r="E402" s="92"/>
      <c r="F402" s="92"/>
      <c r="G402" s="92"/>
      <c r="H402" s="92"/>
      <c r="I402" s="92"/>
      <c r="J402" s="92"/>
      <c r="K402" s="92"/>
      <c r="L402" s="92"/>
      <c r="M402" s="92"/>
      <c r="N402" s="92"/>
      <c r="O402" s="92"/>
      <c r="P402" s="92"/>
      <c r="Q402" s="92"/>
      <c r="R402" s="92"/>
      <c r="S402" s="92"/>
    </row>
    <row r="403" spans="2:19" x14ac:dyDescent="0.3">
      <c r="B403" s="630"/>
      <c r="C403" s="92"/>
      <c r="D403" s="92"/>
      <c r="E403" s="92"/>
      <c r="F403" s="92"/>
      <c r="G403" s="92"/>
      <c r="H403" s="92"/>
      <c r="I403" s="92"/>
      <c r="J403" s="92"/>
      <c r="K403" s="92"/>
      <c r="L403" s="92"/>
      <c r="M403" s="92"/>
      <c r="N403" s="92"/>
      <c r="O403" s="92"/>
      <c r="P403" s="92"/>
      <c r="Q403" s="92"/>
      <c r="R403" s="92"/>
      <c r="S403" s="92"/>
    </row>
    <row r="404" spans="2:19" x14ac:dyDescent="0.3">
      <c r="B404" s="630"/>
      <c r="C404" s="92"/>
      <c r="D404" s="92"/>
      <c r="E404" s="92"/>
      <c r="F404" s="92"/>
      <c r="G404" s="92"/>
      <c r="H404" s="92"/>
      <c r="I404" s="92"/>
      <c r="J404" s="92"/>
      <c r="K404" s="92"/>
      <c r="L404" s="92"/>
      <c r="M404" s="92"/>
      <c r="N404" s="92"/>
      <c r="O404" s="92"/>
      <c r="P404" s="92"/>
      <c r="Q404" s="92"/>
      <c r="R404" s="92"/>
      <c r="S404" s="92"/>
    </row>
    <row r="405" spans="2:19" x14ac:dyDescent="0.3">
      <c r="B405" s="630"/>
      <c r="C405" s="92"/>
      <c r="D405" s="92"/>
      <c r="E405" s="92"/>
      <c r="F405" s="92"/>
      <c r="G405" s="92"/>
      <c r="H405" s="92"/>
      <c r="I405" s="92"/>
      <c r="J405" s="92"/>
      <c r="K405" s="92"/>
      <c r="L405" s="92"/>
      <c r="M405" s="92"/>
      <c r="N405" s="92"/>
      <c r="O405" s="92"/>
      <c r="P405" s="92"/>
      <c r="Q405" s="92"/>
      <c r="R405" s="92"/>
      <c r="S405" s="92"/>
    </row>
    <row r="406" spans="2:19" x14ac:dyDescent="0.3">
      <c r="B406" s="630"/>
      <c r="C406" s="92"/>
      <c r="D406" s="92"/>
      <c r="E406" s="92"/>
      <c r="F406" s="92"/>
      <c r="G406" s="92"/>
      <c r="H406" s="92"/>
      <c r="I406" s="92"/>
      <c r="J406" s="92"/>
      <c r="K406" s="92"/>
      <c r="L406" s="92"/>
      <c r="M406" s="92"/>
      <c r="N406" s="92"/>
      <c r="O406" s="92"/>
      <c r="P406" s="92"/>
      <c r="Q406" s="92"/>
      <c r="R406" s="92"/>
      <c r="S406" s="92"/>
    </row>
    <row r="407" spans="2:19" x14ac:dyDescent="0.3">
      <c r="B407" s="630"/>
      <c r="C407" s="92"/>
      <c r="D407" s="92"/>
      <c r="E407" s="92"/>
      <c r="F407" s="92"/>
      <c r="G407" s="92"/>
      <c r="H407" s="92"/>
      <c r="I407" s="92"/>
      <c r="J407" s="92"/>
      <c r="K407" s="92"/>
      <c r="L407" s="92"/>
      <c r="M407" s="92"/>
      <c r="N407" s="92"/>
      <c r="O407" s="92"/>
      <c r="P407" s="92"/>
      <c r="Q407" s="92"/>
      <c r="R407" s="92"/>
      <c r="S407" s="92"/>
    </row>
    <row r="408" spans="2:19" x14ac:dyDescent="0.3">
      <c r="B408" s="630"/>
      <c r="C408" s="92"/>
      <c r="D408" s="92"/>
      <c r="E408" s="92"/>
      <c r="F408" s="92"/>
      <c r="G408" s="92"/>
      <c r="H408" s="92"/>
      <c r="I408" s="92"/>
      <c r="J408" s="92"/>
      <c r="K408" s="92"/>
      <c r="L408" s="92"/>
      <c r="M408" s="92"/>
      <c r="N408" s="92"/>
      <c r="O408" s="92"/>
      <c r="P408" s="92"/>
      <c r="Q408" s="92"/>
      <c r="R408" s="92"/>
      <c r="S408" s="92"/>
    </row>
    <row r="409" spans="2:19" x14ac:dyDescent="0.3">
      <c r="B409" s="630"/>
      <c r="C409" s="92"/>
      <c r="D409" s="92"/>
      <c r="E409" s="92"/>
      <c r="F409" s="92"/>
      <c r="G409" s="92"/>
      <c r="H409" s="92"/>
      <c r="I409" s="92"/>
      <c r="J409" s="92"/>
      <c r="K409" s="92"/>
      <c r="L409" s="92"/>
      <c r="M409" s="92"/>
      <c r="N409" s="92"/>
      <c r="O409" s="92"/>
      <c r="P409" s="92"/>
      <c r="Q409" s="92"/>
      <c r="R409" s="92"/>
      <c r="S409" s="92"/>
    </row>
    <row r="410" spans="2:19" x14ac:dyDescent="0.3">
      <c r="B410" s="630"/>
      <c r="C410" s="92"/>
      <c r="D410" s="92"/>
      <c r="E410" s="92"/>
      <c r="F410" s="92"/>
      <c r="G410" s="92"/>
      <c r="H410" s="92"/>
      <c r="I410" s="92"/>
      <c r="J410" s="92"/>
      <c r="K410" s="92"/>
      <c r="L410" s="92"/>
      <c r="M410" s="92"/>
      <c r="N410" s="92"/>
      <c r="O410" s="92"/>
      <c r="P410" s="92"/>
      <c r="Q410" s="92"/>
      <c r="R410" s="92"/>
      <c r="S410" s="92"/>
    </row>
    <row r="411" spans="2:19" x14ac:dyDescent="0.3">
      <c r="B411" s="630"/>
      <c r="C411" s="92"/>
      <c r="D411" s="92"/>
      <c r="E411" s="92"/>
      <c r="F411" s="92"/>
      <c r="G411" s="92"/>
      <c r="H411" s="92"/>
      <c r="I411" s="92"/>
      <c r="J411" s="92"/>
      <c r="K411" s="92"/>
      <c r="L411" s="92"/>
      <c r="M411" s="92"/>
      <c r="N411" s="92"/>
      <c r="O411" s="92"/>
      <c r="P411" s="92"/>
      <c r="Q411" s="92"/>
      <c r="R411" s="92"/>
      <c r="S411" s="92"/>
    </row>
    <row r="412" spans="2:19" x14ac:dyDescent="0.3">
      <c r="B412" s="630"/>
      <c r="C412" s="92"/>
      <c r="D412" s="92"/>
      <c r="E412" s="92"/>
      <c r="F412" s="92"/>
      <c r="G412" s="92"/>
      <c r="H412" s="92"/>
      <c r="I412" s="92"/>
      <c r="J412" s="92"/>
      <c r="K412" s="92"/>
      <c r="L412" s="92"/>
      <c r="M412" s="92"/>
      <c r="N412" s="92"/>
      <c r="O412" s="92"/>
      <c r="P412" s="92"/>
      <c r="Q412" s="92"/>
      <c r="R412" s="92"/>
      <c r="S412" s="92"/>
    </row>
    <row r="413" spans="2:19" x14ac:dyDescent="0.3">
      <c r="B413" s="630"/>
      <c r="C413" s="92"/>
      <c r="D413" s="92"/>
      <c r="E413" s="92"/>
      <c r="F413" s="92"/>
      <c r="G413" s="92"/>
      <c r="H413" s="92"/>
      <c r="I413" s="92"/>
      <c r="J413" s="92"/>
      <c r="K413" s="92"/>
      <c r="L413" s="92"/>
      <c r="M413" s="92"/>
      <c r="N413" s="92"/>
      <c r="O413" s="92"/>
      <c r="P413" s="92"/>
      <c r="Q413" s="92"/>
      <c r="R413" s="92"/>
      <c r="S413" s="92"/>
    </row>
    <row r="414" spans="2:19" x14ac:dyDescent="0.3">
      <c r="B414" s="630"/>
      <c r="C414" s="92"/>
      <c r="D414" s="92"/>
      <c r="E414" s="92"/>
      <c r="F414" s="92"/>
      <c r="G414" s="92"/>
      <c r="H414" s="92"/>
      <c r="I414" s="92"/>
      <c r="J414" s="92"/>
      <c r="K414" s="92"/>
      <c r="L414" s="92"/>
      <c r="M414" s="92"/>
      <c r="N414" s="92"/>
      <c r="O414" s="92"/>
      <c r="P414" s="92"/>
      <c r="Q414" s="92"/>
      <c r="R414" s="92"/>
      <c r="S414" s="92"/>
    </row>
    <row r="415" spans="2:19" x14ac:dyDescent="0.3">
      <c r="B415" s="630"/>
      <c r="C415" s="92"/>
      <c r="D415" s="92"/>
      <c r="E415" s="92"/>
      <c r="F415" s="92"/>
      <c r="G415" s="92"/>
      <c r="H415" s="92"/>
      <c r="I415" s="92"/>
      <c r="J415" s="92"/>
      <c r="K415" s="92"/>
      <c r="L415" s="92"/>
      <c r="M415" s="92"/>
      <c r="N415" s="92"/>
      <c r="O415" s="92"/>
      <c r="P415" s="92"/>
      <c r="Q415" s="92"/>
      <c r="R415" s="92"/>
      <c r="S415" s="92"/>
    </row>
    <row r="416" spans="2:19" x14ac:dyDescent="0.3">
      <c r="B416" s="630"/>
      <c r="C416" s="92"/>
      <c r="D416" s="92"/>
      <c r="E416" s="92"/>
      <c r="F416" s="92"/>
      <c r="G416" s="92"/>
      <c r="H416" s="92"/>
      <c r="I416" s="92"/>
      <c r="J416" s="92"/>
      <c r="K416" s="92"/>
      <c r="L416" s="92"/>
      <c r="M416" s="92"/>
      <c r="N416" s="92"/>
      <c r="O416" s="92"/>
      <c r="P416" s="92"/>
      <c r="Q416" s="92"/>
      <c r="R416" s="92"/>
      <c r="S416" s="92"/>
    </row>
    <row r="417" spans="2:19" x14ac:dyDescent="0.3">
      <c r="B417" s="630"/>
      <c r="C417" s="92"/>
      <c r="D417" s="92"/>
      <c r="E417" s="92"/>
      <c r="F417" s="92"/>
      <c r="G417" s="92"/>
      <c r="H417" s="92"/>
      <c r="I417" s="92"/>
      <c r="J417" s="92"/>
      <c r="K417" s="92"/>
      <c r="L417" s="92"/>
      <c r="M417" s="92"/>
      <c r="N417" s="92"/>
      <c r="O417" s="92"/>
      <c r="P417" s="92"/>
      <c r="Q417" s="92"/>
      <c r="R417" s="92"/>
      <c r="S417" s="92"/>
    </row>
    <row r="418" spans="2:19" x14ac:dyDescent="0.3">
      <c r="B418" s="630"/>
      <c r="C418" s="92"/>
      <c r="D418" s="92"/>
      <c r="E418" s="92"/>
      <c r="F418" s="92"/>
      <c r="G418" s="92"/>
      <c r="H418" s="92"/>
      <c r="I418" s="92"/>
      <c r="J418" s="92"/>
      <c r="K418" s="92"/>
      <c r="L418" s="92"/>
      <c r="M418" s="92"/>
      <c r="N418" s="92"/>
      <c r="O418" s="92"/>
      <c r="P418" s="92"/>
      <c r="Q418" s="92"/>
      <c r="R418" s="92"/>
      <c r="S418" s="92"/>
    </row>
    <row r="419" spans="2:19" x14ac:dyDescent="0.3">
      <c r="B419" s="630"/>
      <c r="C419" s="92"/>
      <c r="D419" s="92"/>
      <c r="E419" s="92"/>
      <c r="F419" s="92"/>
      <c r="G419" s="92"/>
      <c r="H419" s="92"/>
      <c r="I419" s="92"/>
      <c r="J419" s="92"/>
      <c r="K419" s="92"/>
      <c r="L419" s="92"/>
      <c r="M419" s="92"/>
      <c r="N419" s="92"/>
      <c r="O419" s="92"/>
      <c r="P419" s="92"/>
      <c r="Q419" s="92"/>
      <c r="R419" s="92"/>
      <c r="S419" s="92"/>
    </row>
    <row r="420" spans="2:19" x14ac:dyDescent="0.3">
      <c r="B420" s="630"/>
      <c r="C420" s="92"/>
      <c r="D420" s="92"/>
      <c r="E420" s="92"/>
      <c r="F420" s="92"/>
      <c r="G420" s="92"/>
      <c r="H420" s="92"/>
      <c r="I420" s="92"/>
      <c r="J420" s="92"/>
      <c r="K420" s="92"/>
      <c r="L420" s="92"/>
      <c r="M420" s="92"/>
      <c r="N420" s="92"/>
      <c r="O420" s="92"/>
      <c r="P420" s="92"/>
      <c r="Q420" s="92"/>
      <c r="R420" s="92"/>
      <c r="S420" s="92"/>
    </row>
    <row r="421" spans="2:19" x14ac:dyDescent="0.3">
      <c r="B421" s="630"/>
      <c r="C421" s="92"/>
      <c r="D421" s="92"/>
      <c r="E421" s="92"/>
      <c r="F421" s="92"/>
      <c r="G421" s="92"/>
      <c r="H421" s="92"/>
      <c r="I421" s="92"/>
      <c r="J421" s="92"/>
      <c r="K421" s="92"/>
      <c r="L421" s="92"/>
      <c r="M421" s="92"/>
      <c r="N421" s="92"/>
      <c r="O421" s="92"/>
      <c r="P421" s="92"/>
      <c r="Q421" s="92"/>
      <c r="R421" s="92"/>
      <c r="S421" s="92"/>
    </row>
    <row r="422" spans="2:19" x14ac:dyDescent="0.3">
      <c r="B422" s="630"/>
      <c r="C422" s="92"/>
      <c r="D422" s="92"/>
      <c r="E422" s="92"/>
      <c r="F422" s="92"/>
      <c r="G422" s="92"/>
      <c r="H422" s="92"/>
      <c r="I422" s="92"/>
      <c r="J422" s="92"/>
      <c r="K422" s="92"/>
      <c r="L422" s="92"/>
      <c r="M422" s="92"/>
      <c r="N422" s="92"/>
      <c r="O422" s="92"/>
      <c r="P422" s="92"/>
      <c r="Q422" s="92"/>
      <c r="R422" s="92"/>
      <c r="S422" s="92"/>
    </row>
    <row r="423" spans="2:19" x14ac:dyDescent="0.3">
      <c r="B423" s="630"/>
      <c r="C423" s="92"/>
      <c r="D423" s="92"/>
      <c r="E423" s="92"/>
      <c r="F423" s="92"/>
      <c r="G423" s="92"/>
      <c r="H423" s="92"/>
      <c r="I423" s="92"/>
      <c r="J423" s="92"/>
      <c r="K423" s="92"/>
      <c r="L423" s="92"/>
      <c r="M423" s="92"/>
      <c r="N423" s="92"/>
      <c r="O423" s="92"/>
      <c r="P423" s="92"/>
      <c r="Q423" s="92"/>
      <c r="R423" s="92"/>
      <c r="S423" s="92"/>
    </row>
    <row r="424" spans="2:19" x14ac:dyDescent="0.3">
      <c r="B424" s="630"/>
      <c r="C424" s="92"/>
      <c r="D424" s="92"/>
      <c r="E424" s="92"/>
      <c r="F424" s="92"/>
      <c r="G424" s="92"/>
      <c r="H424" s="92"/>
      <c r="I424" s="92"/>
      <c r="J424" s="92"/>
      <c r="K424" s="92"/>
      <c r="L424" s="92"/>
      <c r="M424" s="92"/>
      <c r="N424" s="92"/>
      <c r="O424" s="92"/>
      <c r="P424" s="92"/>
      <c r="Q424" s="92"/>
      <c r="R424" s="92"/>
      <c r="S424" s="92"/>
    </row>
    <row r="425" spans="2:19" x14ac:dyDescent="0.3">
      <c r="B425" s="630"/>
      <c r="C425" s="92"/>
      <c r="D425" s="92"/>
      <c r="E425" s="92"/>
      <c r="F425" s="92"/>
      <c r="G425" s="92"/>
      <c r="H425" s="92"/>
      <c r="I425" s="92"/>
      <c r="J425" s="92"/>
      <c r="K425" s="92"/>
      <c r="L425" s="92"/>
      <c r="M425" s="92"/>
      <c r="N425" s="92"/>
      <c r="O425" s="92"/>
      <c r="P425" s="92"/>
      <c r="Q425" s="92"/>
      <c r="R425" s="92"/>
      <c r="S425" s="92"/>
    </row>
    <row r="426" spans="2:19" x14ac:dyDescent="0.3">
      <c r="B426" s="630"/>
      <c r="C426" s="92"/>
      <c r="D426" s="92"/>
      <c r="E426" s="92"/>
      <c r="F426" s="92"/>
      <c r="G426" s="92"/>
      <c r="H426" s="92"/>
      <c r="I426" s="92"/>
      <c r="J426" s="92"/>
      <c r="K426" s="92"/>
      <c r="L426" s="92"/>
      <c r="M426" s="92"/>
      <c r="N426" s="92"/>
      <c r="O426" s="92"/>
      <c r="P426" s="92"/>
      <c r="Q426" s="92"/>
      <c r="R426" s="92"/>
      <c r="S426" s="92"/>
    </row>
    <row r="427" spans="2:19" x14ac:dyDescent="0.3">
      <c r="B427" s="630"/>
      <c r="C427" s="92"/>
      <c r="D427" s="92"/>
      <c r="E427" s="92"/>
      <c r="F427" s="92"/>
      <c r="G427" s="92"/>
      <c r="H427" s="92"/>
      <c r="I427" s="92"/>
      <c r="J427" s="92"/>
      <c r="K427" s="92"/>
      <c r="L427" s="92"/>
      <c r="M427" s="92"/>
      <c r="N427" s="92"/>
      <c r="O427" s="92"/>
      <c r="P427" s="92"/>
      <c r="Q427" s="92"/>
      <c r="R427" s="92"/>
      <c r="S427" s="92"/>
    </row>
    <row r="428" spans="2:19" x14ac:dyDescent="0.3">
      <c r="B428" s="630"/>
      <c r="C428" s="92"/>
      <c r="D428" s="92"/>
      <c r="E428" s="92"/>
      <c r="F428" s="92"/>
      <c r="G428" s="92"/>
      <c r="H428" s="92"/>
      <c r="I428" s="92"/>
      <c r="J428" s="92"/>
      <c r="K428" s="92"/>
      <c r="L428" s="92"/>
      <c r="M428" s="92"/>
      <c r="N428" s="92"/>
      <c r="O428" s="92"/>
      <c r="P428" s="92"/>
      <c r="Q428" s="92"/>
      <c r="R428" s="92"/>
      <c r="S428" s="92"/>
    </row>
    <row r="429" spans="2:19" x14ac:dyDescent="0.3">
      <c r="B429" s="630"/>
      <c r="C429" s="92"/>
      <c r="D429" s="92"/>
      <c r="E429" s="92"/>
      <c r="F429" s="92"/>
      <c r="G429" s="92"/>
      <c r="H429" s="92"/>
      <c r="I429" s="92"/>
      <c r="J429" s="92"/>
      <c r="K429" s="92"/>
      <c r="L429" s="92"/>
      <c r="M429" s="92"/>
      <c r="N429" s="92"/>
      <c r="O429" s="92"/>
      <c r="P429" s="92"/>
      <c r="Q429" s="92"/>
      <c r="R429" s="92"/>
      <c r="S429" s="92"/>
    </row>
    <row r="430" spans="2:19" x14ac:dyDescent="0.3">
      <c r="B430" s="630"/>
      <c r="C430" s="92"/>
      <c r="D430" s="92"/>
      <c r="E430" s="92"/>
      <c r="F430" s="92"/>
      <c r="G430" s="92"/>
      <c r="H430" s="92"/>
      <c r="I430" s="92"/>
      <c r="J430" s="92"/>
      <c r="K430" s="92"/>
      <c r="L430" s="92"/>
      <c r="M430" s="92"/>
      <c r="N430" s="92"/>
      <c r="O430" s="92"/>
      <c r="P430" s="92"/>
      <c r="Q430" s="92"/>
      <c r="R430" s="92"/>
      <c r="S430" s="92"/>
    </row>
    <row r="431" spans="2:19" x14ac:dyDescent="0.3">
      <c r="B431" s="630"/>
      <c r="C431" s="92"/>
      <c r="D431" s="92"/>
      <c r="E431" s="92"/>
      <c r="F431" s="92"/>
      <c r="G431" s="92"/>
      <c r="H431" s="92"/>
      <c r="I431" s="92"/>
      <c r="J431" s="92"/>
      <c r="K431" s="92"/>
      <c r="L431" s="92"/>
      <c r="M431" s="92"/>
      <c r="N431" s="92"/>
      <c r="O431" s="92"/>
      <c r="P431" s="92"/>
      <c r="Q431" s="92"/>
      <c r="R431" s="92"/>
      <c r="S431" s="92"/>
    </row>
    <row r="432" spans="2:19" x14ac:dyDescent="0.3">
      <c r="B432" s="630"/>
      <c r="C432" s="92"/>
      <c r="D432" s="92"/>
      <c r="E432" s="92"/>
      <c r="F432" s="92"/>
      <c r="G432" s="92"/>
      <c r="H432" s="92"/>
      <c r="I432" s="92"/>
      <c r="J432" s="92"/>
      <c r="K432" s="92"/>
      <c r="L432" s="92"/>
      <c r="M432" s="92"/>
      <c r="N432" s="92"/>
      <c r="O432" s="92"/>
      <c r="P432" s="92"/>
      <c r="Q432" s="92"/>
      <c r="R432" s="92"/>
      <c r="S432" s="92"/>
    </row>
    <row r="433" spans="2:19" x14ac:dyDescent="0.3">
      <c r="B433" s="630"/>
      <c r="C433" s="92"/>
      <c r="D433" s="92"/>
      <c r="E433" s="92"/>
      <c r="F433" s="92"/>
      <c r="G433" s="92"/>
      <c r="H433" s="92"/>
      <c r="I433" s="92"/>
      <c r="J433" s="92"/>
      <c r="K433" s="92"/>
      <c r="L433" s="92"/>
      <c r="M433" s="92"/>
      <c r="N433" s="92"/>
      <c r="O433" s="92"/>
      <c r="P433" s="92"/>
      <c r="Q433" s="92"/>
      <c r="R433" s="92"/>
      <c r="S433" s="92"/>
    </row>
    <row r="434" spans="2:19" x14ac:dyDescent="0.3">
      <c r="B434" s="630"/>
      <c r="C434" s="92"/>
      <c r="D434" s="92"/>
      <c r="E434" s="92"/>
      <c r="F434" s="92"/>
      <c r="G434" s="92"/>
      <c r="H434" s="92"/>
      <c r="I434" s="92"/>
      <c r="J434" s="92"/>
      <c r="K434" s="92"/>
      <c r="L434" s="92"/>
      <c r="M434" s="92"/>
      <c r="N434" s="92"/>
      <c r="O434" s="92"/>
      <c r="P434" s="92"/>
      <c r="Q434" s="92"/>
      <c r="R434" s="92"/>
      <c r="S434" s="92"/>
    </row>
    <row r="435" spans="2:19" x14ac:dyDescent="0.3">
      <c r="B435" s="630"/>
      <c r="C435" s="92"/>
      <c r="D435" s="92"/>
      <c r="E435" s="92"/>
      <c r="F435" s="92"/>
      <c r="G435" s="92"/>
      <c r="H435" s="92"/>
      <c r="I435" s="92"/>
      <c r="J435" s="92"/>
      <c r="K435" s="92"/>
      <c r="L435" s="92"/>
      <c r="M435" s="92"/>
      <c r="N435" s="92"/>
      <c r="O435" s="92"/>
      <c r="P435" s="92"/>
      <c r="Q435" s="92"/>
      <c r="R435" s="92"/>
      <c r="S435" s="92"/>
    </row>
    <row r="436" spans="2:19" x14ac:dyDescent="0.3">
      <c r="B436" s="630"/>
      <c r="C436" s="92"/>
      <c r="D436" s="92"/>
      <c r="E436" s="92"/>
      <c r="F436" s="92"/>
      <c r="G436" s="92"/>
      <c r="H436" s="92"/>
      <c r="I436" s="92"/>
      <c r="J436" s="92"/>
      <c r="K436" s="92"/>
      <c r="L436" s="92"/>
      <c r="M436" s="92"/>
      <c r="N436" s="92"/>
      <c r="O436" s="92"/>
      <c r="P436" s="92"/>
      <c r="Q436" s="92"/>
      <c r="R436" s="92"/>
      <c r="S436" s="92"/>
    </row>
    <row r="437" spans="2:19" x14ac:dyDescent="0.3">
      <c r="B437" s="630"/>
      <c r="C437" s="92"/>
      <c r="D437" s="92"/>
      <c r="E437" s="92"/>
      <c r="F437" s="92"/>
      <c r="G437" s="92"/>
      <c r="H437" s="92"/>
      <c r="I437" s="92"/>
      <c r="J437" s="92"/>
      <c r="K437" s="92"/>
      <c r="L437" s="92"/>
      <c r="M437" s="92"/>
      <c r="N437" s="92"/>
      <c r="O437" s="92"/>
      <c r="P437" s="92"/>
      <c r="Q437" s="92"/>
      <c r="R437" s="92"/>
      <c r="S437" s="92"/>
    </row>
    <row r="438" spans="2:19" x14ac:dyDescent="0.3">
      <c r="B438" s="630"/>
      <c r="C438" s="92"/>
      <c r="D438" s="92"/>
      <c r="E438" s="92"/>
      <c r="F438" s="92"/>
      <c r="G438" s="92"/>
      <c r="H438" s="92"/>
      <c r="I438" s="92"/>
      <c r="J438" s="92"/>
      <c r="K438" s="92"/>
      <c r="L438" s="92"/>
      <c r="M438" s="92"/>
      <c r="N438" s="92"/>
      <c r="O438" s="92"/>
      <c r="P438" s="92"/>
      <c r="Q438" s="92"/>
      <c r="R438" s="92"/>
      <c r="S438" s="92"/>
    </row>
    <row r="439" spans="2:19" x14ac:dyDescent="0.3">
      <c r="B439" s="630"/>
      <c r="C439" s="92"/>
      <c r="D439" s="92"/>
      <c r="E439" s="92"/>
      <c r="F439" s="92"/>
      <c r="G439" s="92"/>
      <c r="H439" s="92"/>
      <c r="I439" s="92"/>
      <c r="J439" s="92"/>
      <c r="K439" s="92"/>
      <c r="L439" s="92"/>
      <c r="M439" s="92"/>
      <c r="N439" s="92"/>
      <c r="O439" s="92"/>
      <c r="P439" s="92"/>
      <c r="Q439" s="92"/>
      <c r="R439" s="92"/>
      <c r="S439" s="92"/>
    </row>
    <row r="440" spans="2:19" x14ac:dyDescent="0.3">
      <c r="B440" s="630"/>
      <c r="C440" s="92"/>
      <c r="D440" s="92"/>
      <c r="E440" s="92"/>
      <c r="F440" s="92"/>
      <c r="G440" s="92"/>
      <c r="H440" s="92"/>
      <c r="I440" s="92"/>
      <c r="J440" s="92"/>
      <c r="K440" s="92"/>
      <c r="L440" s="92"/>
      <c r="M440" s="92"/>
      <c r="N440" s="92"/>
      <c r="O440" s="92"/>
      <c r="P440" s="92"/>
      <c r="Q440" s="92"/>
      <c r="R440" s="92"/>
      <c r="S440" s="92"/>
    </row>
    <row r="441" spans="2:19" x14ac:dyDescent="0.3">
      <c r="B441" s="630"/>
      <c r="C441" s="92"/>
      <c r="D441" s="92"/>
      <c r="E441" s="92"/>
      <c r="F441" s="92"/>
      <c r="G441" s="92"/>
      <c r="H441" s="92"/>
      <c r="I441" s="92"/>
      <c r="J441" s="92"/>
      <c r="K441" s="92"/>
      <c r="L441" s="92"/>
      <c r="M441" s="92"/>
      <c r="N441" s="92"/>
      <c r="O441" s="92"/>
      <c r="P441" s="92"/>
      <c r="Q441" s="92"/>
      <c r="R441" s="92"/>
      <c r="S441" s="92"/>
    </row>
    <row r="442" spans="2:19" x14ac:dyDescent="0.3">
      <c r="B442" s="630"/>
      <c r="C442" s="92"/>
      <c r="D442" s="92"/>
      <c r="E442" s="92"/>
      <c r="F442" s="92"/>
      <c r="G442" s="92"/>
      <c r="H442" s="92"/>
      <c r="I442" s="92"/>
      <c r="J442" s="92"/>
      <c r="K442" s="92"/>
      <c r="L442" s="92"/>
      <c r="M442" s="92"/>
      <c r="N442" s="92"/>
      <c r="O442" s="92"/>
      <c r="P442" s="92"/>
      <c r="Q442" s="92"/>
      <c r="R442" s="92"/>
      <c r="S442" s="92"/>
    </row>
    <row r="443" spans="2:19" x14ac:dyDescent="0.3">
      <c r="B443" s="630"/>
      <c r="C443" s="92"/>
      <c r="D443" s="92"/>
      <c r="E443" s="92"/>
      <c r="F443" s="92"/>
      <c r="G443" s="92"/>
      <c r="H443" s="92"/>
      <c r="I443" s="92"/>
      <c r="J443" s="92"/>
      <c r="K443" s="92"/>
      <c r="L443" s="92"/>
      <c r="M443" s="92"/>
      <c r="N443" s="92"/>
      <c r="O443" s="92"/>
      <c r="P443" s="92"/>
      <c r="Q443" s="92"/>
      <c r="R443" s="92"/>
      <c r="S443" s="92"/>
    </row>
    <row r="444" spans="2:19" x14ac:dyDescent="0.3">
      <c r="B444" s="630"/>
      <c r="C444" s="92"/>
      <c r="D444" s="92"/>
      <c r="E444" s="92"/>
      <c r="F444" s="92"/>
      <c r="G444" s="92"/>
      <c r="H444" s="92"/>
      <c r="I444" s="92"/>
      <c r="J444" s="92"/>
      <c r="K444" s="92"/>
      <c r="L444" s="92"/>
      <c r="M444" s="92"/>
      <c r="N444" s="92"/>
      <c r="O444" s="92"/>
      <c r="P444" s="92"/>
      <c r="Q444" s="92"/>
      <c r="R444" s="92"/>
      <c r="S444" s="92"/>
    </row>
    <row r="445" spans="2:19" x14ac:dyDescent="0.3">
      <c r="B445" s="630"/>
      <c r="C445" s="92"/>
      <c r="D445" s="92"/>
      <c r="E445" s="92"/>
      <c r="F445" s="92"/>
      <c r="G445" s="92"/>
      <c r="H445" s="92"/>
      <c r="I445" s="92"/>
      <c r="J445" s="92"/>
      <c r="K445" s="92"/>
      <c r="L445" s="92"/>
      <c r="M445" s="92"/>
      <c r="N445" s="92"/>
      <c r="O445" s="92"/>
      <c r="P445" s="92"/>
      <c r="Q445" s="92"/>
      <c r="R445" s="92"/>
      <c r="S445" s="92"/>
    </row>
    <row r="446" spans="2:19" x14ac:dyDescent="0.3">
      <c r="B446" s="630"/>
      <c r="C446" s="92"/>
      <c r="D446" s="92"/>
      <c r="E446" s="92"/>
      <c r="F446" s="92"/>
      <c r="G446" s="92"/>
      <c r="H446" s="92"/>
      <c r="I446" s="92"/>
      <c r="J446" s="92"/>
      <c r="K446" s="92"/>
      <c r="L446" s="92"/>
      <c r="M446" s="92"/>
      <c r="N446" s="92"/>
      <c r="O446" s="92"/>
      <c r="P446" s="92"/>
      <c r="Q446" s="92"/>
      <c r="R446" s="92"/>
      <c r="S446" s="92"/>
    </row>
    <row r="447" spans="2:19" x14ac:dyDescent="0.3">
      <c r="B447" s="630"/>
      <c r="C447" s="92"/>
      <c r="D447" s="92"/>
      <c r="E447" s="92"/>
      <c r="F447" s="92"/>
      <c r="G447" s="92"/>
      <c r="H447" s="92"/>
      <c r="I447" s="92"/>
      <c r="J447" s="92"/>
      <c r="K447" s="92"/>
      <c r="L447" s="92"/>
      <c r="M447" s="92"/>
      <c r="N447" s="92"/>
      <c r="O447" s="92"/>
      <c r="P447" s="92"/>
      <c r="Q447" s="92"/>
      <c r="R447" s="92"/>
      <c r="S447" s="92"/>
    </row>
    <row r="448" spans="2:19" x14ac:dyDescent="0.3">
      <c r="B448" s="630"/>
      <c r="C448" s="92"/>
      <c r="D448" s="92"/>
      <c r="E448" s="92"/>
      <c r="F448" s="92"/>
      <c r="G448" s="92"/>
      <c r="H448" s="92"/>
      <c r="I448" s="92"/>
      <c r="J448" s="92"/>
      <c r="K448" s="92"/>
      <c r="L448" s="92"/>
      <c r="M448" s="92"/>
      <c r="N448" s="92"/>
      <c r="O448" s="92"/>
      <c r="P448" s="92"/>
      <c r="Q448" s="92"/>
      <c r="R448" s="92"/>
      <c r="S448" s="92"/>
    </row>
    <row r="449" spans="2:19" x14ac:dyDescent="0.3">
      <c r="B449" s="630"/>
      <c r="C449" s="92"/>
      <c r="D449" s="92"/>
      <c r="E449" s="92"/>
      <c r="F449" s="92"/>
      <c r="G449" s="92"/>
      <c r="H449" s="92"/>
      <c r="I449" s="92"/>
      <c r="J449" s="92"/>
      <c r="K449" s="92"/>
      <c r="L449" s="92"/>
      <c r="M449" s="92"/>
      <c r="N449" s="92"/>
      <c r="O449" s="92"/>
      <c r="P449" s="92"/>
      <c r="Q449" s="92"/>
      <c r="R449" s="92"/>
      <c r="S449" s="92"/>
    </row>
    <row r="450" spans="2:19" x14ac:dyDescent="0.3">
      <c r="B450" s="630"/>
      <c r="C450" s="92"/>
      <c r="D450" s="92"/>
      <c r="E450" s="92"/>
      <c r="F450" s="92"/>
      <c r="G450" s="92"/>
      <c r="H450" s="92"/>
      <c r="I450" s="92"/>
      <c r="J450" s="92"/>
      <c r="K450" s="92"/>
      <c r="L450" s="92"/>
      <c r="M450" s="92"/>
      <c r="N450" s="92"/>
      <c r="O450" s="92"/>
      <c r="P450" s="92"/>
      <c r="Q450" s="92"/>
      <c r="R450" s="92"/>
      <c r="S450" s="92"/>
    </row>
    <row r="451" spans="2:19" x14ac:dyDescent="0.3">
      <c r="B451" s="630"/>
      <c r="C451" s="92"/>
      <c r="D451" s="92"/>
      <c r="E451" s="92"/>
      <c r="F451" s="92"/>
      <c r="G451" s="92"/>
      <c r="H451" s="92"/>
      <c r="I451" s="92"/>
      <c r="J451" s="92"/>
      <c r="K451" s="92"/>
      <c r="L451" s="92"/>
      <c r="M451" s="92"/>
      <c r="N451" s="92"/>
      <c r="O451" s="92"/>
      <c r="P451" s="92"/>
      <c r="Q451" s="92"/>
      <c r="R451" s="92"/>
      <c r="S451" s="92"/>
    </row>
    <row r="452" spans="2:19" x14ac:dyDescent="0.3">
      <c r="B452" s="630"/>
      <c r="C452" s="92"/>
      <c r="D452" s="92"/>
      <c r="E452" s="92"/>
      <c r="F452" s="92"/>
      <c r="G452" s="92"/>
      <c r="H452" s="92"/>
      <c r="I452" s="92"/>
      <c r="J452" s="92"/>
      <c r="K452" s="92"/>
      <c r="L452" s="92"/>
      <c r="M452" s="92"/>
      <c r="N452" s="92"/>
      <c r="O452" s="92"/>
      <c r="P452" s="92"/>
      <c r="Q452" s="92"/>
      <c r="R452" s="92"/>
      <c r="S452" s="92"/>
    </row>
    <row r="453" spans="2:19" x14ac:dyDescent="0.3">
      <c r="B453" s="630"/>
      <c r="C453" s="92"/>
      <c r="D453" s="92"/>
      <c r="E453" s="92"/>
      <c r="F453" s="92"/>
      <c r="G453" s="92"/>
      <c r="H453" s="92"/>
      <c r="I453" s="92"/>
      <c r="J453" s="92"/>
      <c r="K453" s="92"/>
      <c r="L453" s="92"/>
      <c r="M453" s="92"/>
      <c r="N453" s="92"/>
      <c r="O453" s="92"/>
      <c r="P453" s="92"/>
      <c r="Q453" s="92"/>
      <c r="R453" s="92"/>
      <c r="S453" s="92"/>
    </row>
    <row r="454" spans="2:19" x14ac:dyDescent="0.3">
      <c r="B454" s="630"/>
      <c r="C454" s="92"/>
      <c r="D454" s="92"/>
      <c r="E454" s="92"/>
      <c r="F454" s="92"/>
      <c r="G454" s="92"/>
      <c r="H454" s="92"/>
      <c r="I454" s="92"/>
      <c r="J454" s="92"/>
      <c r="K454" s="92"/>
      <c r="L454" s="92"/>
      <c r="M454" s="92"/>
      <c r="N454" s="92"/>
      <c r="O454" s="92"/>
      <c r="P454" s="92"/>
      <c r="Q454" s="92"/>
      <c r="R454" s="92"/>
      <c r="S454" s="92"/>
    </row>
    <row r="455" spans="2:19" x14ac:dyDescent="0.3">
      <c r="B455" s="630"/>
      <c r="C455" s="92"/>
      <c r="D455" s="92"/>
      <c r="E455" s="92"/>
      <c r="F455" s="92"/>
      <c r="G455" s="92"/>
      <c r="H455" s="92"/>
      <c r="I455" s="92"/>
      <c r="J455" s="92"/>
      <c r="K455" s="92"/>
      <c r="L455" s="92"/>
      <c r="M455" s="92"/>
      <c r="N455" s="92"/>
      <c r="O455" s="92"/>
      <c r="P455" s="92"/>
      <c r="Q455" s="92"/>
      <c r="R455" s="92"/>
      <c r="S455" s="92"/>
    </row>
    <row r="456" spans="2:19" x14ac:dyDescent="0.3">
      <c r="B456" s="630"/>
      <c r="C456" s="92"/>
      <c r="D456" s="92"/>
      <c r="E456" s="92"/>
      <c r="F456" s="92"/>
      <c r="G456" s="92"/>
      <c r="H456" s="92"/>
      <c r="I456" s="92"/>
      <c r="J456" s="92"/>
      <c r="K456" s="92"/>
      <c r="L456" s="92"/>
      <c r="M456" s="92"/>
      <c r="N456" s="92"/>
      <c r="O456" s="92"/>
      <c r="P456" s="92"/>
      <c r="Q456" s="92"/>
      <c r="R456" s="92"/>
      <c r="S456" s="92"/>
    </row>
    <row r="457" spans="2:19" x14ac:dyDescent="0.3">
      <c r="B457" s="630"/>
      <c r="C457" s="92"/>
      <c r="D457" s="92"/>
      <c r="E457" s="92"/>
      <c r="F457" s="92"/>
      <c r="G457" s="92"/>
      <c r="H457" s="92"/>
      <c r="I457" s="92"/>
      <c r="J457" s="92"/>
      <c r="K457" s="92"/>
      <c r="L457" s="92"/>
      <c r="M457" s="92"/>
      <c r="N457" s="92"/>
      <c r="O457" s="92"/>
      <c r="P457" s="92"/>
      <c r="Q457" s="92"/>
      <c r="R457" s="92"/>
      <c r="S457" s="92"/>
    </row>
    <row r="458" spans="2:19" x14ac:dyDescent="0.3">
      <c r="B458" s="630"/>
      <c r="C458" s="92"/>
      <c r="D458" s="92"/>
      <c r="E458" s="92"/>
      <c r="F458" s="92"/>
      <c r="G458" s="92"/>
      <c r="H458" s="92"/>
      <c r="I458" s="92"/>
      <c r="J458" s="92"/>
      <c r="K458" s="92"/>
      <c r="L458" s="92"/>
      <c r="M458" s="92"/>
      <c r="N458" s="92"/>
      <c r="O458" s="92"/>
      <c r="P458" s="92"/>
      <c r="Q458" s="92"/>
      <c r="R458" s="92"/>
      <c r="S458" s="92"/>
    </row>
    <row r="459" spans="2:19" x14ac:dyDescent="0.3">
      <c r="B459" s="630"/>
      <c r="C459" s="92"/>
      <c r="D459" s="92"/>
      <c r="E459" s="92"/>
      <c r="F459" s="92"/>
      <c r="G459" s="92"/>
      <c r="H459" s="92"/>
      <c r="I459" s="92"/>
      <c r="J459" s="92"/>
      <c r="K459" s="92"/>
      <c r="L459" s="92"/>
      <c r="M459" s="92"/>
      <c r="N459" s="92"/>
      <c r="O459" s="92"/>
      <c r="P459" s="92"/>
      <c r="Q459" s="92"/>
      <c r="R459" s="92"/>
      <c r="S459" s="92"/>
    </row>
    <row r="460" spans="2:19" x14ac:dyDescent="0.3">
      <c r="B460" s="630"/>
      <c r="C460" s="92"/>
      <c r="D460" s="92"/>
      <c r="E460" s="92"/>
      <c r="F460" s="92"/>
      <c r="G460" s="92"/>
      <c r="H460" s="92"/>
      <c r="I460" s="92"/>
      <c r="J460" s="92"/>
      <c r="K460" s="92"/>
      <c r="L460" s="92"/>
      <c r="M460" s="92"/>
      <c r="N460" s="92"/>
      <c r="O460" s="92"/>
      <c r="P460" s="92"/>
      <c r="Q460" s="92"/>
      <c r="R460" s="92"/>
      <c r="S460" s="92"/>
    </row>
    <row r="461" spans="2:19" x14ac:dyDescent="0.3">
      <c r="B461" s="630"/>
      <c r="C461" s="92"/>
      <c r="D461" s="92"/>
      <c r="E461" s="92"/>
      <c r="F461" s="92"/>
      <c r="G461" s="92"/>
      <c r="H461" s="92"/>
      <c r="I461" s="92"/>
      <c r="J461" s="92"/>
      <c r="K461" s="92"/>
      <c r="L461" s="92"/>
      <c r="M461" s="92"/>
      <c r="N461" s="92"/>
      <c r="O461" s="92"/>
      <c r="P461" s="92"/>
      <c r="Q461" s="92"/>
      <c r="R461" s="92"/>
      <c r="S461" s="92"/>
    </row>
    <row r="462" spans="2:19" x14ac:dyDescent="0.3">
      <c r="B462" s="630"/>
      <c r="C462" s="92"/>
      <c r="D462" s="92"/>
      <c r="E462" s="92"/>
      <c r="F462" s="92"/>
      <c r="G462" s="92"/>
      <c r="H462" s="92"/>
      <c r="I462" s="92"/>
      <c r="J462" s="92"/>
      <c r="K462" s="92"/>
      <c r="L462" s="92"/>
      <c r="M462" s="92"/>
      <c r="N462" s="92"/>
      <c r="O462" s="92"/>
      <c r="P462" s="92"/>
      <c r="Q462" s="92"/>
      <c r="R462" s="92"/>
      <c r="S462" s="92"/>
    </row>
    <row r="463" spans="2:19" x14ac:dyDescent="0.3">
      <c r="B463" s="630"/>
      <c r="C463" s="92"/>
      <c r="D463" s="92"/>
      <c r="E463" s="92"/>
      <c r="F463" s="92"/>
      <c r="G463" s="92"/>
      <c r="H463" s="92"/>
      <c r="I463" s="92"/>
      <c r="J463" s="92"/>
      <c r="K463" s="92"/>
      <c r="L463" s="92"/>
      <c r="M463" s="92"/>
      <c r="N463" s="92"/>
      <c r="O463" s="92"/>
      <c r="P463" s="92"/>
      <c r="Q463" s="92"/>
      <c r="R463" s="92"/>
      <c r="S463" s="92"/>
    </row>
    <row r="464" spans="2:19" x14ac:dyDescent="0.3">
      <c r="B464" s="630"/>
      <c r="C464" s="92"/>
      <c r="D464" s="92"/>
      <c r="E464" s="92"/>
      <c r="F464" s="92"/>
      <c r="G464" s="92"/>
      <c r="H464" s="92"/>
      <c r="I464" s="92"/>
      <c r="J464" s="92"/>
      <c r="K464" s="92"/>
      <c r="L464" s="92"/>
      <c r="M464" s="92"/>
      <c r="N464" s="92"/>
      <c r="O464" s="92"/>
      <c r="P464" s="92"/>
      <c r="Q464" s="92"/>
      <c r="R464" s="92"/>
      <c r="S464" s="92"/>
    </row>
    <row r="465" spans="2:19" x14ac:dyDescent="0.3">
      <c r="B465" s="630"/>
      <c r="C465" s="92"/>
      <c r="D465" s="92"/>
      <c r="E465" s="92"/>
      <c r="F465" s="92"/>
      <c r="G465" s="92"/>
      <c r="H465" s="92"/>
      <c r="I465" s="92"/>
      <c r="J465" s="92"/>
      <c r="K465" s="92"/>
      <c r="L465" s="92"/>
      <c r="M465" s="92"/>
      <c r="N465" s="92"/>
      <c r="O465" s="92"/>
      <c r="P465" s="92"/>
      <c r="Q465" s="92"/>
      <c r="R465" s="92"/>
      <c r="S465" s="92"/>
    </row>
    <row r="466" spans="2:19" x14ac:dyDescent="0.3">
      <c r="B466" s="630"/>
      <c r="C466" s="92"/>
      <c r="D466" s="92"/>
      <c r="E466" s="92"/>
      <c r="F466" s="92"/>
      <c r="G466" s="92"/>
      <c r="H466" s="92"/>
      <c r="I466" s="92"/>
      <c r="J466" s="92"/>
      <c r="K466" s="92"/>
      <c r="L466" s="92"/>
      <c r="M466" s="92"/>
      <c r="N466" s="92"/>
      <c r="O466" s="92"/>
      <c r="P466" s="92"/>
      <c r="Q466" s="92"/>
      <c r="R466" s="92"/>
      <c r="S466" s="92"/>
    </row>
    <row r="467" spans="2:19" x14ac:dyDescent="0.3">
      <c r="B467" s="630"/>
      <c r="C467" s="92"/>
      <c r="D467" s="92"/>
      <c r="E467" s="92"/>
      <c r="F467" s="92"/>
      <c r="G467" s="92"/>
      <c r="H467" s="92"/>
      <c r="I467" s="92"/>
      <c r="J467" s="92"/>
      <c r="K467" s="92"/>
      <c r="L467" s="92"/>
      <c r="M467" s="92"/>
      <c r="N467" s="92"/>
      <c r="O467" s="92"/>
      <c r="P467" s="92"/>
      <c r="Q467" s="92"/>
      <c r="R467" s="92"/>
      <c r="S467" s="92"/>
    </row>
    <row r="468" spans="2:19" x14ac:dyDescent="0.3">
      <c r="B468" s="630"/>
      <c r="C468" s="92"/>
      <c r="D468" s="92"/>
      <c r="E468" s="92"/>
      <c r="F468" s="92"/>
      <c r="G468" s="92"/>
      <c r="H468" s="92"/>
      <c r="I468" s="92"/>
      <c r="J468" s="92"/>
      <c r="K468" s="92"/>
      <c r="L468" s="92"/>
      <c r="M468" s="92"/>
      <c r="N468" s="92"/>
      <c r="O468" s="92"/>
      <c r="P468" s="92"/>
      <c r="Q468" s="92"/>
      <c r="R468" s="92"/>
      <c r="S468" s="92"/>
    </row>
    <row r="469" spans="2:19" x14ac:dyDescent="0.3">
      <c r="B469" s="630"/>
      <c r="C469" s="92"/>
      <c r="D469" s="92"/>
      <c r="E469" s="92"/>
      <c r="F469" s="92"/>
      <c r="G469" s="92"/>
      <c r="H469" s="92"/>
      <c r="I469" s="92"/>
      <c r="J469" s="92"/>
      <c r="K469" s="92"/>
      <c r="L469" s="92"/>
      <c r="M469" s="92"/>
      <c r="N469" s="92"/>
      <c r="O469" s="92"/>
      <c r="P469" s="92"/>
      <c r="Q469" s="92"/>
      <c r="R469" s="92"/>
      <c r="S469" s="92"/>
    </row>
    <row r="470" spans="2:19" x14ac:dyDescent="0.3">
      <c r="B470" s="630"/>
      <c r="C470" s="92"/>
      <c r="D470" s="92"/>
      <c r="E470" s="92"/>
      <c r="F470" s="92"/>
      <c r="G470" s="92"/>
      <c r="H470" s="92"/>
      <c r="I470" s="92"/>
      <c r="J470" s="92"/>
      <c r="K470" s="92"/>
      <c r="L470" s="92"/>
      <c r="M470" s="92"/>
      <c r="N470" s="92"/>
      <c r="O470" s="92"/>
      <c r="P470" s="92"/>
      <c r="Q470" s="92"/>
      <c r="R470" s="92"/>
      <c r="S470" s="92"/>
    </row>
    <row r="471" spans="2:19" x14ac:dyDescent="0.3">
      <c r="B471" s="630"/>
      <c r="C471" s="92"/>
      <c r="D471" s="92"/>
      <c r="E471" s="92"/>
      <c r="F471" s="92"/>
      <c r="G471" s="92"/>
      <c r="H471" s="92"/>
      <c r="I471" s="92"/>
      <c r="J471" s="92"/>
      <c r="K471" s="92"/>
      <c r="L471" s="92"/>
      <c r="M471" s="92"/>
      <c r="N471" s="92"/>
      <c r="O471" s="92"/>
      <c r="P471" s="92"/>
      <c r="Q471" s="92"/>
      <c r="R471" s="92"/>
      <c r="S471" s="92"/>
    </row>
    <row r="472" spans="2:19" x14ac:dyDescent="0.3">
      <c r="B472" s="630"/>
      <c r="C472" s="92"/>
      <c r="D472" s="92"/>
      <c r="E472" s="92"/>
      <c r="F472" s="92"/>
      <c r="G472" s="92"/>
      <c r="H472" s="92"/>
      <c r="I472" s="92"/>
      <c r="J472" s="92"/>
      <c r="K472" s="92"/>
      <c r="L472" s="92"/>
      <c r="M472" s="92"/>
      <c r="N472" s="92"/>
      <c r="O472" s="92"/>
      <c r="P472" s="92"/>
      <c r="Q472" s="92"/>
      <c r="R472" s="92"/>
      <c r="S472" s="92"/>
    </row>
    <row r="473" spans="2:19" x14ac:dyDescent="0.3">
      <c r="B473" s="630"/>
      <c r="C473" s="92"/>
      <c r="D473" s="92"/>
      <c r="E473" s="92"/>
      <c r="F473" s="92"/>
      <c r="G473" s="92"/>
      <c r="H473" s="92"/>
      <c r="I473" s="92"/>
      <c r="J473" s="92"/>
      <c r="K473" s="92"/>
      <c r="L473" s="92"/>
      <c r="M473" s="92"/>
      <c r="N473" s="92"/>
      <c r="O473" s="92"/>
      <c r="P473" s="92"/>
      <c r="Q473" s="92"/>
      <c r="R473" s="92"/>
      <c r="S473" s="92"/>
    </row>
    <row r="474" spans="2:19" x14ac:dyDescent="0.3">
      <c r="B474" s="630"/>
      <c r="C474" s="92"/>
      <c r="D474" s="92"/>
      <c r="E474" s="92"/>
      <c r="F474" s="92"/>
      <c r="G474" s="92"/>
      <c r="H474" s="92"/>
      <c r="I474" s="92"/>
      <c r="J474" s="92"/>
      <c r="K474" s="92"/>
      <c r="L474" s="92"/>
      <c r="M474" s="92"/>
      <c r="N474" s="92"/>
      <c r="O474" s="92"/>
      <c r="P474" s="92"/>
      <c r="Q474" s="92"/>
      <c r="R474" s="92"/>
      <c r="S474" s="92"/>
    </row>
    <row r="475" spans="2:19" x14ac:dyDescent="0.3">
      <c r="B475" s="630"/>
      <c r="C475" s="92"/>
      <c r="D475" s="92"/>
      <c r="E475" s="92"/>
      <c r="F475" s="92"/>
      <c r="G475" s="92"/>
      <c r="H475" s="92"/>
      <c r="I475" s="92"/>
      <c r="J475" s="92"/>
      <c r="K475" s="92"/>
      <c r="L475" s="92"/>
      <c r="M475" s="92"/>
      <c r="N475" s="92"/>
      <c r="O475" s="92"/>
      <c r="P475" s="92"/>
      <c r="Q475" s="92"/>
      <c r="R475" s="92"/>
      <c r="S475" s="92"/>
    </row>
    <row r="476" spans="2:19" x14ac:dyDescent="0.3">
      <c r="B476" s="630"/>
      <c r="C476" s="92"/>
      <c r="D476" s="92"/>
      <c r="E476" s="92"/>
      <c r="F476" s="92"/>
      <c r="G476" s="92"/>
      <c r="H476" s="92"/>
      <c r="I476" s="92"/>
      <c r="J476" s="92"/>
      <c r="K476" s="92"/>
      <c r="L476" s="92"/>
      <c r="M476" s="92"/>
      <c r="N476" s="92"/>
      <c r="O476" s="92"/>
      <c r="P476" s="92"/>
      <c r="Q476" s="92"/>
      <c r="R476" s="92"/>
      <c r="S476" s="92"/>
    </row>
    <row r="477" spans="2:19" x14ac:dyDescent="0.3">
      <c r="B477" s="630"/>
      <c r="C477" s="92"/>
      <c r="D477" s="92"/>
      <c r="E477" s="92"/>
      <c r="F477" s="92"/>
      <c r="G477" s="92"/>
      <c r="H477" s="92"/>
      <c r="I477" s="92"/>
      <c r="J477" s="92"/>
      <c r="K477" s="92"/>
      <c r="L477" s="92"/>
      <c r="M477" s="92"/>
      <c r="N477" s="92"/>
      <c r="O477" s="92"/>
      <c r="P477" s="92"/>
      <c r="Q477" s="92"/>
      <c r="R477" s="92"/>
      <c r="S477" s="92"/>
    </row>
    <row r="478" spans="2:19" x14ac:dyDescent="0.3">
      <c r="B478" s="630"/>
      <c r="C478" s="92"/>
      <c r="D478" s="92"/>
      <c r="E478" s="92"/>
      <c r="F478" s="92"/>
      <c r="G478" s="92"/>
      <c r="H478" s="92"/>
      <c r="I478" s="92"/>
      <c r="J478" s="92"/>
      <c r="K478" s="92"/>
      <c r="L478" s="92"/>
      <c r="M478" s="92"/>
      <c r="N478" s="92"/>
      <c r="O478" s="92"/>
      <c r="P478" s="92"/>
      <c r="Q478" s="92"/>
      <c r="R478" s="92"/>
      <c r="S478" s="92"/>
    </row>
    <row r="479" spans="2:19" x14ac:dyDescent="0.3">
      <c r="B479" s="630"/>
      <c r="C479" s="92"/>
      <c r="D479" s="92"/>
      <c r="E479" s="92"/>
      <c r="F479" s="92"/>
      <c r="G479" s="92"/>
      <c r="H479" s="92"/>
      <c r="I479" s="92"/>
      <c r="J479" s="92"/>
      <c r="K479" s="92"/>
      <c r="L479" s="92"/>
      <c r="M479" s="92"/>
      <c r="N479" s="92"/>
      <c r="O479" s="92"/>
      <c r="P479" s="92"/>
      <c r="Q479" s="92"/>
      <c r="R479" s="92"/>
      <c r="S479" s="92"/>
    </row>
    <row r="480" spans="2:19" x14ac:dyDescent="0.3">
      <c r="B480" s="630"/>
      <c r="C480" s="92"/>
      <c r="D480" s="92"/>
      <c r="E480" s="92"/>
      <c r="F480" s="92"/>
      <c r="G480" s="92"/>
      <c r="H480" s="92"/>
      <c r="I480" s="92"/>
      <c r="J480" s="92"/>
      <c r="K480" s="92"/>
      <c r="L480" s="92"/>
      <c r="M480" s="92"/>
      <c r="N480" s="92"/>
      <c r="O480" s="92"/>
      <c r="P480" s="92"/>
      <c r="Q480" s="92"/>
      <c r="R480" s="92"/>
      <c r="S480" s="92"/>
    </row>
    <row r="481" spans="2:19" x14ac:dyDescent="0.3">
      <c r="B481" s="630"/>
      <c r="C481" s="92"/>
      <c r="D481" s="92"/>
      <c r="E481" s="92"/>
      <c r="F481" s="92"/>
      <c r="G481" s="92"/>
      <c r="H481" s="92"/>
      <c r="I481" s="92"/>
      <c r="J481" s="92"/>
      <c r="K481" s="92"/>
      <c r="L481" s="92"/>
      <c r="M481" s="92"/>
      <c r="N481" s="92"/>
      <c r="O481" s="92"/>
      <c r="P481" s="92"/>
      <c r="Q481" s="92"/>
      <c r="R481" s="92"/>
      <c r="S481" s="92"/>
    </row>
    <row r="482" spans="2:19" x14ac:dyDescent="0.3">
      <c r="B482" s="630"/>
      <c r="C482" s="92"/>
      <c r="D482" s="92"/>
      <c r="E482" s="92"/>
      <c r="F482" s="92"/>
      <c r="G482" s="92"/>
      <c r="H482" s="92"/>
      <c r="I482" s="92"/>
      <c r="J482" s="92"/>
      <c r="K482" s="92"/>
      <c r="L482" s="92"/>
      <c r="M482" s="92"/>
      <c r="N482" s="92"/>
      <c r="O482" s="92"/>
      <c r="P482" s="92"/>
      <c r="Q482" s="92"/>
      <c r="R482" s="92"/>
      <c r="S482" s="92"/>
    </row>
    <row r="483" spans="2:19" x14ac:dyDescent="0.3">
      <c r="B483" s="630"/>
      <c r="C483" s="92"/>
      <c r="D483" s="92"/>
      <c r="E483" s="92"/>
      <c r="F483" s="92"/>
      <c r="G483" s="92"/>
      <c r="H483" s="92"/>
      <c r="I483" s="92"/>
      <c r="J483" s="92"/>
      <c r="K483" s="92"/>
      <c r="L483" s="92"/>
      <c r="M483" s="92"/>
      <c r="N483" s="92"/>
      <c r="O483" s="92"/>
      <c r="P483" s="92"/>
      <c r="Q483" s="92"/>
      <c r="R483" s="92"/>
      <c r="S483" s="92"/>
    </row>
    <row r="484" spans="2:19" x14ac:dyDescent="0.3">
      <c r="B484" s="630"/>
      <c r="C484" s="92"/>
      <c r="D484" s="92"/>
      <c r="E484" s="92"/>
      <c r="F484" s="92"/>
      <c r="G484" s="92"/>
      <c r="H484" s="92"/>
      <c r="I484" s="92"/>
      <c r="J484" s="92"/>
      <c r="K484" s="92"/>
      <c r="L484" s="92"/>
      <c r="M484" s="92"/>
      <c r="N484" s="92"/>
      <c r="O484" s="92"/>
      <c r="P484" s="92"/>
      <c r="Q484" s="92"/>
      <c r="R484" s="92"/>
      <c r="S484" s="92"/>
    </row>
    <row r="485" spans="2:19" x14ac:dyDescent="0.3">
      <c r="B485" s="630"/>
      <c r="C485" s="92"/>
      <c r="D485" s="92"/>
      <c r="E485" s="92"/>
      <c r="F485" s="92"/>
      <c r="G485" s="92"/>
      <c r="H485" s="92"/>
      <c r="I485" s="92"/>
      <c r="J485" s="92"/>
      <c r="K485" s="92"/>
      <c r="L485" s="92"/>
      <c r="M485" s="92"/>
      <c r="N485" s="92"/>
      <c r="O485" s="92"/>
      <c r="P485" s="92"/>
      <c r="Q485" s="92"/>
      <c r="R485" s="92"/>
      <c r="S485" s="92"/>
    </row>
    <row r="486" spans="2:19" x14ac:dyDescent="0.3">
      <c r="B486" s="630"/>
      <c r="C486" s="92"/>
      <c r="D486" s="92"/>
      <c r="E486" s="92"/>
      <c r="F486" s="92"/>
      <c r="G486" s="92"/>
      <c r="H486" s="92"/>
      <c r="I486" s="92"/>
      <c r="J486" s="92"/>
      <c r="K486" s="92"/>
      <c r="L486" s="92"/>
      <c r="M486" s="92"/>
      <c r="N486" s="92"/>
      <c r="O486" s="92"/>
      <c r="P486" s="92"/>
      <c r="Q486" s="92"/>
      <c r="R486" s="92"/>
      <c r="S486" s="92"/>
    </row>
    <row r="487" spans="2:19" x14ac:dyDescent="0.3">
      <c r="B487" s="630"/>
      <c r="C487" s="92"/>
      <c r="D487" s="92"/>
      <c r="E487" s="92"/>
      <c r="F487" s="92"/>
      <c r="G487" s="92"/>
      <c r="H487" s="92"/>
      <c r="I487" s="92"/>
      <c r="J487" s="92"/>
      <c r="K487" s="92"/>
      <c r="L487" s="92"/>
      <c r="M487" s="92"/>
      <c r="N487" s="92"/>
      <c r="O487" s="92"/>
      <c r="P487" s="92"/>
      <c r="Q487" s="92"/>
      <c r="R487" s="92"/>
      <c r="S487" s="92"/>
    </row>
    <row r="488" spans="2:19" x14ac:dyDescent="0.3">
      <c r="B488" s="630"/>
      <c r="C488" s="92"/>
      <c r="D488" s="92"/>
      <c r="E488" s="92"/>
      <c r="F488" s="92"/>
      <c r="G488" s="92"/>
      <c r="H488" s="92"/>
      <c r="I488" s="92"/>
      <c r="J488" s="92"/>
      <c r="K488" s="92"/>
      <c r="L488" s="92"/>
      <c r="M488" s="92"/>
      <c r="N488" s="92"/>
      <c r="O488" s="92"/>
      <c r="P488" s="92"/>
      <c r="Q488" s="92"/>
      <c r="R488" s="92"/>
      <c r="S488" s="92"/>
    </row>
    <row r="489" spans="2:19" x14ac:dyDescent="0.3">
      <c r="B489" s="630"/>
      <c r="C489" s="92"/>
      <c r="D489" s="92"/>
      <c r="E489" s="92"/>
      <c r="F489" s="92"/>
      <c r="G489" s="92"/>
      <c r="H489" s="92"/>
      <c r="I489" s="92"/>
      <c r="J489" s="92"/>
      <c r="K489" s="92"/>
      <c r="L489" s="92"/>
      <c r="M489" s="92"/>
      <c r="N489" s="92"/>
      <c r="O489" s="92"/>
      <c r="P489" s="92"/>
      <c r="Q489" s="92"/>
      <c r="R489" s="92"/>
      <c r="S489" s="92"/>
    </row>
    <row r="490" spans="2:19" x14ac:dyDescent="0.3">
      <c r="B490" s="630"/>
      <c r="C490" s="92"/>
      <c r="D490" s="92"/>
      <c r="E490" s="92"/>
      <c r="F490" s="92"/>
      <c r="G490" s="92"/>
      <c r="H490" s="92"/>
      <c r="I490" s="92"/>
      <c r="J490" s="92"/>
      <c r="K490" s="92"/>
      <c r="L490" s="92"/>
      <c r="M490" s="92"/>
      <c r="N490" s="92"/>
      <c r="O490" s="92"/>
      <c r="P490" s="92"/>
      <c r="Q490" s="92"/>
      <c r="R490" s="92"/>
      <c r="S490" s="92"/>
    </row>
    <row r="491" spans="2:19" x14ac:dyDescent="0.3">
      <c r="B491" s="630"/>
      <c r="C491" s="92"/>
      <c r="D491" s="92"/>
      <c r="E491" s="92"/>
      <c r="F491" s="92"/>
      <c r="G491" s="92"/>
      <c r="H491" s="92"/>
      <c r="I491" s="92"/>
      <c r="J491" s="92"/>
      <c r="K491" s="92"/>
      <c r="L491" s="92"/>
      <c r="M491" s="92"/>
      <c r="N491" s="92"/>
      <c r="O491" s="92"/>
      <c r="P491" s="92"/>
      <c r="Q491" s="92"/>
      <c r="R491" s="92"/>
      <c r="S491" s="92"/>
    </row>
    <row r="492" spans="2:19" x14ac:dyDescent="0.3">
      <c r="B492" s="630"/>
      <c r="C492" s="92"/>
      <c r="D492" s="92"/>
      <c r="E492" s="92"/>
      <c r="F492" s="92"/>
      <c r="G492" s="92"/>
      <c r="H492" s="92"/>
      <c r="I492" s="92"/>
      <c r="J492" s="92"/>
      <c r="K492" s="92"/>
      <c r="L492" s="92"/>
      <c r="M492" s="92"/>
      <c r="N492" s="92"/>
      <c r="O492" s="92"/>
      <c r="P492" s="92"/>
      <c r="Q492" s="92"/>
      <c r="R492" s="92"/>
      <c r="S492" s="92"/>
    </row>
    <row r="493" spans="2:19" x14ac:dyDescent="0.3">
      <c r="B493" s="630"/>
      <c r="C493" s="92"/>
      <c r="D493" s="92"/>
      <c r="E493" s="92"/>
      <c r="F493" s="92"/>
      <c r="G493" s="92"/>
      <c r="H493" s="92"/>
      <c r="I493" s="92"/>
      <c r="J493" s="92"/>
      <c r="K493" s="92"/>
      <c r="L493" s="92"/>
      <c r="M493" s="92"/>
      <c r="N493" s="92"/>
      <c r="O493" s="92"/>
      <c r="P493" s="92"/>
      <c r="Q493" s="92"/>
      <c r="R493" s="92"/>
      <c r="S493" s="92"/>
    </row>
    <row r="494" spans="2:19" x14ac:dyDescent="0.3">
      <c r="B494" s="630"/>
      <c r="C494" s="92"/>
      <c r="D494" s="92"/>
      <c r="E494" s="92"/>
      <c r="F494" s="92"/>
      <c r="G494" s="92"/>
      <c r="H494" s="92"/>
      <c r="I494" s="92"/>
      <c r="J494" s="92"/>
      <c r="K494" s="92"/>
      <c r="L494" s="92"/>
      <c r="M494" s="92"/>
      <c r="N494" s="92"/>
      <c r="O494" s="92"/>
      <c r="P494" s="92"/>
      <c r="Q494" s="92"/>
      <c r="R494" s="92"/>
      <c r="S494" s="92"/>
    </row>
    <row r="495" spans="2:19" x14ac:dyDescent="0.3">
      <c r="B495" s="630"/>
      <c r="C495" s="92"/>
      <c r="D495" s="92"/>
      <c r="E495" s="92"/>
      <c r="F495" s="92"/>
      <c r="G495" s="92"/>
      <c r="H495" s="92"/>
      <c r="I495" s="92"/>
      <c r="J495" s="92"/>
      <c r="K495" s="92"/>
      <c r="L495" s="92"/>
      <c r="M495" s="92"/>
      <c r="N495" s="92"/>
      <c r="O495" s="92"/>
      <c r="P495" s="92"/>
      <c r="Q495" s="92"/>
      <c r="R495" s="92"/>
      <c r="S495" s="92"/>
    </row>
    <row r="496" spans="2:19" x14ac:dyDescent="0.3">
      <c r="B496" s="630"/>
      <c r="C496" s="92"/>
      <c r="D496" s="92"/>
      <c r="E496" s="92"/>
      <c r="F496" s="92"/>
      <c r="G496" s="92"/>
      <c r="H496" s="92"/>
      <c r="I496" s="92"/>
      <c r="J496" s="92"/>
      <c r="K496" s="92"/>
      <c r="L496" s="92"/>
      <c r="M496" s="92"/>
      <c r="N496" s="92"/>
      <c r="O496" s="92"/>
      <c r="P496" s="92"/>
      <c r="Q496" s="92"/>
      <c r="R496" s="92"/>
      <c r="S496" s="92"/>
    </row>
    <row r="497" spans="2:19" x14ac:dyDescent="0.3">
      <c r="B497" s="630"/>
      <c r="C497" s="92"/>
      <c r="D497" s="92"/>
      <c r="E497" s="92"/>
      <c r="F497" s="92"/>
      <c r="G497" s="92"/>
      <c r="H497" s="92"/>
      <c r="I497" s="92"/>
      <c r="J497" s="92"/>
      <c r="K497" s="92"/>
      <c r="L497" s="92"/>
      <c r="M497" s="92"/>
      <c r="N497" s="92"/>
      <c r="O497" s="92"/>
      <c r="P497" s="92"/>
      <c r="Q497" s="92"/>
      <c r="R497" s="92"/>
      <c r="S497" s="92"/>
    </row>
    <row r="498" spans="2:19" x14ac:dyDescent="0.3">
      <c r="B498" s="630"/>
      <c r="C498" s="92"/>
      <c r="D498" s="92"/>
      <c r="E498" s="92"/>
      <c r="F498" s="92"/>
      <c r="G498" s="92"/>
      <c r="H498" s="92"/>
      <c r="I498" s="92"/>
      <c r="J498" s="92"/>
      <c r="K498" s="92"/>
      <c r="L498" s="92"/>
      <c r="M498" s="92"/>
      <c r="N498" s="92"/>
      <c r="O498" s="92"/>
      <c r="P498" s="92"/>
      <c r="Q498" s="92"/>
      <c r="R498" s="92"/>
      <c r="S498" s="92"/>
    </row>
    <row r="499" spans="2:19" x14ac:dyDescent="0.3">
      <c r="B499" s="630"/>
      <c r="C499" s="92"/>
      <c r="D499" s="92"/>
      <c r="E499" s="92"/>
      <c r="F499" s="92"/>
      <c r="G499" s="92"/>
      <c r="H499" s="92"/>
      <c r="I499" s="92"/>
      <c r="J499" s="92"/>
      <c r="K499" s="92"/>
      <c r="L499" s="92"/>
      <c r="M499" s="92"/>
      <c r="N499" s="92"/>
      <c r="O499" s="92"/>
      <c r="P499" s="92"/>
      <c r="Q499" s="92"/>
      <c r="R499" s="92"/>
      <c r="S499" s="92"/>
    </row>
    <row r="500" spans="2:19" x14ac:dyDescent="0.3">
      <c r="B500" s="630"/>
      <c r="C500" s="92"/>
      <c r="D500" s="92"/>
      <c r="E500" s="92"/>
      <c r="F500" s="92"/>
      <c r="G500" s="92"/>
      <c r="H500" s="92"/>
      <c r="I500" s="92"/>
      <c r="J500" s="92"/>
      <c r="K500" s="92"/>
      <c r="L500" s="92"/>
      <c r="M500" s="92"/>
      <c r="N500" s="92"/>
      <c r="O500" s="92"/>
      <c r="P500" s="92"/>
      <c r="Q500" s="92"/>
      <c r="R500" s="92"/>
      <c r="S500" s="92"/>
    </row>
    <row r="501" spans="2:19" x14ac:dyDescent="0.3">
      <c r="B501" s="630"/>
      <c r="C501" s="92"/>
      <c r="D501" s="92"/>
      <c r="E501" s="92"/>
      <c r="F501" s="92"/>
      <c r="G501" s="92"/>
      <c r="H501" s="92"/>
      <c r="I501" s="92"/>
      <c r="J501" s="92"/>
      <c r="K501" s="92"/>
      <c r="L501" s="92"/>
      <c r="M501" s="92"/>
      <c r="N501" s="92"/>
      <c r="O501" s="92"/>
      <c r="P501" s="92"/>
      <c r="Q501" s="92"/>
      <c r="R501" s="92"/>
      <c r="S501" s="92"/>
    </row>
    <row r="502" spans="2:19" x14ac:dyDescent="0.3">
      <c r="B502" s="630"/>
      <c r="C502" s="92"/>
      <c r="D502" s="92"/>
      <c r="E502" s="92"/>
      <c r="F502" s="92"/>
      <c r="G502" s="92"/>
      <c r="H502" s="92"/>
      <c r="I502" s="92"/>
      <c r="J502" s="92"/>
      <c r="K502" s="92"/>
      <c r="L502" s="92"/>
      <c r="M502" s="92"/>
      <c r="N502" s="92"/>
      <c r="O502" s="92"/>
      <c r="P502" s="92"/>
      <c r="Q502" s="92"/>
      <c r="R502" s="92"/>
      <c r="S502" s="92"/>
    </row>
    <row r="503" spans="2:19" x14ac:dyDescent="0.3">
      <c r="B503" s="630"/>
      <c r="C503" s="92"/>
      <c r="D503" s="92"/>
      <c r="E503" s="92"/>
      <c r="F503" s="92"/>
      <c r="G503" s="92"/>
      <c r="H503" s="92"/>
      <c r="I503" s="92"/>
      <c r="J503" s="92"/>
      <c r="K503" s="92"/>
      <c r="L503" s="92"/>
      <c r="M503" s="92"/>
      <c r="N503" s="92"/>
      <c r="O503" s="92"/>
      <c r="P503" s="92"/>
      <c r="Q503" s="92"/>
      <c r="R503" s="92"/>
      <c r="S503" s="92"/>
    </row>
    <row r="504" spans="2:19" x14ac:dyDescent="0.3">
      <c r="B504" s="630"/>
      <c r="C504" s="92"/>
      <c r="D504" s="92"/>
      <c r="E504" s="92"/>
      <c r="F504" s="92"/>
      <c r="G504" s="92"/>
      <c r="H504" s="92"/>
      <c r="I504" s="92"/>
      <c r="J504" s="92"/>
      <c r="K504" s="92"/>
      <c r="L504" s="92"/>
      <c r="M504" s="92"/>
      <c r="N504" s="92"/>
      <c r="O504" s="92"/>
      <c r="P504" s="92"/>
      <c r="Q504" s="92"/>
      <c r="R504" s="92"/>
      <c r="S504" s="92"/>
    </row>
    <row r="505" spans="2:19" x14ac:dyDescent="0.3">
      <c r="B505" s="630"/>
      <c r="C505" s="92"/>
      <c r="D505" s="92"/>
      <c r="E505" s="92"/>
      <c r="F505" s="92"/>
      <c r="G505" s="92"/>
      <c r="H505" s="92"/>
      <c r="I505" s="92"/>
      <c r="J505" s="92"/>
      <c r="K505" s="92"/>
      <c r="L505" s="92"/>
      <c r="M505" s="92"/>
      <c r="N505" s="92"/>
      <c r="O505" s="92"/>
      <c r="P505" s="92"/>
      <c r="Q505" s="92"/>
      <c r="R505" s="92"/>
      <c r="S505" s="92"/>
    </row>
    <row r="506" spans="2:19" x14ac:dyDescent="0.3">
      <c r="B506" s="630"/>
      <c r="C506" s="92"/>
      <c r="D506" s="92"/>
      <c r="E506" s="92"/>
      <c r="F506" s="92"/>
      <c r="G506" s="92"/>
      <c r="H506" s="92"/>
      <c r="I506" s="92"/>
      <c r="J506" s="92"/>
      <c r="K506" s="92"/>
      <c r="L506" s="92"/>
      <c r="M506" s="92"/>
      <c r="N506" s="92"/>
      <c r="O506" s="92"/>
      <c r="P506" s="92"/>
      <c r="Q506" s="92"/>
      <c r="R506" s="92"/>
      <c r="S506" s="92"/>
    </row>
    <row r="507" spans="2:19" x14ac:dyDescent="0.3">
      <c r="B507" s="630"/>
      <c r="C507" s="92"/>
      <c r="D507" s="92"/>
      <c r="E507" s="92"/>
      <c r="F507" s="92"/>
      <c r="G507" s="92"/>
      <c r="H507" s="92"/>
      <c r="I507" s="92"/>
      <c r="J507" s="92"/>
      <c r="K507" s="92"/>
      <c r="L507" s="92"/>
      <c r="M507" s="92"/>
      <c r="N507" s="92"/>
      <c r="O507" s="92"/>
      <c r="P507" s="92"/>
      <c r="Q507" s="92"/>
      <c r="R507" s="92"/>
      <c r="S507" s="92"/>
    </row>
    <row r="508" spans="2:19" x14ac:dyDescent="0.3">
      <c r="B508" s="630"/>
      <c r="C508" s="92"/>
      <c r="D508" s="92"/>
      <c r="E508" s="92"/>
      <c r="F508" s="92"/>
      <c r="G508" s="92"/>
      <c r="H508" s="92"/>
      <c r="I508" s="92"/>
      <c r="J508" s="92"/>
      <c r="K508" s="92"/>
      <c r="L508" s="92"/>
      <c r="M508" s="92"/>
      <c r="N508" s="92"/>
      <c r="O508" s="92"/>
      <c r="P508" s="92"/>
      <c r="Q508" s="92"/>
      <c r="R508" s="92"/>
      <c r="S508" s="92"/>
    </row>
    <row r="509" spans="2:19" x14ac:dyDescent="0.3">
      <c r="B509" s="630"/>
      <c r="C509" s="92"/>
      <c r="D509" s="92"/>
      <c r="E509" s="92"/>
      <c r="F509" s="92"/>
      <c r="G509" s="92"/>
      <c r="H509" s="92"/>
      <c r="I509" s="92"/>
      <c r="J509" s="92"/>
      <c r="K509" s="92"/>
      <c r="L509" s="92"/>
      <c r="M509" s="92"/>
      <c r="N509" s="92"/>
      <c r="O509" s="92"/>
      <c r="P509" s="92"/>
      <c r="Q509" s="92"/>
      <c r="R509" s="92"/>
      <c r="S509" s="92"/>
    </row>
    <row r="510" spans="2:19" x14ac:dyDescent="0.3">
      <c r="B510" s="630"/>
      <c r="C510" s="92"/>
      <c r="D510" s="92"/>
      <c r="E510" s="92"/>
      <c r="F510" s="92"/>
      <c r="G510" s="92"/>
      <c r="H510" s="92"/>
      <c r="I510" s="92"/>
      <c r="J510" s="92"/>
      <c r="K510" s="92"/>
      <c r="L510" s="92"/>
      <c r="M510" s="92"/>
      <c r="N510" s="92"/>
      <c r="O510" s="92"/>
      <c r="P510" s="92"/>
      <c r="Q510" s="92"/>
      <c r="R510" s="92"/>
      <c r="S510" s="92"/>
    </row>
    <row r="511" spans="2:19" x14ac:dyDescent="0.3">
      <c r="B511" s="630"/>
      <c r="C511" s="92"/>
      <c r="D511" s="92"/>
      <c r="E511" s="92"/>
      <c r="F511" s="92"/>
      <c r="G511" s="92"/>
      <c r="H511" s="92"/>
      <c r="I511" s="92"/>
      <c r="J511" s="92"/>
      <c r="K511" s="92"/>
      <c r="L511" s="92"/>
      <c r="M511" s="92"/>
      <c r="N511" s="92"/>
      <c r="O511" s="92"/>
      <c r="P511" s="92"/>
      <c r="Q511" s="92"/>
      <c r="R511" s="92"/>
      <c r="S511" s="92"/>
    </row>
    <row r="512" spans="2:19" x14ac:dyDescent="0.3">
      <c r="B512" s="630"/>
      <c r="C512" s="92"/>
      <c r="D512" s="92"/>
      <c r="E512" s="92"/>
      <c r="F512" s="92"/>
      <c r="G512" s="92"/>
      <c r="H512" s="92"/>
      <c r="I512" s="92"/>
      <c r="J512" s="92"/>
      <c r="K512" s="92"/>
      <c r="L512" s="92"/>
      <c r="M512" s="92"/>
      <c r="N512" s="92"/>
      <c r="O512" s="92"/>
      <c r="P512" s="92"/>
      <c r="Q512" s="92"/>
      <c r="R512" s="92"/>
      <c r="S512" s="92"/>
    </row>
    <row r="513" spans="2:19" x14ac:dyDescent="0.3">
      <c r="B513" s="630"/>
      <c r="C513" s="92"/>
      <c r="D513" s="92"/>
      <c r="E513" s="92"/>
      <c r="F513" s="92"/>
      <c r="G513" s="92"/>
      <c r="H513" s="92"/>
      <c r="I513" s="92"/>
      <c r="J513" s="92"/>
      <c r="K513" s="92"/>
      <c r="L513" s="92"/>
      <c r="M513" s="92"/>
      <c r="N513" s="92"/>
      <c r="O513" s="92"/>
      <c r="P513" s="92"/>
      <c r="Q513" s="92"/>
      <c r="R513" s="92"/>
      <c r="S513" s="92"/>
    </row>
    <row r="514" spans="2:19" x14ac:dyDescent="0.3">
      <c r="B514" s="630"/>
      <c r="C514" s="92"/>
      <c r="D514" s="92"/>
      <c r="E514" s="92"/>
      <c r="F514" s="92"/>
      <c r="G514" s="92"/>
      <c r="H514" s="92"/>
      <c r="I514" s="92"/>
      <c r="J514" s="92"/>
      <c r="K514" s="92"/>
      <c r="L514" s="92"/>
      <c r="M514" s="92"/>
      <c r="N514" s="92"/>
      <c r="O514" s="92"/>
      <c r="P514" s="92"/>
      <c r="Q514" s="92"/>
      <c r="R514" s="92"/>
      <c r="S514" s="92"/>
    </row>
    <row r="515" spans="2:19" x14ac:dyDescent="0.3">
      <c r="B515" s="630"/>
      <c r="C515" s="92"/>
      <c r="D515" s="92"/>
      <c r="E515" s="92"/>
      <c r="F515" s="92"/>
      <c r="G515" s="92"/>
      <c r="H515" s="92"/>
      <c r="I515" s="92"/>
      <c r="J515" s="92"/>
      <c r="K515" s="92"/>
      <c r="L515" s="92"/>
      <c r="M515" s="92"/>
      <c r="N515" s="92"/>
      <c r="O515" s="92"/>
      <c r="P515" s="92"/>
      <c r="Q515" s="92"/>
      <c r="R515" s="92"/>
      <c r="S515" s="92"/>
    </row>
    <row r="516" spans="2:19" x14ac:dyDescent="0.3">
      <c r="B516" s="630"/>
      <c r="C516" s="92"/>
      <c r="D516" s="92"/>
      <c r="E516" s="92"/>
      <c r="F516" s="92"/>
      <c r="G516" s="92"/>
      <c r="H516" s="92"/>
      <c r="I516" s="92"/>
      <c r="J516" s="92"/>
      <c r="K516" s="92"/>
      <c r="L516" s="92"/>
      <c r="M516" s="92"/>
      <c r="N516" s="92"/>
      <c r="O516" s="92"/>
      <c r="P516" s="92"/>
      <c r="Q516" s="92"/>
      <c r="R516" s="92"/>
      <c r="S516" s="92"/>
    </row>
    <row r="517" spans="2:19" x14ac:dyDescent="0.3">
      <c r="B517" s="630"/>
      <c r="C517" s="92"/>
      <c r="D517" s="92"/>
      <c r="E517" s="92"/>
      <c r="F517" s="92"/>
      <c r="G517" s="92"/>
      <c r="H517" s="92"/>
      <c r="I517" s="92"/>
      <c r="J517" s="92"/>
      <c r="K517" s="92"/>
      <c r="L517" s="92"/>
      <c r="M517" s="92"/>
      <c r="N517" s="92"/>
      <c r="O517" s="92"/>
      <c r="P517" s="92"/>
      <c r="Q517" s="92"/>
      <c r="R517" s="92"/>
      <c r="S517" s="92"/>
    </row>
    <row r="518" spans="2:19" x14ac:dyDescent="0.3">
      <c r="B518" s="630"/>
      <c r="C518" s="92"/>
      <c r="D518" s="92"/>
      <c r="E518" s="92"/>
      <c r="F518" s="92"/>
      <c r="G518" s="92"/>
      <c r="H518" s="92"/>
      <c r="I518" s="92"/>
      <c r="J518" s="92"/>
      <c r="K518" s="92"/>
      <c r="L518" s="92"/>
      <c r="M518" s="92"/>
      <c r="N518" s="92"/>
      <c r="O518" s="92"/>
      <c r="P518" s="92"/>
      <c r="Q518" s="92"/>
      <c r="R518" s="92"/>
      <c r="S518" s="92"/>
    </row>
    <row r="519" spans="2:19" x14ac:dyDescent="0.3">
      <c r="B519" s="630"/>
      <c r="C519" s="92"/>
      <c r="D519" s="92"/>
      <c r="E519" s="92"/>
      <c r="F519" s="92"/>
      <c r="G519" s="92"/>
      <c r="H519" s="92"/>
      <c r="I519" s="92"/>
      <c r="J519" s="92"/>
      <c r="K519" s="92"/>
      <c r="L519" s="92"/>
      <c r="M519" s="92"/>
      <c r="N519" s="92"/>
      <c r="O519" s="92"/>
      <c r="P519" s="92"/>
      <c r="Q519" s="92"/>
      <c r="R519" s="92"/>
      <c r="S519" s="92"/>
    </row>
    <row r="520" spans="2:19" x14ac:dyDescent="0.3">
      <c r="B520" s="630"/>
      <c r="C520" s="92"/>
      <c r="D520" s="92"/>
      <c r="E520" s="92"/>
      <c r="F520" s="92"/>
      <c r="G520" s="92"/>
      <c r="H520" s="92"/>
      <c r="I520" s="92"/>
      <c r="J520" s="92"/>
      <c r="K520" s="92"/>
      <c r="L520" s="92"/>
      <c r="M520" s="92"/>
      <c r="N520" s="92"/>
      <c r="O520" s="92"/>
      <c r="P520" s="92"/>
      <c r="Q520" s="92"/>
      <c r="R520" s="92"/>
      <c r="S520" s="92"/>
    </row>
    <row r="521" spans="2:19" x14ac:dyDescent="0.3">
      <c r="B521" s="630"/>
      <c r="C521" s="92"/>
      <c r="D521" s="92"/>
      <c r="E521" s="92"/>
      <c r="F521" s="92"/>
      <c r="G521" s="92"/>
      <c r="H521" s="92"/>
      <c r="I521" s="92"/>
      <c r="J521" s="92"/>
      <c r="K521" s="92"/>
      <c r="L521" s="92"/>
      <c r="M521" s="92"/>
      <c r="N521" s="92"/>
      <c r="O521" s="92"/>
      <c r="P521" s="92"/>
      <c r="Q521" s="92"/>
      <c r="R521" s="92"/>
      <c r="S521" s="92"/>
    </row>
    <row r="522" spans="2:19" x14ac:dyDescent="0.3">
      <c r="B522" s="630"/>
      <c r="C522" s="92"/>
      <c r="D522" s="92"/>
      <c r="E522" s="92"/>
      <c r="F522" s="92"/>
      <c r="G522" s="92"/>
      <c r="H522" s="92"/>
      <c r="I522" s="92"/>
      <c r="J522" s="92"/>
      <c r="K522" s="92"/>
      <c r="L522" s="92"/>
      <c r="M522" s="92"/>
      <c r="N522" s="92"/>
      <c r="O522" s="92"/>
      <c r="P522" s="92"/>
      <c r="Q522" s="92"/>
      <c r="R522" s="92"/>
      <c r="S522" s="92"/>
    </row>
    <row r="523" spans="2:19" x14ac:dyDescent="0.3">
      <c r="B523" s="630"/>
      <c r="C523" s="92"/>
      <c r="D523" s="92"/>
      <c r="E523" s="92"/>
      <c r="F523" s="92"/>
      <c r="G523" s="92"/>
      <c r="H523" s="92"/>
      <c r="I523" s="92"/>
      <c r="J523" s="92"/>
      <c r="K523" s="92"/>
      <c r="L523" s="92"/>
      <c r="M523" s="92"/>
      <c r="N523" s="92"/>
      <c r="O523" s="92"/>
      <c r="P523" s="92"/>
      <c r="Q523" s="92"/>
      <c r="R523" s="92"/>
      <c r="S523" s="92"/>
    </row>
    <row r="524" spans="2:19" x14ac:dyDescent="0.3">
      <c r="B524" s="630"/>
      <c r="C524" s="92"/>
      <c r="D524" s="92"/>
      <c r="E524" s="92"/>
      <c r="F524" s="92"/>
      <c r="G524" s="92"/>
      <c r="H524" s="92"/>
      <c r="I524" s="92"/>
      <c r="J524" s="92"/>
      <c r="K524" s="92"/>
      <c r="L524" s="92"/>
      <c r="M524" s="92"/>
      <c r="N524" s="92"/>
      <c r="O524" s="92"/>
      <c r="P524" s="92"/>
      <c r="Q524" s="92"/>
      <c r="R524" s="92"/>
      <c r="S524" s="92"/>
    </row>
    <row r="525" spans="2:19" x14ac:dyDescent="0.3">
      <c r="B525" s="630"/>
      <c r="C525" s="92"/>
      <c r="D525" s="92"/>
      <c r="E525" s="92"/>
      <c r="F525" s="92"/>
      <c r="G525" s="92"/>
      <c r="H525" s="92"/>
      <c r="I525" s="92"/>
      <c r="J525" s="92"/>
      <c r="K525" s="92"/>
      <c r="L525" s="92"/>
      <c r="M525" s="92"/>
      <c r="N525" s="92"/>
      <c r="O525" s="92"/>
      <c r="P525" s="92"/>
      <c r="Q525" s="92"/>
      <c r="R525" s="92"/>
      <c r="S525" s="92"/>
    </row>
    <row r="526" spans="2:19" x14ac:dyDescent="0.3">
      <c r="B526" s="630"/>
      <c r="C526" s="92"/>
      <c r="D526" s="92"/>
      <c r="E526" s="92"/>
      <c r="F526" s="92"/>
      <c r="G526" s="92"/>
      <c r="H526" s="92"/>
      <c r="I526" s="92"/>
      <c r="J526" s="92"/>
      <c r="K526" s="92"/>
      <c r="L526" s="92"/>
      <c r="M526" s="92"/>
      <c r="N526" s="92"/>
      <c r="O526" s="92"/>
      <c r="P526" s="92"/>
      <c r="Q526" s="92"/>
      <c r="R526" s="92"/>
      <c r="S526" s="92"/>
    </row>
    <row r="527" spans="2:19" x14ac:dyDescent="0.3">
      <c r="B527" s="630"/>
      <c r="C527" s="92"/>
      <c r="D527" s="92"/>
      <c r="E527" s="92"/>
      <c r="F527" s="92"/>
      <c r="G527" s="92"/>
      <c r="H527" s="92"/>
      <c r="I527" s="92"/>
      <c r="J527" s="92"/>
      <c r="K527" s="92"/>
      <c r="L527" s="92"/>
      <c r="M527" s="92"/>
      <c r="N527" s="92"/>
      <c r="O527" s="92"/>
      <c r="P527" s="92"/>
      <c r="Q527" s="92"/>
      <c r="R527" s="92"/>
      <c r="S527" s="92"/>
    </row>
    <row r="528" spans="2:19" x14ac:dyDescent="0.3">
      <c r="B528" s="630"/>
      <c r="C528" s="92"/>
      <c r="D528" s="92"/>
      <c r="E528" s="92"/>
      <c r="F528" s="92"/>
      <c r="G528" s="92"/>
      <c r="H528" s="92"/>
      <c r="I528" s="92"/>
      <c r="J528" s="92"/>
      <c r="K528" s="92"/>
      <c r="L528" s="92"/>
      <c r="M528" s="92"/>
      <c r="N528" s="92"/>
      <c r="O528" s="92"/>
      <c r="P528" s="92"/>
      <c r="Q528" s="92"/>
      <c r="R528" s="92"/>
      <c r="S528" s="92"/>
    </row>
    <row r="529" spans="2:19" x14ac:dyDescent="0.3">
      <c r="B529" s="630"/>
      <c r="C529" s="92"/>
      <c r="D529" s="92"/>
      <c r="E529" s="92"/>
      <c r="F529" s="92"/>
      <c r="G529" s="92"/>
      <c r="H529" s="92"/>
      <c r="I529" s="92"/>
      <c r="J529" s="92"/>
      <c r="K529" s="92"/>
      <c r="L529" s="92"/>
      <c r="M529" s="92"/>
      <c r="N529" s="92"/>
      <c r="O529" s="92"/>
      <c r="P529" s="92"/>
      <c r="Q529" s="92"/>
      <c r="R529" s="92"/>
      <c r="S529" s="92"/>
    </row>
    <row r="530" spans="2:19" x14ac:dyDescent="0.3">
      <c r="B530" s="630"/>
      <c r="C530" s="92"/>
      <c r="D530" s="92"/>
      <c r="E530" s="92"/>
      <c r="F530" s="92"/>
      <c r="G530" s="92"/>
      <c r="H530" s="92"/>
      <c r="I530" s="92"/>
      <c r="J530" s="92"/>
      <c r="K530" s="92"/>
      <c r="L530" s="92"/>
      <c r="M530" s="92"/>
      <c r="N530" s="92"/>
      <c r="O530" s="92"/>
      <c r="P530" s="92"/>
      <c r="Q530" s="92"/>
      <c r="R530" s="92"/>
      <c r="S530" s="92"/>
    </row>
    <row r="531" spans="2:19" x14ac:dyDescent="0.3">
      <c r="B531" s="630"/>
      <c r="C531" s="92"/>
      <c r="D531" s="92"/>
      <c r="E531" s="92"/>
      <c r="F531" s="92"/>
      <c r="G531" s="92"/>
      <c r="H531" s="92"/>
      <c r="I531" s="92"/>
      <c r="J531" s="92"/>
      <c r="K531" s="92"/>
      <c r="L531" s="92"/>
      <c r="M531" s="92"/>
      <c r="N531" s="92"/>
      <c r="O531" s="92"/>
      <c r="P531" s="92"/>
      <c r="Q531" s="92"/>
      <c r="R531" s="92"/>
      <c r="S531" s="92"/>
    </row>
    <row r="532" spans="2:19" x14ac:dyDescent="0.3">
      <c r="B532" s="630"/>
      <c r="C532" s="92"/>
      <c r="D532" s="92"/>
      <c r="E532" s="92"/>
      <c r="F532" s="92"/>
      <c r="G532" s="92"/>
      <c r="H532" s="92"/>
      <c r="I532" s="92"/>
      <c r="J532" s="92"/>
      <c r="K532" s="92"/>
      <c r="L532" s="92"/>
      <c r="M532" s="92"/>
      <c r="N532" s="92"/>
      <c r="O532" s="92"/>
      <c r="P532" s="92"/>
      <c r="Q532" s="92"/>
      <c r="R532" s="92"/>
      <c r="S532" s="92"/>
    </row>
    <row r="533" spans="2:19" x14ac:dyDescent="0.3">
      <c r="B533" s="630"/>
      <c r="C533" s="92"/>
      <c r="D533" s="92"/>
      <c r="E533" s="92"/>
      <c r="F533" s="92"/>
      <c r="G533" s="92"/>
      <c r="H533" s="92"/>
      <c r="I533" s="92"/>
      <c r="J533" s="92"/>
      <c r="K533" s="92"/>
      <c r="L533" s="92"/>
      <c r="M533" s="92"/>
      <c r="N533" s="92"/>
      <c r="O533" s="92"/>
      <c r="P533" s="92"/>
      <c r="Q533" s="92"/>
      <c r="R533" s="92"/>
      <c r="S533" s="92"/>
    </row>
    <row r="534" spans="2:19" x14ac:dyDescent="0.3">
      <c r="B534" s="630"/>
      <c r="C534" s="92"/>
      <c r="D534" s="92"/>
      <c r="E534" s="92"/>
      <c r="F534" s="92"/>
      <c r="G534" s="92"/>
      <c r="H534" s="92"/>
      <c r="I534" s="92"/>
      <c r="J534" s="92"/>
      <c r="K534" s="92"/>
      <c r="L534" s="92"/>
      <c r="M534" s="92"/>
      <c r="N534" s="92"/>
      <c r="O534" s="92"/>
      <c r="P534" s="92"/>
      <c r="Q534" s="92"/>
      <c r="R534" s="92"/>
      <c r="S534" s="92"/>
    </row>
    <row r="535" spans="2:19" x14ac:dyDescent="0.3">
      <c r="B535" s="630"/>
      <c r="C535" s="92"/>
      <c r="D535" s="92"/>
      <c r="E535" s="92"/>
      <c r="F535" s="92"/>
      <c r="G535" s="92"/>
      <c r="H535" s="92"/>
      <c r="I535" s="92"/>
      <c r="J535" s="92"/>
      <c r="K535" s="92"/>
      <c r="L535" s="92"/>
      <c r="M535" s="92"/>
      <c r="N535" s="92"/>
      <c r="O535" s="92"/>
      <c r="P535" s="92"/>
      <c r="Q535" s="92"/>
      <c r="R535" s="92"/>
      <c r="S535" s="92"/>
    </row>
    <row r="536" spans="2:19" x14ac:dyDescent="0.3">
      <c r="B536" s="630"/>
      <c r="C536" s="92"/>
      <c r="D536" s="92"/>
      <c r="E536" s="92"/>
      <c r="F536" s="92"/>
      <c r="G536" s="92"/>
      <c r="H536" s="92"/>
      <c r="I536" s="92"/>
      <c r="J536" s="92"/>
      <c r="K536" s="92"/>
      <c r="L536" s="92"/>
      <c r="M536" s="92"/>
      <c r="N536" s="92"/>
      <c r="O536" s="92"/>
      <c r="P536" s="92"/>
      <c r="Q536" s="92"/>
      <c r="R536" s="92"/>
      <c r="S536" s="92"/>
    </row>
    <row r="537" spans="2:19" x14ac:dyDescent="0.3">
      <c r="B537" s="630"/>
      <c r="C537" s="92"/>
      <c r="D537" s="92"/>
      <c r="E537" s="92"/>
      <c r="F537" s="92"/>
      <c r="G537" s="92"/>
      <c r="H537" s="92"/>
      <c r="I537" s="92"/>
      <c r="J537" s="92"/>
      <c r="K537" s="92"/>
      <c r="L537" s="92"/>
      <c r="M537" s="92"/>
      <c r="N537" s="92"/>
      <c r="O537" s="92"/>
      <c r="P537" s="92"/>
      <c r="Q537" s="92"/>
      <c r="R537" s="92"/>
      <c r="S537" s="92"/>
    </row>
    <row r="538" spans="2:19" x14ac:dyDescent="0.3">
      <c r="B538" s="630"/>
      <c r="C538" s="92"/>
      <c r="D538" s="92"/>
      <c r="E538" s="92"/>
      <c r="F538" s="92"/>
      <c r="G538" s="92"/>
      <c r="H538" s="92"/>
      <c r="I538" s="92"/>
      <c r="J538" s="92"/>
      <c r="K538" s="92"/>
      <c r="L538" s="92"/>
      <c r="M538" s="92"/>
      <c r="N538" s="92"/>
      <c r="O538" s="92"/>
      <c r="P538" s="92"/>
      <c r="Q538" s="92"/>
      <c r="R538" s="92"/>
      <c r="S538" s="92"/>
    </row>
    <row r="539" spans="2:19" x14ac:dyDescent="0.3">
      <c r="B539" s="630"/>
      <c r="C539" s="92"/>
      <c r="D539" s="92"/>
      <c r="E539" s="92"/>
      <c r="F539" s="92"/>
      <c r="G539" s="92"/>
      <c r="H539" s="92"/>
      <c r="I539" s="92"/>
      <c r="J539" s="92"/>
      <c r="K539" s="92"/>
      <c r="L539" s="92"/>
      <c r="M539" s="92"/>
      <c r="N539" s="92"/>
      <c r="O539" s="92"/>
      <c r="P539" s="92"/>
      <c r="Q539" s="92"/>
      <c r="R539" s="92"/>
      <c r="S539" s="92"/>
    </row>
    <row r="540" spans="2:19" x14ac:dyDescent="0.3">
      <c r="B540" s="630"/>
      <c r="C540" s="92"/>
      <c r="D540" s="92"/>
      <c r="E540" s="92"/>
      <c r="F540" s="92"/>
      <c r="G540" s="92"/>
      <c r="H540" s="92"/>
      <c r="I540" s="92"/>
      <c r="J540" s="92"/>
      <c r="K540" s="92"/>
      <c r="L540" s="92"/>
      <c r="M540" s="92"/>
      <c r="N540" s="92"/>
      <c r="O540" s="92"/>
      <c r="P540" s="92"/>
      <c r="Q540" s="92"/>
      <c r="R540" s="92"/>
      <c r="S540" s="92"/>
    </row>
    <row r="541" spans="2:19" x14ac:dyDescent="0.3">
      <c r="B541" s="630"/>
      <c r="C541" s="92"/>
      <c r="D541" s="92"/>
      <c r="E541" s="92"/>
      <c r="F541" s="92"/>
      <c r="G541" s="92"/>
      <c r="H541" s="92"/>
      <c r="I541" s="92"/>
      <c r="J541" s="92"/>
      <c r="K541" s="92"/>
      <c r="L541" s="92"/>
      <c r="M541" s="92"/>
      <c r="N541" s="92"/>
      <c r="O541" s="92"/>
      <c r="P541" s="92"/>
      <c r="Q541" s="92"/>
      <c r="R541" s="92"/>
      <c r="S541" s="92"/>
    </row>
    <row r="542" spans="2:19" x14ac:dyDescent="0.3">
      <c r="B542" s="630"/>
      <c r="C542" s="92"/>
      <c r="D542" s="92"/>
      <c r="E542" s="92"/>
      <c r="F542" s="92"/>
      <c r="G542" s="92"/>
      <c r="H542" s="92"/>
      <c r="I542" s="92"/>
      <c r="J542" s="92"/>
      <c r="K542" s="92"/>
      <c r="L542" s="92"/>
      <c r="M542" s="92"/>
      <c r="N542" s="92"/>
      <c r="O542" s="92"/>
      <c r="P542" s="92"/>
      <c r="Q542" s="92"/>
      <c r="R542" s="92"/>
      <c r="S542" s="92"/>
    </row>
    <row r="543" spans="2:19" x14ac:dyDescent="0.3">
      <c r="B543" s="630"/>
      <c r="C543" s="92"/>
      <c r="D543" s="92"/>
      <c r="E543" s="92"/>
      <c r="F543" s="92"/>
      <c r="G543" s="92"/>
      <c r="H543" s="92"/>
      <c r="I543" s="92"/>
      <c r="J543" s="92"/>
      <c r="K543" s="92"/>
      <c r="L543" s="92"/>
      <c r="M543" s="92"/>
      <c r="N543" s="92"/>
      <c r="O543" s="92"/>
      <c r="P543" s="92"/>
      <c r="Q543" s="92"/>
      <c r="R543" s="92"/>
      <c r="S543" s="92"/>
    </row>
    <row r="544" spans="2:19" x14ac:dyDescent="0.3">
      <c r="B544" s="630"/>
      <c r="C544" s="92"/>
      <c r="D544" s="92"/>
      <c r="E544" s="92"/>
      <c r="F544" s="92"/>
      <c r="G544" s="92"/>
      <c r="H544" s="92"/>
      <c r="I544" s="92"/>
      <c r="J544" s="92"/>
      <c r="K544" s="92"/>
      <c r="L544" s="92"/>
      <c r="M544" s="92"/>
      <c r="N544" s="92"/>
      <c r="O544" s="92"/>
      <c r="P544" s="92"/>
      <c r="Q544" s="92"/>
      <c r="R544" s="92"/>
      <c r="S544" s="92"/>
    </row>
    <row r="545" spans="2:19" x14ac:dyDescent="0.3">
      <c r="B545" s="630"/>
      <c r="C545" s="92"/>
      <c r="D545" s="92"/>
      <c r="E545" s="92"/>
      <c r="F545" s="92"/>
      <c r="G545" s="92"/>
      <c r="H545" s="92"/>
      <c r="I545" s="92"/>
      <c r="J545" s="92"/>
      <c r="K545" s="92"/>
      <c r="L545" s="92"/>
      <c r="M545" s="92"/>
      <c r="N545" s="92"/>
      <c r="O545" s="92"/>
      <c r="P545" s="92"/>
      <c r="Q545" s="92"/>
      <c r="R545" s="92"/>
      <c r="S545" s="92"/>
    </row>
    <row r="546" spans="2:19" x14ac:dyDescent="0.3">
      <c r="B546" s="630"/>
      <c r="C546" s="92"/>
      <c r="D546" s="92"/>
      <c r="E546" s="92"/>
      <c r="F546" s="92"/>
      <c r="G546" s="92"/>
      <c r="H546" s="92"/>
      <c r="I546" s="92"/>
      <c r="J546" s="92"/>
      <c r="K546" s="92"/>
      <c r="L546" s="92"/>
      <c r="M546" s="92"/>
      <c r="N546" s="92"/>
      <c r="O546" s="92"/>
      <c r="P546" s="92"/>
      <c r="Q546" s="92"/>
      <c r="R546" s="92"/>
      <c r="S546" s="92"/>
    </row>
    <row r="547" spans="2:19" x14ac:dyDescent="0.3">
      <c r="B547" s="630"/>
      <c r="C547" s="92"/>
      <c r="D547" s="92"/>
      <c r="E547" s="92"/>
      <c r="F547" s="92"/>
      <c r="G547" s="92"/>
      <c r="H547" s="92"/>
      <c r="I547" s="92"/>
      <c r="J547" s="92"/>
      <c r="K547" s="92"/>
      <c r="L547" s="92"/>
      <c r="M547" s="92"/>
      <c r="N547" s="92"/>
      <c r="O547" s="92"/>
      <c r="P547" s="92"/>
      <c r="Q547" s="92"/>
      <c r="R547" s="92"/>
      <c r="S547" s="92"/>
    </row>
    <row r="548" spans="2:19" x14ac:dyDescent="0.3">
      <c r="B548" s="630"/>
      <c r="C548" s="92"/>
      <c r="D548" s="92"/>
      <c r="E548" s="92"/>
      <c r="F548" s="92"/>
      <c r="G548" s="92"/>
      <c r="H548" s="92"/>
      <c r="I548" s="92"/>
      <c r="J548" s="92"/>
      <c r="K548" s="92"/>
      <c r="L548" s="92"/>
      <c r="M548" s="92"/>
      <c r="N548" s="92"/>
      <c r="O548" s="92"/>
      <c r="P548" s="92"/>
      <c r="Q548" s="92"/>
      <c r="R548" s="92"/>
      <c r="S548" s="92"/>
    </row>
    <row r="549" spans="2:19" x14ac:dyDescent="0.3">
      <c r="B549" s="630"/>
      <c r="C549" s="92"/>
      <c r="D549" s="92"/>
      <c r="E549" s="92"/>
      <c r="F549" s="92"/>
      <c r="G549" s="92"/>
      <c r="H549" s="92"/>
      <c r="I549" s="92"/>
      <c r="J549" s="92"/>
      <c r="K549" s="92"/>
      <c r="L549" s="92"/>
      <c r="M549" s="92"/>
      <c r="N549" s="92"/>
      <c r="O549" s="92"/>
      <c r="P549" s="92"/>
      <c r="Q549" s="92"/>
      <c r="R549" s="92"/>
      <c r="S549" s="92"/>
    </row>
    <row r="550" spans="2:19" x14ac:dyDescent="0.3">
      <c r="B550" s="630"/>
      <c r="C550" s="92"/>
      <c r="D550" s="92"/>
      <c r="E550" s="92"/>
      <c r="F550" s="92"/>
      <c r="G550" s="92"/>
      <c r="H550" s="92"/>
      <c r="I550" s="92"/>
      <c r="J550" s="92"/>
      <c r="K550" s="92"/>
      <c r="L550" s="92"/>
      <c r="M550" s="92"/>
      <c r="N550" s="92"/>
      <c r="O550" s="92"/>
      <c r="P550" s="92"/>
      <c r="Q550" s="92"/>
      <c r="R550" s="92"/>
      <c r="S550" s="92"/>
    </row>
    <row r="551" spans="2:19" x14ac:dyDescent="0.3">
      <c r="B551" s="630"/>
      <c r="C551" s="92"/>
      <c r="D551" s="92"/>
      <c r="E551" s="92"/>
      <c r="F551" s="92"/>
      <c r="G551" s="92"/>
      <c r="H551" s="92"/>
      <c r="I551" s="92"/>
      <c r="J551" s="92"/>
      <c r="K551" s="92"/>
      <c r="L551" s="92"/>
      <c r="M551" s="92"/>
      <c r="N551" s="92"/>
      <c r="O551" s="92"/>
      <c r="P551" s="92"/>
      <c r="Q551" s="92"/>
      <c r="R551" s="92"/>
      <c r="S551" s="92"/>
    </row>
    <row r="552" spans="2:19" x14ac:dyDescent="0.3">
      <c r="B552" s="630"/>
      <c r="C552" s="92"/>
      <c r="D552" s="92"/>
      <c r="E552" s="92"/>
      <c r="F552" s="92"/>
      <c r="G552" s="92"/>
      <c r="H552" s="92"/>
      <c r="I552" s="92"/>
      <c r="J552" s="92"/>
      <c r="K552" s="92"/>
      <c r="L552" s="92"/>
      <c r="M552" s="92"/>
      <c r="N552" s="92"/>
      <c r="O552" s="92"/>
      <c r="P552" s="92"/>
      <c r="Q552" s="92"/>
      <c r="R552" s="92"/>
      <c r="S552" s="92"/>
    </row>
    <row r="553" spans="2:19" x14ac:dyDescent="0.3">
      <c r="B553" s="630"/>
      <c r="C553" s="92"/>
      <c r="D553" s="92"/>
      <c r="E553" s="92"/>
      <c r="F553" s="92"/>
      <c r="G553" s="92"/>
      <c r="H553" s="92"/>
      <c r="I553" s="92"/>
      <c r="J553" s="92"/>
      <c r="K553" s="92"/>
      <c r="L553" s="92"/>
      <c r="M553" s="92"/>
      <c r="N553" s="92"/>
      <c r="O553" s="92"/>
      <c r="P553" s="92"/>
      <c r="Q553" s="92"/>
      <c r="R553" s="92"/>
      <c r="S553" s="92"/>
    </row>
    <row r="554" spans="2:19" x14ac:dyDescent="0.3">
      <c r="B554" s="630"/>
      <c r="C554" s="92"/>
      <c r="D554" s="92"/>
      <c r="E554" s="92"/>
      <c r="F554" s="92"/>
      <c r="G554" s="92"/>
      <c r="H554" s="92"/>
      <c r="I554" s="92"/>
      <c r="J554" s="92"/>
      <c r="K554" s="92"/>
      <c r="L554" s="92"/>
      <c r="M554" s="92"/>
      <c r="N554" s="92"/>
      <c r="O554" s="92"/>
      <c r="P554" s="92"/>
      <c r="Q554" s="92"/>
      <c r="R554" s="92"/>
      <c r="S554" s="92"/>
    </row>
    <row r="555" spans="2:19" x14ac:dyDescent="0.3">
      <c r="B555" s="630"/>
      <c r="C555" s="92"/>
      <c r="D555" s="92"/>
      <c r="E555" s="92"/>
      <c r="F555" s="92"/>
      <c r="G555" s="92"/>
      <c r="H555" s="92"/>
      <c r="I555" s="92"/>
      <c r="J555" s="92"/>
      <c r="K555" s="92"/>
      <c r="L555" s="92"/>
      <c r="M555" s="92"/>
      <c r="N555" s="92"/>
      <c r="O555" s="92"/>
      <c r="P555" s="92"/>
      <c r="Q555" s="92"/>
      <c r="R555" s="92"/>
      <c r="S555" s="92"/>
    </row>
    <row r="556" spans="2:19" x14ac:dyDescent="0.3">
      <c r="B556" s="630"/>
      <c r="C556" s="92"/>
      <c r="D556" s="92"/>
      <c r="E556" s="92"/>
      <c r="F556" s="92"/>
      <c r="G556" s="92"/>
      <c r="H556" s="92"/>
      <c r="I556" s="92"/>
      <c r="J556" s="92"/>
      <c r="K556" s="92"/>
      <c r="L556" s="92"/>
      <c r="M556" s="92"/>
      <c r="N556" s="92"/>
      <c r="O556" s="92"/>
      <c r="P556" s="92"/>
      <c r="Q556" s="92"/>
      <c r="R556" s="92"/>
      <c r="S556" s="92"/>
    </row>
    <row r="557" spans="2:19" x14ac:dyDescent="0.3">
      <c r="B557" s="630"/>
      <c r="C557" s="92"/>
      <c r="D557" s="92"/>
      <c r="E557" s="92"/>
      <c r="F557" s="92"/>
      <c r="G557" s="92"/>
      <c r="H557" s="92"/>
      <c r="I557" s="92"/>
      <c r="J557" s="92"/>
      <c r="K557" s="92"/>
      <c r="L557" s="92"/>
      <c r="M557" s="92"/>
      <c r="N557" s="92"/>
      <c r="O557" s="92"/>
      <c r="P557" s="92"/>
      <c r="Q557" s="92"/>
      <c r="R557" s="92"/>
      <c r="S557" s="92"/>
    </row>
    <row r="558" spans="2:19" x14ac:dyDescent="0.3">
      <c r="B558" s="630"/>
      <c r="C558" s="92"/>
      <c r="D558" s="92"/>
      <c r="E558" s="92"/>
      <c r="F558" s="92"/>
      <c r="G558" s="92"/>
      <c r="H558" s="92"/>
      <c r="I558" s="92"/>
      <c r="J558" s="92"/>
      <c r="K558" s="92"/>
      <c r="L558" s="92"/>
      <c r="M558" s="92"/>
      <c r="N558" s="92"/>
      <c r="O558" s="92"/>
      <c r="P558" s="92"/>
      <c r="Q558" s="92"/>
      <c r="R558" s="92"/>
      <c r="S558" s="92"/>
    </row>
    <row r="559" spans="2:19" x14ac:dyDescent="0.3">
      <c r="B559" s="630"/>
      <c r="C559" s="92"/>
      <c r="D559" s="92"/>
      <c r="E559" s="92"/>
      <c r="F559" s="92"/>
      <c r="G559" s="92"/>
      <c r="H559" s="92"/>
      <c r="I559" s="92"/>
      <c r="J559" s="92"/>
      <c r="K559" s="92"/>
      <c r="L559" s="92"/>
      <c r="M559" s="92"/>
      <c r="N559" s="92"/>
      <c r="O559" s="92"/>
      <c r="P559" s="92"/>
      <c r="Q559" s="92"/>
      <c r="R559" s="92"/>
      <c r="S559" s="92"/>
    </row>
    <row r="560" spans="2:19" x14ac:dyDescent="0.3">
      <c r="B560" s="630"/>
      <c r="C560" s="92"/>
      <c r="D560" s="92"/>
      <c r="E560" s="92"/>
      <c r="F560" s="92"/>
      <c r="G560" s="92"/>
      <c r="H560" s="92"/>
      <c r="I560" s="92"/>
      <c r="J560" s="92"/>
      <c r="K560" s="92"/>
      <c r="L560" s="92"/>
      <c r="M560" s="92"/>
      <c r="N560" s="92"/>
      <c r="O560" s="92"/>
      <c r="P560" s="92"/>
      <c r="Q560" s="92"/>
      <c r="R560" s="92"/>
      <c r="S560" s="92"/>
    </row>
    <row r="561" spans="2:19" x14ac:dyDescent="0.3">
      <c r="B561" s="630"/>
      <c r="C561" s="92"/>
      <c r="D561" s="92"/>
      <c r="E561" s="92"/>
      <c r="F561" s="92"/>
      <c r="G561" s="92"/>
      <c r="H561" s="92"/>
      <c r="I561" s="92"/>
      <c r="J561" s="92"/>
      <c r="K561" s="92"/>
      <c r="L561" s="92"/>
      <c r="M561" s="92"/>
      <c r="N561" s="92"/>
      <c r="O561" s="92"/>
      <c r="P561" s="92"/>
      <c r="Q561" s="92"/>
      <c r="R561" s="92"/>
      <c r="S561" s="92"/>
    </row>
    <row r="562" spans="2:19" x14ac:dyDescent="0.3">
      <c r="B562" s="630"/>
      <c r="C562" s="92"/>
      <c r="D562" s="92"/>
      <c r="E562" s="92"/>
      <c r="F562" s="92"/>
      <c r="G562" s="92"/>
      <c r="H562" s="92"/>
      <c r="I562" s="92"/>
      <c r="J562" s="92"/>
      <c r="K562" s="92"/>
      <c r="L562" s="92"/>
      <c r="M562" s="92"/>
      <c r="N562" s="92"/>
      <c r="O562" s="92"/>
      <c r="P562" s="92"/>
      <c r="Q562" s="92"/>
      <c r="R562" s="92"/>
      <c r="S562" s="92"/>
    </row>
    <row r="563" spans="2:19" x14ac:dyDescent="0.3">
      <c r="B563" s="630"/>
      <c r="C563" s="92"/>
      <c r="D563" s="92"/>
      <c r="E563" s="92"/>
      <c r="F563" s="92"/>
      <c r="G563" s="92"/>
      <c r="H563" s="92"/>
      <c r="I563" s="92"/>
      <c r="J563" s="92"/>
      <c r="K563" s="92"/>
      <c r="L563" s="92"/>
      <c r="M563" s="92"/>
      <c r="N563" s="92"/>
      <c r="O563" s="92"/>
      <c r="P563" s="92"/>
      <c r="Q563" s="92"/>
      <c r="R563" s="92"/>
      <c r="S563" s="92"/>
    </row>
    <row r="564" spans="2:19" x14ac:dyDescent="0.3">
      <c r="B564" s="630"/>
      <c r="C564" s="92"/>
      <c r="D564" s="92"/>
      <c r="E564" s="92"/>
      <c r="F564" s="92"/>
      <c r="G564" s="92"/>
      <c r="H564" s="92"/>
      <c r="I564" s="92"/>
      <c r="J564" s="92"/>
      <c r="K564" s="92"/>
      <c r="L564" s="92"/>
      <c r="M564" s="92"/>
      <c r="N564" s="92"/>
      <c r="O564" s="92"/>
      <c r="P564" s="92"/>
      <c r="Q564" s="92"/>
      <c r="R564" s="92"/>
      <c r="S564" s="92"/>
    </row>
    <row r="565" spans="2:19" x14ac:dyDescent="0.3">
      <c r="B565" s="630"/>
      <c r="C565" s="92"/>
      <c r="D565" s="92"/>
      <c r="E565" s="92"/>
      <c r="F565" s="92"/>
      <c r="G565" s="92"/>
      <c r="H565" s="92"/>
      <c r="I565" s="92"/>
      <c r="J565" s="92"/>
      <c r="K565" s="92"/>
      <c r="L565" s="92"/>
      <c r="M565" s="92"/>
      <c r="N565" s="92"/>
      <c r="O565" s="92"/>
      <c r="P565" s="92"/>
      <c r="Q565" s="92"/>
      <c r="R565" s="92"/>
      <c r="S565" s="92"/>
    </row>
    <row r="566" spans="2:19" x14ac:dyDescent="0.3">
      <c r="B566" s="630"/>
      <c r="C566" s="92"/>
      <c r="D566" s="92"/>
      <c r="E566" s="92"/>
      <c r="F566" s="92"/>
      <c r="G566" s="92"/>
      <c r="H566" s="92"/>
      <c r="I566" s="92"/>
      <c r="J566" s="92"/>
      <c r="K566" s="92"/>
      <c r="L566" s="92"/>
      <c r="M566" s="92"/>
      <c r="N566" s="92"/>
      <c r="O566" s="92"/>
      <c r="P566" s="92"/>
      <c r="Q566" s="92"/>
      <c r="R566" s="92"/>
      <c r="S566" s="92"/>
    </row>
    <row r="567" spans="2:19" x14ac:dyDescent="0.3">
      <c r="B567" s="630"/>
      <c r="C567" s="92"/>
      <c r="D567" s="92"/>
      <c r="E567" s="92"/>
      <c r="F567" s="92"/>
      <c r="G567" s="92"/>
      <c r="H567" s="92"/>
      <c r="I567" s="92"/>
      <c r="J567" s="92"/>
      <c r="K567" s="92"/>
      <c r="L567" s="92"/>
      <c r="M567" s="92"/>
      <c r="N567" s="92"/>
      <c r="O567" s="92"/>
      <c r="P567" s="92"/>
      <c r="Q567" s="92"/>
      <c r="R567" s="92"/>
      <c r="S567" s="92"/>
    </row>
    <row r="568" spans="2:19" x14ac:dyDescent="0.3">
      <c r="B568" s="630"/>
      <c r="C568" s="92"/>
      <c r="D568" s="92"/>
      <c r="E568" s="92"/>
      <c r="F568" s="92"/>
      <c r="G568" s="92"/>
      <c r="H568" s="92"/>
      <c r="I568" s="92"/>
      <c r="J568" s="92"/>
      <c r="K568" s="92"/>
      <c r="L568" s="92"/>
      <c r="M568" s="92"/>
      <c r="N568" s="92"/>
      <c r="O568" s="92"/>
      <c r="P568" s="92"/>
      <c r="Q568" s="92"/>
      <c r="R568" s="92"/>
      <c r="S568" s="92"/>
    </row>
    <row r="569" spans="2:19" x14ac:dyDescent="0.3">
      <c r="B569" s="630"/>
      <c r="C569" s="92"/>
      <c r="D569" s="92"/>
      <c r="E569" s="92"/>
      <c r="F569" s="92"/>
      <c r="G569" s="92"/>
      <c r="H569" s="92"/>
      <c r="I569" s="92"/>
      <c r="J569" s="92"/>
      <c r="K569" s="92"/>
      <c r="L569" s="92"/>
      <c r="M569" s="92"/>
      <c r="N569" s="92"/>
      <c r="O569" s="92"/>
      <c r="P569" s="92"/>
      <c r="Q569" s="92"/>
      <c r="R569" s="92"/>
      <c r="S569" s="92"/>
    </row>
    <row r="570" spans="2:19" x14ac:dyDescent="0.3">
      <c r="B570" s="630"/>
      <c r="C570" s="92"/>
      <c r="D570" s="92"/>
      <c r="E570" s="92"/>
      <c r="F570" s="92"/>
      <c r="G570" s="92"/>
      <c r="H570" s="92"/>
      <c r="I570" s="92"/>
      <c r="J570" s="92"/>
      <c r="K570" s="92"/>
      <c r="L570" s="92"/>
      <c r="M570" s="92"/>
      <c r="N570" s="92"/>
      <c r="O570" s="92"/>
      <c r="P570" s="92"/>
      <c r="Q570" s="92"/>
      <c r="R570" s="92"/>
      <c r="S570" s="92"/>
    </row>
    <row r="571" spans="2:19" x14ac:dyDescent="0.3">
      <c r="B571" s="630"/>
      <c r="C571" s="92"/>
      <c r="D571" s="92"/>
      <c r="E571" s="92"/>
      <c r="F571" s="92"/>
      <c r="G571" s="92"/>
      <c r="H571" s="92"/>
      <c r="I571" s="92"/>
      <c r="J571" s="92"/>
      <c r="K571" s="92"/>
      <c r="L571" s="92"/>
      <c r="M571" s="92"/>
      <c r="N571" s="92"/>
      <c r="O571" s="92"/>
      <c r="P571" s="92"/>
      <c r="Q571" s="92"/>
      <c r="R571" s="92"/>
      <c r="S571" s="92"/>
    </row>
    <row r="572" spans="2:19" x14ac:dyDescent="0.3">
      <c r="B572" s="630"/>
      <c r="C572" s="92"/>
      <c r="D572" s="92"/>
      <c r="E572" s="92"/>
      <c r="F572" s="92"/>
      <c r="G572" s="92"/>
      <c r="H572" s="92"/>
      <c r="I572" s="92"/>
      <c r="J572" s="92"/>
      <c r="K572" s="92"/>
      <c r="L572" s="92"/>
      <c r="M572" s="92"/>
      <c r="N572" s="92"/>
      <c r="O572" s="92"/>
      <c r="P572" s="92"/>
      <c r="Q572" s="92"/>
      <c r="R572" s="92"/>
      <c r="S572" s="92"/>
    </row>
    <row r="573" spans="2:19" x14ac:dyDescent="0.3">
      <c r="B573" s="630"/>
      <c r="C573" s="92"/>
      <c r="D573" s="92"/>
      <c r="E573" s="92"/>
      <c r="F573" s="92"/>
      <c r="G573" s="92"/>
      <c r="H573" s="92"/>
      <c r="I573" s="92"/>
      <c r="J573" s="92"/>
      <c r="K573" s="92"/>
      <c r="L573" s="92"/>
      <c r="M573" s="92"/>
      <c r="N573" s="92"/>
      <c r="O573" s="92"/>
      <c r="P573" s="92"/>
      <c r="Q573" s="92"/>
      <c r="R573" s="92"/>
      <c r="S573" s="92"/>
    </row>
    <row r="574" spans="2:19" x14ac:dyDescent="0.3">
      <c r="B574" s="630"/>
      <c r="C574" s="92"/>
      <c r="D574" s="92"/>
      <c r="E574" s="92"/>
      <c r="F574" s="92"/>
      <c r="G574" s="92"/>
      <c r="H574" s="92"/>
      <c r="I574" s="92"/>
      <c r="J574" s="92"/>
      <c r="K574" s="92"/>
      <c r="L574" s="92"/>
      <c r="M574" s="92"/>
      <c r="N574" s="92"/>
      <c r="O574" s="92"/>
      <c r="P574" s="92"/>
      <c r="Q574" s="92"/>
      <c r="R574" s="92"/>
      <c r="S574" s="92"/>
    </row>
    <row r="575" spans="2:19" x14ac:dyDescent="0.3">
      <c r="B575" s="630"/>
      <c r="C575" s="92"/>
      <c r="D575" s="92"/>
      <c r="E575" s="92"/>
      <c r="F575" s="92"/>
      <c r="G575" s="92"/>
      <c r="H575" s="92"/>
      <c r="I575" s="92"/>
      <c r="J575" s="92"/>
      <c r="K575" s="92"/>
      <c r="L575" s="92"/>
      <c r="M575" s="92"/>
      <c r="N575" s="92"/>
      <c r="O575" s="92"/>
      <c r="P575" s="92"/>
      <c r="Q575" s="92"/>
      <c r="R575" s="92"/>
      <c r="S575" s="92"/>
    </row>
    <row r="576" spans="2:19" x14ac:dyDescent="0.3">
      <c r="B576" s="630"/>
      <c r="C576" s="92"/>
      <c r="D576" s="92"/>
      <c r="E576" s="92"/>
      <c r="F576" s="92"/>
      <c r="G576" s="92"/>
      <c r="H576" s="92"/>
      <c r="I576" s="92"/>
      <c r="J576" s="92"/>
      <c r="K576" s="92"/>
      <c r="L576" s="92"/>
      <c r="M576" s="92"/>
      <c r="N576" s="92"/>
      <c r="O576" s="92"/>
      <c r="P576" s="92"/>
      <c r="Q576" s="92"/>
      <c r="R576" s="92"/>
      <c r="S576" s="92"/>
    </row>
    <row r="577" spans="2:19" x14ac:dyDescent="0.3">
      <c r="B577" s="630"/>
      <c r="C577" s="92"/>
      <c r="D577" s="92"/>
      <c r="E577" s="92"/>
      <c r="F577" s="92"/>
      <c r="G577" s="92"/>
      <c r="H577" s="92"/>
      <c r="I577" s="92"/>
      <c r="J577" s="92"/>
      <c r="K577" s="92"/>
      <c r="L577" s="92"/>
      <c r="M577" s="92"/>
      <c r="N577" s="92"/>
      <c r="O577" s="92"/>
      <c r="P577" s="92"/>
      <c r="Q577" s="92"/>
      <c r="R577" s="92"/>
      <c r="S577" s="92"/>
    </row>
  </sheetData>
  <mergeCells count="10">
    <mergeCell ref="A140:A171"/>
    <mergeCell ref="M5:P5"/>
    <mergeCell ref="Q5:S5"/>
    <mergeCell ref="A8:A39"/>
    <mergeCell ref="A41:A72"/>
    <mergeCell ref="A74:A105"/>
    <mergeCell ref="A107:A138"/>
    <mergeCell ref="C5:E5"/>
    <mergeCell ref="J5:L5"/>
    <mergeCell ref="F5:I5"/>
  </mergeCells>
  <conditionalFormatting sqref="F41:P57">
    <cfRule type="containsText" dxfId="1068" priority="23" operator="containsText" text="ntitulé">
      <formula>NOT(ISERROR(SEARCH("ntitulé",F41)))</formula>
    </cfRule>
    <cfRule type="containsBlanks" dxfId="1067" priority="24">
      <formula>LEN(TRIM(F41))=0</formula>
    </cfRule>
  </conditionalFormatting>
  <conditionalFormatting sqref="F41:P57">
    <cfRule type="containsText" dxfId="1066" priority="22" operator="containsText" text="libre">
      <formula>NOT(ISERROR(SEARCH("libre",F41)))</formula>
    </cfRule>
  </conditionalFormatting>
  <conditionalFormatting sqref="F60:P71">
    <cfRule type="containsText" dxfId="1065" priority="20" operator="containsText" text="ntitulé">
      <formula>NOT(ISERROR(SEARCH("ntitulé",F60)))</formula>
    </cfRule>
    <cfRule type="containsBlanks" dxfId="1064" priority="21">
      <formula>LEN(TRIM(F60))=0</formula>
    </cfRule>
  </conditionalFormatting>
  <conditionalFormatting sqref="F60:P71">
    <cfRule type="containsText" dxfId="1063" priority="19" operator="containsText" text="libre">
      <formula>NOT(ISERROR(SEARCH("libre",F60)))</formula>
    </cfRule>
  </conditionalFormatting>
  <conditionalFormatting sqref="F74:P90">
    <cfRule type="containsText" dxfId="1062" priority="17" operator="containsText" text="ntitulé">
      <formula>NOT(ISERROR(SEARCH("ntitulé",F74)))</formula>
    </cfRule>
    <cfRule type="containsBlanks" dxfId="1061" priority="18">
      <formula>LEN(TRIM(F74))=0</formula>
    </cfRule>
  </conditionalFormatting>
  <conditionalFormatting sqref="F74:P90">
    <cfRule type="containsText" dxfId="1060" priority="16" operator="containsText" text="libre">
      <formula>NOT(ISERROR(SEARCH("libre",F74)))</formula>
    </cfRule>
  </conditionalFormatting>
  <conditionalFormatting sqref="F93:P104">
    <cfRule type="containsText" dxfId="1059" priority="14" operator="containsText" text="ntitulé">
      <formula>NOT(ISERROR(SEARCH("ntitulé",F93)))</formula>
    </cfRule>
    <cfRule type="containsBlanks" dxfId="1058" priority="15">
      <formula>LEN(TRIM(F93))=0</formula>
    </cfRule>
  </conditionalFormatting>
  <conditionalFormatting sqref="F93:P104">
    <cfRule type="containsText" dxfId="1057" priority="13" operator="containsText" text="libre">
      <formula>NOT(ISERROR(SEARCH("libre",F93)))</formula>
    </cfRule>
  </conditionalFormatting>
  <conditionalFormatting sqref="F107:P123">
    <cfRule type="containsText" dxfId="1056" priority="11" operator="containsText" text="ntitulé">
      <formula>NOT(ISERROR(SEARCH("ntitulé",F107)))</formula>
    </cfRule>
    <cfRule type="containsBlanks" dxfId="1055" priority="12">
      <formula>LEN(TRIM(F107))=0</formula>
    </cfRule>
  </conditionalFormatting>
  <conditionalFormatting sqref="F107:P123">
    <cfRule type="containsText" dxfId="1054" priority="10" operator="containsText" text="libre">
      <formula>NOT(ISERROR(SEARCH("libre",F107)))</formula>
    </cfRule>
  </conditionalFormatting>
  <conditionalFormatting sqref="F126:P137">
    <cfRule type="containsText" dxfId="1053" priority="8" operator="containsText" text="ntitulé">
      <formula>NOT(ISERROR(SEARCH("ntitulé",F126)))</formula>
    </cfRule>
    <cfRule type="containsBlanks" dxfId="1052" priority="9">
      <formula>LEN(TRIM(F126))=0</formula>
    </cfRule>
  </conditionalFormatting>
  <conditionalFormatting sqref="F126:P137">
    <cfRule type="containsText" dxfId="1051" priority="7" operator="containsText" text="libre">
      <formula>NOT(ISERROR(SEARCH("libre",F126)))</formula>
    </cfRule>
  </conditionalFormatting>
  <conditionalFormatting sqref="F140:P156">
    <cfRule type="containsText" dxfId="1050" priority="5" operator="containsText" text="ntitulé">
      <formula>NOT(ISERROR(SEARCH("ntitulé",F140)))</formula>
    </cfRule>
    <cfRule type="containsBlanks" dxfId="1049" priority="6">
      <formula>LEN(TRIM(F140))=0</formula>
    </cfRule>
  </conditionalFormatting>
  <conditionalFormatting sqref="F140:P156">
    <cfRule type="containsText" dxfId="1048" priority="4" operator="containsText" text="libre">
      <formula>NOT(ISERROR(SEARCH("libre",F140)))</formula>
    </cfRule>
  </conditionalFormatting>
  <conditionalFormatting sqref="F159:P170">
    <cfRule type="containsText" dxfId="1047" priority="2" operator="containsText" text="ntitulé">
      <formula>NOT(ISERROR(SEARCH("ntitulé",F159)))</formula>
    </cfRule>
    <cfRule type="containsBlanks" dxfId="1046" priority="3">
      <formula>LEN(TRIM(F159))=0</formula>
    </cfRule>
  </conditionalFormatting>
  <conditionalFormatting sqref="F159:P170">
    <cfRule type="containsText" dxfId="1045" priority="1" operator="containsText" text="libre">
      <formula>NOT(ISERROR(SEARCH("libre",F159)))</formula>
    </cfRule>
  </conditionalFormatting>
  <hyperlinks>
    <hyperlink ref="A1" location="TAB00!A1" display="Retour page de garde"/>
    <hyperlink ref="A2" location="'TAB6'!A1" display="Retour TAB6"/>
  </hyperlinks>
  <pageMargins left="0.7" right="0.7" top="0.75" bottom="0.75" header="0.3" footer="0.3"/>
  <pageSetup paperSize="8" scale="74" orientation="landscape" verticalDpi="300" r:id="rId1"/>
  <rowBreaks count="2" manualBreakCount="2">
    <brk id="73" max="18" man="1"/>
    <brk id="139" max="18" man="1"/>
  </rowBreaks>
  <colBreaks count="1" manualBreakCount="1">
    <brk id="19" max="57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E5" sqref="E5"/>
    </sheetView>
  </sheetViews>
  <sheetFormatPr baseColWidth="10" defaultColWidth="9.1640625" defaultRowHeight="13.5" x14ac:dyDescent="0.3"/>
  <cols>
    <col min="1" max="1" width="48.5" style="6" customWidth="1"/>
    <col min="2" max="6" width="16.6640625" style="10" customWidth="1"/>
    <col min="7" max="7" width="6.83203125" style="6" customWidth="1"/>
    <col min="8" max="16384" width="9.1640625" style="6"/>
  </cols>
  <sheetData>
    <row r="1" spans="1:11" ht="15" x14ac:dyDescent="0.3">
      <c r="A1" s="5" t="s">
        <v>131</v>
      </c>
    </row>
    <row r="2" spans="1:11" ht="15" x14ac:dyDescent="0.3">
      <c r="A2" s="5" t="s">
        <v>434</v>
      </c>
    </row>
    <row r="3" spans="1:11" ht="21" x14ac:dyDescent="0.3">
      <c r="A3" s="723" t="str">
        <f>TAB00!B83&amp;" : "&amp;TAB00!C83</f>
        <v>TAB6.3 : Interventions de tiers dans le financement des actifs régulés</v>
      </c>
      <c r="B3" s="723"/>
      <c r="C3" s="723"/>
      <c r="D3" s="723"/>
      <c r="E3" s="723"/>
      <c r="F3" s="723"/>
      <c r="G3" s="723"/>
      <c r="H3" s="723"/>
      <c r="I3" s="723"/>
      <c r="J3" s="723"/>
      <c r="K3" s="723"/>
    </row>
    <row r="4" spans="1:11" ht="16.5" x14ac:dyDescent="0.3">
      <c r="A4" s="9"/>
      <c r="B4" s="407"/>
      <c r="C4" s="407"/>
      <c r="D4" s="407"/>
      <c r="E4" s="407"/>
      <c r="F4" s="407"/>
      <c r="G4" s="9"/>
    </row>
    <row r="5" spans="1:11" s="78" customFormat="1" ht="27" x14ac:dyDescent="0.3">
      <c r="A5" s="409" t="s">
        <v>2</v>
      </c>
      <c r="B5" s="307" t="s">
        <v>92</v>
      </c>
      <c r="C5" s="307" t="s">
        <v>112</v>
      </c>
      <c r="D5" s="307" t="s">
        <v>279</v>
      </c>
      <c r="E5" s="307" t="s">
        <v>297</v>
      </c>
      <c r="F5" s="307" t="s">
        <v>278</v>
      </c>
      <c r="G5" s="408"/>
    </row>
    <row r="6" spans="1:11" x14ac:dyDescent="0.3">
      <c r="A6" s="411" t="s">
        <v>863</v>
      </c>
      <c r="B6" s="50">
        <f>SUM(B7:B11)</f>
        <v>0</v>
      </c>
      <c r="C6" s="50">
        <f t="shared" ref="C6:F6" si="0">SUM(C7:C11)</f>
        <v>0</v>
      </c>
      <c r="D6" s="50">
        <f t="shared" si="0"/>
        <v>0</v>
      </c>
      <c r="E6" s="50">
        <f t="shared" si="0"/>
        <v>0</v>
      </c>
      <c r="F6" s="50">
        <f t="shared" si="0"/>
        <v>0</v>
      </c>
    </row>
    <row r="7" spans="1:11" x14ac:dyDescent="0.3">
      <c r="A7" s="263" t="s">
        <v>441</v>
      </c>
      <c r="B7" s="224"/>
      <c r="C7" s="224"/>
      <c r="D7" s="224"/>
      <c r="E7" s="224"/>
      <c r="F7" s="224"/>
    </row>
    <row r="8" spans="1:11" x14ac:dyDescent="0.3">
      <c r="A8" s="263" t="s">
        <v>441</v>
      </c>
      <c r="B8" s="224"/>
      <c r="C8" s="224"/>
      <c r="D8" s="224"/>
      <c r="E8" s="224"/>
      <c r="F8" s="224"/>
    </row>
    <row r="9" spans="1:11" x14ac:dyDescent="0.3">
      <c r="A9" s="263" t="s">
        <v>441</v>
      </c>
      <c r="B9" s="224"/>
      <c r="C9" s="224"/>
      <c r="D9" s="224"/>
      <c r="E9" s="224"/>
      <c r="F9" s="224"/>
    </row>
    <row r="10" spans="1:11" x14ac:dyDescent="0.3">
      <c r="A10" s="263" t="s">
        <v>441</v>
      </c>
      <c r="B10" s="224"/>
      <c r="C10" s="224"/>
      <c r="D10" s="224"/>
      <c r="E10" s="224"/>
      <c r="F10" s="224"/>
    </row>
    <row r="11" spans="1:11" x14ac:dyDescent="0.3">
      <c r="A11" s="263" t="s">
        <v>441</v>
      </c>
      <c r="B11" s="224"/>
      <c r="C11" s="224"/>
      <c r="D11" s="224"/>
      <c r="E11" s="224"/>
      <c r="F11" s="224"/>
    </row>
    <row r="12" spans="1:11" x14ac:dyDescent="0.3">
      <c r="A12" s="411" t="s">
        <v>864</v>
      </c>
      <c r="B12" s="50">
        <f>SUM(B13:B17)</f>
        <v>0</v>
      </c>
      <c r="C12" s="50">
        <f t="shared" ref="C12:F12" si="1">SUM(C13:C17)</f>
        <v>0</v>
      </c>
      <c r="D12" s="50">
        <f t="shared" si="1"/>
        <v>0</v>
      </c>
      <c r="E12" s="50">
        <f t="shared" si="1"/>
        <v>0</v>
      </c>
      <c r="F12" s="50">
        <f t="shared" si="1"/>
        <v>0</v>
      </c>
    </row>
    <row r="13" spans="1:11" x14ac:dyDescent="0.3">
      <c r="A13" s="263" t="s">
        <v>441</v>
      </c>
      <c r="B13" s="224"/>
      <c r="C13" s="224"/>
      <c r="D13" s="224"/>
      <c r="E13" s="224"/>
      <c r="F13" s="224"/>
    </row>
    <row r="14" spans="1:11" x14ac:dyDescent="0.3">
      <c r="A14" s="263" t="s">
        <v>441</v>
      </c>
      <c r="B14" s="224"/>
      <c r="C14" s="224"/>
      <c r="D14" s="224"/>
      <c r="E14" s="224"/>
      <c r="F14" s="224"/>
    </row>
    <row r="15" spans="1:11" x14ac:dyDescent="0.3">
      <c r="A15" s="263" t="s">
        <v>441</v>
      </c>
      <c r="B15" s="224"/>
      <c r="C15" s="224"/>
      <c r="D15" s="224"/>
      <c r="E15" s="224"/>
      <c r="F15" s="224"/>
    </row>
    <row r="16" spans="1:11" x14ac:dyDescent="0.3">
      <c r="A16" s="263" t="s">
        <v>441</v>
      </c>
      <c r="B16" s="224"/>
      <c r="C16" s="224"/>
      <c r="D16" s="224"/>
      <c r="E16" s="224"/>
      <c r="F16" s="224"/>
    </row>
    <row r="17" spans="1:6" x14ac:dyDescent="0.3">
      <c r="A17" s="263" t="s">
        <v>441</v>
      </c>
      <c r="B17" s="224"/>
      <c r="C17" s="224"/>
      <c r="D17" s="224"/>
      <c r="E17" s="224"/>
      <c r="F17" s="224"/>
    </row>
    <row r="18" spans="1:6" x14ac:dyDescent="0.3">
      <c r="A18" s="411" t="s">
        <v>865</v>
      </c>
      <c r="B18" s="50">
        <f>SUM(B19:B23)</f>
        <v>0</v>
      </c>
      <c r="C18" s="50">
        <f t="shared" ref="C18:F18" si="2">SUM(C19:C23)</f>
        <v>0</v>
      </c>
      <c r="D18" s="50">
        <f t="shared" si="2"/>
        <v>0</v>
      </c>
      <c r="E18" s="50">
        <f t="shared" si="2"/>
        <v>0</v>
      </c>
      <c r="F18" s="50">
        <f t="shared" si="2"/>
        <v>0</v>
      </c>
    </row>
    <row r="19" spans="1:6" x14ac:dyDescent="0.3">
      <c r="A19" s="263" t="s">
        <v>441</v>
      </c>
      <c r="B19" s="224"/>
      <c r="C19" s="224"/>
      <c r="D19" s="224"/>
      <c r="E19" s="224"/>
      <c r="F19" s="224"/>
    </row>
    <row r="20" spans="1:6" x14ac:dyDescent="0.3">
      <c r="A20" s="263" t="s">
        <v>441</v>
      </c>
      <c r="B20" s="224"/>
      <c r="C20" s="224"/>
      <c r="D20" s="224"/>
      <c r="E20" s="224"/>
      <c r="F20" s="224"/>
    </row>
    <row r="21" spans="1:6" x14ac:dyDescent="0.3">
      <c r="A21" s="263" t="s">
        <v>441</v>
      </c>
      <c r="B21" s="224"/>
      <c r="C21" s="224"/>
      <c r="D21" s="224"/>
      <c r="E21" s="224"/>
      <c r="F21" s="224"/>
    </row>
    <row r="22" spans="1:6" x14ac:dyDescent="0.3">
      <c r="A22" s="263" t="s">
        <v>441</v>
      </c>
      <c r="B22" s="224"/>
      <c r="C22" s="224"/>
      <c r="D22" s="224"/>
      <c r="E22" s="224"/>
      <c r="F22" s="224"/>
    </row>
    <row r="23" spans="1:6" x14ac:dyDescent="0.3">
      <c r="A23" s="263" t="s">
        <v>441</v>
      </c>
      <c r="B23" s="224"/>
      <c r="C23" s="224"/>
      <c r="D23" s="224"/>
      <c r="E23" s="224"/>
      <c r="F23" s="224"/>
    </row>
    <row r="24" spans="1:6" x14ac:dyDescent="0.3">
      <c r="B24" s="6"/>
      <c r="C24" s="6"/>
      <c r="D24" s="6"/>
      <c r="E24" s="6"/>
      <c r="F24" s="6"/>
    </row>
    <row r="25" spans="1:6" x14ac:dyDescent="0.3">
      <c r="A25" s="410" t="s">
        <v>53</v>
      </c>
      <c r="B25" s="16">
        <f>SUM(B6,B12,B18)</f>
        <v>0</v>
      </c>
      <c r="C25" s="16">
        <f>SUM(C6,C12,C18)</f>
        <v>0</v>
      </c>
      <c r="D25" s="16">
        <f>SUM(D6,D12,D18)</f>
        <v>0</v>
      </c>
      <c r="E25" s="16">
        <f>SUM(E6,E12,E18)</f>
        <v>0</v>
      </c>
      <c r="F25" s="16">
        <f>SUM(F6,F12,F18)</f>
        <v>0</v>
      </c>
    </row>
    <row r="26" spans="1:6" s="10" customFormat="1" ht="27" x14ac:dyDescent="0.3">
      <c r="A26" s="472" t="s">
        <v>645</v>
      </c>
      <c r="B26" s="473">
        <f>SUM(TAB6.1!H25,TAB6.1!H39)</f>
        <v>0</v>
      </c>
      <c r="C26" s="473">
        <f>SUM(TAB6.1!H58,TAB6.1!H72)</f>
        <v>0</v>
      </c>
      <c r="D26" s="473">
        <f>SUM(TAB6.1!H91,TAB6.1!H105)</f>
        <v>0</v>
      </c>
      <c r="E26" s="473">
        <f>SUM(TAB6.1!H124,TAB6.1!H138)</f>
        <v>0</v>
      </c>
      <c r="F26" s="473">
        <f>SUM(TAB6.1!H157,TAB6.1!H171)</f>
        <v>0</v>
      </c>
    </row>
    <row r="27" spans="1:6" s="78" customFormat="1" ht="27" x14ac:dyDescent="0.3">
      <c r="A27" s="412" t="s">
        <v>646</v>
      </c>
      <c r="B27" s="413">
        <f>B25-B26</f>
        <v>0</v>
      </c>
      <c r="C27" s="413">
        <f t="shared" ref="C27:F27" si="3">C25-C26</f>
        <v>0</v>
      </c>
      <c r="D27" s="413">
        <f t="shared" si="3"/>
        <v>0</v>
      </c>
      <c r="E27" s="413">
        <f t="shared" si="3"/>
        <v>0</v>
      </c>
      <c r="F27" s="413">
        <f t="shared" si="3"/>
        <v>0</v>
      </c>
    </row>
  </sheetData>
  <mergeCells count="1">
    <mergeCell ref="A3:K3"/>
  </mergeCells>
  <conditionalFormatting sqref="A7:A11">
    <cfRule type="containsText" dxfId="1044" priority="23" operator="containsText" text="ntitulé">
      <formula>NOT(ISERROR(SEARCH("ntitulé",A7)))</formula>
    </cfRule>
    <cfRule type="containsBlanks" dxfId="1043" priority="24">
      <formula>LEN(TRIM(A7))=0</formula>
    </cfRule>
  </conditionalFormatting>
  <conditionalFormatting sqref="A7:A11">
    <cfRule type="containsText" dxfId="1042" priority="22" operator="containsText" text="libre">
      <formula>NOT(ISERROR(SEARCH("libre",A7)))</formula>
    </cfRule>
  </conditionalFormatting>
  <conditionalFormatting sqref="A7:A11">
    <cfRule type="containsText" dxfId="1041" priority="20" operator="containsText" text="ntitulé">
      <formula>NOT(ISERROR(SEARCH("ntitulé",A7)))</formula>
    </cfRule>
    <cfRule type="containsBlanks" dxfId="1040" priority="21">
      <formula>LEN(TRIM(A7))=0</formula>
    </cfRule>
  </conditionalFormatting>
  <conditionalFormatting sqref="A7:A11">
    <cfRule type="containsText" dxfId="1039" priority="19" operator="containsText" text="libre">
      <formula>NOT(ISERROR(SEARCH("libre",A7)))</formula>
    </cfRule>
  </conditionalFormatting>
  <conditionalFormatting sqref="B13:F17">
    <cfRule type="containsText" dxfId="1038" priority="17" operator="containsText" text="ntitulé">
      <formula>NOT(ISERROR(SEARCH("ntitulé",B13)))</formula>
    </cfRule>
    <cfRule type="containsBlanks" dxfId="1037" priority="18">
      <formula>LEN(TRIM(B13))=0</formula>
    </cfRule>
  </conditionalFormatting>
  <conditionalFormatting sqref="B13:F17">
    <cfRule type="containsText" dxfId="1036" priority="16" operator="containsText" text="libre">
      <formula>NOT(ISERROR(SEARCH("libre",B13)))</formula>
    </cfRule>
  </conditionalFormatting>
  <conditionalFormatting sqref="A13:A17">
    <cfRule type="containsText" dxfId="1035" priority="14" operator="containsText" text="ntitulé">
      <formula>NOT(ISERROR(SEARCH("ntitulé",A13)))</formula>
    </cfRule>
    <cfRule type="containsBlanks" dxfId="1034" priority="15">
      <formula>LEN(TRIM(A13))=0</formula>
    </cfRule>
  </conditionalFormatting>
  <conditionalFormatting sqref="A13:A17">
    <cfRule type="containsText" dxfId="1033" priority="13" operator="containsText" text="libre">
      <formula>NOT(ISERROR(SEARCH("libre",A13)))</formula>
    </cfRule>
  </conditionalFormatting>
  <conditionalFormatting sqref="A13:A17">
    <cfRule type="containsText" dxfId="1032" priority="11" operator="containsText" text="ntitulé">
      <formula>NOT(ISERROR(SEARCH("ntitulé",A13)))</formula>
    </cfRule>
    <cfRule type="containsBlanks" dxfId="1031" priority="12">
      <formula>LEN(TRIM(A13))=0</formula>
    </cfRule>
  </conditionalFormatting>
  <conditionalFormatting sqref="A13:A17">
    <cfRule type="containsText" dxfId="1030" priority="10" operator="containsText" text="libre">
      <formula>NOT(ISERROR(SEARCH("libre",A13)))</formula>
    </cfRule>
  </conditionalFormatting>
  <conditionalFormatting sqref="B19:F23">
    <cfRule type="containsText" dxfId="1029" priority="8" operator="containsText" text="ntitulé">
      <formula>NOT(ISERROR(SEARCH("ntitulé",B19)))</formula>
    </cfRule>
    <cfRule type="containsBlanks" dxfId="1028" priority="9">
      <formula>LEN(TRIM(B19))=0</formula>
    </cfRule>
  </conditionalFormatting>
  <conditionalFormatting sqref="B19:F23">
    <cfRule type="containsText" dxfId="1027" priority="7" operator="containsText" text="libre">
      <formula>NOT(ISERROR(SEARCH("libre",B19)))</formula>
    </cfRule>
  </conditionalFormatting>
  <conditionalFormatting sqref="A19:A23">
    <cfRule type="containsText" dxfId="1026" priority="5" operator="containsText" text="ntitulé">
      <formula>NOT(ISERROR(SEARCH("ntitulé",A19)))</formula>
    </cfRule>
    <cfRule type="containsBlanks" dxfId="1025" priority="6">
      <formula>LEN(TRIM(A19))=0</formula>
    </cfRule>
  </conditionalFormatting>
  <conditionalFormatting sqref="A19:A23">
    <cfRule type="containsText" dxfId="1024" priority="4" operator="containsText" text="libre">
      <formula>NOT(ISERROR(SEARCH("libre",A19)))</formula>
    </cfRule>
  </conditionalFormatting>
  <conditionalFormatting sqref="A19:A23">
    <cfRule type="containsText" dxfId="1023" priority="2" operator="containsText" text="ntitulé">
      <formula>NOT(ISERROR(SEARCH("ntitulé",A19)))</formula>
    </cfRule>
    <cfRule type="containsBlanks" dxfId="1022" priority="3">
      <formula>LEN(TRIM(A19))=0</formula>
    </cfRule>
  </conditionalFormatting>
  <conditionalFormatting sqref="A19:A23">
    <cfRule type="containsText" dxfId="1021" priority="1" operator="containsText" text="libre">
      <formula>NOT(ISERROR(SEARCH("libre",A19)))</formula>
    </cfRule>
  </conditionalFormatting>
  <conditionalFormatting sqref="B7:F11">
    <cfRule type="containsText" dxfId="1020" priority="26" operator="containsText" text="ntitulé">
      <formula>NOT(ISERROR(SEARCH("ntitulé",B7)))</formula>
    </cfRule>
    <cfRule type="containsBlanks" dxfId="1019" priority="27">
      <formula>LEN(TRIM(B7))=0</formula>
    </cfRule>
  </conditionalFormatting>
  <conditionalFormatting sqref="B7:F11">
    <cfRule type="containsText" dxfId="1018" priority="25" operator="containsText" text="libre">
      <formula>NOT(ISERROR(SEARCH("libre",B7)))</formula>
    </cfRule>
  </conditionalFormatting>
  <hyperlinks>
    <hyperlink ref="A1" location="TAB00!A1" display="TAB00!A1"/>
    <hyperlink ref="A2" location="'TAB2'!A1" display="Retour TAB2"/>
  </hyperlinks>
  <pageMargins left="0.7" right="0.7" top="0.75" bottom="0.75" header="0.3" footer="0.3"/>
  <pageSetup paperSize="9" scale="95" orientation="landscape" verticalDpi="300" r:id="rId1"/>
  <colBreaks count="1" manualBreakCount="1">
    <brk id="7"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workbookViewId="0">
      <selection activeCell="E5" sqref="E5"/>
    </sheetView>
  </sheetViews>
  <sheetFormatPr baseColWidth="10" defaultColWidth="14.6640625" defaultRowHeight="13.5" x14ac:dyDescent="0.3"/>
  <cols>
    <col min="1" max="1" width="35.83203125" style="6" customWidth="1"/>
    <col min="2" max="7" width="19.83203125" style="6" customWidth="1"/>
    <col min="8" max="16384" width="14.6640625" style="6"/>
  </cols>
  <sheetData>
    <row r="1" spans="1:7" ht="15" x14ac:dyDescent="0.3">
      <c r="A1" s="17" t="s">
        <v>131</v>
      </c>
      <c r="C1" s="18"/>
      <c r="D1" s="18"/>
      <c r="E1" s="18"/>
      <c r="F1" s="18"/>
      <c r="G1" s="18"/>
    </row>
    <row r="4" spans="1:7" s="83" customFormat="1" ht="22.15" customHeight="1" x14ac:dyDescent="0.35">
      <c r="A4" s="250" t="str">
        <f>TAB00!B84&amp;" : "&amp;TAB00!C84</f>
        <v>TAB7 : Charges nettes relatives aux projets spécifiques</v>
      </c>
      <c r="B4" s="377"/>
      <c r="C4" s="377"/>
      <c r="D4" s="377"/>
      <c r="E4" s="377"/>
      <c r="F4" s="377"/>
      <c r="G4" s="6"/>
    </row>
    <row r="5" spans="1:7" s="83" customFormat="1" x14ac:dyDescent="0.3">
      <c r="G5" s="6"/>
    </row>
    <row r="6" spans="1:7" s="83" customFormat="1" x14ac:dyDescent="0.3">
      <c r="G6" s="6"/>
    </row>
    <row r="7" spans="1:7" x14ac:dyDescent="0.3">
      <c r="A7" s="768" t="s">
        <v>356</v>
      </c>
      <c r="B7" s="768"/>
      <c r="C7" s="768"/>
      <c r="D7" s="768"/>
      <c r="E7" s="768"/>
      <c r="F7" s="768"/>
    </row>
    <row r="8" spans="1:7" x14ac:dyDescent="0.3">
      <c r="B8" s="84">
        <v>2019</v>
      </c>
      <c r="C8" s="84">
        <v>2020</v>
      </c>
      <c r="D8" s="84">
        <v>2021</v>
      </c>
      <c r="E8" s="84">
        <v>2022</v>
      </c>
      <c r="F8" s="84">
        <v>2023</v>
      </c>
    </row>
    <row r="9" spans="1:7" x14ac:dyDescent="0.3">
      <c r="A9" s="6" t="s">
        <v>749</v>
      </c>
      <c r="B9" s="499"/>
      <c r="C9" s="499"/>
      <c r="D9" s="499"/>
      <c r="E9" s="499"/>
      <c r="F9" s="499"/>
    </row>
    <row r="10" spans="1:7" x14ac:dyDescent="0.3">
      <c r="A10" s="6" t="s">
        <v>55</v>
      </c>
      <c r="B10" s="499"/>
      <c r="C10" s="499"/>
      <c r="D10" s="499"/>
      <c r="E10" s="499"/>
      <c r="F10" s="499"/>
    </row>
    <row r="11" spans="1:7" x14ac:dyDescent="0.3">
      <c r="A11" s="500" t="s">
        <v>626</v>
      </c>
      <c r="B11" s="107">
        <f>B9*B10</f>
        <v>0</v>
      </c>
      <c r="C11" s="107">
        <f>C9*C10</f>
        <v>0</v>
      </c>
      <c r="D11" s="107">
        <f>D9*D10</f>
        <v>0</v>
      </c>
      <c r="E11" s="107">
        <f>E9*E10</f>
        <v>0</v>
      </c>
      <c r="F11" s="107">
        <f>F9*F10</f>
        <v>0</v>
      </c>
    </row>
    <row r="12" spans="1:7" x14ac:dyDescent="0.3">
      <c r="A12" s="6" t="s">
        <v>625</v>
      </c>
      <c r="B12" s="499"/>
      <c r="C12" s="499"/>
      <c r="D12" s="499"/>
      <c r="E12" s="499"/>
      <c r="F12" s="499"/>
    </row>
    <row r="13" spans="1:7" x14ac:dyDescent="0.3">
      <c r="A13" s="86" t="s">
        <v>290</v>
      </c>
      <c r="B13" s="594">
        <f>B11+B12</f>
        <v>0</v>
      </c>
      <c r="C13" s="594">
        <f>C11+C12</f>
        <v>0</v>
      </c>
      <c r="D13" s="594">
        <f>D11+D12</f>
        <v>0</v>
      </c>
      <c r="E13" s="594">
        <f>E11+E12</f>
        <v>0</v>
      </c>
      <c r="F13" s="594">
        <f>F11+F12</f>
        <v>0</v>
      </c>
    </row>
    <row r="15" spans="1:7" x14ac:dyDescent="0.3">
      <c r="A15" s="769" t="s">
        <v>750</v>
      </c>
      <c r="B15" s="768"/>
      <c r="C15" s="768"/>
      <c r="D15" s="768"/>
      <c r="E15" s="768"/>
      <c r="F15" s="768"/>
    </row>
    <row r="16" spans="1:7" x14ac:dyDescent="0.3">
      <c r="B16" s="84">
        <v>2019</v>
      </c>
      <c r="C16" s="84">
        <v>2020</v>
      </c>
      <c r="D16" s="84">
        <v>2021</v>
      </c>
      <c r="E16" s="84">
        <v>2022</v>
      </c>
      <c r="F16" s="84">
        <v>2023</v>
      </c>
    </row>
    <row r="17" spans="1:6" x14ac:dyDescent="0.3">
      <c r="A17" s="6" t="s">
        <v>749</v>
      </c>
      <c r="B17" s="499"/>
      <c r="C17" s="499"/>
      <c r="D17" s="499"/>
      <c r="E17" s="499"/>
      <c r="F17" s="499"/>
    </row>
    <row r="18" spans="1:6" x14ac:dyDescent="0.3">
      <c r="A18" s="6" t="s">
        <v>55</v>
      </c>
      <c r="B18" s="499"/>
      <c r="C18" s="499"/>
      <c r="D18" s="499"/>
      <c r="E18" s="499"/>
      <c r="F18" s="499"/>
    </row>
    <row r="19" spans="1:6" x14ac:dyDescent="0.3">
      <c r="A19" s="500" t="s">
        <v>626</v>
      </c>
      <c r="B19" s="107">
        <f>B17*B18</f>
        <v>0</v>
      </c>
      <c r="C19" s="107">
        <f>C17*C18</f>
        <v>0</v>
      </c>
      <c r="D19" s="107">
        <f>D17*D18</f>
        <v>0</v>
      </c>
      <c r="E19" s="107">
        <f>E17*E18</f>
        <v>0</v>
      </c>
      <c r="F19" s="107">
        <f>F17*F18</f>
        <v>0</v>
      </c>
    </row>
    <row r="20" spans="1:6" x14ac:dyDescent="0.3">
      <c r="A20" s="6" t="s">
        <v>625</v>
      </c>
      <c r="B20" s="499"/>
      <c r="C20" s="499"/>
      <c r="D20" s="499"/>
      <c r="E20" s="499"/>
      <c r="F20" s="499"/>
    </row>
    <row r="21" spans="1:6" x14ac:dyDescent="0.3">
      <c r="A21" s="86" t="s">
        <v>290</v>
      </c>
      <c r="B21" s="594">
        <f>B19+B20</f>
        <v>0</v>
      </c>
      <c r="C21" s="594">
        <f>C19+C20</f>
        <v>0</v>
      </c>
      <c r="D21" s="594">
        <f>D19+D20</f>
        <v>0</v>
      </c>
      <c r="E21" s="594">
        <f>E19+E20</f>
        <v>0</v>
      </c>
      <c r="F21" s="594">
        <f>F19+F20</f>
        <v>0</v>
      </c>
    </row>
  </sheetData>
  <mergeCells count="2">
    <mergeCell ref="A7:F7"/>
    <mergeCell ref="A15:F15"/>
  </mergeCells>
  <conditionalFormatting sqref="B9:F10">
    <cfRule type="containsText" dxfId="1017" priority="11" operator="containsText" text="ntitulé">
      <formula>NOT(ISERROR(SEARCH("ntitulé",B9)))</formula>
    </cfRule>
    <cfRule type="containsBlanks" dxfId="1016" priority="12">
      <formula>LEN(TRIM(B9))=0</formula>
    </cfRule>
  </conditionalFormatting>
  <conditionalFormatting sqref="B9:F10">
    <cfRule type="containsText" dxfId="1015" priority="10" operator="containsText" text="libre">
      <formula>NOT(ISERROR(SEARCH("libre",B9)))</formula>
    </cfRule>
  </conditionalFormatting>
  <conditionalFormatting sqref="B12:F12">
    <cfRule type="containsText" dxfId="1014" priority="8" operator="containsText" text="ntitulé">
      <formula>NOT(ISERROR(SEARCH("ntitulé",B12)))</formula>
    </cfRule>
    <cfRule type="containsBlanks" dxfId="1013" priority="9">
      <formula>LEN(TRIM(B12))=0</formula>
    </cfRule>
  </conditionalFormatting>
  <conditionalFormatting sqref="B12:F12">
    <cfRule type="containsText" dxfId="1012" priority="7" operator="containsText" text="libre">
      <formula>NOT(ISERROR(SEARCH("libre",B12)))</formula>
    </cfRule>
  </conditionalFormatting>
  <conditionalFormatting sqref="B17:F18">
    <cfRule type="containsText" dxfId="1011" priority="5" operator="containsText" text="ntitulé">
      <formula>NOT(ISERROR(SEARCH("ntitulé",B17)))</formula>
    </cfRule>
    <cfRule type="containsBlanks" dxfId="1010" priority="6">
      <formula>LEN(TRIM(B17))=0</formula>
    </cfRule>
  </conditionalFormatting>
  <conditionalFormatting sqref="B17:F18">
    <cfRule type="containsText" dxfId="1009" priority="4" operator="containsText" text="libre">
      <formula>NOT(ISERROR(SEARCH("libre",B17)))</formula>
    </cfRule>
  </conditionalFormatting>
  <conditionalFormatting sqref="B20:F20">
    <cfRule type="containsText" dxfId="1008" priority="2" operator="containsText" text="ntitulé">
      <formula>NOT(ISERROR(SEARCH("ntitulé",B20)))</formula>
    </cfRule>
    <cfRule type="containsBlanks" dxfId="1007" priority="3">
      <formula>LEN(TRIM(B20))=0</formula>
    </cfRule>
  </conditionalFormatting>
  <conditionalFormatting sqref="B20:F20">
    <cfRule type="containsText" dxfId="1006" priority="1" operator="containsText" text="libre">
      <formula>NOT(ISERROR(SEARCH("libre",B20)))</formula>
    </cfRule>
  </conditionalFormatting>
  <hyperlinks>
    <hyperlink ref="A1" location="TAB00!A1" display="Retour page de garde"/>
  </hyperlinks>
  <pageMargins left="0.7" right="0.7" top="0.75" bottom="0.75" header="0.3" footer="0.3"/>
  <pageSetup paperSize="9" scale="95" orientation="landscape" verticalDpi="300" r:id="rId1"/>
  <colBreaks count="1" manualBreakCount="1">
    <brk id="6"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6"/>
  <sheetViews>
    <sheetView topLeftCell="A46" zoomScaleNormal="100" workbookViewId="0">
      <selection activeCell="E5" sqref="E5"/>
    </sheetView>
  </sheetViews>
  <sheetFormatPr baseColWidth="10" defaultColWidth="14.6640625" defaultRowHeight="13.5" x14ac:dyDescent="0.3"/>
  <cols>
    <col min="1" max="1" width="35.83203125" style="66" customWidth="1"/>
    <col min="2" max="7" width="19.83203125" style="66" customWidth="1"/>
    <col min="8" max="9" width="19.1640625" style="66" customWidth="1"/>
    <col min="10" max="10" width="25.33203125" style="66" bestFit="1" customWidth="1"/>
    <col min="11" max="11" width="16.83203125" style="66" bestFit="1" customWidth="1"/>
    <col min="12" max="12" width="17.5" style="66" customWidth="1"/>
    <col min="13" max="16384" width="14.6640625" style="66"/>
  </cols>
  <sheetData>
    <row r="1" spans="1:36" x14ac:dyDescent="0.3">
      <c r="A1" s="439" t="s">
        <v>131</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row>
    <row r="3" spans="1:36" s="414" customFormat="1" ht="22.15" customHeight="1" x14ac:dyDescent="0.35">
      <c r="A3" s="315" t="str">
        <f>TAB00!B85&amp;" : "&amp;TAB00!C85</f>
        <v>TAB8 : Soldes régulatoires</v>
      </c>
      <c r="B3" s="456"/>
      <c r="C3" s="456"/>
      <c r="D3" s="456"/>
      <c r="E3" s="456"/>
      <c r="F3" s="456"/>
      <c r="G3" s="456"/>
      <c r="H3" s="456"/>
      <c r="I3" s="456"/>
      <c r="J3" s="456"/>
      <c r="K3" s="456"/>
    </row>
    <row r="4" spans="1:36" s="414" customFormat="1" x14ac:dyDescent="0.3"/>
    <row r="5" spans="1:36" s="414" customFormat="1" x14ac:dyDescent="0.3"/>
    <row r="6" spans="1:36" s="414" customFormat="1" x14ac:dyDescent="0.3">
      <c r="A6" s="772" t="s">
        <v>294</v>
      </c>
      <c r="B6" s="772"/>
      <c r="C6" s="772"/>
      <c r="D6" s="772"/>
      <c r="E6" s="772"/>
      <c r="F6" s="772"/>
      <c r="G6" s="772"/>
      <c r="H6" s="772"/>
      <c r="I6" s="772"/>
      <c r="J6" s="772"/>
      <c r="K6" s="772"/>
    </row>
    <row r="7" spans="1:36" s="414" customFormat="1" x14ac:dyDescent="0.3"/>
    <row r="8" spans="1:36" s="415" customFormat="1" x14ac:dyDescent="0.3">
      <c r="B8" s="416">
        <v>2008</v>
      </c>
      <c r="C8" s="416">
        <v>2009</v>
      </c>
      <c r="D8" s="416">
        <v>2010</v>
      </c>
      <c r="E8" s="416">
        <v>2011</v>
      </c>
      <c r="F8" s="416">
        <v>2012</v>
      </c>
      <c r="G8" s="416">
        <v>2013</v>
      </c>
      <c r="H8" s="416">
        <v>2014</v>
      </c>
      <c r="I8" s="416">
        <v>2015</v>
      </c>
      <c r="J8" s="416">
        <v>2016</v>
      </c>
    </row>
    <row r="9" spans="1:36" s="415" customFormat="1" x14ac:dyDescent="0.3">
      <c r="A9" s="417" t="s">
        <v>315</v>
      </c>
      <c r="B9" s="418"/>
      <c r="C9" s="418"/>
      <c r="D9" s="418"/>
      <c r="E9" s="418"/>
      <c r="F9" s="418"/>
      <c r="G9" s="418"/>
      <c r="H9" s="418"/>
      <c r="I9" s="418"/>
      <c r="J9" s="418"/>
    </row>
    <row r="10" spans="1:36" s="415" customFormat="1" x14ac:dyDescent="0.3">
      <c r="A10" s="417" t="s">
        <v>498</v>
      </c>
      <c r="B10" s="418"/>
      <c r="C10" s="418"/>
      <c r="D10" s="418"/>
      <c r="E10" s="418"/>
      <c r="F10" s="418"/>
      <c r="G10" s="418"/>
      <c r="H10" s="418"/>
      <c r="I10" s="418"/>
      <c r="J10" s="418"/>
    </row>
    <row r="11" spans="1:36" s="415" customFormat="1" x14ac:dyDescent="0.3">
      <c r="A11" s="417" t="s">
        <v>499</v>
      </c>
      <c r="B11" s="418"/>
      <c r="C11" s="418"/>
      <c r="D11" s="418"/>
      <c r="E11" s="418"/>
      <c r="F11" s="418"/>
      <c r="G11" s="418"/>
      <c r="H11" s="418"/>
      <c r="I11" s="418"/>
      <c r="J11" s="418"/>
    </row>
    <row r="12" spans="1:36" s="415" customFormat="1" ht="27" customHeight="1" x14ac:dyDescent="0.3">
      <c r="A12" s="419" t="s">
        <v>128</v>
      </c>
      <c r="B12" s="420">
        <f t="shared" ref="B12:J12" si="0">SUM(B9:B11)</f>
        <v>0</v>
      </c>
      <c r="C12" s="420">
        <f t="shared" si="0"/>
        <v>0</v>
      </c>
      <c r="D12" s="420">
        <f t="shared" si="0"/>
        <v>0</v>
      </c>
      <c r="E12" s="420">
        <f t="shared" si="0"/>
        <v>0</v>
      </c>
      <c r="F12" s="420">
        <f t="shared" si="0"/>
        <v>0</v>
      </c>
      <c r="G12" s="420">
        <f t="shared" si="0"/>
        <v>0</v>
      </c>
      <c r="H12" s="420">
        <f t="shared" si="0"/>
        <v>0</v>
      </c>
      <c r="I12" s="420">
        <f t="shared" si="0"/>
        <v>0</v>
      </c>
      <c r="J12" s="420">
        <f t="shared" si="0"/>
        <v>0</v>
      </c>
    </row>
    <row r="13" spans="1:36" s="415" customFormat="1" ht="35.25" customHeight="1" x14ac:dyDescent="0.3">
      <c r="A13" s="440" t="s">
        <v>287</v>
      </c>
      <c r="B13" s="418"/>
      <c r="C13" s="418"/>
      <c r="D13" s="418"/>
      <c r="E13" s="418"/>
      <c r="F13" s="418"/>
      <c r="G13" s="418"/>
      <c r="H13" s="418"/>
      <c r="I13" s="418"/>
      <c r="J13" s="418"/>
    </row>
    <row r="14" spans="1:36" s="414" customFormat="1" ht="15" customHeight="1" x14ac:dyDescent="0.3">
      <c r="A14" s="778" t="s">
        <v>647</v>
      </c>
      <c r="B14" s="778"/>
      <c r="C14" s="778"/>
      <c r="D14" s="778"/>
      <c r="E14" s="778"/>
      <c r="F14" s="778"/>
      <c r="G14" s="778"/>
      <c r="H14" s="778"/>
      <c r="I14" s="457"/>
      <c r="J14" s="441"/>
    </row>
    <row r="15" spans="1:36" s="414" customFormat="1" ht="14.25" thickBot="1" x14ac:dyDescent="0.35">
      <c r="A15" s="442"/>
      <c r="B15" s="458"/>
      <c r="C15" s="458"/>
      <c r="D15" s="458"/>
      <c r="E15" s="458"/>
      <c r="F15" s="458"/>
      <c r="G15" s="457"/>
      <c r="H15" s="457"/>
      <c r="I15" s="458"/>
      <c r="J15" s="441"/>
    </row>
    <row r="16" spans="1:36" s="414" customFormat="1" ht="14.25" thickBot="1" x14ac:dyDescent="0.35">
      <c r="A16" s="773" t="s">
        <v>355</v>
      </c>
      <c r="B16" s="774"/>
      <c r="C16" s="458"/>
      <c r="D16" s="458"/>
      <c r="E16" s="458"/>
      <c r="F16" s="458"/>
      <c r="G16" s="457"/>
      <c r="H16" s="457"/>
      <c r="I16" s="458"/>
      <c r="J16" s="441"/>
    </row>
    <row r="17" spans="1:12" s="414" customFormat="1" x14ac:dyDescent="0.3">
      <c r="A17" s="443" t="s">
        <v>343</v>
      </c>
      <c r="B17" s="459">
        <f>SUM(B12:H12)</f>
        <v>0</v>
      </c>
      <c r="C17" s="458"/>
      <c r="D17" s="458"/>
      <c r="E17" s="458"/>
      <c r="F17" s="458"/>
      <c r="G17" s="457"/>
      <c r="H17" s="457"/>
      <c r="I17" s="458"/>
      <c r="J17" s="441"/>
    </row>
    <row r="18" spans="1:12" s="414" customFormat="1" x14ac:dyDescent="0.3">
      <c r="A18" s="444" t="s">
        <v>344</v>
      </c>
      <c r="B18" s="550"/>
      <c r="C18" s="458"/>
      <c r="D18" s="458"/>
      <c r="E18" s="458"/>
      <c r="F18" s="458"/>
      <c r="G18" s="457"/>
      <c r="H18" s="457"/>
      <c r="I18" s="458"/>
      <c r="J18" s="441"/>
    </row>
    <row r="19" spans="1:12" s="414" customFormat="1" x14ac:dyDescent="0.3">
      <c r="A19" s="444" t="s">
        <v>345</v>
      </c>
      <c r="B19" s="550"/>
      <c r="C19" s="458"/>
      <c r="D19" s="458"/>
      <c r="E19" s="458"/>
      <c r="F19" s="458"/>
      <c r="G19" s="457"/>
      <c r="H19" s="457"/>
      <c r="I19" s="458"/>
      <c r="J19" s="441"/>
    </row>
    <row r="20" spans="1:12" s="414" customFormat="1" x14ac:dyDescent="0.3">
      <c r="A20" s="444" t="s">
        <v>346</v>
      </c>
      <c r="B20" s="550"/>
      <c r="C20" s="458"/>
      <c r="D20" s="458"/>
      <c r="E20" s="458"/>
      <c r="F20" s="458"/>
      <c r="G20" s="457"/>
      <c r="H20" s="457"/>
      <c r="I20" s="458"/>
      <c r="J20" s="441"/>
    </row>
    <row r="21" spans="1:12" s="414" customFormat="1" x14ac:dyDescent="0.3">
      <c r="A21" s="444" t="s">
        <v>347</v>
      </c>
      <c r="B21" s="550"/>
      <c r="C21" s="458"/>
      <c r="D21" s="458"/>
      <c r="E21" s="458"/>
      <c r="F21" s="458"/>
      <c r="G21" s="457"/>
      <c r="H21" s="457"/>
      <c r="I21" s="458"/>
      <c r="J21" s="441"/>
    </row>
    <row r="22" spans="1:12" s="414" customFormat="1" x14ac:dyDescent="0.3">
      <c r="A22" s="444" t="s">
        <v>348</v>
      </c>
      <c r="B22" s="460">
        <f>B17-B18-B19-B20-B21</f>
        <v>0</v>
      </c>
      <c r="C22" s="458"/>
      <c r="D22" s="458"/>
      <c r="E22" s="458"/>
      <c r="F22" s="458"/>
      <c r="G22" s="457"/>
      <c r="H22" s="457"/>
      <c r="I22" s="458"/>
      <c r="J22" s="441"/>
    </row>
    <row r="23" spans="1:12" s="414" customFormat="1" ht="14.25" thickBot="1" x14ac:dyDescent="0.35">
      <c r="A23" s="445" t="s">
        <v>349</v>
      </c>
      <c r="B23" s="461">
        <f>B22*0.25</f>
        <v>0</v>
      </c>
      <c r="C23" s="458"/>
      <c r="D23" s="458"/>
      <c r="E23" s="458"/>
      <c r="F23" s="458"/>
      <c r="G23" s="457"/>
      <c r="H23" s="457"/>
      <c r="I23" s="458"/>
      <c r="J23" s="441"/>
    </row>
    <row r="24" spans="1:12" s="414" customFormat="1" ht="14.25" thickBot="1" x14ac:dyDescent="0.35">
      <c r="A24" s="442"/>
      <c r="B24" s="458"/>
      <c r="C24" s="458"/>
      <c r="D24" s="458"/>
      <c r="E24" s="458"/>
      <c r="F24" s="458"/>
      <c r="G24" s="457"/>
      <c r="H24" s="457"/>
      <c r="I24" s="458"/>
      <c r="J24" s="441"/>
    </row>
    <row r="25" spans="1:12" s="414" customFormat="1" ht="27.75" thickBot="1" x14ac:dyDescent="0.35">
      <c r="A25" s="446"/>
      <c r="B25" s="462" t="s">
        <v>354</v>
      </c>
      <c r="C25" s="775" t="s">
        <v>350</v>
      </c>
      <c r="D25" s="776"/>
      <c r="E25" s="776"/>
      <c r="F25" s="776"/>
      <c r="G25" s="776"/>
      <c r="H25" s="776"/>
      <c r="I25" s="776"/>
      <c r="J25" s="776"/>
      <c r="K25" s="777"/>
      <c r="L25" s="601" t="s">
        <v>353</v>
      </c>
    </row>
    <row r="26" spans="1:12" s="414" customFormat="1" x14ac:dyDescent="0.3">
      <c r="A26" s="447"/>
      <c r="B26" s="421"/>
      <c r="C26" s="422">
        <v>2015</v>
      </c>
      <c r="D26" s="423">
        <v>2016</v>
      </c>
      <c r="E26" s="423">
        <v>2017</v>
      </c>
      <c r="F26" s="423">
        <v>2018</v>
      </c>
      <c r="G26" s="423">
        <v>2019</v>
      </c>
      <c r="H26" s="423">
        <v>2020</v>
      </c>
      <c r="I26" s="423">
        <v>2021</v>
      </c>
      <c r="J26" s="423">
        <v>2022</v>
      </c>
      <c r="K26" s="424">
        <v>2023</v>
      </c>
      <c r="L26" s="425"/>
    </row>
    <row r="27" spans="1:12" s="414" customFormat="1" x14ac:dyDescent="0.3">
      <c r="A27" s="444" t="s">
        <v>343</v>
      </c>
      <c r="B27" s="463">
        <f>B17</f>
        <v>0</v>
      </c>
      <c r="C27" s="464">
        <f>B18</f>
        <v>0</v>
      </c>
      <c r="D27" s="458">
        <f>B19</f>
        <v>0</v>
      </c>
      <c r="E27" s="458">
        <f>B20</f>
        <v>0</v>
      </c>
      <c r="F27" s="458">
        <f>B21</f>
        <v>0</v>
      </c>
      <c r="G27" s="458">
        <f>$B$23</f>
        <v>0</v>
      </c>
      <c r="H27" s="458">
        <f>$B$23</f>
        <v>0</v>
      </c>
      <c r="I27" s="458">
        <f>$B$23</f>
        <v>0</v>
      </c>
      <c r="J27" s="458">
        <f>$B$23</f>
        <v>0</v>
      </c>
      <c r="K27" s="448"/>
      <c r="L27" s="426">
        <f>B27-C27-D27-E27-F27-G27-H27-I27-J27-K27</f>
        <v>0</v>
      </c>
    </row>
    <row r="28" spans="1:12" s="414" customFormat="1" x14ac:dyDescent="0.3">
      <c r="A28" s="444" t="s">
        <v>351</v>
      </c>
      <c r="B28" s="463">
        <f>I12</f>
        <v>0</v>
      </c>
      <c r="C28" s="427"/>
      <c r="D28" s="428"/>
      <c r="E28" s="458"/>
      <c r="F28" s="458"/>
      <c r="G28" s="457"/>
      <c r="H28" s="457"/>
      <c r="I28" s="458"/>
      <c r="J28" s="449"/>
      <c r="K28" s="425"/>
      <c r="L28" s="426">
        <f>B28-C28-D28-E28-F28-G28-H28-I28-J28-K28</f>
        <v>0</v>
      </c>
    </row>
    <row r="29" spans="1:12" s="414" customFormat="1" ht="14.25" thickBot="1" x14ac:dyDescent="0.35">
      <c r="A29" s="445" t="s">
        <v>352</v>
      </c>
      <c r="B29" s="465">
        <f>J12</f>
        <v>0</v>
      </c>
      <c r="C29" s="429"/>
      <c r="D29" s="430"/>
      <c r="E29" s="430"/>
      <c r="F29" s="430"/>
      <c r="G29" s="466"/>
      <c r="H29" s="466"/>
      <c r="I29" s="467"/>
      <c r="J29" s="450"/>
      <c r="K29" s="431"/>
      <c r="L29" s="432">
        <f>B29-C29-D29-E29-F29-G29-H29-I29-J29-K29</f>
        <v>0</v>
      </c>
    </row>
    <row r="30" spans="1:12" s="414" customFormat="1" x14ac:dyDescent="0.3">
      <c r="A30" s="451" t="s">
        <v>290</v>
      </c>
      <c r="B30" s="468">
        <f t="shared" ref="B30:L30" si="1">SUM(B27:B29)</f>
        <v>0</v>
      </c>
      <c r="C30" s="468">
        <f t="shared" si="1"/>
        <v>0</v>
      </c>
      <c r="D30" s="468">
        <f t="shared" si="1"/>
        <v>0</v>
      </c>
      <c r="E30" s="468">
        <f t="shared" si="1"/>
        <v>0</v>
      </c>
      <c r="F30" s="468">
        <f t="shared" si="1"/>
        <v>0</v>
      </c>
      <c r="G30" s="468">
        <f t="shared" si="1"/>
        <v>0</v>
      </c>
      <c r="H30" s="468">
        <f t="shared" si="1"/>
        <v>0</v>
      </c>
      <c r="I30" s="468">
        <f t="shared" si="1"/>
        <v>0</v>
      </c>
      <c r="J30" s="468">
        <f t="shared" si="1"/>
        <v>0</v>
      </c>
      <c r="K30" s="468">
        <f t="shared" si="1"/>
        <v>0</v>
      </c>
      <c r="L30" s="468">
        <f t="shared" si="1"/>
        <v>0</v>
      </c>
    </row>
    <row r="31" spans="1:12" s="415" customFormat="1" x14ac:dyDescent="0.3">
      <c r="A31" s="449"/>
      <c r="B31" s="458"/>
      <c r="C31" s="469"/>
      <c r="D31" s="458"/>
      <c r="E31" s="469"/>
      <c r="F31" s="470"/>
      <c r="G31" s="458"/>
      <c r="H31" s="458"/>
      <c r="I31" s="452"/>
      <c r="J31" s="449"/>
      <c r="K31" s="453"/>
    </row>
    <row r="32" spans="1:12" s="415" customFormat="1" x14ac:dyDescent="0.3">
      <c r="A32" s="449"/>
      <c r="B32" s="458"/>
      <c r="C32" s="469"/>
      <c r="D32" s="458"/>
      <c r="E32" s="469"/>
      <c r="F32" s="470"/>
      <c r="G32" s="458"/>
      <c r="H32" s="458"/>
      <c r="I32" s="452"/>
      <c r="J32" s="449"/>
      <c r="K32" s="453"/>
    </row>
    <row r="33" spans="1:11" s="414" customFormat="1" x14ac:dyDescent="0.3">
      <c r="A33" s="772" t="s">
        <v>288</v>
      </c>
      <c r="B33" s="772"/>
      <c r="C33" s="772"/>
      <c r="D33" s="772"/>
      <c r="E33" s="772"/>
      <c r="F33" s="772"/>
      <c r="G33" s="772"/>
      <c r="H33" s="772"/>
      <c r="I33" s="772"/>
      <c r="J33" s="772"/>
      <c r="K33" s="772"/>
    </row>
    <row r="34" spans="1:11" s="414" customFormat="1" x14ac:dyDescent="0.3">
      <c r="A34" s="471"/>
      <c r="B34" s="471"/>
      <c r="C34" s="471"/>
      <c r="D34" s="471"/>
      <c r="E34" s="471"/>
      <c r="F34" s="471"/>
      <c r="G34" s="471"/>
      <c r="H34" s="471"/>
      <c r="I34" s="471"/>
      <c r="J34" s="471"/>
    </row>
    <row r="35" spans="1:11" s="414" customFormat="1" x14ac:dyDescent="0.3">
      <c r="A35" s="771" t="s">
        <v>289</v>
      </c>
      <c r="B35" s="771"/>
      <c r="C35" s="771"/>
      <c r="D35" s="771"/>
      <c r="E35" s="771"/>
      <c r="F35" s="771"/>
      <c r="G35" s="771"/>
      <c r="H35" s="771"/>
      <c r="I35" s="771"/>
      <c r="J35" s="771"/>
      <c r="K35" s="771"/>
    </row>
    <row r="36" spans="1:11" s="434" customFormat="1" x14ac:dyDescent="0.3">
      <c r="A36" s="433"/>
      <c r="B36" s="423">
        <v>2008</v>
      </c>
      <c r="C36" s="423">
        <v>2009</v>
      </c>
      <c r="D36" s="423">
        <v>2010</v>
      </c>
      <c r="E36" s="423">
        <v>2011</v>
      </c>
      <c r="F36" s="423">
        <v>2012</v>
      </c>
      <c r="G36" s="423">
        <v>2013</v>
      </c>
      <c r="H36" s="423">
        <v>2014</v>
      </c>
      <c r="I36" s="423">
        <v>2015</v>
      </c>
      <c r="J36" s="423">
        <v>2016</v>
      </c>
      <c r="K36" s="423" t="s">
        <v>53</v>
      </c>
    </row>
    <row r="37" spans="1:11" s="414" customFormat="1" ht="12.75" customHeight="1" x14ac:dyDescent="0.3">
      <c r="A37" s="435">
        <v>2008</v>
      </c>
      <c r="B37" s="418"/>
      <c r="C37" s="436"/>
      <c r="D37" s="436"/>
      <c r="E37" s="436"/>
      <c r="F37" s="436"/>
      <c r="G37" s="436"/>
      <c r="H37" s="436"/>
      <c r="I37" s="436"/>
      <c r="J37" s="436"/>
      <c r="K37" s="437">
        <f>SUM(B37:J37)</f>
        <v>0</v>
      </c>
    </row>
    <row r="38" spans="1:11" s="414" customFormat="1" x14ac:dyDescent="0.3">
      <c r="A38" s="435">
        <v>2009</v>
      </c>
      <c r="B38" s="418"/>
      <c r="C38" s="418"/>
      <c r="D38" s="436"/>
      <c r="E38" s="436"/>
      <c r="F38" s="436"/>
      <c r="G38" s="436"/>
      <c r="H38" s="436"/>
      <c r="I38" s="436"/>
      <c r="J38" s="436"/>
      <c r="K38" s="437">
        <f t="shared" ref="K38:K52" si="2">SUM(B38:J38)</f>
        <v>0</v>
      </c>
    </row>
    <row r="39" spans="1:11" s="414" customFormat="1" x14ac:dyDescent="0.3">
      <c r="A39" s="435">
        <v>2010</v>
      </c>
      <c r="B39" s="418"/>
      <c r="C39" s="418"/>
      <c r="D39" s="418"/>
      <c r="E39" s="436"/>
      <c r="F39" s="436"/>
      <c r="G39" s="436"/>
      <c r="H39" s="436"/>
      <c r="I39" s="436"/>
      <c r="J39" s="436"/>
      <c r="K39" s="437">
        <f t="shared" si="2"/>
        <v>0</v>
      </c>
    </row>
    <row r="40" spans="1:11" s="414" customFormat="1" x14ac:dyDescent="0.3">
      <c r="A40" s="435">
        <v>2011</v>
      </c>
      <c r="B40" s="418"/>
      <c r="C40" s="418"/>
      <c r="D40" s="418"/>
      <c r="E40" s="418"/>
      <c r="F40" s="436"/>
      <c r="G40" s="436"/>
      <c r="H40" s="436"/>
      <c r="I40" s="436"/>
      <c r="J40" s="436"/>
      <c r="K40" s="437">
        <f t="shared" si="2"/>
        <v>0</v>
      </c>
    </row>
    <row r="41" spans="1:11" s="414" customFormat="1" x14ac:dyDescent="0.3">
      <c r="A41" s="435">
        <v>2012</v>
      </c>
      <c r="B41" s="418"/>
      <c r="C41" s="418"/>
      <c r="D41" s="418"/>
      <c r="E41" s="418"/>
      <c r="F41" s="418"/>
      <c r="G41" s="436"/>
      <c r="H41" s="436"/>
      <c r="I41" s="436"/>
      <c r="J41" s="436"/>
      <c r="K41" s="437">
        <f t="shared" si="2"/>
        <v>0</v>
      </c>
    </row>
    <row r="42" spans="1:11" s="414" customFormat="1" x14ac:dyDescent="0.3">
      <c r="A42" s="435">
        <v>2013</v>
      </c>
      <c r="B42" s="418"/>
      <c r="C42" s="418"/>
      <c r="D42" s="418"/>
      <c r="E42" s="418"/>
      <c r="F42" s="418"/>
      <c r="G42" s="418"/>
      <c r="H42" s="436"/>
      <c r="I42" s="436"/>
      <c r="J42" s="436"/>
      <c r="K42" s="437">
        <f t="shared" si="2"/>
        <v>0</v>
      </c>
    </row>
    <row r="43" spans="1:11" s="414" customFormat="1" x14ac:dyDescent="0.3">
      <c r="A43" s="435">
        <v>2014</v>
      </c>
      <c r="B43" s="418"/>
      <c r="C43" s="418"/>
      <c r="D43" s="418"/>
      <c r="E43" s="418"/>
      <c r="F43" s="418"/>
      <c r="G43" s="418"/>
      <c r="H43" s="418"/>
      <c r="I43" s="436"/>
      <c r="J43" s="436"/>
      <c r="K43" s="437">
        <f t="shared" si="2"/>
        <v>0</v>
      </c>
    </row>
    <row r="44" spans="1:11" s="414" customFormat="1" x14ac:dyDescent="0.3">
      <c r="A44" s="435">
        <v>2015</v>
      </c>
      <c r="B44" s="418"/>
      <c r="C44" s="418"/>
      <c r="D44" s="418"/>
      <c r="E44" s="418"/>
      <c r="F44" s="418"/>
      <c r="G44" s="418"/>
      <c r="H44" s="418"/>
      <c r="I44" s="418"/>
      <c r="J44" s="436"/>
      <c r="K44" s="437">
        <f t="shared" si="2"/>
        <v>0</v>
      </c>
    </row>
    <row r="45" spans="1:11" s="414" customFormat="1" x14ac:dyDescent="0.3">
      <c r="A45" s="435">
        <v>2016</v>
      </c>
      <c r="B45" s="418"/>
      <c r="C45" s="418"/>
      <c r="D45" s="418"/>
      <c r="E45" s="418"/>
      <c r="F45" s="418"/>
      <c r="G45" s="418"/>
      <c r="H45" s="418"/>
      <c r="I45" s="418"/>
      <c r="J45" s="418"/>
      <c r="K45" s="437">
        <f t="shared" si="2"/>
        <v>0</v>
      </c>
    </row>
    <row r="46" spans="1:11" s="414" customFormat="1" x14ac:dyDescent="0.3">
      <c r="A46" s="435">
        <v>2017</v>
      </c>
      <c r="B46" s="418"/>
      <c r="C46" s="418"/>
      <c r="D46" s="418"/>
      <c r="E46" s="418"/>
      <c r="F46" s="418"/>
      <c r="G46" s="418"/>
      <c r="H46" s="418"/>
      <c r="I46" s="418"/>
      <c r="J46" s="418"/>
      <c r="K46" s="437">
        <f t="shared" si="2"/>
        <v>0</v>
      </c>
    </row>
    <row r="47" spans="1:11" s="414" customFormat="1" x14ac:dyDescent="0.3">
      <c r="A47" s="435">
        <v>2018</v>
      </c>
      <c r="B47" s="418"/>
      <c r="C47" s="418"/>
      <c r="D47" s="418"/>
      <c r="E47" s="418"/>
      <c r="F47" s="418"/>
      <c r="G47" s="418"/>
      <c r="H47" s="418"/>
      <c r="I47" s="418"/>
      <c r="J47" s="418"/>
      <c r="K47" s="437">
        <f t="shared" si="2"/>
        <v>0</v>
      </c>
    </row>
    <row r="48" spans="1:11" s="414" customFormat="1" x14ac:dyDescent="0.3">
      <c r="A48" s="435">
        <v>2019</v>
      </c>
      <c r="B48" s="418"/>
      <c r="C48" s="418"/>
      <c r="D48" s="418"/>
      <c r="E48" s="418"/>
      <c r="F48" s="418"/>
      <c r="G48" s="418"/>
      <c r="H48" s="418"/>
      <c r="I48" s="418"/>
      <c r="J48" s="418"/>
      <c r="K48" s="437">
        <f t="shared" si="2"/>
        <v>0</v>
      </c>
    </row>
    <row r="49" spans="1:11" s="414" customFormat="1" x14ac:dyDescent="0.3">
      <c r="A49" s="435">
        <v>2020</v>
      </c>
      <c r="B49" s="418"/>
      <c r="C49" s="418"/>
      <c r="D49" s="418"/>
      <c r="E49" s="418"/>
      <c r="F49" s="418"/>
      <c r="G49" s="418"/>
      <c r="H49" s="418"/>
      <c r="I49" s="418"/>
      <c r="J49" s="418"/>
      <c r="K49" s="437">
        <f t="shared" si="2"/>
        <v>0</v>
      </c>
    </row>
    <row r="50" spans="1:11" s="414" customFormat="1" x14ac:dyDescent="0.3">
      <c r="A50" s="435">
        <v>2021</v>
      </c>
      <c r="B50" s="418"/>
      <c r="C50" s="418"/>
      <c r="D50" s="418"/>
      <c r="E50" s="418"/>
      <c r="F50" s="418"/>
      <c r="G50" s="418"/>
      <c r="H50" s="418"/>
      <c r="I50" s="418"/>
      <c r="J50" s="418"/>
      <c r="K50" s="437">
        <f t="shared" si="2"/>
        <v>0</v>
      </c>
    </row>
    <row r="51" spans="1:11" s="414" customFormat="1" x14ac:dyDescent="0.3">
      <c r="A51" s="435">
        <v>2022</v>
      </c>
      <c r="B51" s="418"/>
      <c r="C51" s="418"/>
      <c r="D51" s="418"/>
      <c r="E51" s="418"/>
      <c r="F51" s="418"/>
      <c r="G51" s="418"/>
      <c r="H51" s="418"/>
      <c r="I51" s="418"/>
      <c r="J51" s="418"/>
      <c r="K51" s="437">
        <f t="shared" si="2"/>
        <v>0</v>
      </c>
    </row>
    <row r="52" spans="1:11" s="414" customFormat="1" x14ac:dyDescent="0.3">
      <c r="A52" s="435">
        <v>2023</v>
      </c>
      <c r="B52" s="418"/>
      <c r="C52" s="418"/>
      <c r="D52" s="418"/>
      <c r="E52" s="418"/>
      <c r="F52" s="418"/>
      <c r="G52" s="418"/>
      <c r="H52" s="418"/>
      <c r="I52" s="418"/>
      <c r="J52" s="418"/>
      <c r="K52" s="437">
        <f t="shared" si="2"/>
        <v>0</v>
      </c>
    </row>
    <row r="53" spans="1:11" s="414" customFormat="1" x14ac:dyDescent="0.3">
      <c r="A53" s="414" t="s">
        <v>290</v>
      </c>
      <c r="B53" s="437">
        <f t="shared" ref="B53:J53" si="3">SUM(B37:B52)</f>
        <v>0</v>
      </c>
      <c r="C53" s="437">
        <f t="shared" si="3"/>
        <v>0</v>
      </c>
      <c r="D53" s="437">
        <f t="shared" si="3"/>
        <v>0</v>
      </c>
      <c r="E53" s="437">
        <f t="shared" si="3"/>
        <v>0</v>
      </c>
      <c r="F53" s="437">
        <f t="shared" si="3"/>
        <v>0</v>
      </c>
      <c r="G53" s="437">
        <f t="shared" si="3"/>
        <v>0</v>
      </c>
      <c r="H53" s="437">
        <f t="shared" si="3"/>
        <v>0</v>
      </c>
      <c r="I53" s="437">
        <f t="shared" si="3"/>
        <v>0</v>
      </c>
      <c r="J53" s="437">
        <f t="shared" si="3"/>
        <v>0</v>
      </c>
      <c r="K53" s="437">
        <f>SUM(K37:K52)</f>
        <v>0</v>
      </c>
    </row>
    <row r="54" spans="1:11" s="414" customFormat="1" x14ac:dyDescent="0.3">
      <c r="B54" s="438">
        <f>+B53-B12</f>
        <v>0</v>
      </c>
      <c r="C54" s="438">
        <f t="shared" ref="C54:J54" si="4">+C53-C12</f>
        <v>0</v>
      </c>
      <c r="D54" s="438">
        <f t="shared" si="4"/>
        <v>0</v>
      </c>
      <c r="E54" s="438">
        <f t="shared" si="4"/>
        <v>0</v>
      </c>
      <c r="F54" s="438">
        <f t="shared" si="4"/>
        <v>0</v>
      </c>
      <c r="G54" s="438">
        <f t="shared" si="4"/>
        <v>0</v>
      </c>
      <c r="H54" s="438">
        <f t="shared" si="4"/>
        <v>0</v>
      </c>
      <c r="I54" s="438">
        <f t="shared" si="4"/>
        <v>0</v>
      </c>
      <c r="J54" s="438">
        <f t="shared" si="4"/>
        <v>0</v>
      </c>
      <c r="K54" s="438"/>
    </row>
    <row r="55" spans="1:11" s="414" customFormat="1" x14ac:dyDescent="0.3">
      <c r="A55" s="454" t="s">
        <v>291</v>
      </c>
      <c r="B55" s="441"/>
      <c r="C55" s="455"/>
      <c r="D55" s="455"/>
      <c r="E55" s="455"/>
      <c r="F55" s="455"/>
      <c r="G55" s="455"/>
      <c r="H55" s="455"/>
      <c r="I55" s="455"/>
      <c r="J55" s="455"/>
      <c r="K55" s="441"/>
    </row>
    <row r="56" spans="1:11" s="414" customFormat="1" x14ac:dyDescent="0.3">
      <c r="A56" s="454" t="s">
        <v>292</v>
      </c>
      <c r="B56" s="441"/>
      <c r="C56" s="455"/>
      <c r="D56" s="455"/>
      <c r="E56" s="455"/>
      <c r="F56" s="455"/>
      <c r="G56" s="455"/>
      <c r="H56" s="455"/>
      <c r="I56" s="455"/>
      <c r="J56" s="455"/>
      <c r="K56" s="441"/>
    </row>
    <row r="57" spans="1:11" s="414" customFormat="1" x14ac:dyDescent="0.3">
      <c r="A57" s="770"/>
      <c r="B57" s="770"/>
      <c r="C57" s="770"/>
      <c r="D57" s="770"/>
      <c r="E57" s="770"/>
      <c r="F57" s="770"/>
      <c r="G57" s="770"/>
      <c r="H57" s="770"/>
      <c r="I57" s="770"/>
      <c r="J57" s="770"/>
    </row>
    <row r="58" spans="1:11" s="414" customFormat="1" x14ac:dyDescent="0.3">
      <c r="A58" s="771" t="s">
        <v>293</v>
      </c>
      <c r="B58" s="771"/>
      <c r="C58" s="771"/>
      <c r="D58" s="771"/>
      <c r="E58" s="771"/>
      <c r="F58" s="771"/>
      <c r="G58" s="771"/>
      <c r="H58" s="771"/>
      <c r="I58" s="771"/>
      <c r="J58" s="771"/>
      <c r="K58" s="771"/>
    </row>
    <row r="59" spans="1:11" s="434" customFormat="1" x14ac:dyDescent="0.3">
      <c r="A59" s="433"/>
      <c r="B59" s="423">
        <v>2008</v>
      </c>
      <c r="C59" s="423">
        <v>2009</v>
      </c>
      <c r="D59" s="423">
        <v>2010</v>
      </c>
      <c r="E59" s="423">
        <v>2011</v>
      </c>
      <c r="F59" s="423">
        <v>2012</v>
      </c>
      <c r="G59" s="423">
        <v>2013</v>
      </c>
      <c r="H59" s="423">
        <v>2014</v>
      </c>
      <c r="I59" s="423">
        <v>2015</v>
      </c>
      <c r="J59" s="423">
        <v>2016</v>
      </c>
      <c r="K59" s="423" t="s">
        <v>53</v>
      </c>
    </row>
    <row r="60" spans="1:11" s="414" customFormat="1" ht="12.75" customHeight="1" x14ac:dyDescent="0.3">
      <c r="A60" s="435">
        <v>2008</v>
      </c>
      <c r="B60" s="418"/>
      <c r="C60" s="436"/>
      <c r="D60" s="436"/>
      <c r="E60" s="436"/>
      <c r="F60" s="436"/>
      <c r="G60" s="436"/>
      <c r="H60" s="436"/>
      <c r="I60" s="436"/>
      <c r="J60" s="436"/>
      <c r="K60" s="437">
        <f>SUM(B60:J60)</f>
        <v>0</v>
      </c>
    </row>
    <row r="61" spans="1:11" s="414" customFormat="1" x14ac:dyDescent="0.3">
      <c r="A61" s="435">
        <v>2009</v>
      </c>
      <c r="B61" s="418"/>
      <c r="C61" s="418"/>
      <c r="D61" s="436"/>
      <c r="E61" s="436"/>
      <c r="F61" s="436"/>
      <c r="G61" s="436"/>
      <c r="H61" s="436"/>
      <c r="I61" s="436"/>
      <c r="J61" s="436"/>
      <c r="K61" s="437">
        <f t="shared" ref="K61:K75" si="5">SUM(B61:J61)</f>
        <v>0</v>
      </c>
    </row>
    <row r="62" spans="1:11" s="414" customFormat="1" x14ac:dyDescent="0.3">
      <c r="A62" s="435">
        <v>2010</v>
      </c>
      <c r="B62" s="418"/>
      <c r="C62" s="418"/>
      <c r="D62" s="418"/>
      <c r="E62" s="436"/>
      <c r="F62" s="436"/>
      <c r="G62" s="436"/>
      <c r="H62" s="436"/>
      <c r="I62" s="436"/>
      <c r="J62" s="436"/>
      <c r="K62" s="437">
        <f t="shared" si="5"/>
        <v>0</v>
      </c>
    </row>
    <row r="63" spans="1:11" s="414" customFormat="1" x14ac:dyDescent="0.3">
      <c r="A63" s="435">
        <v>2011</v>
      </c>
      <c r="B63" s="418"/>
      <c r="C63" s="418"/>
      <c r="D63" s="418"/>
      <c r="E63" s="418"/>
      <c r="F63" s="436"/>
      <c r="G63" s="436"/>
      <c r="H63" s="436"/>
      <c r="I63" s="436"/>
      <c r="J63" s="436"/>
      <c r="K63" s="437">
        <f t="shared" si="5"/>
        <v>0</v>
      </c>
    </row>
    <row r="64" spans="1:11" s="414" customFormat="1" x14ac:dyDescent="0.3">
      <c r="A64" s="435">
        <v>2012</v>
      </c>
      <c r="B64" s="418"/>
      <c r="C64" s="418"/>
      <c r="D64" s="418"/>
      <c r="E64" s="418"/>
      <c r="F64" s="418"/>
      <c r="G64" s="436"/>
      <c r="H64" s="436"/>
      <c r="I64" s="436"/>
      <c r="J64" s="436"/>
      <c r="K64" s="437">
        <f t="shared" si="5"/>
        <v>0</v>
      </c>
    </row>
    <row r="65" spans="1:11" s="414" customFormat="1" x14ac:dyDescent="0.3">
      <c r="A65" s="435">
        <v>2013</v>
      </c>
      <c r="B65" s="418"/>
      <c r="C65" s="418"/>
      <c r="D65" s="418"/>
      <c r="E65" s="418"/>
      <c r="F65" s="418"/>
      <c r="G65" s="418"/>
      <c r="H65" s="436"/>
      <c r="I65" s="436"/>
      <c r="J65" s="436"/>
      <c r="K65" s="437">
        <f t="shared" si="5"/>
        <v>0</v>
      </c>
    </row>
    <row r="66" spans="1:11" s="414" customFormat="1" x14ac:dyDescent="0.3">
      <c r="A66" s="435">
        <v>2014</v>
      </c>
      <c r="B66" s="418"/>
      <c r="C66" s="418"/>
      <c r="D66" s="418"/>
      <c r="E66" s="418"/>
      <c r="F66" s="418"/>
      <c r="G66" s="418"/>
      <c r="H66" s="418"/>
      <c r="I66" s="436"/>
      <c r="J66" s="436"/>
      <c r="K66" s="437">
        <f t="shared" si="5"/>
        <v>0</v>
      </c>
    </row>
    <row r="67" spans="1:11" s="414" customFormat="1" x14ac:dyDescent="0.3">
      <c r="A67" s="435">
        <v>2015</v>
      </c>
      <c r="B67" s="418"/>
      <c r="C67" s="418"/>
      <c r="D67" s="418"/>
      <c r="E67" s="418"/>
      <c r="F67" s="418"/>
      <c r="G67" s="418"/>
      <c r="H67" s="418"/>
      <c r="I67" s="418"/>
      <c r="J67" s="436"/>
      <c r="K67" s="437">
        <f t="shared" si="5"/>
        <v>0</v>
      </c>
    </row>
    <row r="68" spans="1:11" s="414" customFormat="1" x14ac:dyDescent="0.3">
      <c r="A68" s="435">
        <v>2016</v>
      </c>
      <c r="B68" s="418"/>
      <c r="C68" s="418"/>
      <c r="D68" s="418"/>
      <c r="E68" s="418"/>
      <c r="F68" s="418"/>
      <c r="G68" s="418"/>
      <c r="H68" s="418"/>
      <c r="I68" s="418"/>
      <c r="J68" s="418"/>
      <c r="K68" s="437">
        <f t="shared" si="5"/>
        <v>0</v>
      </c>
    </row>
    <row r="69" spans="1:11" s="414" customFormat="1" x14ac:dyDescent="0.3">
      <c r="A69" s="435">
        <v>2017</v>
      </c>
      <c r="B69" s="418"/>
      <c r="C69" s="418"/>
      <c r="D69" s="418"/>
      <c r="E69" s="418"/>
      <c r="F69" s="418"/>
      <c r="G69" s="418"/>
      <c r="H69" s="418"/>
      <c r="I69" s="418"/>
      <c r="J69" s="418"/>
      <c r="K69" s="437">
        <f t="shared" si="5"/>
        <v>0</v>
      </c>
    </row>
    <row r="70" spans="1:11" s="414" customFormat="1" x14ac:dyDescent="0.3">
      <c r="A70" s="435">
        <v>2018</v>
      </c>
      <c r="B70" s="418"/>
      <c r="C70" s="418"/>
      <c r="D70" s="418"/>
      <c r="E70" s="418"/>
      <c r="F70" s="418"/>
      <c r="G70" s="418"/>
      <c r="H70" s="418"/>
      <c r="I70" s="418"/>
      <c r="J70" s="418"/>
      <c r="K70" s="437">
        <f t="shared" si="5"/>
        <v>0</v>
      </c>
    </row>
    <row r="71" spans="1:11" s="414" customFormat="1" x14ac:dyDescent="0.3">
      <c r="A71" s="435">
        <v>2019</v>
      </c>
      <c r="B71" s="418"/>
      <c r="C71" s="418"/>
      <c r="D71" s="418"/>
      <c r="E71" s="418"/>
      <c r="F71" s="418"/>
      <c r="G71" s="418"/>
      <c r="H71" s="418"/>
      <c r="I71" s="418"/>
      <c r="J71" s="418"/>
      <c r="K71" s="437">
        <f t="shared" si="5"/>
        <v>0</v>
      </c>
    </row>
    <row r="72" spans="1:11" s="414" customFormat="1" x14ac:dyDescent="0.3">
      <c r="A72" s="435">
        <v>2020</v>
      </c>
      <c r="B72" s="418"/>
      <c r="C72" s="418"/>
      <c r="D72" s="418"/>
      <c r="E72" s="418"/>
      <c r="F72" s="418"/>
      <c r="G72" s="418"/>
      <c r="H72" s="418"/>
      <c r="I72" s="418"/>
      <c r="J72" s="418"/>
      <c r="K72" s="437">
        <f t="shared" si="5"/>
        <v>0</v>
      </c>
    </row>
    <row r="73" spans="1:11" s="414" customFormat="1" x14ac:dyDescent="0.3">
      <c r="A73" s="435">
        <v>2021</v>
      </c>
      <c r="B73" s="418"/>
      <c r="C73" s="418"/>
      <c r="D73" s="418"/>
      <c r="E73" s="418"/>
      <c r="F73" s="418"/>
      <c r="G73" s="418"/>
      <c r="H73" s="418"/>
      <c r="I73" s="418"/>
      <c r="J73" s="418"/>
      <c r="K73" s="437">
        <f t="shared" si="5"/>
        <v>0</v>
      </c>
    </row>
    <row r="74" spans="1:11" s="414" customFormat="1" x14ac:dyDescent="0.3">
      <c r="A74" s="435">
        <v>2022</v>
      </c>
      <c r="B74" s="418"/>
      <c r="C74" s="418"/>
      <c r="D74" s="418"/>
      <c r="E74" s="418"/>
      <c r="F74" s="418"/>
      <c r="G74" s="418"/>
      <c r="H74" s="418"/>
      <c r="I74" s="418"/>
      <c r="J74" s="418"/>
      <c r="K74" s="437">
        <f t="shared" si="5"/>
        <v>0</v>
      </c>
    </row>
    <row r="75" spans="1:11" s="414" customFormat="1" x14ac:dyDescent="0.3">
      <c r="A75" s="435">
        <v>2023</v>
      </c>
      <c r="B75" s="418"/>
      <c r="C75" s="418"/>
      <c r="D75" s="418"/>
      <c r="E75" s="418"/>
      <c r="F75" s="418"/>
      <c r="G75" s="418"/>
      <c r="H75" s="418"/>
      <c r="I75" s="418"/>
      <c r="J75" s="418"/>
      <c r="K75" s="437">
        <f t="shared" si="5"/>
        <v>0</v>
      </c>
    </row>
    <row r="76" spans="1:11" s="414" customFormat="1" x14ac:dyDescent="0.3">
      <c r="A76" s="414" t="s">
        <v>290</v>
      </c>
      <c r="B76" s="437">
        <f t="shared" ref="B76:J76" si="6">SUM(B60:B75)</f>
        <v>0</v>
      </c>
      <c r="C76" s="437">
        <f t="shared" si="6"/>
        <v>0</v>
      </c>
      <c r="D76" s="437">
        <f t="shared" si="6"/>
        <v>0</v>
      </c>
      <c r="E76" s="437">
        <f t="shared" si="6"/>
        <v>0</v>
      </c>
      <c r="F76" s="437">
        <f t="shared" si="6"/>
        <v>0</v>
      </c>
      <c r="G76" s="437">
        <f t="shared" si="6"/>
        <v>0</v>
      </c>
      <c r="H76" s="437">
        <f t="shared" si="6"/>
        <v>0</v>
      </c>
      <c r="I76" s="437">
        <f t="shared" si="6"/>
        <v>0</v>
      </c>
      <c r="J76" s="437">
        <f t="shared" si="6"/>
        <v>0</v>
      </c>
      <c r="K76" s="437">
        <f>SUM(K60:K75)</f>
        <v>0</v>
      </c>
    </row>
    <row r="77" spans="1:11" s="414" customFormat="1" x14ac:dyDescent="0.3"/>
    <row r="78" spans="1:11" s="414" customFormat="1" x14ac:dyDescent="0.3">
      <c r="A78" s="454" t="s">
        <v>295</v>
      </c>
    </row>
    <row r="79" spans="1:11" s="414" customFormat="1" x14ac:dyDescent="0.3">
      <c r="A79" s="454" t="s">
        <v>296</v>
      </c>
    </row>
    <row r="80" spans="1:11" s="414" customFormat="1" x14ac:dyDescent="0.3"/>
    <row r="81" spans="1:3" s="414" customFormat="1" x14ac:dyDescent="0.3">
      <c r="A81" s="441"/>
      <c r="B81" s="441"/>
      <c r="C81" s="441"/>
    </row>
    <row r="82" spans="1:3" s="414" customFormat="1" x14ac:dyDescent="0.3">
      <c r="A82" s="441"/>
      <c r="B82" s="441"/>
      <c r="C82" s="441"/>
    </row>
    <row r="83" spans="1:3" s="414" customFormat="1" x14ac:dyDescent="0.3">
      <c r="A83" s="441"/>
      <c r="B83" s="441"/>
      <c r="C83" s="441"/>
    </row>
    <row r="84" spans="1:3" s="414" customFormat="1" x14ac:dyDescent="0.3">
      <c r="A84" s="441"/>
      <c r="B84" s="441"/>
      <c r="C84" s="441"/>
    </row>
    <row r="85" spans="1:3" s="414" customFormat="1" x14ac:dyDescent="0.3">
      <c r="A85" s="441"/>
      <c r="B85" s="441"/>
      <c r="C85" s="441"/>
    </row>
    <row r="86" spans="1:3" s="414" customFormat="1" x14ac:dyDescent="0.3"/>
    <row r="87" spans="1:3" s="414" customFormat="1" x14ac:dyDescent="0.3"/>
    <row r="88" spans="1:3" s="414" customFormat="1" x14ac:dyDescent="0.3"/>
    <row r="89" spans="1:3" s="414" customFormat="1" x14ac:dyDescent="0.3"/>
    <row r="90" spans="1:3" s="414" customFormat="1" x14ac:dyDescent="0.3"/>
    <row r="91" spans="1:3" s="414" customFormat="1" x14ac:dyDescent="0.3"/>
    <row r="92" spans="1:3" s="414" customFormat="1" x14ac:dyDescent="0.3"/>
    <row r="93" spans="1:3" s="414" customFormat="1" x14ac:dyDescent="0.3"/>
    <row r="94" spans="1:3" s="414" customFormat="1" x14ac:dyDescent="0.3"/>
    <row r="95" spans="1:3" s="414" customFormat="1" x14ac:dyDescent="0.3"/>
    <row r="96" spans="1:3" s="414" customFormat="1" x14ac:dyDescent="0.3"/>
  </sheetData>
  <mergeCells count="8">
    <mergeCell ref="A57:J57"/>
    <mergeCell ref="A58:K58"/>
    <mergeCell ref="A6:K6"/>
    <mergeCell ref="A35:K35"/>
    <mergeCell ref="A16:B16"/>
    <mergeCell ref="C25:K25"/>
    <mergeCell ref="A33:K33"/>
    <mergeCell ref="A14:H14"/>
  </mergeCells>
  <conditionalFormatting sqref="B9:J11">
    <cfRule type="containsText" dxfId="1005" priority="14" operator="containsText" text="ntitulé">
      <formula>NOT(ISERROR(SEARCH("ntitulé",B9)))</formula>
    </cfRule>
    <cfRule type="containsBlanks" dxfId="1004" priority="15">
      <formula>LEN(TRIM(B9))=0</formula>
    </cfRule>
  </conditionalFormatting>
  <conditionalFormatting sqref="B9:J11">
    <cfRule type="containsText" dxfId="1003" priority="13" operator="containsText" text="libre">
      <formula>NOT(ISERROR(SEARCH("libre",B9)))</formula>
    </cfRule>
  </conditionalFormatting>
  <conditionalFormatting sqref="B13:J13">
    <cfRule type="containsText" dxfId="1002" priority="11" operator="containsText" text="ntitulé">
      <formula>NOT(ISERROR(SEARCH("ntitulé",B13)))</formula>
    </cfRule>
    <cfRule type="containsBlanks" dxfId="1001" priority="12">
      <formula>LEN(TRIM(B13))=0</formula>
    </cfRule>
  </conditionalFormatting>
  <conditionalFormatting sqref="B13:J13">
    <cfRule type="containsText" dxfId="1000" priority="10" operator="containsText" text="libre">
      <formula>NOT(ISERROR(SEARCH("libre",B13)))</formula>
    </cfRule>
  </conditionalFormatting>
  <conditionalFormatting sqref="B18:B21">
    <cfRule type="containsText" dxfId="999" priority="8" operator="containsText" text="ntitulé">
      <formula>NOT(ISERROR(SEARCH("ntitulé",B18)))</formula>
    </cfRule>
    <cfRule type="containsBlanks" dxfId="998" priority="9">
      <formula>LEN(TRIM(B18))=0</formula>
    </cfRule>
  </conditionalFormatting>
  <conditionalFormatting sqref="B18:B21">
    <cfRule type="containsText" dxfId="997" priority="7" operator="containsText" text="libre">
      <formula>NOT(ISERROR(SEARCH("libre",B18)))</formula>
    </cfRule>
  </conditionalFormatting>
  <conditionalFormatting sqref="G42 F41:F42 E40:E42 D39:D42 C38:C42 C43:H43 C45:J52 B37:B52 C44:I44">
    <cfRule type="containsText" dxfId="996" priority="5" operator="containsText" text="ntitulé">
      <formula>NOT(ISERROR(SEARCH("ntitulé",B37)))</formula>
    </cfRule>
    <cfRule type="containsBlanks" dxfId="995" priority="6">
      <formula>LEN(TRIM(B37))=0</formula>
    </cfRule>
  </conditionalFormatting>
  <conditionalFormatting sqref="G42 F41:F42 E40:E42 D39:D42 C38:C42 C43:H43 C45:J52 B37:B52 C44:I44">
    <cfRule type="containsText" dxfId="994" priority="4" operator="containsText" text="libre">
      <formula>NOT(ISERROR(SEARCH("libre",B37)))</formula>
    </cfRule>
  </conditionalFormatting>
  <conditionalFormatting sqref="G65 F64:F65 E63:E65 D62:D65 C61:C65 C66:H66 C68:J75 B60:B75 C67:I67">
    <cfRule type="containsText" dxfId="993" priority="2" operator="containsText" text="ntitulé">
      <formula>NOT(ISERROR(SEARCH("ntitulé",B60)))</formula>
    </cfRule>
    <cfRule type="containsBlanks" dxfId="992" priority="3">
      <formula>LEN(TRIM(B60))=0</formula>
    </cfRule>
  </conditionalFormatting>
  <conditionalFormatting sqref="G65 F64:F65 E63:E65 D62:D65 C61:C65 C66:H66 C68:J75 B60:B75 C67:I67">
    <cfRule type="containsText" dxfId="991" priority="1" operator="containsText" text="libre">
      <formula>NOT(ISERROR(SEARCH("libre",B60)))</formula>
    </cfRule>
  </conditionalFormatting>
  <hyperlinks>
    <hyperlink ref="A1" location="TAB00!A1" display="Retour page de garde"/>
  </hyperlinks>
  <pageMargins left="0.7" right="0.7" top="0.75" bottom="0.75" header="0.3" footer="0.3"/>
  <pageSetup paperSize="9" scale="69" orientation="landscape" r:id="rId1"/>
  <rowBreaks count="1" manualBreakCount="1">
    <brk id="32" max="11" man="1"/>
  </rowBreaks>
  <colBreaks count="2" manualBreakCount="2">
    <brk id="12" max="79" man="1"/>
    <brk id="13"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8"/>
  <sheetViews>
    <sheetView topLeftCell="A196" zoomScale="90" zoomScaleNormal="90" workbookViewId="0">
      <selection activeCell="E5" sqref="E5"/>
    </sheetView>
  </sheetViews>
  <sheetFormatPr baseColWidth="10" defaultColWidth="9.1640625" defaultRowHeight="13.5" x14ac:dyDescent="0.3"/>
  <cols>
    <col min="1" max="1" width="54.83203125" style="10" bestFit="1" customWidth="1"/>
    <col min="2" max="2" width="6.5" style="6" bestFit="1" customWidth="1"/>
    <col min="3" max="4" width="17.6640625" style="10" customWidth="1"/>
    <col min="5" max="11" width="17.6640625" style="6" customWidth="1"/>
    <col min="12" max="12" width="1.6640625" style="6" customWidth="1"/>
    <col min="13" max="13" width="9.1640625" style="6" customWidth="1"/>
    <col min="14" max="14" width="1.6640625" style="6" customWidth="1"/>
    <col min="15" max="15" width="9" style="10" customWidth="1"/>
    <col min="16" max="22" width="9" style="6" customWidth="1"/>
    <col min="23" max="16384" width="9.1640625" style="6"/>
  </cols>
  <sheetData>
    <row r="1" spans="1:24" ht="15" x14ac:dyDescent="0.3">
      <c r="A1" s="17" t="s">
        <v>131</v>
      </c>
      <c r="C1" s="18"/>
      <c r="D1" s="18"/>
      <c r="E1" s="18"/>
      <c r="F1" s="18"/>
      <c r="G1" s="18"/>
      <c r="H1" s="18"/>
      <c r="I1" s="18"/>
      <c r="J1" s="18"/>
      <c r="K1" s="18"/>
      <c r="L1" s="18"/>
      <c r="M1" s="18"/>
      <c r="N1" s="18"/>
      <c r="O1" s="18"/>
      <c r="P1" s="18"/>
      <c r="Q1" s="18"/>
      <c r="R1" s="18"/>
      <c r="S1" s="18"/>
      <c r="T1" s="18"/>
      <c r="U1" s="18"/>
      <c r="V1" s="18"/>
      <c r="W1" s="18"/>
      <c r="X1" s="18"/>
    </row>
    <row r="3" spans="1:24" ht="21" x14ac:dyDescent="0.35">
      <c r="A3" s="250" t="str">
        <f>TAB00!B86&amp;" : "&amp;TAB00!C86</f>
        <v>TAB9 : Evolution bilancielles</v>
      </c>
      <c r="B3" s="250"/>
      <c r="C3" s="250"/>
      <c r="D3" s="250"/>
      <c r="E3" s="250"/>
      <c r="F3" s="250"/>
      <c r="G3" s="250"/>
      <c r="H3" s="250"/>
      <c r="I3" s="250"/>
      <c r="J3" s="250"/>
      <c r="K3" s="250"/>
      <c r="L3" s="250"/>
      <c r="M3" s="250"/>
      <c r="N3" s="250"/>
      <c r="O3" s="250"/>
      <c r="P3" s="250"/>
      <c r="Q3" s="250"/>
      <c r="R3" s="250"/>
      <c r="S3" s="250"/>
      <c r="T3" s="250"/>
      <c r="U3" s="250"/>
      <c r="V3" s="250"/>
    </row>
    <row r="5" spans="1:24" x14ac:dyDescent="0.3">
      <c r="A5" s="501" t="s">
        <v>751</v>
      </c>
      <c r="B5" s="502"/>
      <c r="C5" s="503"/>
      <c r="D5" s="503"/>
      <c r="E5" s="502"/>
      <c r="F5" s="502"/>
      <c r="G5" s="502"/>
      <c r="H5" s="502"/>
      <c r="I5" s="502"/>
      <c r="J5" s="502"/>
      <c r="K5" s="502"/>
      <c r="L5" s="502"/>
      <c r="M5" s="502"/>
      <c r="N5" s="502"/>
      <c r="O5" s="503"/>
      <c r="P5" s="502"/>
      <c r="Q5" s="502"/>
      <c r="R5" s="502"/>
      <c r="S5" s="502"/>
      <c r="T5" s="502"/>
      <c r="U5" s="502"/>
      <c r="V5" s="502"/>
    </row>
    <row r="7" spans="1:24" ht="14.25" thickBot="1" x14ac:dyDescent="0.35">
      <c r="O7" s="732" t="s">
        <v>845</v>
      </c>
      <c r="P7" s="744"/>
      <c r="Q7" s="744"/>
      <c r="R7" s="744"/>
      <c r="S7" s="744"/>
      <c r="T7" s="744"/>
      <c r="U7" s="744"/>
      <c r="V7" s="745"/>
    </row>
    <row r="8" spans="1:24" ht="27" x14ac:dyDescent="0.3">
      <c r="A8" s="595" t="s">
        <v>133</v>
      </c>
      <c r="B8" s="305" t="s">
        <v>155</v>
      </c>
      <c r="C8" s="306" t="s">
        <v>92</v>
      </c>
      <c r="D8" s="305" t="s">
        <v>112</v>
      </c>
      <c r="E8" s="305" t="s">
        <v>279</v>
      </c>
      <c r="F8" s="305" t="s">
        <v>297</v>
      </c>
      <c r="G8" s="305" t="s">
        <v>278</v>
      </c>
      <c r="H8" s="305" t="s">
        <v>274</v>
      </c>
      <c r="I8" s="305" t="s">
        <v>275</v>
      </c>
      <c r="J8" s="305" t="s">
        <v>276</v>
      </c>
      <c r="K8" s="305" t="s">
        <v>277</v>
      </c>
      <c r="M8" s="38" t="s">
        <v>814</v>
      </c>
      <c r="O8" s="567" t="s">
        <v>846</v>
      </c>
      <c r="P8" s="567" t="s">
        <v>847</v>
      </c>
      <c r="Q8" s="567" t="s">
        <v>848</v>
      </c>
      <c r="R8" s="567" t="s">
        <v>849</v>
      </c>
      <c r="S8" s="567" t="s">
        <v>850</v>
      </c>
      <c r="T8" s="567" t="s">
        <v>851</v>
      </c>
      <c r="U8" s="567" t="s">
        <v>852</v>
      </c>
      <c r="V8" s="567" t="s">
        <v>853</v>
      </c>
    </row>
    <row r="9" spans="1:24" x14ac:dyDescent="0.3">
      <c r="A9" s="382" t="s">
        <v>134</v>
      </c>
      <c r="B9" s="383" t="s">
        <v>135</v>
      </c>
      <c r="C9" s="52">
        <f>SUM(C10:C13)</f>
        <v>0</v>
      </c>
      <c r="D9" s="52">
        <f>SUM(D10:D13)</f>
        <v>0</v>
      </c>
      <c r="E9" s="52">
        <f>SUM(E10:E13)</f>
        <v>0</v>
      </c>
      <c r="F9" s="53">
        <f>SUM(F10:F13)</f>
        <v>0</v>
      </c>
      <c r="G9" s="53">
        <f>SUM(G10:G13)</f>
        <v>0</v>
      </c>
      <c r="H9" s="53">
        <f t="shared" ref="H9:K9" si="0">SUM(H10:H13)</f>
        <v>0</v>
      </c>
      <c r="I9" s="53">
        <f t="shared" si="0"/>
        <v>0</v>
      </c>
      <c r="J9" s="53">
        <f t="shared" si="0"/>
        <v>0</v>
      </c>
      <c r="K9" s="53">
        <f t="shared" si="0"/>
        <v>0</v>
      </c>
      <c r="M9" s="57"/>
      <c r="O9" s="56">
        <f t="shared" ref="O9:O21" si="1">IFERROR(IF(AND(ROUND(SUM(C9:C9),0)=0,ROUND(SUM(D9:D9),0)&gt;ROUND(SUM(C9:C9),0)),"INF",(ROUND(SUM(D9:D9),0)-ROUND(SUM(C9:C9),0))/ROUND(SUM(C9:C9),0)),0)</f>
        <v>0</v>
      </c>
      <c r="P9" s="56">
        <f t="shared" ref="P9:P21" si="2">IFERROR(IF(AND(ROUND(SUM(D9),0)=0,ROUND(SUM(E9:E9),0)&gt;ROUND(SUM(D9),0)),"INF",(ROUND(SUM(E9:E9),0)-ROUND(SUM(D9),0))/ROUND(SUM(D9),0)),0)</f>
        <v>0</v>
      </c>
      <c r="Q9" s="56">
        <f t="shared" ref="Q9:Q21" si="3">IFERROR(IF(AND(ROUND(SUM(E9),0)=0,ROUND(SUM(F9:F9),0)&gt;ROUND(SUM(E9),0)),"INF",(ROUND(SUM(F9:F9),0)-ROUND(SUM(E9),0))/ROUND(SUM(E9),0)),0)</f>
        <v>0</v>
      </c>
      <c r="R9" s="56">
        <f t="shared" ref="R9:R21" si="4">IFERROR(IF(AND(ROUND(SUM(F9),0)=0,ROUND(SUM(G9:G9),0)&gt;ROUND(SUM(F9),0)),"INF",(ROUND(SUM(G9:G9),0)-ROUND(SUM(F9),0))/ROUND(SUM(F9),0)),0)</f>
        <v>0</v>
      </c>
      <c r="S9" s="56">
        <f t="shared" ref="S9:S21" si="5">IFERROR(IF(AND(ROUND(SUM(G9),0)=0,ROUND(SUM(H9:H9),0)&gt;ROUND(SUM(G9),0)),"INF",(ROUND(SUM(H9:H9),0)-ROUND(SUM(G9),0))/ROUND(SUM(G9),0)),0)</f>
        <v>0</v>
      </c>
      <c r="T9" s="56">
        <f t="shared" ref="T9:T21" si="6">IFERROR(IF(AND(ROUND(SUM(H9),0)=0,ROUND(SUM(I9:I9),0)&gt;ROUND(SUM(H9),0)),"INF",(ROUND(SUM(I9:I9),0)-ROUND(SUM(H9),0))/ROUND(SUM(H9),0)),0)</f>
        <v>0</v>
      </c>
      <c r="U9" s="56">
        <f t="shared" ref="U9:U21" si="7">IFERROR(IF(AND(ROUND(SUM(I9),0)=0,ROUND(SUM(J9:J9),0)&gt;ROUND(SUM(I9),0)),"INF",(ROUND(SUM(J9:J9),0)-ROUND(SUM(I9),0))/ROUND(SUM(I9),0)),0)</f>
        <v>0</v>
      </c>
      <c r="V9" s="380">
        <f t="shared" ref="V9:V21" si="8">IFERROR(IF(AND(ROUND(SUM(J9),0)=0,ROUND(SUM(K9:K9),0)&gt;ROUND(SUM(J9),0)),"INF",(ROUND(SUM(K9:K9),0)-ROUND(SUM(J9),0))/ROUND(SUM(J9),0)),0)</f>
        <v>0</v>
      </c>
    </row>
    <row r="10" spans="1:24" x14ac:dyDescent="0.3">
      <c r="A10" s="102" t="s">
        <v>136</v>
      </c>
      <c r="B10" s="301">
        <v>20</v>
      </c>
      <c r="C10" s="224"/>
      <c r="D10" s="224"/>
      <c r="E10" s="224"/>
      <c r="F10" s="224"/>
      <c r="G10" s="224"/>
      <c r="H10" s="224"/>
      <c r="I10" s="224"/>
      <c r="J10" s="224"/>
      <c r="K10" s="224"/>
      <c r="M10" s="41"/>
      <c r="O10" s="56">
        <f t="shared" si="1"/>
        <v>0</v>
      </c>
      <c r="P10" s="56">
        <f t="shared" si="2"/>
        <v>0</v>
      </c>
      <c r="Q10" s="56">
        <f t="shared" si="3"/>
        <v>0</v>
      </c>
      <c r="R10" s="56">
        <f t="shared" si="4"/>
        <v>0</v>
      </c>
      <c r="S10" s="56">
        <f t="shared" si="5"/>
        <v>0</v>
      </c>
      <c r="T10" s="56">
        <f t="shared" si="6"/>
        <v>0</v>
      </c>
      <c r="U10" s="56">
        <f t="shared" si="7"/>
        <v>0</v>
      </c>
      <c r="V10" s="380">
        <f t="shared" si="8"/>
        <v>0</v>
      </c>
    </row>
    <row r="11" spans="1:24" x14ac:dyDescent="0.3">
      <c r="A11" s="102" t="s">
        <v>137</v>
      </c>
      <c r="B11" s="301">
        <v>21</v>
      </c>
      <c r="C11" s="224"/>
      <c r="D11" s="224"/>
      <c r="E11" s="224"/>
      <c r="F11" s="224"/>
      <c r="G11" s="224"/>
      <c r="H11" s="224"/>
      <c r="I11" s="224"/>
      <c r="J11" s="224"/>
      <c r="K11" s="224"/>
      <c r="M11" s="779" t="s">
        <v>337</v>
      </c>
      <c r="O11" s="56">
        <f t="shared" si="1"/>
        <v>0</v>
      </c>
      <c r="P11" s="56">
        <f t="shared" si="2"/>
        <v>0</v>
      </c>
      <c r="Q11" s="56">
        <f t="shared" si="3"/>
        <v>0</v>
      </c>
      <c r="R11" s="56">
        <f t="shared" si="4"/>
        <v>0</v>
      </c>
      <c r="S11" s="56">
        <f t="shared" si="5"/>
        <v>0</v>
      </c>
      <c r="T11" s="56">
        <f t="shared" si="6"/>
        <v>0</v>
      </c>
      <c r="U11" s="56">
        <f t="shared" si="7"/>
        <v>0</v>
      </c>
      <c r="V11" s="380">
        <f t="shared" si="8"/>
        <v>0</v>
      </c>
    </row>
    <row r="12" spans="1:24" x14ac:dyDescent="0.3">
      <c r="A12" s="102" t="s">
        <v>138</v>
      </c>
      <c r="B12" s="301" t="s">
        <v>139</v>
      </c>
      <c r="C12" s="224"/>
      <c r="D12" s="224"/>
      <c r="E12" s="224"/>
      <c r="F12" s="224"/>
      <c r="G12" s="224"/>
      <c r="H12" s="224"/>
      <c r="I12" s="224"/>
      <c r="J12" s="224"/>
      <c r="K12" s="224"/>
      <c r="M12" s="780"/>
      <c r="O12" s="56">
        <f t="shared" si="1"/>
        <v>0</v>
      </c>
      <c r="P12" s="56">
        <f t="shared" si="2"/>
        <v>0</v>
      </c>
      <c r="Q12" s="56">
        <f t="shared" si="3"/>
        <v>0</v>
      </c>
      <c r="R12" s="56">
        <f t="shared" si="4"/>
        <v>0</v>
      </c>
      <c r="S12" s="56">
        <f t="shared" si="5"/>
        <v>0</v>
      </c>
      <c r="T12" s="56">
        <f t="shared" si="6"/>
        <v>0</v>
      </c>
      <c r="U12" s="56">
        <f t="shared" si="7"/>
        <v>0</v>
      </c>
      <c r="V12" s="380">
        <f t="shared" si="8"/>
        <v>0</v>
      </c>
    </row>
    <row r="13" spans="1:24" x14ac:dyDescent="0.3">
      <c r="A13" s="102" t="s">
        <v>140</v>
      </c>
      <c r="B13" s="301">
        <v>28</v>
      </c>
      <c r="C13" s="224"/>
      <c r="D13" s="224"/>
      <c r="E13" s="224"/>
      <c r="F13" s="224"/>
      <c r="G13" s="224"/>
      <c r="H13" s="224"/>
      <c r="I13" s="224"/>
      <c r="J13" s="224"/>
      <c r="K13" s="224"/>
      <c r="M13" s="41"/>
      <c r="O13" s="56">
        <f t="shared" si="1"/>
        <v>0</v>
      </c>
      <c r="P13" s="56">
        <f t="shared" si="2"/>
        <v>0</v>
      </c>
      <c r="Q13" s="56">
        <f t="shared" si="3"/>
        <v>0</v>
      </c>
      <c r="R13" s="56">
        <f t="shared" si="4"/>
        <v>0</v>
      </c>
      <c r="S13" s="56">
        <f t="shared" si="5"/>
        <v>0</v>
      </c>
      <c r="T13" s="56">
        <f t="shared" si="6"/>
        <v>0</v>
      </c>
      <c r="U13" s="56">
        <f t="shared" si="7"/>
        <v>0</v>
      </c>
      <c r="V13" s="380">
        <f t="shared" si="8"/>
        <v>0</v>
      </c>
    </row>
    <row r="14" spans="1:24" x14ac:dyDescent="0.3">
      <c r="A14" s="382" t="s">
        <v>141</v>
      </c>
      <c r="B14" s="383" t="s">
        <v>142</v>
      </c>
      <c r="C14" s="52">
        <f t="shared" ref="C14:F14" si="9">SUM(C15:C20)</f>
        <v>0</v>
      </c>
      <c r="D14" s="52">
        <f t="shared" si="9"/>
        <v>0</v>
      </c>
      <c r="E14" s="52">
        <f t="shared" si="9"/>
        <v>0</v>
      </c>
      <c r="F14" s="52">
        <f t="shared" si="9"/>
        <v>0</v>
      </c>
      <c r="G14" s="52">
        <f t="shared" ref="G14:K14" si="10">SUM(G15:G20)</f>
        <v>0</v>
      </c>
      <c r="H14" s="52">
        <f t="shared" si="10"/>
        <v>0</v>
      </c>
      <c r="I14" s="52">
        <f t="shared" si="10"/>
        <v>0</v>
      </c>
      <c r="J14" s="52">
        <f t="shared" si="10"/>
        <v>0</v>
      </c>
      <c r="K14" s="52">
        <f t="shared" si="10"/>
        <v>0</v>
      </c>
      <c r="M14" s="57"/>
      <c r="O14" s="56">
        <f t="shared" si="1"/>
        <v>0</v>
      </c>
      <c r="P14" s="56">
        <f t="shared" si="2"/>
        <v>0</v>
      </c>
      <c r="Q14" s="56">
        <f t="shared" si="3"/>
        <v>0</v>
      </c>
      <c r="R14" s="56">
        <f t="shared" si="4"/>
        <v>0</v>
      </c>
      <c r="S14" s="56">
        <f t="shared" si="5"/>
        <v>0</v>
      </c>
      <c r="T14" s="56">
        <f t="shared" si="6"/>
        <v>0</v>
      </c>
      <c r="U14" s="56">
        <f t="shared" si="7"/>
        <v>0</v>
      </c>
      <c r="V14" s="380">
        <f t="shared" si="8"/>
        <v>0</v>
      </c>
    </row>
    <row r="15" spans="1:24" x14ac:dyDescent="0.3">
      <c r="A15" s="102" t="s">
        <v>143</v>
      </c>
      <c r="B15" s="301">
        <v>29</v>
      </c>
      <c r="C15" s="224"/>
      <c r="D15" s="224"/>
      <c r="E15" s="224"/>
      <c r="F15" s="224"/>
      <c r="G15" s="224"/>
      <c r="H15" s="224"/>
      <c r="I15" s="224"/>
      <c r="J15" s="224"/>
      <c r="K15" s="224"/>
      <c r="M15" s="41"/>
      <c r="O15" s="56">
        <f t="shared" si="1"/>
        <v>0</v>
      </c>
      <c r="P15" s="56">
        <f t="shared" si="2"/>
        <v>0</v>
      </c>
      <c r="Q15" s="56">
        <f t="shared" si="3"/>
        <v>0</v>
      </c>
      <c r="R15" s="56">
        <f t="shared" si="4"/>
        <v>0</v>
      </c>
      <c r="S15" s="56">
        <f t="shared" si="5"/>
        <v>0</v>
      </c>
      <c r="T15" s="56">
        <f t="shared" si="6"/>
        <v>0</v>
      </c>
      <c r="U15" s="56">
        <f t="shared" si="7"/>
        <v>0</v>
      </c>
      <c r="V15" s="380">
        <f t="shared" si="8"/>
        <v>0</v>
      </c>
    </row>
    <row r="16" spans="1:24" x14ac:dyDescent="0.3">
      <c r="A16" s="102" t="s">
        <v>144</v>
      </c>
      <c r="B16" s="301">
        <v>3</v>
      </c>
      <c r="C16" s="224"/>
      <c r="D16" s="224"/>
      <c r="E16" s="224"/>
      <c r="F16" s="224"/>
      <c r="G16" s="224"/>
      <c r="H16" s="224"/>
      <c r="I16" s="224"/>
      <c r="J16" s="224"/>
      <c r="K16" s="224"/>
      <c r="M16" s="41"/>
      <c r="O16" s="56">
        <f t="shared" si="1"/>
        <v>0</v>
      </c>
      <c r="P16" s="56">
        <f t="shared" si="2"/>
        <v>0</v>
      </c>
      <c r="Q16" s="56">
        <f t="shared" si="3"/>
        <v>0</v>
      </c>
      <c r="R16" s="56">
        <f t="shared" si="4"/>
        <v>0</v>
      </c>
      <c r="S16" s="56">
        <f t="shared" si="5"/>
        <v>0</v>
      </c>
      <c r="T16" s="56">
        <f t="shared" si="6"/>
        <v>0</v>
      </c>
      <c r="U16" s="56">
        <f t="shared" si="7"/>
        <v>0</v>
      </c>
      <c r="V16" s="380">
        <f t="shared" si="8"/>
        <v>0</v>
      </c>
    </row>
    <row r="17" spans="1:22" ht="15" x14ac:dyDescent="0.3">
      <c r="A17" s="102" t="s">
        <v>145</v>
      </c>
      <c r="B17" s="301" t="s">
        <v>146</v>
      </c>
      <c r="C17" s="224"/>
      <c r="D17" s="224"/>
      <c r="E17" s="224"/>
      <c r="F17" s="224"/>
      <c r="G17" s="224"/>
      <c r="H17" s="224"/>
      <c r="I17" s="224"/>
      <c r="J17" s="224"/>
      <c r="K17" s="224"/>
      <c r="M17" s="58" t="s">
        <v>187</v>
      </c>
      <c r="O17" s="56">
        <f t="shared" si="1"/>
        <v>0</v>
      </c>
      <c r="P17" s="56">
        <f t="shared" si="2"/>
        <v>0</v>
      </c>
      <c r="Q17" s="56">
        <f t="shared" si="3"/>
        <v>0</v>
      </c>
      <c r="R17" s="56">
        <f t="shared" si="4"/>
        <v>0</v>
      </c>
      <c r="S17" s="56">
        <f t="shared" si="5"/>
        <v>0</v>
      </c>
      <c r="T17" s="56">
        <f t="shared" si="6"/>
        <v>0</v>
      </c>
      <c r="U17" s="56">
        <f t="shared" si="7"/>
        <v>0</v>
      </c>
      <c r="V17" s="380">
        <f t="shared" si="8"/>
        <v>0</v>
      </c>
    </row>
    <row r="18" spans="1:22" x14ac:dyDescent="0.3">
      <c r="A18" s="102" t="s">
        <v>812</v>
      </c>
      <c r="B18" s="301" t="s">
        <v>147</v>
      </c>
      <c r="C18" s="224"/>
      <c r="D18" s="224"/>
      <c r="E18" s="224"/>
      <c r="F18" s="224"/>
      <c r="G18" s="224"/>
      <c r="H18" s="224"/>
      <c r="I18" s="224"/>
      <c r="J18" s="224"/>
      <c r="K18" s="224"/>
      <c r="M18" s="41"/>
      <c r="O18" s="56">
        <f t="shared" si="1"/>
        <v>0</v>
      </c>
      <c r="P18" s="56">
        <f t="shared" si="2"/>
        <v>0</v>
      </c>
      <c r="Q18" s="56">
        <f t="shared" si="3"/>
        <v>0</v>
      </c>
      <c r="R18" s="56">
        <f t="shared" si="4"/>
        <v>0</v>
      </c>
      <c r="S18" s="56">
        <f t="shared" si="5"/>
        <v>0</v>
      </c>
      <c r="T18" s="56">
        <f t="shared" si="6"/>
        <v>0</v>
      </c>
      <c r="U18" s="56">
        <f t="shared" si="7"/>
        <v>0</v>
      </c>
      <c r="V18" s="380">
        <f t="shared" si="8"/>
        <v>0</v>
      </c>
    </row>
    <row r="19" spans="1:22" x14ac:dyDescent="0.3">
      <c r="A19" s="102" t="s">
        <v>148</v>
      </c>
      <c r="B19" s="301" t="s">
        <v>149</v>
      </c>
      <c r="C19" s="224"/>
      <c r="D19" s="224"/>
      <c r="E19" s="224"/>
      <c r="F19" s="224"/>
      <c r="G19" s="224"/>
      <c r="H19" s="224"/>
      <c r="I19" s="224"/>
      <c r="J19" s="224"/>
      <c r="K19" s="224"/>
      <c r="M19" s="41"/>
      <c r="O19" s="56">
        <f t="shared" si="1"/>
        <v>0</v>
      </c>
      <c r="P19" s="56">
        <f t="shared" si="2"/>
        <v>0</v>
      </c>
      <c r="Q19" s="56">
        <f t="shared" si="3"/>
        <v>0</v>
      </c>
      <c r="R19" s="56">
        <f t="shared" si="4"/>
        <v>0</v>
      </c>
      <c r="S19" s="56">
        <f t="shared" si="5"/>
        <v>0</v>
      </c>
      <c r="T19" s="56">
        <f t="shared" si="6"/>
        <v>0</v>
      </c>
      <c r="U19" s="56">
        <f t="shared" si="7"/>
        <v>0</v>
      </c>
      <c r="V19" s="380">
        <f t="shared" si="8"/>
        <v>0</v>
      </c>
    </row>
    <row r="20" spans="1:22" ht="15" x14ac:dyDescent="0.3">
      <c r="A20" s="102" t="s">
        <v>150</v>
      </c>
      <c r="B20" s="301" t="s">
        <v>151</v>
      </c>
      <c r="C20" s="224"/>
      <c r="D20" s="224"/>
      <c r="E20" s="224"/>
      <c r="F20" s="224"/>
      <c r="G20" s="224"/>
      <c r="H20" s="224"/>
      <c r="I20" s="224"/>
      <c r="J20" s="224"/>
      <c r="K20" s="224"/>
      <c r="M20" s="58" t="s">
        <v>216</v>
      </c>
      <c r="O20" s="56">
        <f t="shared" si="1"/>
        <v>0</v>
      </c>
      <c r="P20" s="56">
        <f t="shared" si="2"/>
        <v>0</v>
      </c>
      <c r="Q20" s="56">
        <f t="shared" si="3"/>
        <v>0</v>
      </c>
      <c r="R20" s="56">
        <f t="shared" si="4"/>
        <v>0</v>
      </c>
      <c r="S20" s="56">
        <f t="shared" si="5"/>
        <v>0</v>
      </c>
      <c r="T20" s="56">
        <f t="shared" si="6"/>
        <v>0</v>
      </c>
      <c r="U20" s="56">
        <f t="shared" si="7"/>
        <v>0</v>
      </c>
      <c r="V20" s="380">
        <f t="shared" si="8"/>
        <v>0</v>
      </c>
    </row>
    <row r="21" spans="1:22" ht="14.25" thickBot="1" x14ac:dyDescent="0.35">
      <c r="A21" s="25" t="s">
        <v>152</v>
      </c>
      <c r="B21" s="312" t="s">
        <v>153</v>
      </c>
      <c r="C21" s="60">
        <f t="shared" ref="C21:F21" si="11">SUM(C9,C14)</f>
        <v>0</v>
      </c>
      <c r="D21" s="60">
        <f t="shared" si="11"/>
        <v>0</v>
      </c>
      <c r="E21" s="60">
        <f t="shared" si="11"/>
        <v>0</v>
      </c>
      <c r="F21" s="60">
        <f t="shared" si="11"/>
        <v>0</v>
      </c>
      <c r="G21" s="60">
        <f t="shared" ref="G21:K21" si="12">SUM(G9,G14)</f>
        <v>0</v>
      </c>
      <c r="H21" s="60">
        <f t="shared" si="12"/>
        <v>0</v>
      </c>
      <c r="I21" s="60">
        <f t="shared" si="12"/>
        <v>0</v>
      </c>
      <c r="J21" s="60">
        <f t="shared" si="12"/>
        <v>0</v>
      </c>
      <c r="K21" s="60">
        <f t="shared" si="12"/>
        <v>0</v>
      </c>
      <c r="M21" s="62"/>
      <c r="O21" s="61">
        <f t="shared" si="1"/>
        <v>0</v>
      </c>
      <c r="P21" s="61">
        <f t="shared" si="2"/>
        <v>0</v>
      </c>
      <c r="Q21" s="61">
        <f t="shared" si="3"/>
        <v>0</v>
      </c>
      <c r="R21" s="61">
        <f t="shared" si="4"/>
        <v>0</v>
      </c>
      <c r="S21" s="61">
        <f t="shared" si="5"/>
        <v>0</v>
      </c>
      <c r="T21" s="61">
        <f t="shared" si="6"/>
        <v>0</v>
      </c>
      <c r="U21" s="61">
        <f t="shared" si="7"/>
        <v>0</v>
      </c>
      <c r="V21" s="381">
        <f t="shared" si="8"/>
        <v>0</v>
      </c>
    </row>
    <row r="22" spans="1:22" x14ac:dyDescent="0.3">
      <c r="A22" s="102"/>
      <c r="B22" s="102"/>
      <c r="C22" s="18"/>
      <c r="D22" s="18"/>
      <c r="E22" s="18"/>
      <c r="F22" s="18"/>
      <c r="G22" s="18"/>
      <c r="H22" s="18"/>
      <c r="I22" s="18"/>
      <c r="J22" s="18"/>
      <c r="K22" s="18"/>
      <c r="M22" s="18"/>
      <c r="O22" s="18"/>
      <c r="P22" s="18"/>
      <c r="Q22" s="18"/>
      <c r="R22" s="18"/>
      <c r="S22" s="18"/>
      <c r="T22" s="18"/>
      <c r="U22" s="18"/>
      <c r="V22" s="244"/>
    </row>
    <row r="23" spans="1:22" x14ac:dyDescent="0.3">
      <c r="A23" s="102"/>
      <c r="B23" s="102"/>
      <c r="C23" s="18"/>
      <c r="D23" s="18"/>
      <c r="E23" s="18"/>
      <c r="F23" s="18"/>
      <c r="G23" s="18"/>
      <c r="H23" s="18"/>
      <c r="I23" s="18"/>
      <c r="J23" s="18"/>
      <c r="K23" s="18"/>
      <c r="M23" s="18"/>
      <c r="O23" s="732" t="s">
        <v>845</v>
      </c>
      <c r="P23" s="744"/>
      <c r="Q23" s="744"/>
      <c r="R23" s="744"/>
      <c r="S23" s="744"/>
      <c r="T23" s="744"/>
      <c r="U23" s="744"/>
      <c r="V23" s="745"/>
    </row>
    <row r="24" spans="1:22" ht="27" x14ac:dyDescent="0.3">
      <c r="A24" s="595" t="s">
        <v>154</v>
      </c>
      <c r="B24" s="305" t="s">
        <v>155</v>
      </c>
      <c r="C24" s="309" t="str">
        <f t="shared" ref="C24:F24" si="13">C8</f>
        <v>Réalité 2015</v>
      </c>
      <c r="D24" s="309" t="str">
        <f t="shared" si="13"/>
        <v>Meilleure estimation 2016</v>
      </c>
      <c r="E24" s="309" t="str">
        <f t="shared" si="13"/>
        <v>Budget 2017</v>
      </c>
      <c r="F24" s="309" t="str">
        <f t="shared" si="13"/>
        <v>Budget 2018</v>
      </c>
      <c r="G24" s="309" t="str">
        <f t="shared" ref="G24:K24" si="14">G8</f>
        <v>Budget 2019</v>
      </c>
      <c r="H24" s="309" t="str">
        <f t="shared" si="14"/>
        <v>Budget 2020</v>
      </c>
      <c r="I24" s="309" t="str">
        <f t="shared" si="14"/>
        <v>Budget 2021</v>
      </c>
      <c r="J24" s="309" t="str">
        <f t="shared" si="14"/>
        <v>Budget 2022</v>
      </c>
      <c r="K24" s="309" t="str">
        <f t="shared" si="14"/>
        <v>Budget 2023</v>
      </c>
      <c r="M24" s="63" t="s">
        <v>722</v>
      </c>
      <c r="O24" s="567" t="s">
        <v>846</v>
      </c>
      <c r="P24" s="567" t="s">
        <v>847</v>
      </c>
      <c r="Q24" s="567" t="s">
        <v>848</v>
      </c>
      <c r="R24" s="567" t="s">
        <v>849</v>
      </c>
      <c r="S24" s="567" t="s">
        <v>850</v>
      </c>
      <c r="T24" s="567" t="s">
        <v>851</v>
      </c>
      <c r="U24" s="567" t="s">
        <v>852</v>
      </c>
      <c r="V24" s="567" t="s">
        <v>853</v>
      </c>
    </row>
    <row r="25" spans="1:22" ht="15" x14ac:dyDescent="0.3">
      <c r="A25" s="382" t="s">
        <v>156</v>
      </c>
      <c r="B25" s="383" t="s">
        <v>157</v>
      </c>
      <c r="C25" s="52">
        <f t="shared" ref="C25:F25" si="15">SUM(C26:C31)</f>
        <v>0</v>
      </c>
      <c r="D25" s="52">
        <f t="shared" si="15"/>
        <v>0</v>
      </c>
      <c r="E25" s="52">
        <f t="shared" si="15"/>
        <v>0</v>
      </c>
      <c r="F25" s="52">
        <f t="shared" si="15"/>
        <v>0</v>
      </c>
      <c r="G25" s="52">
        <f t="shared" ref="G25:K25" si="16">SUM(G26:G31)</f>
        <v>0</v>
      </c>
      <c r="H25" s="52">
        <f t="shared" si="16"/>
        <v>0</v>
      </c>
      <c r="I25" s="52">
        <f t="shared" si="16"/>
        <v>0</v>
      </c>
      <c r="J25" s="52">
        <f t="shared" si="16"/>
        <v>0</v>
      </c>
      <c r="K25" s="52">
        <f t="shared" si="16"/>
        <v>0</v>
      </c>
      <c r="M25" s="64"/>
      <c r="O25" s="56">
        <f t="shared" ref="O25:O48" si="17">IFERROR(IF(AND(ROUND(SUM(C25:C25),0)=0,ROUND(SUM(D25:D25),0)&gt;ROUND(SUM(C25:C25),0)),"INF",(ROUND(SUM(D25:D25),0)-ROUND(SUM(C25:C25),0))/ROUND(SUM(C25:C25),0)),0)</f>
        <v>0</v>
      </c>
      <c r="P25" s="56">
        <f t="shared" ref="P25:P48" si="18">IFERROR(IF(AND(ROUND(SUM(D25),0)=0,ROUND(SUM(E25:E25),0)&gt;ROUND(SUM(D25),0)),"INF",(ROUND(SUM(E25:E25),0)-ROUND(SUM(D25),0))/ROUND(SUM(D25),0)),0)</f>
        <v>0</v>
      </c>
      <c r="Q25" s="56">
        <f t="shared" ref="Q25:Q48" si="19">IFERROR(IF(AND(ROUND(SUM(E25),0)=0,ROUND(SUM(F25:F25),0)&gt;ROUND(SUM(E25),0)),"INF",(ROUND(SUM(F25:F25),0)-ROUND(SUM(E25),0))/ROUND(SUM(E25),0)),0)</f>
        <v>0</v>
      </c>
      <c r="R25" s="56">
        <f t="shared" ref="R25:R48" si="20">IFERROR(IF(AND(ROUND(SUM(F25),0)=0,ROUND(SUM(G25:G25),0)&gt;ROUND(SUM(F25),0)),"INF",(ROUND(SUM(G25:G25),0)-ROUND(SUM(F25),0))/ROUND(SUM(F25),0)),0)</f>
        <v>0</v>
      </c>
      <c r="S25" s="56">
        <f t="shared" ref="S25:S48" si="21">IFERROR(IF(AND(ROUND(SUM(G25),0)=0,ROUND(SUM(H25:H25),0)&gt;ROUND(SUM(G25),0)),"INF",(ROUND(SUM(H25:H25),0)-ROUND(SUM(G25),0))/ROUND(SUM(G25),0)),0)</f>
        <v>0</v>
      </c>
      <c r="T25" s="56">
        <f t="shared" ref="T25:T48" si="22">IFERROR(IF(AND(ROUND(SUM(H25),0)=0,ROUND(SUM(I25:I25),0)&gt;ROUND(SUM(H25),0)),"INF",(ROUND(SUM(I25:I25),0)-ROUND(SUM(H25),0))/ROUND(SUM(H25),0)),0)</f>
        <v>0</v>
      </c>
      <c r="U25" s="56">
        <f t="shared" ref="U25:U48" si="23">IFERROR(IF(AND(ROUND(SUM(I25),0)=0,ROUND(SUM(J25:J25),0)&gt;ROUND(SUM(I25),0)),"INF",(ROUND(SUM(J25:J25),0)-ROUND(SUM(I25),0))/ROUND(SUM(I25),0)),0)</f>
        <v>0</v>
      </c>
      <c r="V25" s="380">
        <f t="shared" ref="V25:V48" si="24">IFERROR(IF(AND(ROUND(SUM(J25),0)=0,ROUND(SUM(K25:K25),0)&gt;ROUND(SUM(J25),0)),"INF",(ROUND(SUM(K25:K25),0)-ROUND(SUM(J25),0))/ROUND(SUM(J25),0)),0)</f>
        <v>0</v>
      </c>
    </row>
    <row r="26" spans="1:22" x14ac:dyDescent="0.3">
      <c r="A26" s="102" t="s">
        <v>158</v>
      </c>
      <c r="B26" s="301">
        <v>10</v>
      </c>
      <c r="C26" s="224"/>
      <c r="D26" s="224"/>
      <c r="E26" s="224"/>
      <c r="F26" s="224"/>
      <c r="G26" s="224"/>
      <c r="H26" s="224"/>
      <c r="I26" s="224"/>
      <c r="J26" s="224"/>
      <c r="K26" s="224"/>
      <c r="M26" s="41"/>
      <c r="O26" s="56">
        <f t="shared" si="17"/>
        <v>0</v>
      </c>
      <c r="P26" s="56">
        <f t="shared" si="18"/>
        <v>0</v>
      </c>
      <c r="Q26" s="56">
        <f t="shared" si="19"/>
        <v>0</v>
      </c>
      <c r="R26" s="56">
        <f t="shared" si="20"/>
        <v>0</v>
      </c>
      <c r="S26" s="56">
        <f t="shared" si="21"/>
        <v>0</v>
      </c>
      <c r="T26" s="56">
        <f t="shared" si="22"/>
        <v>0</v>
      </c>
      <c r="U26" s="56">
        <f t="shared" si="23"/>
        <v>0</v>
      </c>
      <c r="V26" s="380">
        <f t="shared" si="24"/>
        <v>0</v>
      </c>
    </row>
    <row r="27" spans="1:22" x14ac:dyDescent="0.3">
      <c r="A27" s="102" t="s">
        <v>159</v>
      </c>
      <c r="B27" s="301">
        <v>11</v>
      </c>
      <c r="C27" s="224"/>
      <c r="D27" s="224"/>
      <c r="E27" s="224"/>
      <c r="F27" s="224"/>
      <c r="G27" s="224"/>
      <c r="H27" s="224"/>
      <c r="I27" s="224"/>
      <c r="J27" s="224"/>
      <c r="K27" s="224"/>
      <c r="M27" s="41"/>
      <c r="O27" s="56">
        <f t="shared" si="17"/>
        <v>0</v>
      </c>
      <c r="P27" s="56">
        <f t="shared" si="18"/>
        <v>0</v>
      </c>
      <c r="Q27" s="56">
        <f t="shared" si="19"/>
        <v>0</v>
      </c>
      <c r="R27" s="56">
        <f t="shared" si="20"/>
        <v>0</v>
      </c>
      <c r="S27" s="56">
        <f t="shared" si="21"/>
        <v>0</v>
      </c>
      <c r="T27" s="56">
        <f t="shared" si="22"/>
        <v>0</v>
      </c>
      <c r="U27" s="56">
        <f t="shared" si="23"/>
        <v>0</v>
      </c>
      <c r="V27" s="380">
        <f t="shared" si="24"/>
        <v>0</v>
      </c>
    </row>
    <row r="28" spans="1:22" x14ac:dyDescent="0.3">
      <c r="A28" s="102" t="s">
        <v>160</v>
      </c>
      <c r="B28" s="301">
        <v>12</v>
      </c>
      <c r="C28" s="224"/>
      <c r="D28" s="224"/>
      <c r="E28" s="224"/>
      <c r="F28" s="224"/>
      <c r="G28" s="224"/>
      <c r="H28" s="224"/>
      <c r="I28" s="224"/>
      <c r="J28" s="224"/>
      <c r="K28" s="224"/>
      <c r="M28" s="41"/>
      <c r="O28" s="56">
        <f t="shared" si="17"/>
        <v>0</v>
      </c>
      <c r="P28" s="56">
        <f t="shared" si="18"/>
        <v>0</v>
      </c>
      <c r="Q28" s="56">
        <f t="shared" si="19"/>
        <v>0</v>
      </c>
      <c r="R28" s="56">
        <f t="shared" si="20"/>
        <v>0</v>
      </c>
      <c r="S28" s="56">
        <f t="shared" si="21"/>
        <v>0</v>
      </c>
      <c r="T28" s="56">
        <f t="shared" si="22"/>
        <v>0</v>
      </c>
      <c r="U28" s="56">
        <f t="shared" si="23"/>
        <v>0</v>
      </c>
      <c r="V28" s="380">
        <f t="shared" si="24"/>
        <v>0</v>
      </c>
    </row>
    <row r="29" spans="1:22" x14ac:dyDescent="0.3">
      <c r="A29" s="102" t="s">
        <v>161</v>
      </c>
      <c r="B29" s="301">
        <v>13</v>
      </c>
      <c r="C29" s="224"/>
      <c r="D29" s="224"/>
      <c r="E29" s="224"/>
      <c r="F29" s="224"/>
      <c r="G29" s="224"/>
      <c r="H29" s="224"/>
      <c r="I29" s="224"/>
      <c r="J29" s="224"/>
      <c r="K29" s="224"/>
      <c r="M29" s="41"/>
      <c r="O29" s="56">
        <f t="shared" si="17"/>
        <v>0</v>
      </c>
      <c r="P29" s="56">
        <f t="shared" si="18"/>
        <v>0</v>
      </c>
      <c r="Q29" s="56">
        <f t="shared" si="19"/>
        <v>0</v>
      </c>
      <c r="R29" s="56">
        <f t="shared" si="20"/>
        <v>0</v>
      </c>
      <c r="S29" s="56">
        <f t="shared" si="21"/>
        <v>0</v>
      </c>
      <c r="T29" s="56">
        <f t="shared" si="22"/>
        <v>0</v>
      </c>
      <c r="U29" s="56">
        <f t="shared" si="23"/>
        <v>0</v>
      </c>
      <c r="V29" s="380">
        <f t="shared" si="24"/>
        <v>0</v>
      </c>
    </row>
    <row r="30" spans="1:22" x14ac:dyDescent="0.3">
      <c r="A30" s="102" t="s">
        <v>162</v>
      </c>
      <c r="B30" s="301">
        <v>14</v>
      </c>
      <c r="C30" s="224"/>
      <c r="D30" s="224"/>
      <c r="E30" s="224"/>
      <c r="F30" s="224"/>
      <c r="G30" s="224"/>
      <c r="H30" s="224"/>
      <c r="I30" s="224"/>
      <c r="J30" s="224"/>
      <c r="K30" s="224"/>
      <c r="M30" s="41"/>
      <c r="O30" s="56">
        <f t="shared" si="17"/>
        <v>0</v>
      </c>
      <c r="P30" s="56">
        <f t="shared" si="18"/>
        <v>0</v>
      </c>
      <c r="Q30" s="56">
        <f t="shared" si="19"/>
        <v>0</v>
      </c>
      <c r="R30" s="56">
        <f t="shared" si="20"/>
        <v>0</v>
      </c>
      <c r="S30" s="56">
        <f t="shared" si="21"/>
        <v>0</v>
      </c>
      <c r="T30" s="56">
        <f t="shared" si="22"/>
        <v>0</v>
      </c>
      <c r="U30" s="56">
        <f t="shared" si="23"/>
        <v>0</v>
      </c>
      <c r="V30" s="380">
        <f t="shared" si="24"/>
        <v>0</v>
      </c>
    </row>
    <row r="31" spans="1:22" x14ac:dyDescent="0.3">
      <c r="A31" s="102" t="s">
        <v>163</v>
      </c>
      <c r="B31" s="301">
        <v>15</v>
      </c>
      <c r="C31" s="224"/>
      <c r="D31" s="224"/>
      <c r="E31" s="224"/>
      <c r="F31" s="224"/>
      <c r="G31" s="224"/>
      <c r="H31" s="224"/>
      <c r="I31" s="224"/>
      <c r="J31" s="224"/>
      <c r="K31" s="224"/>
      <c r="M31" s="41"/>
      <c r="O31" s="56">
        <f t="shared" si="17"/>
        <v>0</v>
      </c>
      <c r="P31" s="56">
        <f t="shared" si="18"/>
        <v>0</v>
      </c>
      <c r="Q31" s="56">
        <f t="shared" si="19"/>
        <v>0</v>
      </c>
      <c r="R31" s="56">
        <f t="shared" si="20"/>
        <v>0</v>
      </c>
      <c r="S31" s="56">
        <f t="shared" si="21"/>
        <v>0</v>
      </c>
      <c r="T31" s="56">
        <f t="shared" si="22"/>
        <v>0</v>
      </c>
      <c r="U31" s="56">
        <f t="shared" si="23"/>
        <v>0</v>
      </c>
      <c r="V31" s="380">
        <f t="shared" si="24"/>
        <v>0</v>
      </c>
    </row>
    <row r="32" spans="1:22" x14ac:dyDescent="0.3">
      <c r="A32" s="382" t="s">
        <v>164</v>
      </c>
      <c r="B32" s="383">
        <v>16</v>
      </c>
      <c r="C32" s="52">
        <f t="shared" ref="C32:K32" si="25">C33</f>
        <v>0</v>
      </c>
      <c r="D32" s="52">
        <f t="shared" si="25"/>
        <v>0</v>
      </c>
      <c r="E32" s="52">
        <f t="shared" si="25"/>
        <v>0</v>
      </c>
      <c r="F32" s="52">
        <f t="shared" si="25"/>
        <v>0</v>
      </c>
      <c r="G32" s="52">
        <f t="shared" si="25"/>
        <v>0</v>
      </c>
      <c r="H32" s="52">
        <f t="shared" si="25"/>
        <v>0</v>
      </c>
      <c r="I32" s="52">
        <f t="shared" si="25"/>
        <v>0</v>
      </c>
      <c r="J32" s="52">
        <f t="shared" si="25"/>
        <v>0</v>
      </c>
      <c r="K32" s="52">
        <f t="shared" si="25"/>
        <v>0</v>
      </c>
      <c r="M32" s="57"/>
      <c r="O32" s="56">
        <f t="shared" si="17"/>
        <v>0</v>
      </c>
      <c r="P32" s="56">
        <f t="shared" si="18"/>
        <v>0</v>
      </c>
      <c r="Q32" s="56">
        <f t="shared" si="19"/>
        <v>0</v>
      </c>
      <c r="R32" s="56">
        <f t="shared" si="20"/>
        <v>0</v>
      </c>
      <c r="S32" s="56">
        <f t="shared" si="21"/>
        <v>0</v>
      </c>
      <c r="T32" s="56">
        <f t="shared" si="22"/>
        <v>0</v>
      </c>
      <c r="U32" s="56">
        <f t="shared" si="23"/>
        <v>0</v>
      </c>
      <c r="V32" s="380">
        <f t="shared" si="24"/>
        <v>0</v>
      </c>
    </row>
    <row r="33" spans="1:22" ht="15" x14ac:dyDescent="0.3">
      <c r="A33" s="102" t="s">
        <v>165</v>
      </c>
      <c r="B33" s="301">
        <v>16</v>
      </c>
      <c r="C33" s="224"/>
      <c r="D33" s="224"/>
      <c r="E33" s="224"/>
      <c r="F33" s="224"/>
      <c r="G33" s="224"/>
      <c r="H33" s="224"/>
      <c r="I33" s="224"/>
      <c r="J33" s="224"/>
      <c r="K33" s="224"/>
      <c r="M33" s="59" t="s">
        <v>217</v>
      </c>
      <c r="O33" s="56">
        <f t="shared" si="17"/>
        <v>0</v>
      </c>
      <c r="P33" s="56">
        <f t="shared" si="18"/>
        <v>0</v>
      </c>
      <c r="Q33" s="56">
        <f t="shared" si="19"/>
        <v>0</v>
      </c>
      <c r="R33" s="56">
        <f t="shared" si="20"/>
        <v>0</v>
      </c>
      <c r="S33" s="56">
        <f t="shared" si="21"/>
        <v>0</v>
      </c>
      <c r="T33" s="56">
        <f t="shared" si="22"/>
        <v>0</v>
      </c>
      <c r="U33" s="56">
        <f t="shared" si="23"/>
        <v>0</v>
      </c>
      <c r="V33" s="380">
        <f t="shared" si="24"/>
        <v>0</v>
      </c>
    </row>
    <row r="34" spans="1:22" x14ac:dyDescent="0.3">
      <c r="A34" s="382" t="s">
        <v>166</v>
      </c>
      <c r="B34" s="383" t="s">
        <v>167</v>
      </c>
      <c r="C34" s="52">
        <f t="shared" ref="C34:F34" si="26">SUM(C35,C40,C47)</f>
        <v>0</v>
      </c>
      <c r="D34" s="52">
        <f t="shared" si="26"/>
        <v>0</v>
      </c>
      <c r="E34" s="52">
        <f t="shared" si="26"/>
        <v>0</v>
      </c>
      <c r="F34" s="52">
        <f t="shared" si="26"/>
        <v>0</v>
      </c>
      <c r="G34" s="52">
        <f t="shared" ref="G34:K34" si="27">SUM(G35,G40,G47)</f>
        <v>0</v>
      </c>
      <c r="H34" s="52">
        <f t="shared" si="27"/>
        <v>0</v>
      </c>
      <c r="I34" s="52">
        <f t="shared" si="27"/>
        <v>0</v>
      </c>
      <c r="J34" s="52">
        <f t="shared" si="27"/>
        <v>0</v>
      </c>
      <c r="K34" s="52">
        <f t="shared" si="27"/>
        <v>0</v>
      </c>
      <c r="M34" s="57"/>
      <c r="O34" s="56">
        <f t="shared" si="17"/>
        <v>0</v>
      </c>
      <c r="P34" s="56">
        <f t="shared" si="18"/>
        <v>0</v>
      </c>
      <c r="Q34" s="56">
        <f t="shared" si="19"/>
        <v>0</v>
      </c>
      <c r="R34" s="56">
        <f t="shared" si="20"/>
        <v>0</v>
      </c>
      <c r="S34" s="56">
        <f t="shared" si="21"/>
        <v>0</v>
      </c>
      <c r="T34" s="56">
        <f t="shared" si="22"/>
        <v>0</v>
      </c>
      <c r="U34" s="56">
        <f t="shared" si="23"/>
        <v>0</v>
      </c>
      <c r="V34" s="380">
        <f t="shared" si="24"/>
        <v>0</v>
      </c>
    </row>
    <row r="35" spans="1:22" ht="15" x14ac:dyDescent="0.3">
      <c r="A35" s="382" t="s">
        <v>813</v>
      </c>
      <c r="B35" s="383">
        <v>17</v>
      </c>
      <c r="C35" s="52">
        <f t="shared" ref="C35:F35" si="28">SUM(C36,C39)</f>
        <v>0</v>
      </c>
      <c r="D35" s="52">
        <f t="shared" si="28"/>
        <v>0</v>
      </c>
      <c r="E35" s="52">
        <f t="shared" si="28"/>
        <v>0</v>
      </c>
      <c r="F35" s="52">
        <f t="shared" si="28"/>
        <v>0</v>
      </c>
      <c r="G35" s="52">
        <f t="shared" ref="G35:K35" si="29">SUM(G36,G39)</f>
        <v>0</v>
      </c>
      <c r="H35" s="52">
        <f t="shared" si="29"/>
        <v>0</v>
      </c>
      <c r="I35" s="52">
        <f t="shared" si="29"/>
        <v>0</v>
      </c>
      <c r="J35" s="52">
        <f t="shared" si="29"/>
        <v>0</v>
      </c>
      <c r="K35" s="52">
        <f t="shared" si="29"/>
        <v>0</v>
      </c>
      <c r="M35" s="64"/>
      <c r="O35" s="56">
        <f t="shared" si="17"/>
        <v>0</v>
      </c>
      <c r="P35" s="56">
        <f t="shared" si="18"/>
        <v>0</v>
      </c>
      <c r="Q35" s="56">
        <f t="shared" si="19"/>
        <v>0</v>
      </c>
      <c r="R35" s="56">
        <f t="shared" si="20"/>
        <v>0</v>
      </c>
      <c r="S35" s="56">
        <f t="shared" si="21"/>
        <v>0</v>
      </c>
      <c r="T35" s="56">
        <f t="shared" si="22"/>
        <v>0</v>
      </c>
      <c r="U35" s="56">
        <f t="shared" si="23"/>
        <v>0</v>
      </c>
      <c r="V35" s="380">
        <f t="shared" si="24"/>
        <v>0</v>
      </c>
    </row>
    <row r="36" spans="1:22" x14ac:dyDescent="0.3">
      <c r="A36" s="382" t="s">
        <v>168</v>
      </c>
      <c r="B36" s="383" t="s">
        <v>169</v>
      </c>
      <c r="C36" s="52">
        <f>SUM(C37:C38)</f>
        <v>0</v>
      </c>
      <c r="D36" s="52">
        <f t="shared" ref="D36" si="30">SUM(D37:D38)</f>
        <v>0</v>
      </c>
      <c r="E36" s="52">
        <f t="shared" ref="E36:K36" si="31">SUM(E37:E38)</f>
        <v>0</v>
      </c>
      <c r="F36" s="52">
        <f t="shared" si="31"/>
        <v>0</v>
      </c>
      <c r="G36" s="52">
        <f t="shared" si="31"/>
        <v>0</v>
      </c>
      <c r="H36" s="52">
        <f t="shared" si="31"/>
        <v>0</v>
      </c>
      <c r="I36" s="52">
        <f t="shared" si="31"/>
        <v>0</v>
      </c>
      <c r="J36" s="52">
        <f t="shared" si="31"/>
        <v>0</v>
      </c>
      <c r="K36" s="52">
        <f t="shared" si="31"/>
        <v>0</v>
      </c>
      <c r="M36" s="57"/>
      <c r="O36" s="56">
        <f t="shared" si="17"/>
        <v>0</v>
      </c>
      <c r="P36" s="56">
        <f t="shared" si="18"/>
        <v>0</v>
      </c>
      <c r="Q36" s="56">
        <f t="shared" si="19"/>
        <v>0</v>
      </c>
      <c r="R36" s="56">
        <f t="shared" si="20"/>
        <v>0</v>
      </c>
      <c r="S36" s="56">
        <f t="shared" si="21"/>
        <v>0</v>
      </c>
      <c r="T36" s="56">
        <f t="shared" si="22"/>
        <v>0</v>
      </c>
      <c r="U36" s="56">
        <f t="shared" si="23"/>
        <v>0</v>
      </c>
      <c r="V36" s="380">
        <f t="shared" si="24"/>
        <v>0</v>
      </c>
    </row>
    <row r="37" spans="1:22" x14ac:dyDescent="0.3">
      <c r="A37" s="299" t="s">
        <v>170</v>
      </c>
      <c r="B37" s="301"/>
      <c r="C37" s="224"/>
      <c r="D37" s="224"/>
      <c r="E37" s="224"/>
      <c r="F37" s="224"/>
      <c r="G37" s="224"/>
      <c r="H37" s="224"/>
      <c r="I37" s="224"/>
      <c r="J37" s="224"/>
      <c r="K37" s="224"/>
      <c r="M37" s="41"/>
      <c r="O37" s="56">
        <f t="shared" si="17"/>
        <v>0</v>
      </c>
      <c r="P37" s="56">
        <f t="shared" si="18"/>
        <v>0</v>
      </c>
      <c r="Q37" s="56">
        <f t="shared" si="19"/>
        <v>0</v>
      </c>
      <c r="R37" s="56">
        <f t="shared" si="20"/>
        <v>0</v>
      </c>
      <c r="S37" s="56">
        <f t="shared" si="21"/>
        <v>0</v>
      </c>
      <c r="T37" s="56">
        <f t="shared" si="22"/>
        <v>0</v>
      </c>
      <c r="U37" s="56">
        <f t="shared" si="23"/>
        <v>0</v>
      </c>
      <c r="V37" s="380">
        <f t="shared" si="24"/>
        <v>0</v>
      </c>
    </row>
    <row r="38" spans="1:22" x14ac:dyDescent="0.3">
      <c r="A38" s="299" t="s">
        <v>171</v>
      </c>
      <c r="B38" s="301"/>
      <c r="C38" s="224"/>
      <c r="D38" s="224"/>
      <c r="E38" s="224"/>
      <c r="F38" s="224"/>
      <c r="G38" s="224"/>
      <c r="H38" s="224"/>
      <c r="I38" s="224"/>
      <c r="J38" s="224"/>
      <c r="K38" s="224"/>
      <c r="M38" s="41"/>
      <c r="O38" s="56">
        <f t="shared" si="17"/>
        <v>0</v>
      </c>
      <c r="P38" s="56">
        <f t="shared" si="18"/>
        <v>0</v>
      </c>
      <c r="Q38" s="56">
        <f t="shared" si="19"/>
        <v>0</v>
      </c>
      <c r="R38" s="56">
        <f t="shared" si="20"/>
        <v>0</v>
      </c>
      <c r="S38" s="56">
        <f t="shared" si="21"/>
        <v>0</v>
      </c>
      <c r="T38" s="56">
        <f t="shared" si="22"/>
        <v>0</v>
      </c>
      <c r="U38" s="56">
        <f t="shared" si="23"/>
        <v>0</v>
      </c>
      <c r="V38" s="380">
        <f t="shared" si="24"/>
        <v>0</v>
      </c>
    </row>
    <row r="39" spans="1:22" x14ac:dyDescent="0.3">
      <c r="A39" s="299" t="s">
        <v>172</v>
      </c>
      <c r="B39" s="301" t="s">
        <v>173</v>
      </c>
      <c r="C39" s="224"/>
      <c r="D39" s="224"/>
      <c r="E39" s="224"/>
      <c r="F39" s="224"/>
      <c r="G39" s="224"/>
      <c r="H39" s="224"/>
      <c r="I39" s="224"/>
      <c r="J39" s="224"/>
      <c r="K39" s="224"/>
      <c r="M39" s="41"/>
      <c r="O39" s="56">
        <f t="shared" si="17"/>
        <v>0</v>
      </c>
      <c r="P39" s="56">
        <f t="shared" si="18"/>
        <v>0</v>
      </c>
      <c r="Q39" s="56">
        <f t="shared" si="19"/>
        <v>0</v>
      </c>
      <c r="R39" s="56">
        <f t="shared" si="20"/>
        <v>0</v>
      </c>
      <c r="S39" s="56">
        <f t="shared" si="21"/>
        <v>0</v>
      </c>
      <c r="T39" s="56">
        <f t="shared" si="22"/>
        <v>0</v>
      </c>
      <c r="U39" s="56">
        <f t="shared" si="23"/>
        <v>0</v>
      </c>
      <c r="V39" s="380">
        <f t="shared" si="24"/>
        <v>0</v>
      </c>
    </row>
    <row r="40" spans="1:22" x14ac:dyDescent="0.3">
      <c r="A40" s="382" t="s">
        <v>174</v>
      </c>
      <c r="B40" s="383" t="s">
        <v>175</v>
      </c>
      <c r="C40" s="52">
        <f t="shared" ref="C40:F40" si="32">SUM(C41:C46)</f>
        <v>0</v>
      </c>
      <c r="D40" s="52">
        <f t="shared" si="32"/>
        <v>0</v>
      </c>
      <c r="E40" s="52">
        <f t="shared" si="32"/>
        <v>0</v>
      </c>
      <c r="F40" s="52">
        <f t="shared" si="32"/>
        <v>0</v>
      </c>
      <c r="G40" s="52">
        <f t="shared" ref="G40:K40" si="33">SUM(G41:G46)</f>
        <v>0</v>
      </c>
      <c r="H40" s="52">
        <f t="shared" si="33"/>
        <v>0</v>
      </c>
      <c r="I40" s="52">
        <f t="shared" si="33"/>
        <v>0</v>
      </c>
      <c r="J40" s="52">
        <f t="shared" si="33"/>
        <v>0</v>
      </c>
      <c r="K40" s="52">
        <f t="shared" si="33"/>
        <v>0</v>
      </c>
      <c r="M40" s="57"/>
      <c r="O40" s="56">
        <f t="shared" si="17"/>
        <v>0</v>
      </c>
      <c r="P40" s="56">
        <f t="shared" si="18"/>
        <v>0</v>
      </c>
      <c r="Q40" s="56">
        <f t="shared" si="19"/>
        <v>0</v>
      </c>
      <c r="R40" s="56">
        <f t="shared" si="20"/>
        <v>0</v>
      </c>
      <c r="S40" s="56">
        <f t="shared" si="21"/>
        <v>0</v>
      </c>
      <c r="T40" s="56">
        <f t="shared" si="22"/>
        <v>0</v>
      </c>
      <c r="U40" s="56">
        <f t="shared" si="23"/>
        <v>0</v>
      </c>
      <c r="V40" s="380">
        <f t="shared" si="24"/>
        <v>0</v>
      </c>
    </row>
    <row r="41" spans="1:22" x14ac:dyDescent="0.3">
      <c r="A41" s="299" t="s">
        <v>176</v>
      </c>
      <c r="B41" s="301">
        <v>42</v>
      </c>
      <c r="C41" s="224"/>
      <c r="D41" s="224"/>
      <c r="E41" s="224"/>
      <c r="F41" s="224"/>
      <c r="G41" s="224"/>
      <c r="H41" s="224"/>
      <c r="I41" s="224"/>
      <c r="J41" s="224"/>
      <c r="K41" s="224"/>
      <c r="M41" s="41"/>
      <c r="O41" s="56">
        <f t="shared" si="17"/>
        <v>0</v>
      </c>
      <c r="P41" s="56">
        <f t="shared" si="18"/>
        <v>0</v>
      </c>
      <c r="Q41" s="56">
        <f t="shared" si="19"/>
        <v>0</v>
      </c>
      <c r="R41" s="56">
        <f t="shared" si="20"/>
        <v>0</v>
      </c>
      <c r="S41" s="56">
        <f t="shared" si="21"/>
        <v>0</v>
      </c>
      <c r="T41" s="56">
        <f t="shared" si="22"/>
        <v>0</v>
      </c>
      <c r="U41" s="56">
        <f t="shared" si="23"/>
        <v>0</v>
      </c>
      <c r="V41" s="380">
        <f t="shared" si="24"/>
        <v>0</v>
      </c>
    </row>
    <row r="42" spans="1:22" x14ac:dyDescent="0.3">
      <c r="A42" s="299" t="s">
        <v>177</v>
      </c>
      <c r="B42" s="301">
        <v>43</v>
      </c>
      <c r="C42" s="224"/>
      <c r="D42" s="224"/>
      <c r="E42" s="224"/>
      <c r="F42" s="224"/>
      <c r="G42" s="224"/>
      <c r="H42" s="224"/>
      <c r="I42" s="224"/>
      <c r="J42" s="224"/>
      <c r="K42" s="224"/>
      <c r="M42" s="41"/>
      <c r="O42" s="56">
        <f t="shared" si="17"/>
        <v>0</v>
      </c>
      <c r="P42" s="56">
        <f t="shared" si="18"/>
        <v>0</v>
      </c>
      <c r="Q42" s="56">
        <f t="shared" si="19"/>
        <v>0</v>
      </c>
      <c r="R42" s="56">
        <f t="shared" si="20"/>
        <v>0</v>
      </c>
      <c r="S42" s="56">
        <f t="shared" si="21"/>
        <v>0</v>
      </c>
      <c r="T42" s="56">
        <f t="shared" si="22"/>
        <v>0</v>
      </c>
      <c r="U42" s="56">
        <f t="shared" si="23"/>
        <v>0</v>
      </c>
      <c r="V42" s="380">
        <f t="shared" si="24"/>
        <v>0</v>
      </c>
    </row>
    <row r="43" spans="1:22" x14ac:dyDescent="0.3">
      <c r="A43" s="299" t="s">
        <v>178</v>
      </c>
      <c r="B43" s="301">
        <v>44</v>
      </c>
      <c r="C43" s="224"/>
      <c r="D43" s="224"/>
      <c r="E43" s="224"/>
      <c r="F43" s="224"/>
      <c r="G43" s="224"/>
      <c r="H43" s="224"/>
      <c r="I43" s="224"/>
      <c r="J43" s="224"/>
      <c r="K43" s="224"/>
      <c r="M43" s="41"/>
      <c r="O43" s="56">
        <f t="shared" si="17"/>
        <v>0</v>
      </c>
      <c r="P43" s="56">
        <f t="shared" si="18"/>
        <v>0</v>
      </c>
      <c r="Q43" s="56">
        <f t="shared" si="19"/>
        <v>0</v>
      </c>
      <c r="R43" s="56">
        <f t="shared" si="20"/>
        <v>0</v>
      </c>
      <c r="S43" s="56">
        <f t="shared" si="21"/>
        <v>0</v>
      </c>
      <c r="T43" s="56">
        <f t="shared" si="22"/>
        <v>0</v>
      </c>
      <c r="U43" s="56">
        <f t="shared" si="23"/>
        <v>0</v>
      </c>
      <c r="V43" s="380">
        <f t="shared" si="24"/>
        <v>0</v>
      </c>
    </row>
    <row r="44" spans="1:22" x14ac:dyDescent="0.3">
      <c r="A44" s="299" t="s">
        <v>179</v>
      </c>
      <c r="B44" s="301">
        <v>46</v>
      </c>
      <c r="C44" s="224"/>
      <c r="D44" s="224"/>
      <c r="E44" s="224"/>
      <c r="F44" s="224"/>
      <c r="G44" s="224"/>
      <c r="H44" s="224"/>
      <c r="I44" s="224"/>
      <c r="J44" s="224"/>
      <c r="K44" s="224"/>
      <c r="M44" s="41"/>
      <c r="O44" s="56">
        <f t="shared" si="17"/>
        <v>0</v>
      </c>
      <c r="P44" s="56">
        <f t="shared" si="18"/>
        <v>0</v>
      </c>
      <c r="Q44" s="56">
        <f t="shared" si="19"/>
        <v>0</v>
      </c>
      <c r="R44" s="56">
        <f t="shared" si="20"/>
        <v>0</v>
      </c>
      <c r="S44" s="56">
        <f t="shared" si="21"/>
        <v>0</v>
      </c>
      <c r="T44" s="56">
        <f t="shared" si="22"/>
        <v>0</v>
      </c>
      <c r="U44" s="56">
        <f t="shared" si="23"/>
        <v>0</v>
      </c>
      <c r="V44" s="380">
        <f t="shared" si="24"/>
        <v>0</v>
      </c>
    </row>
    <row r="45" spans="1:22" x14ac:dyDescent="0.3">
      <c r="A45" s="299" t="s">
        <v>180</v>
      </c>
      <c r="B45" s="301">
        <v>45</v>
      </c>
      <c r="C45" s="224"/>
      <c r="D45" s="224"/>
      <c r="E45" s="224"/>
      <c r="F45" s="224"/>
      <c r="G45" s="224"/>
      <c r="H45" s="224"/>
      <c r="I45" s="224"/>
      <c r="J45" s="224"/>
      <c r="K45" s="224"/>
      <c r="M45" s="41"/>
      <c r="O45" s="56">
        <f t="shared" si="17"/>
        <v>0</v>
      </c>
      <c r="P45" s="56">
        <f t="shared" si="18"/>
        <v>0</v>
      </c>
      <c r="Q45" s="56">
        <f t="shared" si="19"/>
        <v>0</v>
      </c>
      <c r="R45" s="56">
        <f t="shared" si="20"/>
        <v>0</v>
      </c>
      <c r="S45" s="56">
        <f t="shared" si="21"/>
        <v>0</v>
      </c>
      <c r="T45" s="56">
        <f t="shared" si="22"/>
        <v>0</v>
      </c>
      <c r="U45" s="56">
        <f t="shared" si="23"/>
        <v>0</v>
      </c>
      <c r="V45" s="380">
        <f t="shared" si="24"/>
        <v>0</v>
      </c>
    </row>
    <row r="46" spans="1:22" x14ac:dyDescent="0.3">
      <c r="A46" s="299" t="s">
        <v>181</v>
      </c>
      <c r="B46" s="301" t="s">
        <v>182</v>
      </c>
      <c r="C46" s="224"/>
      <c r="D46" s="224"/>
      <c r="E46" s="224"/>
      <c r="F46" s="224"/>
      <c r="G46" s="224"/>
      <c r="H46" s="224"/>
      <c r="I46" s="224"/>
      <c r="J46" s="224"/>
      <c r="K46" s="224"/>
      <c r="M46" s="41"/>
      <c r="O46" s="56">
        <f t="shared" si="17"/>
        <v>0</v>
      </c>
      <c r="P46" s="56">
        <f t="shared" si="18"/>
        <v>0</v>
      </c>
      <c r="Q46" s="56">
        <f t="shared" si="19"/>
        <v>0</v>
      </c>
      <c r="R46" s="56">
        <f t="shared" si="20"/>
        <v>0</v>
      </c>
      <c r="S46" s="56">
        <f t="shared" si="21"/>
        <v>0</v>
      </c>
      <c r="T46" s="56">
        <f t="shared" si="22"/>
        <v>0</v>
      </c>
      <c r="U46" s="56">
        <f t="shared" si="23"/>
        <v>0</v>
      </c>
      <c r="V46" s="380">
        <f t="shared" si="24"/>
        <v>0</v>
      </c>
    </row>
    <row r="47" spans="1:22" ht="15" x14ac:dyDescent="0.3">
      <c r="A47" s="551" t="s">
        <v>150</v>
      </c>
      <c r="B47" s="552" t="s">
        <v>183</v>
      </c>
      <c r="C47" s="362"/>
      <c r="D47" s="362"/>
      <c r="E47" s="362"/>
      <c r="F47" s="362"/>
      <c r="G47" s="362"/>
      <c r="H47" s="362"/>
      <c r="I47" s="362"/>
      <c r="J47" s="362"/>
      <c r="K47" s="362"/>
      <c r="M47" s="59"/>
      <c r="O47" s="56">
        <f t="shared" si="17"/>
        <v>0</v>
      </c>
      <c r="P47" s="56">
        <f t="shared" si="18"/>
        <v>0</v>
      </c>
      <c r="Q47" s="56">
        <f t="shared" si="19"/>
        <v>0</v>
      </c>
      <c r="R47" s="56">
        <f t="shared" si="20"/>
        <v>0</v>
      </c>
      <c r="S47" s="56">
        <f t="shared" si="21"/>
        <v>0</v>
      </c>
      <c r="T47" s="56">
        <f t="shared" si="22"/>
        <v>0</v>
      </c>
      <c r="U47" s="56">
        <f t="shared" si="23"/>
        <v>0</v>
      </c>
      <c r="V47" s="380">
        <f t="shared" si="24"/>
        <v>0</v>
      </c>
    </row>
    <row r="48" spans="1:22" x14ac:dyDescent="0.3">
      <c r="A48" s="25" t="s">
        <v>184</v>
      </c>
      <c r="B48" s="312" t="s">
        <v>185</v>
      </c>
      <c r="C48" s="26">
        <f t="shared" ref="C48:K48" si="34">SUM(C25,C32,C35,C40,C47)</f>
        <v>0</v>
      </c>
      <c r="D48" s="26">
        <f t="shared" si="34"/>
        <v>0</v>
      </c>
      <c r="E48" s="26">
        <f t="shared" si="34"/>
        <v>0</v>
      </c>
      <c r="F48" s="26">
        <f t="shared" si="34"/>
        <v>0</v>
      </c>
      <c r="G48" s="26">
        <f t="shared" si="34"/>
        <v>0</v>
      </c>
      <c r="H48" s="26">
        <f t="shared" si="34"/>
        <v>0</v>
      </c>
      <c r="I48" s="26">
        <f t="shared" si="34"/>
        <v>0</v>
      </c>
      <c r="J48" s="26">
        <f t="shared" si="34"/>
        <v>0</v>
      </c>
      <c r="K48" s="26">
        <f t="shared" si="34"/>
        <v>0</v>
      </c>
      <c r="M48" s="62"/>
      <c r="O48" s="290">
        <f t="shared" si="17"/>
        <v>0</v>
      </c>
      <c r="P48" s="290">
        <f t="shared" si="18"/>
        <v>0</v>
      </c>
      <c r="Q48" s="290">
        <f t="shared" si="19"/>
        <v>0</v>
      </c>
      <c r="R48" s="290">
        <f t="shared" si="20"/>
        <v>0</v>
      </c>
      <c r="S48" s="290">
        <f t="shared" si="21"/>
        <v>0</v>
      </c>
      <c r="T48" s="290">
        <f t="shared" si="22"/>
        <v>0</v>
      </c>
      <c r="U48" s="290">
        <f t="shared" si="23"/>
        <v>0</v>
      </c>
      <c r="V48" s="290">
        <f t="shared" si="24"/>
        <v>0</v>
      </c>
    </row>
    <row r="49" spans="1:22" x14ac:dyDescent="0.3">
      <c r="A49" s="379"/>
    </row>
    <row r="50" spans="1:22" x14ac:dyDescent="0.3">
      <c r="A50" s="501" t="s">
        <v>752</v>
      </c>
      <c r="B50" s="502"/>
      <c r="C50" s="503"/>
      <c r="D50" s="503"/>
      <c r="E50" s="502"/>
      <c r="F50" s="502"/>
      <c r="G50" s="502"/>
      <c r="H50" s="502"/>
      <c r="I50" s="502"/>
      <c r="J50" s="502"/>
      <c r="K50" s="502"/>
      <c r="L50" s="502"/>
      <c r="M50" s="502"/>
      <c r="N50" s="502"/>
      <c r="O50" s="503"/>
      <c r="P50" s="502"/>
      <c r="Q50" s="502"/>
      <c r="R50" s="502"/>
      <c r="S50" s="502"/>
      <c r="T50" s="502"/>
      <c r="U50" s="502"/>
      <c r="V50" s="502"/>
    </row>
    <row r="52" spans="1:22" x14ac:dyDescent="0.3">
      <c r="O52" s="732" t="s">
        <v>845</v>
      </c>
      <c r="P52" s="744"/>
      <c r="Q52" s="744"/>
      <c r="R52" s="744"/>
      <c r="S52" s="744"/>
      <c r="T52" s="744"/>
      <c r="U52" s="744"/>
      <c r="V52" s="745"/>
    </row>
    <row r="53" spans="1:22" ht="27" x14ac:dyDescent="0.3">
      <c r="A53" s="595" t="s">
        <v>133</v>
      </c>
      <c r="B53" s="305" t="s">
        <v>155</v>
      </c>
      <c r="C53" s="306" t="s">
        <v>92</v>
      </c>
      <c r="D53" s="305" t="s">
        <v>112</v>
      </c>
      <c r="E53" s="305" t="s">
        <v>279</v>
      </c>
      <c r="F53" s="305" t="s">
        <v>297</v>
      </c>
      <c r="G53" s="305" t="s">
        <v>278</v>
      </c>
      <c r="H53" s="305" t="s">
        <v>274</v>
      </c>
      <c r="I53" s="305" t="s">
        <v>275</v>
      </c>
      <c r="J53" s="305" t="s">
        <v>276</v>
      </c>
      <c r="K53" s="305" t="s">
        <v>277</v>
      </c>
      <c r="O53" s="567" t="s">
        <v>846</v>
      </c>
      <c r="P53" s="567" t="s">
        <v>847</v>
      </c>
      <c r="Q53" s="567" t="s">
        <v>848</v>
      </c>
      <c r="R53" s="567" t="s">
        <v>849</v>
      </c>
      <c r="S53" s="567" t="s">
        <v>850</v>
      </c>
      <c r="T53" s="567" t="s">
        <v>851</v>
      </c>
      <c r="U53" s="567" t="s">
        <v>852</v>
      </c>
      <c r="V53" s="567" t="s">
        <v>853</v>
      </c>
    </row>
    <row r="54" spans="1:22" x14ac:dyDescent="0.3">
      <c r="A54" s="382" t="s">
        <v>134</v>
      </c>
      <c r="B54" s="383" t="s">
        <v>135</v>
      </c>
      <c r="C54" s="52">
        <f>SUM(C55:C58)</f>
        <v>0</v>
      </c>
      <c r="D54" s="52">
        <f>SUM(D55:D58)</f>
        <v>0</v>
      </c>
      <c r="E54" s="52">
        <f>SUM(E55:E58)</f>
        <v>0</v>
      </c>
      <c r="F54" s="53">
        <f>SUM(F55:F58)</f>
        <v>0</v>
      </c>
      <c r="G54" s="53">
        <f>SUM(G55:G58)</f>
        <v>0</v>
      </c>
      <c r="H54" s="53">
        <f t="shared" ref="H54" si="35">SUM(H55:H58)</f>
        <v>0</v>
      </c>
      <c r="I54" s="53">
        <f t="shared" ref="I54" si="36">SUM(I55:I58)</f>
        <v>0</v>
      </c>
      <c r="J54" s="53">
        <f t="shared" ref="J54" si="37">SUM(J55:J58)</f>
        <v>0</v>
      </c>
      <c r="K54" s="53">
        <f t="shared" ref="K54" si="38">SUM(K55:K58)</f>
        <v>0</v>
      </c>
      <c r="O54" s="56">
        <f t="shared" ref="O54:O66" si="39">IFERROR(IF(AND(ROUND(SUM(C54:C54),0)=0,ROUND(SUM(D54:D54),0)&gt;ROUND(SUM(C54:C54),0)),"INF",(ROUND(SUM(D54:D54),0)-ROUND(SUM(C54:C54),0))/ROUND(SUM(C54:C54),0)),0)</f>
        <v>0</v>
      </c>
      <c r="P54" s="56">
        <f t="shared" ref="P54:P66" si="40">IFERROR(IF(AND(ROUND(SUM(D54),0)=0,ROUND(SUM(E54:E54),0)&gt;ROUND(SUM(D54),0)),"INF",(ROUND(SUM(E54:E54),0)-ROUND(SUM(D54),0))/ROUND(SUM(D54),0)),0)</f>
        <v>0</v>
      </c>
      <c r="Q54" s="56">
        <f t="shared" ref="Q54:Q66" si="41">IFERROR(IF(AND(ROUND(SUM(E54),0)=0,ROUND(SUM(F54:F54),0)&gt;ROUND(SUM(E54),0)),"INF",(ROUND(SUM(F54:F54),0)-ROUND(SUM(E54),0))/ROUND(SUM(E54),0)),0)</f>
        <v>0</v>
      </c>
      <c r="R54" s="56">
        <f t="shared" ref="R54:R66" si="42">IFERROR(IF(AND(ROUND(SUM(F54),0)=0,ROUND(SUM(G54:G54),0)&gt;ROUND(SUM(F54),0)),"INF",(ROUND(SUM(G54:G54),0)-ROUND(SUM(F54),0))/ROUND(SUM(F54),0)),0)</f>
        <v>0</v>
      </c>
      <c r="S54" s="56">
        <f t="shared" ref="S54:S66" si="43">IFERROR(IF(AND(ROUND(SUM(G54),0)=0,ROUND(SUM(H54:H54),0)&gt;ROUND(SUM(G54),0)),"INF",(ROUND(SUM(H54:H54),0)-ROUND(SUM(G54),0))/ROUND(SUM(G54),0)),0)</f>
        <v>0</v>
      </c>
      <c r="T54" s="56">
        <f t="shared" ref="T54:T66" si="44">IFERROR(IF(AND(ROUND(SUM(H54),0)=0,ROUND(SUM(I54:I54),0)&gt;ROUND(SUM(H54),0)),"INF",(ROUND(SUM(I54:I54),0)-ROUND(SUM(H54),0))/ROUND(SUM(H54),0)),0)</f>
        <v>0</v>
      </c>
      <c r="U54" s="56">
        <f t="shared" ref="U54:U66" si="45">IFERROR(IF(AND(ROUND(SUM(I54),0)=0,ROUND(SUM(J54:J54),0)&gt;ROUND(SUM(I54),0)),"INF",(ROUND(SUM(J54:J54),0)-ROUND(SUM(I54),0))/ROUND(SUM(I54),0)),0)</f>
        <v>0</v>
      </c>
      <c r="V54" s="380">
        <f t="shared" ref="V54:V66" si="46">IFERROR(IF(AND(ROUND(SUM(J54),0)=0,ROUND(SUM(K54:K54),0)&gt;ROUND(SUM(J54),0)),"INF",(ROUND(SUM(K54:K54),0)-ROUND(SUM(J54),0))/ROUND(SUM(J54),0)),0)</f>
        <v>0</v>
      </c>
    </row>
    <row r="55" spans="1:22" x14ac:dyDescent="0.3">
      <c r="A55" s="102" t="s">
        <v>136</v>
      </c>
      <c r="B55" s="301">
        <v>20</v>
      </c>
      <c r="C55" s="224"/>
      <c r="D55" s="224"/>
      <c r="E55" s="224"/>
      <c r="F55" s="224"/>
      <c r="G55" s="224"/>
      <c r="H55" s="224"/>
      <c r="I55" s="224"/>
      <c r="J55" s="224"/>
      <c r="K55" s="224"/>
      <c r="O55" s="56">
        <f t="shared" si="39"/>
        <v>0</v>
      </c>
      <c r="P55" s="56">
        <f t="shared" si="40"/>
        <v>0</v>
      </c>
      <c r="Q55" s="56">
        <f t="shared" si="41"/>
        <v>0</v>
      </c>
      <c r="R55" s="56">
        <f t="shared" si="42"/>
        <v>0</v>
      </c>
      <c r="S55" s="56">
        <f t="shared" si="43"/>
        <v>0</v>
      </c>
      <c r="T55" s="56">
        <f t="shared" si="44"/>
        <v>0</v>
      </c>
      <c r="U55" s="56">
        <f t="shared" si="45"/>
        <v>0</v>
      </c>
      <c r="V55" s="380">
        <f t="shared" si="46"/>
        <v>0</v>
      </c>
    </row>
    <row r="56" spans="1:22" x14ac:dyDescent="0.3">
      <c r="A56" s="102" t="s">
        <v>137</v>
      </c>
      <c r="B56" s="301">
        <v>21</v>
      </c>
      <c r="C56" s="224"/>
      <c r="D56" s="224"/>
      <c r="E56" s="224"/>
      <c r="F56" s="224"/>
      <c r="G56" s="224"/>
      <c r="H56" s="224"/>
      <c r="I56" s="224"/>
      <c r="J56" s="224"/>
      <c r="K56" s="224"/>
      <c r="O56" s="56">
        <f t="shared" si="39"/>
        <v>0</v>
      </c>
      <c r="P56" s="56">
        <f t="shared" si="40"/>
        <v>0</v>
      </c>
      <c r="Q56" s="56">
        <f t="shared" si="41"/>
        <v>0</v>
      </c>
      <c r="R56" s="56">
        <f t="shared" si="42"/>
        <v>0</v>
      </c>
      <c r="S56" s="56">
        <f t="shared" si="43"/>
        <v>0</v>
      </c>
      <c r="T56" s="56">
        <f t="shared" si="44"/>
        <v>0</v>
      </c>
      <c r="U56" s="56">
        <f t="shared" si="45"/>
        <v>0</v>
      </c>
      <c r="V56" s="380">
        <f t="shared" si="46"/>
        <v>0</v>
      </c>
    </row>
    <row r="57" spans="1:22" x14ac:dyDescent="0.3">
      <c r="A57" s="102" t="s">
        <v>138</v>
      </c>
      <c r="B57" s="301" t="s">
        <v>139</v>
      </c>
      <c r="C57" s="224"/>
      <c r="D57" s="224"/>
      <c r="E57" s="224"/>
      <c r="F57" s="224"/>
      <c r="G57" s="224"/>
      <c r="H57" s="224"/>
      <c r="I57" s="224"/>
      <c r="J57" s="224"/>
      <c r="K57" s="224"/>
      <c r="O57" s="56">
        <f t="shared" si="39"/>
        <v>0</v>
      </c>
      <c r="P57" s="56">
        <f t="shared" si="40"/>
        <v>0</v>
      </c>
      <c r="Q57" s="56">
        <f t="shared" si="41"/>
        <v>0</v>
      </c>
      <c r="R57" s="56">
        <f t="shared" si="42"/>
        <v>0</v>
      </c>
      <c r="S57" s="56">
        <f t="shared" si="43"/>
        <v>0</v>
      </c>
      <c r="T57" s="56">
        <f t="shared" si="44"/>
        <v>0</v>
      </c>
      <c r="U57" s="56">
        <f t="shared" si="45"/>
        <v>0</v>
      </c>
      <c r="V57" s="380">
        <f t="shared" si="46"/>
        <v>0</v>
      </c>
    </row>
    <row r="58" spans="1:22" x14ac:dyDescent="0.3">
      <c r="A58" s="102" t="s">
        <v>140</v>
      </c>
      <c r="B58" s="301">
        <v>28</v>
      </c>
      <c r="C58" s="224"/>
      <c r="D58" s="224"/>
      <c r="E58" s="224"/>
      <c r="F58" s="224"/>
      <c r="G58" s="224"/>
      <c r="H58" s="224"/>
      <c r="I58" s="224"/>
      <c r="J58" s="224"/>
      <c r="K58" s="224"/>
      <c r="O58" s="56">
        <f t="shared" si="39"/>
        <v>0</v>
      </c>
      <c r="P58" s="56">
        <f t="shared" si="40"/>
        <v>0</v>
      </c>
      <c r="Q58" s="56">
        <f t="shared" si="41"/>
        <v>0</v>
      </c>
      <c r="R58" s="56">
        <f t="shared" si="42"/>
        <v>0</v>
      </c>
      <c r="S58" s="56">
        <f t="shared" si="43"/>
        <v>0</v>
      </c>
      <c r="T58" s="56">
        <f t="shared" si="44"/>
        <v>0</v>
      </c>
      <c r="U58" s="56">
        <f t="shared" si="45"/>
        <v>0</v>
      </c>
      <c r="V58" s="380">
        <f t="shared" si="46"/>
        <v>0</v>
      </c>
    </row>
    <row r="59" spans="1:22" x14ac:dyDescent="0.3">
      <c r="A59" s="382" t="s">
        <v>141</v>
      </c>
      <c r="B59" s="383" t="s">
        <v>142</v>
      </c>
      <c r="C59" s="52">
        <f t="shared" ref="C59:D59" si="47">SUM(C60:C65)</f>
        <v>0</v>
      </c>
      <c r="D59" s="52">
        <f t="shared" si="47"/>
        <v>0</v>
      </c>
      <c r="E59" s="52">
        <f t="shared" ref="E59" si="48">SUM(E60:E65)</f>
        <v>0</v>
      </c>
      <c r="F59" s="52">
        <f t="shared" ref="F59" si="49">SUM(F60:F65)</f>
        <v>0</v>
      </c>
      <c r="G59" s="52">
        <f t="shared" ref="G59" si="50">SUM(G60:G65)</f>
        <v>0</v>
      </c>
      <c r="H59" s="52">
        <f t="shared" ref="H59" si="51">SUM(H60:H65)</f>
        <v>0</v>
      </c>
      <c r="I59" s="52">
        <f t="shared" ref="I59" si="52">SUM(I60:I65)</f>
        <v>0</v>
      </c>
      <c r="J59" s="52">
        <f t="shared" ref="J59" si="53">SUM(J60:J65)</f>
        <v>0</v>
      </c>
      <c r="K59" s="52">
        <f t="shared" ref="K59" si="54">SUM(K60:K65)</f>
        <v>0</v>
      </c>
      <c r="O59" s="56">
        <f t="shared" si="39"/>
        <v>0</v>
      </c>
      <c r="P59" s="56">
        <f t="shared" si="40"/>
        <v>0</v>
      </c>
      <c r="Q59" s="56">
        <f t="shared" si="41"/>
        <v>0</v>
      </c>
      <c r="R59" s="56">
        <f t="shared" si="42"/>
        <v>0</v>
      </c>
      <c r="S59" s="56">
        <f t="shared" si="43"/>
        <v>0</v>
      </c>
      <c r="T59" s="56">
        <f t="shared" si="44"/>
        <v>0</v>
      </c>
      <c r="U59" s="56">
        <f t="shared" si="45"/>
        <v>0</v>
      </c>
      <c r="V59" s="380">
        <f t="shared" si="46"/>
        <v>0</v>
      </c>
    </row>
    <row r="60" spans="1:22" x14ac:dyDescent="0.3">
      <c r="A60" s="102" t="s">
        <v>143</v>
      </c>
      <c r="B60" s="301">
        <v>29</v>
      </c>
      <c r="C60" s="224"/>
      <c r="D60" s="224"/>
      <c r="E60" s="224"/>
      <c r="F60" s="224"/>
      <c r="G60" s="224"/>
      <c r="H60" s="224"/>
      <c r="I60" s="224"/>
      <c r="J60" s="224"/>
      <c r="K60" s="224"/>
      <c r="O60" s="56">
        <f t="shared" si="39"/>
        <v>0</v>
      </c>
      <c r="P60" s="56">
        <f t="shared" si="40"/>
        <v>0</v>
      </c>
      <c r="Q60" s="56">
        <f t="shared" si="41"/>
        <v>0</v>
      </c>
      <c r="R60" s="56">
        <f t="shared" si="42"/>
        <v>0</v>
      </c>
      <c r="S60" s="56">
        <f t="shared" si="43"/>
        <v>0</v>
      </c>
      <c r="T60" s="56">
        <f t="shared" si="44"/>
        <v>0</v>
      </c>
      <c r="U60" s="56">
        <f t="shared" si="45"/>
        <v>0</v>
      </c>
      <c r="V60" s="380">
        <f t="shared" si="46"/>
        <v>0</v>
      </c>
    </row>
    <row r="61" spans="1:22" x14ac:dyDescent="0.3">
      <c r="A61" s="102" t="s">
        <v>144</v>
      </c>
      <c r="B61" s="301">
        <v>3</v>
      </c>
      <c r="C61" s="224"/>
      <c r="D61" s="224"/>
      <c r="E61" s="224"/>
      <c r="F61" s="224"/>
      <c r="G61" s="224"/>
      <c r="H61" s="224"/>
      <c r="I61" s="224"/>
      <c r="J61" s="224"/>
      <c r="K61" s="224"/>
      <c r="O61" s="56">
        <f t="shared" si="39"/>
        <v>0</v>
      </c>
      <c r="P61" s="56">
        <f t="shared" si="40"/>
        <v>0</v>
      </c>
      <c r="Q61" s="56">
        <f t="shared" si="41"/>
        <v>0</v>
      </c>
      <c r="R61" s="56">
        <f t="shared" si="42"/>
        <v>0</v>
      </c>
      <c r="S61" s="56">
        <f t="shared" si="43"/>
        <v>0</v>
      </c>
      <c r="T61" s="56">
        <f t="shared" si="44"/>
        <v>0</v>
      </c>
      <c r="U61" s="56">
        <f t="shared" si="45"/>
        <v>0</v>
      </c>
      <c r="V61" s="380">
        <f t="shared" si="46"/>
        <v>0</v>
      </c>
    </row>
    <row r="62" spans="1:22" x14ac:dyDescent="0.3">
      <c r="A62" s="102" t="s">
        <v>145</v>
      </c>
      <c r="B62" s="301" t="s">
        <v>146</v>
      </c>
      <c r="C62" s="224"/>
      <c r="D62" s="224"/>
      <c r="E62" s="224"/>
      <c r="F62" s="224"/>
      <c r="G62" s="224"/>
      <c r="H62" s="224"/>
      <c r="I62" s="224"/>
      <c r="J62" s="224"/>
      <c r="K62" s="224"/>
      <c r="O62" s="56">
        <f t="shared" si="39"/>
        <v>0</v>
      </c>
      <c r="P62" s="56">
        <f t="shared" si="40"/>
        <v>0</v>
      </c>
      <c r="Q62" s="56">
        <f t="shared" si="41"/>
        <v>0</v>
      </c>
      <c r="R62" s="56">
        <f t="shared" si="42"/>
        <v>0</v>
      </c>
      <c r="S62" s="56">
        <f t="shared" si="43"/>
        <v>0</v>
      </c>
      <c r="T62" s="56">
        <f t="shared" si="44"/>
        <v>0</v>
      </c>
      <c r="U62" s="56">
        <f t="shared" si="45"/>
        <v>0</v>
      </c>
      <c r="V62" s="380">
        <f t="shared" si="46"/>
        <v>0</v>
      </c>
    </row>
    <row r="63" spans="1:22" x14ac:dyDescent="0.3">
      <c r="A63" s="102" t="s">
        <v>812</v>
      </c>
      <c r="B63" s="301" t="s">
        <v>147</v>
      </c>
      <c r="C63" s="224"/>
      <c r="D63" s="224"/>
      <c r="E63" s="224"/>
      <c r="F63" s="224"/>
      <c r="G63" s="224"/>
      <c r="H63" s="224"/>
      <c r="I63" s="224"/>
      <c r="J63" s="224"/>
      <c r="K63" s="224"/>
      <c r="O63" s="56">
        <f t="shared" si="39"/>
        <v>0</v>
      </c>
      <c r="P63" s="56">
        <f t="shared" si="40"/>
        <v>0</v>
      </c>
      <c r="Q63" s="56">
        <f t="shared" si="41"/>
        <v>0</v>
      </c>
      <c r="R63" s="56">
        <f t="shared" si="42"/>
        <v>0</v>
      </c>
      <c r="S63" s="56">
        <f t="shared" si="43"/>
        <v>0</v>
      </c>
      <c r="T63" s="56">
        <f t="shared" si="44"/>
        <v>0</v>
      </c>
      <c r="U63" s="56">
        <f t="shared" si="45"/>
        <v>0</v>
      </c>
      <c r="V63" s="380">
        <f t="shared" si="46"/>
        <v>0</v>
      </c>
    </row>
    <row r="64" spans="1:22" x14ac:dyDescent="0.3">
      <c r="A64" s="102" t="s">
        <v>148</v>
      </c>
      <c r="B64" s="301" t="s">
        <v>149</v>
      </c>
      <c r="C64" s="224"/>
      <c r="D64" s="224"/>
      <c r="E64" s="224"/>
      <c r="F64" s="224"/>
      <c r="G64" s="224"/>
      <c r="H64" s="224"/>
      <c r="I64" s="224"/>
      <c r="J64" s="224"/>
      <c r="K64" s="224"/>
      <c r="O64" s="56">
        <f t="shared" si="39"/>
        <v>0</v>
      </c>
      <c r="P64" s="56">
        <f t="shared" si="40"/>
        <v>0</v>
      </c>
      <c r="Q64" s="56">
        <f t="shared" si="41"/>
        <v>0</v>
      </c>
      <c r="R64" s="56">
        <f t="shared" si="42"/>
        <v>0</v>
      </c>
      <c r="S64" s="56">
        <f t="shared" si="43"/>
        <v>0</v>
      </c>
      <c r="T64" s="56">
        <f t="shared" si="44"/>
        <v>0</v>
      </c>
      <c r="U64" s="56">
        <f t="shared" si="45"/>
        <v>0</v>
      </c>
      <c r="V64" s="380">
        <f t="shared" si="46"/>
        <v>0</v>
      </c>
    </row>
    <row r="65" spans="1:22" x14ac:dyDescent="0.3">
      <c r="A65" s="102" t="s">
        <v>150</v>
      </c>
      <c r="B65" s="301" t="s">
        <v>151</v>
      </c>
      <c r="C65" s="224"/>
      <c r="D65" s="224"/>
      <c r="E65" s="224"/>
      <c r="F65" s="224"/>
      <c r="G65" s="224"/>
      <c r="H65" s="224"/>
      <c r="I65" s="224"/>
      <c r="J65" s="224"/>
      <c r="K65" s="224"/>
      <c r="O65" s="56">
        <f t="shared" si="39"/>
        <v>0</v>
      </c>
      <c r="P65" s="56">
        <f t="shared" si="40"/>
        <v>0</v>
      </c>
      <c r="Q65" s="56">
        <f t="shared" si="41"/>
        <v>0</v>
      </c>
      <c r="R65" s="56">
        <f t="shared" si="42"/>
        <v>0</v>
      </c>
      <c r="S65" s="56">
        <f t="shared" si="43"/>
        <v>0</v>
      </c>
      <c r="T65" s="56">
        <f t="shared" si="44"/>
        <v>0</v>
      </c>
      <c r="U65" s="56">
        <f t="shared" si="45"/>
        <v>0</v>
      </c>
      <c r="V65" s="380">
        <f t="shared" si="46"/>
        <v>0</v>
      </c>
    </row>
    <row r="66" spans="1:22" ht="14.25" thickBot="1" x14ac:dyDescent="0.35">
      <c r="A66" s="25" t="s">
        <v>152</v>
      </c>
      <c r="B66" s="312" t="s">
        <v>153</v>
      </c>
      <c r="C66" s="60">
        <f t="shared" ref="C66:D66" si="55">SUM(C54,C59)</f>
        <v>0</v>
      </c>
      <c r="D66" s="60">
        <f t="shared" si="55"/>
        <v>0</v>
      </c>
      <c r="E66" s="60">
        <f t="shared" ref="E66" si="56">SUM(E54,E59)</f>
        <v>0</v>
      </c>
      <c r="F66" s="60">
        <f t="shared" ref="F66" si="57">SUM(F54,F59)</f>
        <v>0</v>
      </c>
      <c r="G66" s="60">
        <f t="shared" ref="G66" si="58">SUM(G54,G59)</f>
        <v>0</v>
      </c>
      <c r="H66" s="60">
        <f t="shared" ref="H66" si="59">SUM(H54,H59)</f>
        <v>0</v>
      </c>
      <c r="I66" s="60">
        <f t="shared" ref="I66" si="60">SUM(I54,I59)</f>
        <v>0</v>
      </c>
      <c r="J66" s="60">
        <f t="shared" ref="J66" si="61">SUM(J54,J59)</f>
        <v>0</v>
      </c>
      <c r="K66" s="60">
        <f t="shared" ref="K66" si="62">SUM(K54,K59)</f>
        <v>0</v>
      </c>
      <c r="O66" s="61">
        <f t="shared" si="39"/>
        <v>0</v>
      </c>
      <c r="P66" s="61">
        <f t="shared" si="40"/>
        <v>0</v>
      </c>
      <c r="Q66" s="61">
        <f t="shared" si="41"/>
        <v>0</v>
      </c>
      <c r="R66" s="61">
        <f t="shared" si="42"/>
        <v>0</v>
      </c>
      <c r="S66" s="61">
        <f t="shared" si="43"/>
        <v>0</v>
      </c>
      <c r="T66" s="61">
        <f t="shared" si="44"/>
        <v>0</v>
      </c>
      <c r="U66" s="61">
        <f t="shared" si="45"/>
        <v>0</v>
      </c>
      <c r="V66" s="381">
        <f t="shared" si="46"/>
        <v>0</v>
      </c>
    </row>
    <row r="67" spans="1:22" x14ac:dyDescent="0.3">
      <c r="A67" s="102"/>
      <c r="B67" s="102"/>
      <c r="C67" s="18"/>
      <c r="D67" s="18"/>
      <c r="E67" s="18"/>
      <c r="F67" s="18"/>
      <c r="G67" s="18"/>
      <c r="H67" s="18"/>
      <c r="I67" s="18"/>
      <c r="J67" s="18"/>
      <c r="K67" s="18"/>
      <c r="O67" s="18"/>
      <c r="P67" s="18"/>
      <c r="Q67" s="18"/>
      <c r="R67" s="18"/>
      <c r="S67" s="18"/>
      <c r="T67" s="18"/>
      <c r="U67" s="18"/>
      <c r="V67" s="244"/>
    </row>
    <row r="68" spans="1:22" x14ac:dyDescent="0.3">
      <c r="A68" s="102"/>
      <c r="B68" s="102"/>
      <c r="C68" s="18"/>
      <c r="D68" s="18"/>
      <c r="E68" s="18"/>
      <c r="F68" s="18"/>
      <c r="G68" s="18"/>
      <c r="H68" s="18"/>
      <c r="I68" s="18"/>
      <c r="J68" s="18"/>
      <c r="K68" s="18"/>
      <c r="O68" s="732" t="s">
        <v>845</v>
      </c>
      <c r="P68" s="744"/>
      <c r="Q68" s="744"/>
      <c r="R68" s="744"/>
      <c r="S68" s="744"/>
      <c r="T68" s="744"/>
      <c r="U68" s="744"/>
      <c r="V68" s="745"/>
    </row>
    <row r="69" spans="1:22" ht="27" x14ac:dyDescent="0.3">
      <c r="A69" s="595" t="s">
        <v>154</v>
      </c>
      <c r="B69" s="305" t="s">
        <v>155</v>
      </c>
      <c r="C69" s="309" t="str">
        <f t="shared" ref="C69:D69" si="63">C53</f>
        <v>Réalité 2015</v>
      </c>
      <c r="D69" s="309" t="str">
        <f t="shared" si="63"/>
        <v>Meilleure estimation 2016</v>
      </c>
      <c r="E69" s="309" t="str">
        <f t="shared" ref="E69" si="64">E53</f>
        <v>Budget 2017</v>
      </c>
      <c r="F69" s="309" t="str">
        <f t="shared" ref="F69" si="65">F53</f>
        <v>Budget 2018</v>
      </c>
      <c r="G69" s="309" t="str">
        <f t="shared" ref="G69" si="66">G53</f>
        <v>Budget 2019</v>
      </c>
      <c r="H69" s="309" t="str">
        <f t="shared" ref="H69" si="67">H53</f>
        <v>Budget 2020</v>
      </c>
      <c r="I69" s="309" t="str">
        <f t="shared" ref="I69" si="68">I53</f>
        <v>Budget 2021</v>
      </c>
      <c r="J69" s="309" t="str">
        <f t="shared" ref="J69" si="69">J53</f>
        <v>Budget 2022</v>
      </c>
      <c r="K69" s="309" t="str">
        <f t="shared" ref="K69" si="70">K53</f>
        <v>Budget 2023</v>
      </c>
      <c r="O69" s="567" t="s">
        <v>846</v>
      </c>
      <c r="P69" s="567" t="s">
        <v>847</v>
      </c>
      <c r="Q69" s="567" t="s">
        <v>848</v>
      </c>
      <c r="R69" s="567" t="s">
        <v>849</v>
      </c>
      <c r="S69" s="567" t="s">
        <v>850</v>
      </c>
      <c r="T69" s="567" t="s">
        <v>851</v>
      </c>
      <c r="U69" s="567" t="s">
        <v>852</v>
      </c>
      <c r="V69" s="567" t="s">
        <v>853</v>
      </c>
    </row>
    <row r="70" spans="1:22" x14ac:dyDescent="0.3">
      <c r="A70" s="382" t="s">
        <v>156</v>
      </c>
      <c r="B70" s="383" t="s">
        <v>157</v>
      </c>
      <c r="C70" s="52">
        <f t="shared" ref="C70:D70" si="71">SUM(C71:C76)</f>
        <v>0</v>
      </c>
      <c r="D70" s="52">
        <f t="shared" si="71"/>
        <v>0</v>
      </c>
      <c r="E70" s="52">
        <f t="shared" ref="E70" si="72">SUM(E71:E76)</f>
        <v>0</v>
      </c>
      <c r="F70" s="52">
        <f t="shared" ref="F70" si="73">SUM(F71:F76)</f>
        <v>0</v>
      </c>
      <c r="G70" s="52">
        <f t="shared" ref="G70" si="74">SUM(G71:G76)</f>
        <v>0</v>
      </c>
      <c r="H70" s="52">
        <f t="shared" ref="H70" si="75">SUM(H71:H76)</f>
        <v>0</v>
      </c>
      <c r="I70" s="52">
        <f t="shared" ref="I70" si="76">SUM(I71:I76)</f>
        <v>0</v>
      </c>
      <c r="J70" s="52">
        <f t="shared" ref="J70" si="77">SUM(J71:J76)</f>
        <v>0</v>
      </c>
      <c r="K70" s="52">
        <f t="shared" ref="K70" si="78">SUM(K71:K76)</f>
        <v>0</v>
      </c>
      <c r="O70" s="56">
        <f t="shared" ref="O70:O93" si="79">IFERROR(IF(AND(ROUND(SUM(C70:C70),0)=0,ROUND(SUM(D70:D70),0)&gt;ROUND(SUM(C70:C70),0)),"INF",(ROUND(SUM(D70:D70),0)-ROUND(SUM(C70:C70),0))/ROUND(SUM(C70:C70),0)),0)</f>
        <v>0</v>
      </c>
      <c r="P70" s="56">
        <f t="shared" ref="P70:P93" si="80">IFERROR(IF(AND(ROUND(SUM(D70),0)=0,ROUND(SUM(E70:E70),0)&gt;ROUND(SUM(D70),0)),"INF",(ROUND(SUM(E70:E70),0)-ROUND(SUM(D70),0))/ROUND(SUM(D70),0)),0)</f>
        <v>0</v>
      </c>
      <c r="Q70" s="56">
        <f t="shared" ref="Q70:Q93" si="81">IFERROR(IF(AND(ROUND(SUM(E70),0)=0,ROUND(SUM(F70:F70),0)&gt;ROUND(SUM(E70),0)),"INF",(ROUND(SUM(F70:F70),0)-ROUND(SUM(E70),0))/ROUND(SUM(E70),0)),0)</f>
        <v>0</v>
      </c>
      <c r="R70" s="56">
        <f t="shared" ref="R70:R93" si="82">IFERROR(IF(AND(ROUND(SUM(F70),0)=0,ROUND(SUM(G70:G70),0)&gt;ROUND(SUM(F70),0)),"INF",(ROUND(SUM(G70:G70),0)-ROUND(SUM(F70),0))/ROUND(SUM(F70),0)),0)</f>
        <v>0</v>
      </c>
      <c r="S70" s="56">
        <f t="shared" ref="S70:S93" si="83">IFERROR(IF(AND(ROUND(SUM(G70),0)=0,ROUND(SUM(H70:H70),0)&gt;ROUND(SUM(G70),0)),"INF",(ROUND(SUM(H70:H70),0)-ROUND(SUM(G70),0))/ROUND(SUM(G70),0)),0)</f>
        <v>0</v>
      </c>
      <c r="T70" s="56">
        <f t="shared" ref="T70:T93" si="84">IFERROR(IF(AND(ROUND(SUM(H70),0)=0,ROUND(SUM(I70:I70),0)&gt;ROUND(SUM(H70),0)),"INF",(ROUND(SUM(I70:I70),0)-ROUND(SUM(H70),0))/ROUND(SUM(H70),0)),0)</f>
        <v>0</v>
      </c>
      <c r="U70" s="56">
        <f t="shared" ref="U70:U93" si="85">IFERROR(IF(AND(ROUND(SUM(I70),0)=0,ROUND(SUM(J70:J70),0)&gt;ROUND(SUM(I70),0)),"INF",(ROUND(SUM(J70:J70),0)-ROUND(SUM(I70),0))/ROUND(SUM(I70),0)),0)</f>
        <v>0</v>
      </c>
      <c r="V70" s="380">
        <f t="shared" ref="V70:V93" si="86">IFERROR(IF(AND(ROUND(SUM(J70),0)=0,ROUND(SUM(K70:K70),0)&gt;ROUND(SUM(J70),0)),"INF",(ROUND(SUM(K70:K70),0)-ROUND(SUM(J70),0))/ROUND(SUM(J70),0)),0)</f>
        <v>0</v>
      </c>
    </row>
    <row r="71" spans="1:22" x14ac:dyDescent="0.3">
      <c r="A71" s="102" t="s">
        <v>158</v>
      </c>
      <c r="B71" s="301">
        <v>10</v>
      </c>
      <c r="C71" s="224"/>
      <c r="D71" s="224"/>
      <c r="E71" s="224"/>
      <c r="F71" s="224"/>
      <c r="G71" s="224"/>
      <c r="H71" s="224"/>
      <c r="I71" s="224"/>
      <c r="J71" s="224"/>
      <c r="K71" s="224"/>
      <c r="O71" s="56">
        <f t="shared" si="79"/>
        <v>0</v>
      </c>
      <c r="P71" s="56">
        <f t="shared" si="80"/>
        <v>0</v>
      </c>
      <c r="Q71" s="56">
        <f t="shared" si="81"/>
        <v>0</v>
      </c>
      <c r="R71" s="56">
        <f t="shared" si="82"/>
        <v>0</v>
      </c>
      <c r="S71" s="56">
        <f t="shared" si="83"/>
        <v>0</v>
      </c>
      <c r="T71" s="56">
        <f t="shared" si="84"/>
        <v>0</v>
      </c>
      <c r="U71" s="56">
        <f t="shared" si="85"/>
        <v>0</v>
      </c>
      <c r="V71" s="380">
        <f t="shared" si="86"/>
        <v>0</v>
      </c>
    </row>
    <row r="72" spans="1:22" x14ac:dyDescent="0.3">
      <c r="A72" s="102" t="s">
        <v>159</v>
      </c>
      <c r="B72" s="301">
        <v>11</v>
      </c>
      <c r="C72" s="224"/>
      <c r="D72" s="224"/>
      <c r="E72" s="224"/>
      <c r="F72" s="224"/>
      <c r="G72" s="224"/>
      <c r="H72" s="224"/>
      <c r="I72" s="224"/>
      <c r="J72" s="224"/>
      <c r="K72" s="224"/>
      <c r="O72" s="56">
        <f t="shared" si="79"/>
        <v>0</v>
      </c>
      <c r="P72" s="56">
        <f t="shared" si="80"/>
        <v>0</v>
      </c>
      <c r="Q72" s="56">
        <f t="shared" si="81"/>
        <v>0</v>
      </c>
      <c r="R72" s="56">
        <f t="shared" si="82"/>
        <v>0</v>
      </c>
      <c r="S72" s="56">
        <f t="shared" si="83"/>
        <v>0</v>
      </c>
      <c r="T72" s="56">
        <f t="shared" si="84"/>
        <v>0</v>
      </c>
      <c r="U72" s="56">
        <f t="shared" si="85"/>
        <v>0</v>
      </c>
      <c r="V72" s="380">
        <f t="shared" si="86"/>
        <v>0</v>
      </c>
    </row>
    <row r="73" spans="1:22" x14ac:dyDescent="0.3">
      <c r="A73" s="102" t="s">
        <v>160</v>
      </c>
      <c r="B73" s="301">
        <v>12</v>
      </c>
      <c r="C73" s="224"/>
      <c r="D73" s="224"/>
      <c r="E73" s="224"/>
      <c r="F73" s="224"/>
      <c r="G73" s="224"/>
      <c r="H73" s="224"/>
      <c r="I73" s="224"/>
      <c r="J73" s="224"/>
      <c r="K73" s="224"/>
      <c r="O73" s="56">
        <f t="shared" si="79"/>
        <v>0</v>
      </c>
      <c r="P73" s="56">
        <f t="shared" si="80"/>
        <v>0</v>
      </c>
      <c r="Q73" s="56">
        <f t="shared" si="81"/>
        <v>0</v>
      </c>
      <c r="R73" s="56">
        <f t="shared" si="82"/>
        <v>0</v>
      </c>
      <c r="S73" s="56">
        <f t="shared" si="83"/>
        <v>0</v>
      </c>
      <c r="T73" s="56">
        <f t="shared" si="84"/>
        <v>0</v>
      </c>
      <c r="U73" s="56">
        <f t="shared" si="85"/>
        <v>0</v>
      </c>
      <c r="V73" s="380">
        <f t="shared" si="86"/>
        <v>0</v>
      </c>
    </row>
    <row r="74" spans="1:22" x14ac:dyDescent="0.3">
      <c r="A74" s="102" t="s">
        <v>161</v>
      </c>
      <c r="B74" s="301">
        <v>13</v>
      </c>
      <c r="C74" s="224"/>
      <c r="D74" s="224"/>
      <c r="E74" s="224"/>
      <c r="F74" s="224"/>
      <c r="G74" s="224"/>
      <c r="H74" s="224"/>
      <c r="I74" s="224"/>
      <c r="J74" s="224"/>
      <c r="K74" s="224"/>
      <c r="O74" s="56">
        <f t="shared" si="79"/>
        <v>0</v>
      </c>
      <c r="P74" s="56">
        <f t="shared" si="80"/>
        <v>0</v>
      </c>
      <c r="Q74" s="56">
        <f t="shared" si="81"/>
        <v>0</v>
      </c>
      <c r="R74" s="56">
        <f t="shared" si="82"/>
        <v>0</v>
      </c>
      <c r="S74" s="56">
        <f t="shared" si="83"/>
        <v>0</v>
      </c>
      <c r="T74" s="56">
        <f t="shared" si="84"/>
        <v>0</v>
      </c>
      <c r="U74" s="56">
        <f t="shared" si="85"/>
        <v>0</v>
      </c>
      <c r="V74" s="380">
        <f t="shared" si="86"/>
        <v>0</v>
      </c>
    </row>
    <row r="75" spans="1:22" x14ac:dyDescent="0.3">
      <c r="A75" s="102" t="s">
        <v>162</v>
      </c>
      <c r="B75" s="301">
        <v>14</v>
      </c>
      <c r="C75" s="224"/>
      <c r="D75" s="224"/>
      <c r="E75" s="224"/>
      <c r="F75" s="224"/>
      <c r="G75" s="224"/>
      <c r="H75" s="224"/>
      <c r="I75" s="224"/>
      <c r="J75" s="224"/>
      <c r="K75" s="224"/>
      <c r="O75" s="56">
        <f t="shared" si="79"/>
        <v>0</v>
      </c>
      <c r="P75" s="56">
        <f t="shared" si="80"/>
        <v>0</v>
      </c>
      <c r="Q75" s="56">
        <f t="shared" si="81"/>
        <v>0</v>
      </c>
      <c r="R75" s="56">
        <f t="shared" si="82"/>
        <v>0</v>
      </c>
      <c r="S75" s="56">
        <f t="shared" si="83"/>
        <v>0</v>
      </c>
      <c r="T75" s="56">
        <f t="shared" si="84"/>
        <v>0</v>
      </c>
      <c r="U75" s="56">
        <f t="shared" si="85"/>
        <v>0</v>
      </c>
      <c r="V75" s="380">
        <f t="shared" si="86"/>
        <v>0</v>
      </c>
    </row>
    <row r="76" spans="1:22" x14ac:dyDescent="0.3">
      <c r="A76" s="102" t="s">
        <v>163</v>
      </c>
      <c r="B76" s="301">
        <v>15</v>
      </c>
      <c r="C76" s="224"/>
      <c r="D76" s="224"/>
      <c r="E76" s="224"/>
      <c r="F76" s="224"/>
      <c r="G76" s="224"/>
      <c r="H76" s="224"/>
      <c r="I76" s="224"/>
      <c r="J76" s="224"/>
      <c r="K76" s="224"/>
      <c r="O76" s="56">
        <f t="shared" si="79"/>
        <v>0</v>
      </c>
      <c r="P76" s="56">
        <f t="shared" si="80"/>
        <v>0</v>
      </c>
      <c r="Q76" s="56">
        <f t="shared" si="81"/>
        <v>0</v>
      </c>
      <c r="R76" s="56">
        <f t="shared" si="82"/>
        <v>0</v>
      </c>
      <c r="S76" s="56">
        <f t="shared" si="83"/>
        <v>0</v>
      </c>
      <c r="T76" s="56">
        <f t="shared" si="84"/>
        <v>0</v>
      </c>
      <c r="U76" s="56">
        <f t="shared" si="85"/>
        <v>0</v>
      </c>
      <c r="V76" s="380">
        <f t="shared" si="86"/>
        <v>0</v>
      </c>
    </row>
    <row r="77" spans="1:22" x14ac:dyDescent="0.3">
      <c r="A77" s="382" t="s">
        <v>164</v>
      </c>
      <c r="B77" s="383">
        <v>16</v>
      </c>
      <c r="C77" s="52">
        <f t="shared" ref="C77:K77" si="87">C78</f>
        <v>0</v>
      </c>
      <c r="D77" s="52">
        <f t="shared" si="87"/>
        <v>0</v>
      </c>
      <c r="E77" s="52">
        <f t="shared" si="87"/>
        <v>0</v>
      </c>
      <c r="F77" s="52">
        <f t="shared" si="87"/>
        <v>0</v>
      </c>
      <c r="G77" s="52">
        <f t="shared" si="87"/>
        <v>0</v>
      </c>
      <c r="H77" s="52">
        <f t="shared" si="87"/>
        <v>0</v>
      </c>
      <c r="I77" s="52">
        <f t="shared" si="87"/>
        <v>0</v>
      </c>
      <c r="J77" s="52">
        <f t="shared" si="87"/>
        <v>0</v>
      </c>
      <c r="K77" s="52">
        <f t="shared" si="87"/>
        <v>0</v>
      </c>
      <c r="O77" s="56">
        <f t="shared" si="79"/>
        <v>0</v>
      </c>
      <c r="P77" s="56">
        <f t="shared" si="80"/>
        <v>0</v>
      </c>
      <c r="Q77" s="56">
        <f t="shared" si="81"/>
        <v>0</v>
      </c>
      <c r="R77" s="56">
        <f t="shared" si="82"/>
        <v>0</v>
      </c>
      <c r="S77" s="56">
        <f t="shared" si="83"/>
        <v>0</v>
      </c>
      <c r="T77" s="56">
        <f t="shared" si="84"/>
        <v>0</v>
      </c>
      <c r="U77" s="56">
        <f t="shared" si="85"/>
        <v>0</v>
      </c>
      <c r="V77" s="380">
        <f t="shared" si="86"/>
        <v>0</v>
      </c>
    </row>
    <row r="78" spans="1:22" x14ac:dyDescent="0.3">
      <c r="A78" s="102" t="s">
        <v>165</v>
      </c>
      <c r="B78" s="301">
        <v>16</v>
      </c>
      <c r="C78" s="224"/>
      <c r="D78" s="224"/>
      <c r="E78" s="224"/>
      <c r="F78" s="224"/>
      <c r="G78" s="224"/>
      <c r="H78" s="224"/>
      <c r="I78" s="224"/>
      <c r="J78" s="224"/>
      <c r="K78" s="224"/>
      <c r="O78" s="56">
        <f t="shared" si="79"/>
        <v>0</v>
      </c>
      <c r="P78" s="56">
        <f t="shared" si="80"/>
        <v>0</v>
      </c>
      <c r="Q78" s="56">
        <f t="shared" si="81"/>
        <v>0</v>
      </c>
      <c r="R78" s="56">
        <f t="shared" si="82"/>
        <v>0</v>
      </c>
      <c r="S78" s="56">
        <f t="shared" si="83"/>
        <v>0</v>
      </c>
      <c r="T78" s="56">
        <f t="shared" si="84"/>
        <v>0</v>
      </c>
      <c r="U78" s="56">
        <f t="shared" si="85"/>
        <v>0</v>
      </c>
      <c r="V78" s="380">
        <f t="shared" si="86"/>
        <v>0</v>
      </c>
    </row>
    <row r="79" spans="1:22" x14ac:dyDescent="0.3">
      <c r="A79" s="382" t="s">
        <v>166</v>
      </c>
      <c r="B79" s="383" t="s">
        <v>167</v>
      </c>
      <c r="C79" s="52">
        <f t="shared" ref="C79:D79" si="88">SUM(C80,C85,C92)</f>
        <v>0</v>
      </c>
      <c r="D79" s="52">
        <f t="shared" si="88"/>
        <v>0</v>
      </c>
      <c r="E79" s="52">
        <f t="shared" ref="E79" si="89">SUM(E80,E85,E92)</f>
        <v>0</v>
      </c>
      <c r="F79" s="52">
        <f t="shared" ref="F79" si="90">SUM(F80,F85,F92)</f>
        <v>0</v>
      </c>
      <c r="G79" s="52">
        <f t="shared" ref="G79" si="91">SUM(G80,G85,G92)</f>
        <v>0</v>
      </c>
      <c r="H79" s="52">
        <f t="shared" ref="H79" si="92">SUM(H80,H85,H92)</f>
        <v>0</v>
      </c>
      <c r="I79" s="52">
        <f t="shared" ref="I79" si="93">SUM(I80,I85,I92)</f>
        <v>0</v>
      </c>
      <c r="J79" s="52">
        <f t="shared" ref="J79" si="94">SUM(J80,J85,J92)</f>
        <v>0</v>
      </c>
      <c r="K79" s="52">
        <f t="shared" ref="K79" si="95">SUM(K80,K85,K92)</f>
        <v>0</v>
      </c>
      <c r="O79" s="56">
        <f t="shared" si="79"/>
        <v>0</v>
      </c>
      <c r="P79" s="56">
        <f t="shared" si="80"/>
        <v>0</v>
      </c>
      <c r="Q79" s="56">
        <f t="shared" si="81"/>
        <v>0</v>
      </c>
      <c r="R79" s="56">
        <f t="shared" si="82"/>
        <v>0</v>
      </c>
      <c r="S79" s="56">
        <f t="shared" si="83"/>
        <v>0</v>
      </c>
      <c r="T79" s="56">
        <f t="shared" si="84"/>
        <v>0</v>
      </c>
      <c r="U79" s="56">
        <f t="shared" si="85"/>
        <v>0</v>
      </c>
      <c r="V79" s="380">
        <f t="shared" si="86"/>
        <v>0</v>
      </c>
    </row>
    <row r="80" spans="1:22" x14ac:dyDescent="0.3">
      <c r="A80" s="382" t="s">
        <v>813</v>
      </c>
      <c r="B80" s="383">
        <v>17</v>
      </c>
      <c r="C80" s="52">
        <f t="shared" ref="C80:D80" si="96">SUM(C81,C84)</f>
        <v>0</v>
      </c>
      <c r="D80" s="52">
        <f t="shared" si="96"/>
        <v>0</v>
      </c>
      <c r="E80" s="52">
        <f t="shared" ref="E80" si="97">SUM(E81,E84)</f>
        <v>0</v>
      </c>
      <c r="F80" s="52">
        <f t="shared" ref="F80" si="98">SUM(F81,F84)</f>
        <v>0</v>
      </c>
      <c r="G80" s="52">
        <f t="shared" ref="G80" si="99">SUM(G81,G84)</f>
        <v>0</v>
      </c>
      <c r="H80" s="52">
        <f t="shared" ref="H80" si="100">SUM(H81,H84)</f>
        <v>0</v>
      </c>
      <c r="I80" s="52">
        <f t="shared" ref="I80" si="101">SUM(I81,I84)</f>
        <v>0</v>
      </c>
      <c r="J80" s="52">
        <f t="shared" ref="J80" si="102">SUM(J81,J84)</f>
        <v>0</v>
      </c>
      <c r="K80" s="52">
        <f t="shared" ref="K80" si="103">SUM(K81,K84)</f>
        <v>0</v>
      </c>
      <c r="O80" s="56">
        <f t="shared" si="79"/>
        <v>0</v>
      </c>
      <c r="P80" s="56">
        <f t="shared" si="80"/>
        <v>0</v>
      </c>
      <c r="Q80" s="56">
        <f t="shared" si="81"/>
        <v>0</v>
      </c>
      <c r="R80" s="56">
        <f t="shared" si="82"/>
        <v>0</v>
      </c>
      <c r="S80" s="56">
        <f t="shared" si="83"/>
        <v>0</v>
      </c>
      <c r="T80" s="56">
        <f t="shared" si="84"/>
        <v>0</v>
      </c>
      <c r="U80" s="56">
        <f t="shared" si="85"/>
        <v>0</v>
      </c>
      <c r="V80" s="380">
        <f t="shared" si="86"/>
        <v>0</v>
      </c>
    </row>
    <row r="81" spans="1:22" x14ac:dyDescent="0.3">
      <c r="A81" s="382" t="s">
        <v>168</v>
      </c>
      <c r="B81" s="383" t="s">
        <v>169</v>
      </c>
      <c r="C81" s="52">
        <f t="shared" ref="C81:D81" si="104">SUM(C82:C83)</f>
        <v>0</v>
      </c>
      <c r="D81" s="52">
        <f t="shared" si="104"/>
        <v>0</v>
      </c>
      <c r="E81" s="52">
        <f t="shared" ref="E81:K81" si="105">SUM(E82:E83)</f>
        <v>0</v>
      </c>
      <c r="F81" s="52">
        <f t="shared" si="105"/>
        <v>0</v>
      </c>
      <c r="G81" s="52">
        <f t="shared" si="105"/>
        <v>0</v>
      </c>
      <c r="H81" s="52">
        <f t="shared" si="105"/>
        <v>0</v>
      </c>
      <c r="I81" s="52">
        <f t="shared" si="105"/>
        <v>0</v>
      </c>
      <c r="J81" s="52">
        <f t="shared" si="105"/>
        <v>0</v>
      </c>
      <c r="K81" s="52">
        <f t="shared" si="105"/>
        <v>0</v>
      </c>
      <c r="O81" s="56">
        <f t="shared" si="79"/>
        <v>0</v>
      </c>
      <c r="P81" s="56">
        <f t="shared" si="80"/>
        <v>0</v>
      </c>
      <c r="Q81" s="56">
        <f t="shared" si="81"/>
        <v>0</v>
      </c>
      <c r="R81" s="56">
        <f t="shared" si="82"/>
        <v>0</v>
      </c>
      <c r="S81" s="56">
        <f t="shared" si="83"/>
        <v>0</v>
      </c>
      <c r="T81" s="56">
        <f t="shared" si="84"/>
        <v>0</v>
      </c>
      <c r="U81" s="56">
        <f t="shared" si="85"/>
        <v>0</v>
      </c>
      <c r="V81" s="380">
        <f t="shared" si="86"/>
        <v>0</v>
      </c>
    </row>
    <row r="82" spans="1:22" x14ac:dyDescent="0.3">
      <c r="A82" s="299" t="s">
        <v>170</v>
      </c>
      <c r="B82" s="301"/>
      <c r="C82" s="224"/>
      <c r="D82" s="224"/>
      <c r="E82" s="224"/>
      <c r="F82" s="224"/>
      <c r="G82" s="224"/>
      <c r="H82" s="224"/>
      <c r="I82" s="224"/>
      <c r="J82" s="224"/>
      <c r="K82" s="224"/>
      <c r="O82" s="56">
        <f t="shared" si="79"/>
        <v>0</v>
      </c>
      <c r="P82" s="56">
        <f t="shared" si="80"/>
        <v>0</v>
      </c>
      <c r="Q82" s="56">
        <f t="shared" si="81"/>
        <v>0</v>
      </c>
      <c r="R82" s="56">
        <f t="shared" si="82"/>
        <v>0</v>
      </c>
      <c r="S82" s="56">
        <f t="shared" si="83"/>
        <v>0</v>
      </c>
      <c r="T82" s="56">
        <f t="shared" si="84"/>
        <v>0</v>
      </c>
      <c r="U82" s="56">
        <f t="shared" si="85"/>
        <v>0</v>
      </c>
      <c r="V82" s="380">
        <f t="shared" si="86"/>
        <v>0</v>
      </c>
    </row>
    <row r="83" spans="1:22" x14ac:dyDescent="0.3">
      <c r="A83" s="299" t="s">
        <v>171</v>
      </c>
      <c r="B83" s="301"/>
      <c r="C83" s="224"/>
      <c r="D83" s="224"/>
      <c r="E83" s="224"/>
      <c r="F83" s="224"/>
      <c r="G83" s="224"/>
      <c r="H83" s="224"/>
      <c r="I83" s="224"/>
      <c r="J83" s="224"/>
      <c r="K83" s="224"/>
      <c r="O83" s="56">
        <f t="shared" si="79"/>
        <v>0</v>
      </c>
      <c r="P83" s="56">
        <f t="shared" si="80"/>
        <v>0</v>
      </c>
      <c r="Q83" s="56">
        <f t="shared" si="81"/>
        <v>0</v>
      </c>
      <c r="R83" s="56">
        <f t="shared" si="82"/>
        <v>0</v>
      </c>
      <c r="S83" s="56">
        <f t="shared" si="83"/>
        <v>0</v>
      </c>
      <c r="T83" s="56">
        <f t="shared" si="84"/>
        <v>0</v>
      </c>
      <c r="U83" s="56">
        <f t="shared" si="85"/>
        <v>0</v>
      </c>
      <c r="V83" s="380">
        <f t="shared" si="86"/>
        <v>0</v>
      </c>
    </row>
    <row r="84" spans="1:22" x14ac:dyDescent="0.3">
      <c r="A84" s="299" t="s">
        <v>172</v>
      </c>
      <c r="B84" s="301" t="s">
        <v>173</v>
      </c>
      <c r="C84" s="224"/>
      <c r="D84" s="224"/>
      <c r="E84" s="224"/>
      <c r="F84" s="224"/>
      <c r="G84" s="224"/>
      <c r="H84" s="224"/>
      <c r="I84" s="224"/>
      <c r="J84" s="224"/>
      <c r="K84" s="224"/>
      <c r="O84" s="56">
        <f t="shared" si="79"/>
        <v>0</v>
      </c>
      <c r="P84" s="56">
        <f t="shared" si="80"/>
        <v>0</v>
      </c>
      <c r="Q84" s="56">
        <f t="shared" si="81"/>
        <v>0</v>
      </c>
      <c r="R84" s="56">
        <f t="shared" si="82"/>
        <v>0</v>
      </c>
      <c r="S84" s="56">
        <f t="shared" si="83"/>
        <v>0</v>
      </c>
      <c r="T84" s="56">
        <f t="shared" si="84"/>
        <v>0</v>
      </c>
      <c r="U84" s="56">
        <f t="shared" si="85"/>
        <v>0</v>
      </c>
      <c r="V84" s="380">
        <f t="shared" si="86"/>
        <v>0</v>
      </c>
    </row>
    <row r="85" spans="1:22" x14ac:dyDescent="0.3">
      <c r="A85" s="382" t="s">
        <v>174</v>
      </c>
      <c r="B85" s="383" t="s">
        <v>175</v>
      </c>
      <c r="C85" s="52">
        <f t="shared" ref="C85:D85" si="106">SUM(C86:C91)</f>
        <v>0</v>
      </c>
      <c r="D85" s="52">
        <f t="shared" si="106"/>
        <v>0</v>
      </c>
      <c r="E85" s="52">
        <f t="shared" ref="E85" si="107">SUM(E86:E91)</f>
        <v>0</v>
      </c>
      <c r="F85" s="52">
        <f t="shared" ref="F85" si="108">SUM(F86:F91)</f>
        <v>0</v>
      </c>
      <c r="G85" s="52">
        <f t="shared" ref="G85" si="109">SUM(G86:G91)</f>
        <v>0</v>
      </c>
      <c r="H85" s="52">
        <f t="shared" ref="H85" si="110">SUM(H86:H91)</f>
        <v>0</v>
      </c>
      <c r="I85" s="52">
        <f t="shared" ref="I85" si="111">SUM(I86:I91)</f>
        <v>0</v>
      </c>
      <c r="J85" s="52">
        <f t="shared" ref="J85" si="112">SUM(J86:J91)</f>
        <v>0</v>
      </c>
      <c r="K85" s="52">
        <f t="shared" ref="K85" si="113">SUM(K86:K91)</f>
        <v>0</v>
      </c>
      <c r="O85" s="56">
        <f t="shared" si="79"/>
        <v>0</v>
      </c>
      <c r="P85" s="56">
        <f t="shared" si="80"/>
        <v>0</v>
      </c>
      <c r="Q85" s="56">
        <f t="shared" si="81"/>
        <v>0</v>
      </c>
      <c r="R85" s="56">
        <f t="shared" si="82"/>
        <v>0</v>
      </c>
      <c r="S85" s="56">
        <f t="shared" si="83"/>
        <v>0</v>
      </c>
      <c r="T85" s="56">
        <f t="shared" si="84"/>
        <v>0</v>
      </c>
      <c r="U85" s="56">
        <f t="shared" si="85"/>
        <v>0</v>
      </c>
      <c r="V85" s="380">
        <f t="shared" si="86"/>
        <v>0</v>
      </c>
    </row>
    <row r="86" spans="1:22" x14ac:dyDescent="0.3">
      <c r="A86" s="299" t="s">
        <v>176</v>
      </c>
      <c r="B86" s="301">
        <v>42</v>
      </c>
      <c r="C86" s="224"/>
      <c r="D86" s="224"/>
      <c r="E86" s="224"/>
      <c r="F86" s="224"/>
      <c r="G86" s="224"/>
      <c r="H86" s="224"/>
      <c r="I86" s="224"/>
      <c r="J86" s="224"/>
      <c r="K86" s="224"/>
      <c r="O86" s="56">
        <f t="shared" si="79"/>
        <v>0</v>
      </c>
      <c r="P86" s="56">
        <f t="shared" si="80"/>
        <v>0</v>
      </c>
      <c r="Q86" s="56">
        <f t="shared" si="81"/>
        <v>0</v>
      </c>
      <c r="R86" s="56">
        <f t="shared" si="82"/>
        <v>0</v>
      </c>
      <c r="S86" s="56">
        <f t="shared" si="83"/>
        <v>0</v>
      </c>
      <c r="T86" s="56">
        <f t="shared" si="84"/>
        <v>0</v>
      </c>
      <c r="U86" s="56">
        <f t="shared" si="85"/>
        <v>0</v>
      </c>
      <c r="V86" s="380">
        <f t="shared" si="86"/>
        <v>0</v>
      </c>
    </row>
    <row r="87" spans="1:22" x14ac:dyDescent="0.3">
      <c r="A87" s="299" t="s">
        <v>177</v>
      </c>
      <c r="B87" s="301">
        <v>43</v>
      </c>
      <c r="C87" s="224"/>
      <c r="D87" s="224"/>
      <c r="E87" s="224"/>
      <c r="F87" s="224"/>
      <c r="G87" s="224"/>
      <c r="H87" s="224"/>
      <c r="I87" s="224"/>
      <c r="J87" s="224"/>
      <c r="K87" s="224"/>
      <c r="O87" s="56">
        <f t="shared" si="79"/>
        <v>0</v>
      </c>
      <c r="P87" s="56">
        <f t="shared" si="80"/>
        <v>0</v>
      </c>
      <c r="Q87" s="56">
        <f t="shared" si="81"/>
        <v>0</v>
      </c>
      <c r="R87" s="56">
        <f t="shared" si="82"/>
        <v>0</v>
      </c>
      <c r="S87" s="56">
        <f t="shared" si="83"/>
        <v>0</v>
      </c>
      <c r="T87" s="56">
        <f t="shared" si="84"/>
        <v>0</v>
      </c>
      <c r="U87" s="56">
        <f t="shared" si="85"/>
        <v>0</v>
      </c>
      <c r="V87" s="380">
        <f t="shared" si="86"/>
        <v>0</v>
      </c>
    </row>
    <row r="88" spans="1:22" x14ac:dyDescent="0.3">
      <c r="A88" s="299" t="s">
        <v>178</v>
      </c>
      <c r="B88" s="301">
        <v>44</v>
      </c>
      <c r="C88" s="224"/>
      <c r="D88" s="224"/>
      <c r="E88" s="224"/>
      <c r="F88" s="224"/>
      <c r="G88" s="224"/>
      <c r="H88" s="224"/>
      <c r="I88" s="224"/>
      <c r="J88" s="224"/>
      <c r="K88" s="224"/>
      <c r="O88" s="56">
        <f t="shared" si="79"/>
        <v>0</v>
      </c>
      <c r="P88" s="56">
        <f t="shared" si="80"/>
        <v>0</v>
      </c>
      <c r="Q88" s="56">
        <f t="shared" si="81"/>
        <v>0</v>
      </c>
      <c r="R88" s="56">
        <f t="shared" si="82"/>
        <v>0</v>
      </c>
      <c r="S88" s="56">
        <f t="shared" si="83"/>
        <v>0</v>
      </c>
      <c r="T88" s="56">
        <f t="shared" si="84"/>
        <v>0</v>
      </c>
      <c r="U88" s="56">
        <f t="shared" si="85"/>
        <v>0</v>
      </c>
      <c r="V88" s="380">
        <f t="shared" si="86"/>
        <v>0</v>
      </c>
    </row>
    <row r="89" spans="1:22" x14ac:dyDescent="0.3">
      <c r="A89" s="299" t="s">
        <v>179</v>
      </c>
      <c r="B89" s="301">
        <v>46</v>
      </c>
      <c r="C89" s="224"/>
      <c r="D89" s="224"/>
      <c r="E89" s="224"/>
      <c r="F89" s="224"/>
      <c r="G89" s="224"/>
      <c r="H89" s="224"/>
      <c r="I89" s="224"/>
      <c r="J89" s="224"/>
      <c r="K89" s="224"/>
      <c r="O89" s="56">
        <f t="shared" si="79"/>
        <v>0</v>
      </c>
      <c r="P89" s="56">
        <f t="shared" si="80"/>
        <v>0</v>
      </c>
      <c r="Q89" s="56">
        <f t="shared" si="81"/>
        <v>0</v>
      </c>
      <c r="R89" s="56">
        <f t="shared" si="82"/>
        <v>0</v>
      </c>
      <c r="S89" s="56">
        <f t="shared" si="83"/>
        <v>0</v>
      </c>
      <c r="T89" s="56">
        <f t="shared" si="84"/>
        <v>0</v>
      </c>
      <c r="U89" s="56">
        <f t="shared" si="85"/>
        <v>0</v>
      </c>
      <c r="V89" s="380">
        <f t="shared" si="86"/>
        <v>0</v>
      </c>
    </row>
    <row r="90" spans="1:22" x14ac:dyDescent="0.3">
      <c r="A90" s="299" t="s">
        <v>180</v>
      </c>
      <c r="B90" s="301">
        <v>45</v>
      </c>
      <c r="C90" s="224"/>
      <c r="D90" s="224"/>
      <c r="E90" s="224"/>
      <c r="F90" s="224"/>
      <c r="G90" s="224"/>
      <c r="H90" s="224"/>
      <c r="I90" s="224"/>
      <c r="J90" s="224"/>
      <c r="K90" s="224"/>
      <c r="O90" s="56">
        <f t="shared" si="79"/>
        <v>0</v>
      </c>
      <c r="P90" s="56">
        <f t="shared" si="80"/>
        <v>0</v>
      </c>
      <c r="Q90" s="56">
        <f t="shared" si="81"/>
        <v>0</v>
      </c>
      <c r="R90" s="56">
        <f t="shared" si="82"/>
        <v>0</v>
      </c>
      <c r="S90" s="56">
        <f t="shared" si="83"/>
        <v>0</v>
      </c>
      <c r="T90" s="56">
        <f t="shared" si="84"/>
        <v>0</v>
      </c>
      <c r="U90" s="56">
        <f t="shared" si="85"/>
        <v>0</v>
      </c>
      <c r="V90" s="380">
        <f t="shared" si="86"/>
        <v>0</v>
      </c>
    </row>
    <row r="91" spans="1:22" x14ac:dyDescent="0.3">
      <c r="A91" s="299" t="s">
        <v>181</v>
      </c>
      <c r="B91" s="301" t="s">
        <v>182</v>
      </c>
      <c r="C91" s="224"/>
      <c r="D91" s="224"/>
      <c r="E91" s="224"/>
      <c r="F91" s="224"/>
      <c r="G91" s="224"/>
      <c r="H91" s="224"/>
      <c r="I91" s="224"/>
      <c r="J91" s="224"/>
      <c r="K91" s="224"/>
      <c r="O91" s="56">
        <f t="shared" si="79"/>
        <v>0</v>
      </c>
      <c r="P91" s="56">
        <f t="shared" si="80"/>
        <v>0</v>
      </c>
      <c r="Q91" s="56">
        <f t="shared" si="81"/>
        <v>0</v>
      </c>
      <c r="R91" s="56">
        <f t="shared" si="82"/>
        <v>0</v>
      </c>
      <c r="S91" s="56">
        <f t="shared" si="83"/>
        <v>0</v>
      </c>
      <c r="T91" s="56">
        <f t="shared" si="84"/>
        <v>0</v>
      </c>
      <c r="U91" s="56">
        <f t="shared" si="85"/>
        <v>0</v>
      </c>
      <c r="V91" s="380">
        <f t="shared" si="86"/>
        <v>0</v>
      </c>
    </row>
    <row r="92" spans="1:22" x14ac:dyDescent="0.3">
      <c r="A92" s="551" t="s">
        <v>150</v>
      </c>
      <c r="B92" s="552" t="s">
        <v>183</v>
      </c>
      <c r="C92" s="362"/>
      <c r="D92" s="362"/>
      <c r="E92" s="362"/>
      <c r="F92" s="362"/>
      <c r="G92" s="362"/>
      <c r="H92" s="362"/>
      <c r="I92" s="362"/>
      <c r="J92" s="362"/>
      <c r="K92" s="362"/>
      <c r="O92" s="56">
        <f t="shared" si="79"/>
        <v>0</v>
      </c>
      <c r="P92" s="56">
        <f t="shared" si="80"/>
        <v>0</v>
      </c>
      <c r="Q92" s="56">
        <f t="shared" si="81"/>
        <v>0</v>
      </c>
      <c r="R92" s="56">
        <f t="shared" si="82"/>
        <v>0</v>
      </c>
      <c r="S92" s="56">
        <f t="shared" si="83"/>
        <v>0</v>
      </c>
      <c r="T92" s="56">
        <f t="shared" si="84"/>
        <v>0</v>
      </c>
      <c r="U92" s="56">
        <f t="shared" si="85"/>
        <v>0</v>
      </c>
      <c r="V92" s="380">
        <f t="shared" si="86"/>
        <v>0</v>
      </c>
    </row>
    <row r="93" spans="1:22" x14ac:dyDescent="0.3">
      <c r="A93" s="25" t="s">
        <v>184</v>
      </c>
      <c r="B93" s="312" t="s">
        <v>185</v>
      </c>
      <c r="C93" s="26">
        <f t="shared" ref="C93:K93" si="114">SUM(C70,C77,C80,C85,C92)</f>
        <v>0</v>
      </c>
      <c r="D93" s="26">
        <f t="shared" si="114"/>
        <v>0</v>
      </c>
      <c r="E93" s="26">
        <f t="shared" si="114"/>
        <v>0</v>
      </c>
      <c r="F93" s="26">
        <f t="shared" si="114"/>
        <v>0</v>
      </c>
      <c r="G93" s="26">
        <f t="shared" si="114"/>
        <v>0</v>
      </c>
      <c r="H93" s="26">
        <f t="shared" si="114"/>
        <v>0</v>
      </c>
      <c r="I93" s="26">
        <f t="shared" si="114"/>
        <v>0</v>
      </c>
      <c r="J93" s="26">
        <f t="shared" si="114"/>
        <v>0</v>
      </c>
      <c r="K93" s="26">
        <f t="shared" si="114"/>
        <v>0</v>
      </c>
      <c r="O93" s="290">
        <f t="shared" si="79"/>
        <v>0</v>
      </c>
      <c r="P93" s="290">
        <f t="shared" si="80"/>
        <v>0</v>
      </c>
      <c r="Q93" s="290">
        <f t="shared" si="81"/>
        <v>0</v>
      </c>
      <c r="R93" s="290">
        <f t="shared" si="82"/>
        <v>0</v>
      </c>
      <c r="S93" s="290">
        <f t="shared" si="83"/>
        <v>0</v>
      </c>
      <c r="T93" s="290">
        <f t="shared" si="84"/>
        <v>0</v>
      </c>
      <c r="U93" s="290">
        <f t="shared" si="85"/>
        <v>0</v>
      </c>
      <c r="V93" s="290">
        <f t="shared" si="86"/>
        <v>0</v>
      </c>
    </row>
    <row r="95" spans="1:22" x14ac:dyDescent="0.3">
      <c r="A95" s="501" t="s">
        <v>753</v>
      </c>
      <c r="B95" s="502"/>
      <c r="C95" s="503"/>
      <c r="D95" s="503"/>
      <c r="E95" s="502"/>
      <c r="F95" s="502"/>
      <c r="G95" s="502"/>
      <c r="H95" s="502"/>
      <c r="I95" s="502"/>
      <c r="J95" s="502"/>
      <c r="K95" s="502"/>
      <c r="L95" s="502"/>
      <c r="M95" s="502"/>
      <c r="N95" s="502"/>
      <c r="O95" s="503"/>
      <c r="P95" s="502"/>
      <c r="Q95" s="502"/>
      <c r="R95" s="502"/>
      <c r="S95" s="502"/>
      <c r="T95" s="502"/>
      <c r="U95" s="502"/>
      <c r="V95" s="502"/>
    </row>
    <row r="97" spans="1:22" x14ac:dyDescent="0.3">
      <c r="O97" s="732" t="s">
        <v>845</v>
      </c>
      <c r="P97" s="744"/>
      <c r="Q97" s="744"/>
      <c r="R97" s="744"/>
      <c r="S97" s="744"/>
      <c r="T97" s="744"/>
      <c r="U97" s="744"/>
      <c r="V97" s="745"/>
    </row>
    <row r="98" spans="1:22" ht="27" x14ac:dyDescent="0.3">
      <c r="A98" s="595" t="s">
        <v>133</v>
      </c>
      <c r="B98" s="305" t="s">
        <v>155</v>
      </c>
      <c r="C98" s="306" t="s">
        <v>92</v>
      </c>
      <c r="D98" s="305" t="s">
        <v>112</v>
      </c>
      <c r="E98" s="305" t="s">
        <v>279</v>
      </c>
      <c r="F98" s="305" t="s">
        <v>297</v>
      </c>
      <c r="G98" s="305" t="s">
        <v>278</v>
      </c>
      <c r="H98" s="305" t="s">
        <v>274</v>
      </c>
      <c r="I98" s="305" t="s">
        <v>275</v>
      </c>
      <c r="J98" s="305" t="s">
        <v>276</v>
      </c>
      <c r="K98" s="305" t="s">
        <v>277</v>
      </c>
      <c r="O98" s="567" t="s">
        <v>846</v>
      </c>
      <c r="P98" s="567" t="s">
        <v>847</v>
      </c>
      <c r="Q98" s="567" t="s">
        <v>848</v>
      </c>
      <c r="R98" s="567" t="s">
        <v>849</v>
      </c>
      <c r="S98" s="567" t="s">
        <v>850</v>
      </c>
      <c r="T98" s="567" t="s">
        <v>851</v>
      </c>
      <c r="U98" s="567" t="s">
        <v>852</v>
      </c>
      <c r="V98" s="567" t="s">
        <v>853</v>
      </c>
    </row>
    <row r="99" spans="1:22" x14ac:dyDescent="0.3">
      <c r="A99" s="382" t="s">
        <v>134</v>
      </c>
      <c r="B99" s="383" t="s">
        <v>135</v>
      </c>
      <c r="C99" s="52">
        <f>SUM(C100:C103)</f>
        <v>0</v>
      </c>
      <c r="D99" s="52">
        <f>SUM(D100:D103)</f>
        <v>0</v>
      </c>
      <c r="E99" s="52">
        <f>SUM(E100:E103)</f>
        <v>0</v>
      </c>
      <c r="F99" s="53">
        <f>SUM(F100:F103)</f>
        <v>0</v>
      </c>
      <c r="G99" s="53">
        <f>SUM(G100:G103)</f>
        <v>0</v>
      </c>
      <c r="H99" s="53">
        <f t="shared" ref="H99" si="115">SUM(H100:H103)</f>
        <v>0</v>
      </c>
      <c r="I99" s="53">
        <f t="shared" ref="I99" si="116">SUM(I100:I103)</f>
        <v>0</v>
      </c>
      <c r="J99" s="53">
        <f t="shared" ref="J99" si="117">SUM(J100:J103)</f>
        <v>0</v>
      </c>
      <c r="K99" s="53">
        <f t="shared" ref="K99" si="118">SUM(K100:K103)</f>
        <v>0</v>
      </c>
      <c r="O99" s="56">
        <f t="shared" ref="O99:O111" si="119">IFERROR(IF(AND(ROUND(SUM(C99:C99),0)=0,ROUND(SUM(D99:D99),0)&gt;ROUND(SUM(C99:C99),0)),"INF",(ROUND(SUM(D99:D99),0)-ROUND(SUM(C99:C99),0))/ROUND(SUM(C99:C99),0)),0)</f>
        <v>0</v>
      </c>
      <c r="P99" s="56">
        <f t="shared" ref="P99:P111" si="120">IFERROR(IF(AND(ROUND(SUM(D99),0)=0,ROUND(SUM(E99:E99),0)&gt;ROUND(SUM(D99),0)),"INF",(ROUND(SUM(E99:E99),0)-ROUND(SUM(D99),0))/ROUND(SUM(D99),0)),0)</f>
        <v>0</v>
      </c>
      <c r="Q99" s="56">
        <f t="shared" ref="Q99:Q111" si="121">IFERROR(IF(AND(ROUND(SUM(E99),0)=0,ROUND(SUM(F99:F99),0)&gt;ROUND(SUM(E99),0)),"INF",(ROUND(SUM(F99:F99),0)-ROUND(SUM(E99),0))/ROUND(SUM(E99),0)),0)</f>
        <v>0</v>
      </c>
      <c r="R99" s="56">
        <f t="shared" ref="R99:R111" si="122">IFERROR(IF(AND(ROUND(SUM(F99),0)=0,ROUND(SUM(G99:G99),0)&gt;ROUND(SUM(F99),0)),"INF",(ROUND(SUM(G99:G99),0)-ROUND(SUM(F99),0))/ROUND(SUM(F99),0)),0)</f>
        <v>0</v>
      </c>
      <c r="S99" s="56">
        <f t="shared" ref="S99:S111" si="123">IFERROR(IF(AND(ROUND(SUM(G99),0)=0,ROUND(SUM(H99:H99),0)&gt;ROUND(SUM(G99),0)),"INF",(ROUND(SUM(H99:H99),0)-ROUND(SUM(G99),0))/ROUND(SUM(G99),0)),0)</f>
        <v>0</v>
      </c>
      <c r="T99" s="56">
        <f t="shared" ref="T99:T111" si="124">IFERROR(IF(AND(ROUND(SUM(H99),0)=0,ROUND(SUM(I99:I99),0)&gt;ROUND(SUM(H99),0)),"INF",(ROUND(SUM(I99:I99),0)-ROUND(SUM(H99),0))/ROUND(SUM(H99),0)),0)</f>
        <v>0</v>
      </c>
      <c r="U99" s="56">
        <f t="shared" ref="U99:U111" si="125">IFERROR(IF(AND(ROUND(SUM(I99),0)=0,ROUND(SUM(J99:J99),0)&gt;ROUND(SUM(I99),0)),"INF",(ROUND(SUM(J99:J99),0)-ROUND(SUM(I99),0))/ROUND(SUM(I99),0)),0)</f>
        <v>0</v>
      </c>
      <c r="V99" s="380">
        <f t="shared" ref="V99:V111" si="126">IFERROR(IF(AND(ROUND(SUM(J99),0)=0,ROUND(SUM(K99:K99),0)&gt;ROUND(SUM(J99),0)),"INF",(ROUND(SUM(K99:K99),0)-ROUND(SUM(J99),0))/ROUND(SUM(J99),0)),0)</f>
        <v>0</v>
      </c>
    </row>
    <row r="100" spans="1:22" x14ac:dyDescent="0.3">
      <c r="A100" s="102" t="s">
        <v>136</v>
      </c>
      <c r="B100" s="301">
        <v>20</v>
      </c>
      <c r="C100" s="224"/>
      <c r="D100" s="224"/>
      <c r="E100" s="224"/>
      <c r="F100" s="224"/>
      <c r="G100" s="224"/>
      <c r="H100" s="224"/>
      <c r="I100" s="224"/>
      <c r="J100" s="224"/>
      <c r="K100" s="224"/>
      <c r="O100" s="56">
        <f t="shared" si="119"/>
        <v>0</v>
      </c>
      <c r="P100" s="56">
        <f t="shared" si="120"/>
        <v>0</v>
      </c>
      <c r="Q100" s="56">
        <f t="shared" si="121"/>
        <v>0</v>
      </c>
      <c r="R100" s="56">
        <f t="shared" si="122"/>
        <v>0</v>
      </c>
      <c r="S100" s="56">
        <f t="shared" si="123"/>
        <v>0</v>
      </c>
      <c r="T100" s="56">
        <f t="shared" si="124"/>
        <v>0</v>
      </c>
      <c r="U100" s="56">
        <f t="shared" si="125"/>
        <v>0</v>
      </c>
      <c r="V100" s="380">
        <f t="shared" si="126"/>
        <v>0</v>
      </c>
    </row>
    <row r="101" spans="1:22" x14ac:dyDescent="0.3">
      <c r="A101" s="102" t="s">
        <v>137</v>
      </c>
      <c r="B101" s="301">
        <v>21</v>
      </c>
      <c r="C101" s="224"/>
      <c r="D101" s="224"/>
      <c r="E101" s="224"/>
      <c r="F101" s="224"/>
      <c r="G101" s="224"/>
      <c r="H101" s="224"/>
      <c r="I101" s="224"/>
      <c r="J101" s="224"/>
      <c r="K101" s="224"/>
      <c r="O101" s="56">
        <f t="shared" si="119"/>
        <v>0</v>
      </c>
      <c r="P101" s="56">
        <f t="shared" si="120"/>
        <v>0</v>
      </c>
      <c r="Q101" s="56">
        <f t="shared" si="121"/>
        <v>0</v>
      </c>
      <c r="R101" s="56">
        <f t="shared" si="122"/>
        <v>0</v>
      </c>
      <c r="S101" s="56">
        <f t="shared" si="123"/>
        <v>0</v>
      </c>
      <c r="T101" s="56">
        <f t="shared" si="124"/>
        <v>0</v>
      </c>
      <c r="U101" s="56">
        <f t="shared" si="125"/>
        <v>0</v>
      </c>
      <c r="V101" s="380">
        <f t="shared" si="126"/>
        <v>0</v>
      </c>
    </row>
    <row r="102" spans="1:22" x14ac:dyDescent="0.3">
      <c r="A102" s="102" t="s">
        <v>138</v>
      </c>
      <c r="B102" s="301" t="s">
        <v>139</v>
      </c>
      <c r="C102" s="224"/>
      <c r="D102" s="224"/>
      <c r="E102" s="224"/>
      <c r="F102" s="224"/>
      <c r="G102" s="224"/>
      <c r="H102" s="224"/>
      <c r="I102" s="224"/>
      <c r="J102" s="224"/>
      <c r="K102" s="224"/>
      <c r="O102" s="56">
        <f t="shared" si="119"/>
        <v>0</v>
      </c>
      <c r="P102" s="56">
        <f t="shared" si="120"/>
        <v>0</v>
      </c>
      <c r="Q102" s="56">
        <f t="shared" si="121"/>
        <v>0</v>
      </c>
      <c r="R102" s="56">
        <f t="shared" si="122"/>
        <v>0</v>
      </c>
      <c r="S102" s="56">
        <f t="shared" si="123"/>
        <v>0</v>
      </c>
      <c r="T102" s="56">
        <f t="shared" si="124"/>
        <v>0</v>
      </c>
      <c r="U102" s="56">
        <f t="shared" si="125"/>
        <v>0</v>
      </c>
      <c r="V102" s="380">
        <f t="shared" si="126"/>
        <v>0</v>
      </c>
    </row>
    <row r="103" spans="1:22" x14ac:dyDescent="0.3">
      <c r="A103" s="102" t="s">
        <v>140</v>
      </c>
      <c r="B103" s="301">
        <v>28</v>
      </c>
      <c r="C103" s="224"/>
      <c r="D103" s="224"/>
      <c r="E103" s="224"/>
      <c r="F103" s="224"/>
      <c r="G103" s="224"/>
      <c r="H103" s="224"/>
      <c r="I103" s="224"/>
      <c r="J103" s="224"/>
      <c r="K103" s="224"/>
      <c r="O103" s="56">
        <f t="shared" si="119"/>
        <v>0</v>
      </c>
      <c r="P103" s="56">
        <f t="shared" si="120"/>
        <v>0</v>
      </c>
      <c r="Q103" s="56">
        <f t="shared" si="121"/>
        <v>0</v>
      </c>
      <c r="R103" s="56">
        <f t="shared" si="122"/>
        <v>0</v>
      </c>
      <c r="S103" s="56">
        <f t="shared" si="123"/>
        <v>0</v>
      </c>
      <c r="T103" s="56">
        <f t="shared" si="124"/>
        <v>0</v>
      </c>
      <c r="U103" s="56">
        <f t="shared" si="125"/>
        <v>0</v>
      </c>
      <c r="V103" s="380">
        <f t="shared" si="126"/>
        <v>0</v>
      </c>
    </row>
    <row r="104" spans="1:22" x14ac:dyDescent="0.3">
      <c r="A104" s="382" t="s">
        <v>141</v>
      </c>
      <c r="B104" s="383" t="s">
        <v>142</v>
      </c>
      <c r="C104" s="52">
        <f t="shared" ref="C104:D104" si="127">SUM(C105:C110)</f>
        <v>0</v>
      </c>
      <c r="D104" s="52">
        <f t="shared" si="127"/>
        <v>0</v>
      </c>
      <c r="E104" s="52">
        <f t="shared" ref="E104" si="128">SUM(E105:E110)</f>
        <v>0</v>
      </c>
      <c r="F104" s="52">
        <f t="shared" ref="F104" si="129">SUM(F105:F110)</f>
        <v>0</v>
      </c>
      <c r="G104" s="52">
        <f t="shared" ref="G104" si="130">SUM(G105:G110)</f>
        <v>0</v>
      </c>
      <c r="H104" s="52">
        <f t="shared" ref="H104" si="131">SUM(H105:H110)</f>
        <v>0</v>
      </c>
      <c r="I104" s="52">
        <f t="shared" ref="I104" si="132">SUM(I105:I110)</f>
        <v>0</v>
      </c>
      <c r="J104" s="52">
        <f t="shared" ref="J104" si="133">SUM(J105:J110)</f>
        <v>0</v>
      </c>
      <c r="K104" s="52">
        <f t="shared" ref="K104" si="134">SUM(K105:K110)</f>
        <v>0</v>
      </c>
      <c r="O104" s="56">
        <f t="shared" si="119"/>
        <v>0</v>
      </c>
      <c r="P104" s="56">
        <f t="shared" si="120"/>
        <v>0</v>
      </c>
      <c r="Q104" s="56">
        <f t="shared" si="121"/>
        <v>0</v>
      </c>
      <c r="R104" s="56">
        <f t="shared" si="122"/>
        <v>0</v>
      </c>
      <c r="S104" s="56">
        <f t="shared" si="123"/>
        <v>0</v>
      </c>
      <c r="T104" s="56">
        <f t="shared" si="124"/>
        <v>0</v>
      </c>
      <c r="U104" s="56">
        <f t="shared" si="125"/>
        <v>0</v>
      </c>
      <c r="V104" s="380">
        <f t="shared" si="126"/>
        <v>0</v>
      </c>
    </row>
    <row r="105" spans="1:22" x14ac:dyDescent="0.3">
      <c r="A105" s="102" t="s">
        <v>143</v>
      </c>
      <c r="B105" s="301">
        <v>29</v>
      </c>
      <c r="C105" s="224"/>
      <c r="D105" s="224"/>
      <c r="E105" s="224"/>
      <c r="F105" s="224"/>
      <c r="G105" s="224"/>
      <c r="H105" s="224"/>
      <c r="I105" s="224"/>
      <c r="J105" s="224"/>
      <c r="K105" s="224"/>
      <c r="O105" s="56">
        <f t="shared" si="119"/>
        <v>0</v>
      </c>
      <c r="P105" s="56">
        <f t="shared" si="120"/>
        <v>0</v>
      </c>
      <c r="Q105" s="56">
        <f t="shared" si="121"/>
        <v>0</v>
      </c>
      <c r="R105" s="56">
        <f t="shared" si="122"/>
        <v>0</v>
      </c>
      <c r="S105" s="56">
        <f t="shared" si="123"/>
        <v>0</v>
      </c>
      <c r="T105" s="56">
        <f t="shared" si="124"/>
        <v>0</v>
      </c>
      <c r="U105" s="56">
        <f t="shared" si="125"/>
        <v>0</v>
      </c>
      <c r="V105" s="380">
        <f t="shared" si="126"/>
        <v>0</v>
      </c>
    </row>
    <row r="106" spans="1:22" x14ac:dyDescent="0.3">
      <c r="A106" s="102" t="s">
        <v>144</v>
      </c>
      <c r="B106" s="301">
        <v>3</v>
      </c>
      <c r="C106" s="224"/>
      <c r="D106" s="224"/>
      <c r="E106" s="224"/>
      <c r="F106" s="224"/>
      <c r="G106" s="224"/>
      <c r="H106" s="224"/>
      <c r="I106" s="224"/>
      <c r="J106" s="224"/>
      <c r="K106" s="224"/>
      <c r="O106" s="56">
        <f t="shared" si="119"/>
        <v>0</v>
      </c>
      <c r="P106" s="56">
        <f t="shared" si="120"/>
        <v>0</v>
      </c>
      <c r="Q106" s="56">
        <f t="shared" si="121"/>
        <v>0</v>
      </c>
      <c r="R106" s="56">
        <f t="shared" si="122"/>
        <v>0</v>
      </c>
      <c r="S106" s="56">
        <f t="shared" si="123"/>
        <v>0</v>
      </c>
      <c r="T106" s="56">
        <f t="shared" si="124"/>
        <v>0</v>
      </c>
      <c r="U106" s="56">
        <f t="shared" si="125"/>
        <v>0</v>
      </c>
      <c r="V106" s="380">
        <f t="shared" si="126"/>
        <v>0</v>
      </c>
    </row>
    <row r="107" spans="1:22" x14ac:dyDescent="0.3">
      <c r="A107" s="102" t="s">
        <v>145</v>
      </c>
      <c r="B107" s="301" t="s">
        <v>146</v>
      </c>
      <c r="C107" s="224"/>
      <c r="D107" s="224"/>
      <c r="E107" s="224"/>
      <c r="F107" s="224"/>
      <c r="G107" s="224"/>
      <c r="H107" s="224"/>
      <c r="I107" s="224"/>
      <c r="J107" s="224"/>
      <c r="K107" s="224"/>
      <c r="O107" s="56">
        <f t="shared" si="119"/>
        <v>0</v>
      </c>
      <c r="P107" s="56">
        <f t="shared" si="120"/>
        <v>0</v>
      </c>
      <c r="Q107" s="56">
        <f t="shared" si="121"/>
        <v>0</v>
      </c>
      <c r="R107" s="56">
        <f t="shared" si="122"/>
        <v>0</v>
      </c>
      <c r="S107" s="56">
        <f t="shared" si="123"/>
        <v>0</v>
      </c>
      <c r="T107" s="56">
        <f t="shared" si="124"/>
        <v>0</v>
      </c>
      <c r="U107" s="56">
        <f t="shared" si="125"/>
        <v>0</v>
      </c>
      <c r="V107" s="380">
        <f t="shared" si="126"/>
        <v>0</v>
      </c>
    </row>
    <row r="108" spans="1:22" x14ac:dyDescent="0.3">
      <c r="A108" s="102" t="s">
        <v>812</v>
      </c>
      <c r="B108" s="301" t="s">
        <v>147</v>
      </c>
      <c r="C108" s="224"/>
      <c r="D108" s="224"/>
      <c r="E108" s="224"/>
      <c r="F108" s="224"/>
      <c r="G108" s="224"/>
      <c r="H108" s="224"/>
      <c r="I108" s="224"/>
      <c r="J108" s="224"/>
      <c r="K108" s="224"/>
      <c r="O108" s="56">
        <f t="shared" si="119"/>
        <v>0</v>
      </c>
      <c r="P108" s="56">
        <f t="shared" si="120"/>
        <v>0</v>
      </c>
      <c r="Q108" s="56">
        <f t="shared" si="121"/>
        <v>0</v>
      </c>
      <c r="R108" s="56">
        <f t="shared" si="122"/>
        <v>0</v>
      </c>
      <c r="S108" s="56">
        <f t="shared" si="123"/>
        <v>0</v>
      </c>
      <c r="T108" s="56">
        <f t="shared" si="124"/>
        <v>0</v>
      </c>
      <c r="U108" s="56">
        <f t="shared" si="125"/>
        <v>0</v>
      </c>
      <c r="V108" s="380">
        <f t="shared" si="126"/>
        <v>0</v>
      </c>
    </row>
    <row r="109" spans="1:22" x14ac:dyDescent="0.3">
      <c r="A109" s="102" t="s">
        <v>148</v>
      </c>
      <c r="B109" s="301" t="s">
        <v>149</v>
      </c>
      <c r="C109" s="224"/>
      <c r="D109" s="224"/>
      <c r="E109" s="224"/>
      <c r="F109" s="224"/>
      <c r="G109" s="224"/>
      <c r="H109" s="224"/>
      <c r="I109" s="224"/>
      <c r="J109" s="224"/>
      <c r="K109" s="224"/>
      <c r="O109" s="56">
        <f t="shared" si="119"/>
        <v>0</v>
      </c>
      <c r="P109" s="56">
        <f t="shared" si="120"/>
        <v>0</v>
      </c>
      <c r="Q109" s="56">
        <f t="shared" si="121"/>
        <v>0</v>
      </c>
      <c r="R109" s="56">
        <f t="shared" si="122"/>
        <v>0</v>
      </c>
      <c r="S109" s="56">
        <f t="shared" si="123"/>
        <v>0</v>
      </c>
      <c r="T109" s="56">
        <f t="shared" si="124"/>
        <v>0</v>
      </c>
      <c r="U109" s="56">
        <f t="shared" si="125"/>
        <v>0</v>
      </c>
      <c r="V109" s="380">
        <f t="shared" si="126"/>
        <v>0</v>
      </c>
    </row>
    <row r="110" spans="1:22" x14ac:dyDescent="0.3">
      <c r="A110" s="102" t="s">
        <v>150</v>
      </c>
      <c r="B110" s="301" t="s">
        <v>151</v>
      </c>
      <c r="C110" s="224"/>
      <c r="D110" s="224"/>
      <c r="E110" s="224"/>
      <c r="F110" s="224"/>
      <c r="G110" s="224"/>
      <c r="H110" s="224"/>
      <c r="I110" s="224"/>
      <c r="J110" s="224"/>
      <c r="K110" s="224"/>
      <c r="O110" s="56">
        <f t="shared" si="119"/>
        <v>0</v>
      </c>
      <c r="P110" s="56">
        <f t="shared" si="120"/>
        <v>0</v>
      </c>
      <c r="Q110" s="56">
        <f t="shared" si="121"/>
        <v>0</v>
      </c>
      <c r="R110" s="56">
        <f t="shared" si="122"/>
        <v>0</v>
      </c>
      <c r="S110" s="56">
        <f t="shared" si="123"/>
        <v>0</v>
      </c>
      <c r="T110" s="56">
        <f t="shared" si="124"/>
        <v>0</v>
      </c>
      <c r="U110" s="56">
        <f t="shared" si="125"/>
        <v>0</v>
      </c>
      <c r="V110" s="380">
        <f t="shared" si="126"/>
        <v>0</v>
      </c>
    </row>
    <row r="111" spans="1:22" ht="14.25" thickBot="1" x14ac:dyDescent="0.35">
      <c r="A111" s="25" t="s">
        <v>152</v>
      </c>
      <c r="B111" s="312" t="s">
        <v>153</v>
      </c>
      <c r="C111" s="60">
        <f t="shared" ref="C111:D111" si="135">SUM(C99,C104)</f>
        <v>0</v>
      </c>
      <c r="D111" s="60">
        <f t="shared" si="135"/>
        <v>0</v>
      </c>
      <c r="E111" s="60">
        <f t="shared" ref="E111" si="136">SUM(E99,E104)</f>
        <v>0</v>
      </c>
      <c r="F111" s="60">
        <f t="shared" ref="F111" si="137">SUM(F99,F104)</f>
        <v>0</v>
      </c>
      <c r="G111" s="60">
        <f t="shared" ref="G111" si="138">SUM(G99,G104)</f>
        <v>0</v>
      </c>
      <c r="H111" s="60">
        <f t="shared" ref="H111" si="139">SUM(H99,H104)</f>
        <v>0</v>
      </c>
      <c r="I111" s="60">
        <f t="shared" ref="I111" si="140">SUM(I99,I104)</f>
        <v>0</v>
      </c>
      <c r="J111" s="60">
        <f t="shared" ref="J111" si="141">SUM(J99,J104)</f>
        <v>0</v>
      </c>
      <c r="K111" s="60">
        <f t="shared" ref="K111" si="142">SUM(K99,K104)</f>
        <v>0</v>
      </c>
      <c r="O111" s="61">
        <f t="shared" si="119"/>
        <v>0</v>
      </c>
      <c r="P111" s="61">
        <f t="shared" si="120"/>
        <v>0</v>
      </c>
      <c r="Q111" s="61">
        <f t="shared" si="121"/>
        <v>0</v>
      </c>
      <c r="R111" s="61">
        <f t="shared" si="122"/>
        <v>0</v>
      </c>
      <c r="S111" s="61">
        <f t="shared" si="123"/>
        <v>0</v>
      </c>
      <c r="T111" s="61">
        <f t="shared" si="124"/>
        <v>0</v>
      </c>
      <c r="U111" s="61">
        <f t="shared" si="125"/>
        <v>0</v>
      </c>
      <c r="V111" s="381">
        <f t="shared" si="126"/>
        <v>0</v>
      </c>
    </row>
    <row r="112" spans="1:22" x14ac:dyDescent="0.3">
      <c r="A112" s="102"/>
      <c r="B112" s="102"/>
      <c r="C112" s="18"/>
      <c r="D112" s="18"/>
      <c r="E112" s="18"/>
      <c r="F112" s="18"/>
      <c r="G112" s="18"/>
      <c r="H112" s="18"/>
      <c r="I112" s="18"/>
      <c r="J112" s="18"/>
      <c r="K112" s="18"/>
      <c r="O112" s="18"/>
      <c r="P112" s="18"/>
      <c r="Q112" s="18"/>
      <c r="R112" s="18"/>
      <c r="S112" s="18"/>
      <c r="T112" s="18"/>
      <c r="U112" s="18"/>
      <c r="V112" s="244"/>
    </row>
    <row r="113" spans="1:22" x14ac:dyDescent="0.3">
      <c r="A113" s="102"/>
      <c r="B113" s="102"/>
      <c r="C113" s="18"/>
      <c r="D113" s="18"/>
      <c r="E113" s="18"/>
      <c r="F113" s="18"/>
      <c r="G113" s="18"/>
      <c r="H113" s="18"/>
      <c r="I113" s="18"/>
      <c r="J113" s="18"/>
      <c r="K113" s="18"/>
      <c r="O113" s="732" t="s">
        <v>845</v>
      </c>
      <c r="P113" s="744"/>
      <c r="Q113" s="744"/>
      <c r="R113" s="744"/>
      <c r="S113" s="744"/>
      <c r="T113" s="744"/>
      <c r="U113" s="744"/>
      <c r="V113" s="745"/>
    </row>
    <row r="114" spans="1:22" ht="27" x14ac:dyDescent="0.3">
      <c r="A114" s="595" t="s">
        <v>154</v>
      </c>
      <c r="B114" s="305" t="s">
        <v>155</v>
      </c>
      <c r="C114" s="309" t="str">
        <f t="shared" ref="C114:D114" si="143">C98</f>
        <v>Réalité 2015</v>
      </c>
      <c r="D114" s="309" t="str">
        <f t="shared" si="143"/>
        <v>Meilleure estimation 2016</v>
      </c>
      <c r="E114" s="309" t="str">
        <f t="shared" ref="E114" si="144">E98</f>
        <v>Budget 2017</v>
      </c>
      <c r="F114" s="309" t="str">
        <f t="shared" ref="F114" si="145">F98</f>
        <v>Budget 2018</v>
      </c>
      <c r="G114" s="309" t="str">
        <f t="shared" ref="G114" si="146">G98</f>
        <v>Budget 2019</v>
      </c>
      <c r="H114" s="309" t="str">
        <f t="shared" ref="H114" si="147">H98</f>
        <v>Budget 2020</v>
      </c>
      <c r="I114" s="309" t="str">
        <f t="shared" ref="I114" si="148">I98</f>
        <v>Budget 2021</v>
      </c>
      <c r="J114" s="309" t="str">
        <f t="shared" ref="J114" si="149">J98</f>
        <v>Budget 2022</v>
      </c>
      <c r="K114" s="309" t="str">
        <f t="shared" ref="K114" si="150">K98</f>
        <v>Budget 2023</v>
      </c>
      <c r="O114" s="567" t="s">
        <v>846</v>
      </c>
      <c r="P114" s="567" t="s">
        <v>847</v>
      </c>
      <c r="Q114" s="567" t="s">
        <v>848</v>
      </c>
      <c r="R114" s="567" t="s">
        <v>849</v>
      </c>
      <c r="S114" s="567" t="s">
        <v>850</v>
      </c>
      <c r="T114" s="567" t="s">
        <v>851</v>
      </c>
      <c r="U114" s="567" t="s">
        <v>852</v>
      </c>
      <c r="V114" s="567" t="s">
        <v>853</v>
      </c>
    </row>
    <row r="115" spans="1:22" x14ac:dyDescent="0.3">
      <c r="A115" s="382" t="s">
        <v>156</v>
      </c>
      <c r="B115" s="383" t="s">
        <v>157</v>
      </c>
      <c r="C115" s="52">
        <f t="shared" ref="C115:D115" si="151">SUM(C116:C121)</f>
        <v>0</v>
      </c>
      <c r="D115" s="52">
        <f t="shared" si="151"/>
        <v>0</v>
      </c>
      <c r="E115" s="52">
        <f t="shared" ref="E115" si="152">SUM(E116:E121)</f>
        <v>0</v>
      </c>
      <c r="F115" s="52">
        <f t="shared" ref="F115" si="153">SUM(F116:F121)</f>
        <v>0</v>
      </c>
      <c r="G115" s="52">
        <f t="shared" ref="G115" si="154">SUM(G116:G121)</f>
        <v>0</v>
      </c>
      <c r="H115" s="52">
        <f t="shared" ref="H115" si="155">SUM(H116:H121)</f>
        <v>0</v>
      </c>
      <c r="I115" s="52">
        <f t="shared" ref="I115" si="156">SUM(I116:I121)</f>
        <v>0</v>
      </c>
      <c r="J115" s="52">
        <f t="shared" ref="J115" si="157">SUM(J116:J121)</f>
        <v>0</v>
      </c>
      <c r="K115" s="52">
        <f t="shared" ref="K115" si="158">SUM(K116:K121)</f>
        <v>0</v>
      </c>
      <c r="O115" s="56">
        <f t="shared" ref="O115:O138" si="159">IFERROR(IF(AND(ROUND(SUM(C115:C115),0)=0,ROUND(SUM(D115:D115),0)&gt;ROUND(SUM(C115:C115),0)),"INF",(ROUND(SUM(D115:D115),0)-ROUND(SUM(C115:C115),0))/ROUND(SUM(C115:C115),0)),0)</f>
        <v>0</v>
      </c>
      <c r="P115" s="56">
        <f t="shared" ref="P115:P138" si="160">IFERROR(IF(AND(ROUND(SUM(D115),0)=0,ROUND(SUM(E115:E115),0)&gt;ROUND(SUM(D115),0)),"INF",(ROUND(SUM(E115:E115),0)-ROUND(SUM(D115),0))/ROUND(SUM(D115),0)),0)</f>
        <v>0</v>
      </c>
      <c r="Q115" s="56">
        <f t="shared" ref="Q115:Q138" si="161">IFERROR(IF(AND(ROUND(SUM(E115),0)=0,ROUND(SUM(F115:F115),0)&gt;ROUND(SUM(E115),0)),"INF",(ROUND(SUM(F115:F115),0)-ROUND(SUM(E115),0))/ROUND(SUM(E115),0)),0)</f>
        <v>0</v>
      </c>
      <c r="R115" s="56">
        <f t="shared" ref="R115:R138" si="162">IFERROR(IF(AND(ROUND(SUM(F115),0)=0,ROUND(SUM(G115:G115),0)&gt;ROUND(SUM(F115),0)),"INF",(ROUND(SUM(G115:G115),0)-ROUND(SUM(F115),0))/ROUND(SUM(F115),0)),0)</f>
        <v>0</v>
      </c>
      <c r="S115" s="56">
        <f t="shared" ref="S115:S138" si="163">IFERROR(IF(AND(ROUND(SUM(G115),0)=0,ROUND(SUM(H115:H115),0)&gt;ROUND(SUM(G115),0)),"INF",(ROUND(SUM(H115:H115),0)-ROUND(SUM(G115),0))/ROUND(SUM(G115),0)),0)</f>
        <v>0</v>
      </c>
      <c r="T115" s="56">
        <f t="shared" ref="T115:T138" si="164">IFERROR(IF(AND(ROUND(SUM(H115),0)=0,ROUND(SUM(I115:I115),0)&gt;ROUND(SUM(H115),0)),"INF",(ROUND(SUM(I115:I115),0)-ROUND(SUM(H115),0))/ROUND(SUM(H115),0)),0)</f>
        <v>0</v>
      </c>
      <c r="U115" s="56">
        <f t="shared" ref="U115:U138" si="165">IFERROR(IF(AND(ROUND(SUM(I115),0)=0,ROUND(SUM(J115:J115),0)&gt;ROUND(SUM(I115),0)),"INF",(ROUND(SUM(J115:J115),0)-ROUND(SUM(I115),0))/ROUND(SUM(I115),0)),0)</f>
        <v>0</v>
      </c>
      <c r="V115" s="380">
        <f t="shared" ref="V115:V138" si="166">IFERROR(IF(AND(ROUND(SUM(J115),0)=0,ROUND(SUM(K115:K115),0)&gt;ROUND(SUM(J115),0)),"INF",(ROUND(SUM(K115:K115),0)-ROUND(SUM(J115),0))/ROUND(SUM(J115),0)),0)</f>
        <v>0</v>
      </c>
    </row>
    <row r="116" spans="1:22" x14ac:dyDescent="0.3">
      <c r="A116" s="102" t="s">
        <v>158</v>
      </c>
      <c r="B116" s="301">
        <v>10</v>
      </c>
      <c r="C116" s="224"/>
      <c r="D116" s="224"/>
      <c r="E116" s="224"/>
      <c r="F116" s="224"/>
      <c r="G116" s="224"/>
      <c r="H116" s="224"/>
      <c r="I116" s="224"/>
      <c r="J116" s="224"/>
      <c r="K116" s="224"/>
      <c r="O116" s="56">
        <f t="shared" si="159"/>
        <v>0</v>
      </c>
      <c r="P116" s="56">
        <f t="shared" si="160"/>
        <v>0</v>
      </c>
      <c r="Q116" s="56">
        <f t="shared" si="161"/>
        <v>0</v>
      </c>
      <c r="R116" s="56">
        <f t="shared" si="162"/>
        <v>0</v>
      </c>
      <c r="S116" s="56">
        <f t="shared" si="163"/>
        <v>0</v>
      </c>
      <c r="T116" s="56">
        <f t="shared" si="164"/>
        <v>0</v>
      </c>
      <c r="U116" s="56">
        <f t="shared" si="165"/>
        <v>0</v>
      </c>
      <c r="V116" s="380">
        <f t="shared" si="166"/>
        <v>0</v>
      </c>
    </row>
    <row r="117" spans="1:22" x14ac:dyDescent="0.3">
      <c r="A117" s="102" t="s">
        <v>159</v>
      </c>
      <c r="B117" s="301">
        <v>11</v>
      </c>
      <c r="C117" s="224"/>
      <c r="D117" s="224"/>
      <c r="E117" s="224"/>
      <c r="F117" s="224"/>
      <c r="G117" s="224"/>
      <c r="H117" s="224"/>
      <c r="I117" s="224"/>
      <c r="J117" s="224"/>
      <c r="K117" s="224"/>
      <c r="O117" s="56">
        <f t="shared" si="159"/>
        <v>0</v>
      </c>
      <c r="P117" s="56">
        <f t="shared" si="160"/>
        <v>0</v>
      </c>
      <c r="Q117" s="56">
        <f t="shared" si="161"/>
        <v>0</v>
      </c>
      <c r="R117" s="56">
        <f t="shared" si="162"/>
        <v>0</v>
      </c>
      <c r="S117" s="56">
        <f t="shared" si="163"/>
        <v>0</v>
      </c>
      <c r="T117" s="56">
        <f t="shared" si="164"/>
        <v>0</v>
      </c>
      <c r="U117" s="56">
        <f t="shared" si="165"/>
        <v>0</v>
      </c>
      <c r="V117" s="380">
        <f t="shared" si="166"/>
        <v>0</v>
      </c>
    </row>
    <row r="118" spans="1:22" x14ac:dyDescent="0.3">
      <c r="A118" s="102" t="s">
        <v>160</v>
      </c>
      <c r="B118" s="301">
        <v>12</v>
      </c>
      <c r="C118" s="224"/>
      <c r="D118" s="224"/>
      <c r="E118" s="224"/>
      <c r="F118" s="224"/>
      <c r="G118" s="224"/>
      <c r="H118" s="224"/>
      <c r="I118" s="224"/>
      <c r="J118" s="224"/>
      <c r="K118" s="224"/>
      <c r="O118" s="56">
        <f t="shared" si="159"/>
        <v>0</v>
      </c>
      <c r="P118" s="56">
        <f t="shared" si="160"/>
        <v>0</v>
      </c>
      <c r="Q118" s="56">
        <f t="shared" si="161"/>
        <v>0</v>
      </c>
      <c r="R118" s="56">
        <f t="shared" si="162"/>
        <v>0</v>
      </c>
      <c r="S118" s="56">
        <f t="shared" si="163"/>
        <v>0</v>
      </c>
      <c r="T118" s="56">
        <f t="shared" si="164"/>
        <v>0</v>
      </c>
      <c r="U118" s="56">
        <f t="shared" si="165"/>
        <v>0</v>
      </c>
      <c r="V118" s="380">
        <f t="shared" si="166"/>
        <v>0</v>
      </c>
    </row>
    <row r="119" spans="1:22" x14ac:dyDescent="0.3">
      <c r="A119" s="102" t="s">
        <v>161</v>
      </c>
      <c r="B119" s="301">
        <v>13</v>
      </c>
      <c r="C119" s="224"/>
      <c r="D119" s="224"/>
      <c r="E119" s="224"/>
      <c r="F119" s="224"/>
      <c r="G119" s="224"/>
      <c r="H119" s="224"/>
      <c r="I119" s="224"/>
      <c r="J119" s="224"/>
      <c r="K119" s="224"/>
      <c r="O119" s="56">
        <f t="shared" si="159"/>
        <v>0</v>
      </c>
      <c r="P119" s="56">
        <f t="shared" si="160"/>
        <v>0</v>
      </c>
      <c r="Q119" s="56">
        <f t="shared" si="161"/>
        <v>0</v>
      </c>
      <c r="R119" s="56">
        <f t="shared" si="162"/>
        <v>0</v>
      </c>
      <c r="S119" s="56">
        <f t="shared" si="163"/>
        <v>0</v>
      </c>
      <c r="T119" s="56">
        <f t="shared" si="164"/>
        <v>0</v>
      </c>
      <c r="U119" s="56">
        <f t="shared" si="165"/>
        <v>0</v>
      </c>
      <c r="V119" s="380">
        <f t="shared" si="166"/>
        <v>0</v>
      </c>
    </row>
    <row r="120" spans="1:22" x14ac:dyDescent="0.3">
      <c r="A120" s="102" t="s">
        <v>162</v>
      </c>
      <c r="B120" s="301">
        <v>14</v>
      </c>
      <c r="C120" s="224"/>
      <c r="D120" s="224"/>
      <c r="E120" s="224"/>
      <c r="F120" s="224"/>
      <c r="G120" s="224"/>
      <c r="H120" s="224"/>
      <c r="I120" s="224"/>
      <c r="J120" s="224"/>
      <c r="K120" s="224"/>
      <c r="O120" s="56">
        <f t="shared" si="159"/>
        <v>0</v>
      </c>
      <c r="P120" s="56">
        <f t="shared" si="160"/>
        <v>0</v>
      </c>
      <c r="Q120" s="56">
        <f t="shared" si="161"/>
        <v>0</v>
      </c>
      <c r="R120" s="56">
        <f t="shared" si="162"/>
        <v>0</v>
      </c>
      <c r="S120" s="56">
        <f t="shared" si="163"/>
        <v>0</v>
      </c>
      <c r="T120" s="56">
        <f t="shared" si="164"/>
        <v>0</v>
      </c>
      <c r="U120" s="56">
        <f t="shared" si="165"/>
        <v>0</v>
      </c>
      <c r="V120" s="380">
        <f t="shared" si="166"/>
        <v>0</v>
      </c>
    </row>
    <row r="121" spans="1:22" x14ac:dyDescent="0.3">
      <c r="A121" s="102" t="s">
        <v>163</v>
      </c>
      <c r="B121" s="301">
        <v>15</v>
      </c>
      <c r="C121" s="224"/>
      <c r="D121" s="224"/>
      <c r="E121" s="224"/>
      <c r="F121" s="224"/>
      <c r="G121" s="224"/>
      <c r="H121" s="224"/>
      <c r="I121" s="224"/>
      <c r="J121" s="224"/>
      <c r="K121" s="224"/>
      <c r="O121" s="56">
        <f t="shared" si="159"/>
        <v>0</v>
      </c>
      <c r="P121" s="56">
        <f t="shared" si="160"/>
        <v>0</v>
      </c>
      <c r="Q121" s="56">
        <f t="shared" si="161"/>
        <v>0</v>
      </c>
      <c r="R121" s="56">
        <f t="shared" si="162"/>
        <v>0</v>
      </c>
      <c r="S121" s="56">
        <f t="shared" si="163"/>
        <v>0</v>
      </c>
      <c r="T121" s="56">
        <f t="shared" si="164"/>
        <v>0</v>
      </c>
      <c r="U121" s="56">
        <f t="shared" si="165"/>
        <v>0</v>
      </c>
      <c r="V121" s="380">
        <f t="shared" si="166"/>
        <v>0</v>
      </c>
    </row>
    <row r="122" spans="1:22" x14ac:dyDescent="0.3">
      <c r="A122" s="382" t="s">
        <v>164</v>
      </c>
      <c r="B122" s="383">
        <v>16</v>
      </c>
      <c r="C122" s="52">
        <f t="shared" ref="C122:K122" si="167">C123</f>
        <v>0</v>
      </c>
      <c r="D122" s="52">
        <f t="shared" si="167"/>
        <v>0</v>
      </c>
      <c r="E122" s="52">
        <f t="shared" si="167"/>
        <v>0</v>
      </c>
      <c r="F122" s="52">
        <f t="shared" si="167"/>
        <v>0</v>
      </c>
      <c r="G122" s="52">
        <f t="shared" si="167"/>
        <v>0</v>
      </c>
      <c r="H122" s="52">
        <f t="shared" si="167"/>
        <v>0</v>
      </c>
      <c r="I122" s="52">
        <f t="shared" si="167"/>
        <v>0</v>
      </c>
      <c r="J122" s="52">
        <f t="shared" si="167"/>
        <v>0</v>
      </c>
      <c r="K122" s="52">
        <f t="shared" si="167"/>
        <v>0</v>
      </c>
      <c r="O122" s="56">
        <f t="shared" si="159"/>
        <v>0</v>
      </c>
      <c r="P122" s="56">
        <f t="shared" si="160"/>
        <v>0</v>
      </c>
      <c r="Q122" s="56">
        <f t="shared" si="161"/>
        <v>0</v>
      </c>
      <c r="R122" s="56">
        <f t="shared" si="162"/>
        <v>0</v>
      </c>
      <c r="S122" s="56">
        <f t="shared" si="163"/>
        <v>0</v>
      </c>
      <c r="T122" s="56">
        <f t="shared" si="164"/>
        <v>0</v>
      </c>
      <c r="U122" s="56">
        <f t="shared" si="165"/>
        <v>0</v>
      </c>
      <c r="V122" s="380">
        <f t="shared" si="166"/>
        <v>0</v>
      </c>
    </row>
    <row r="123" spans="1:22" x14ac:dyDescent="0.3">
      <c r="A123" s="102" t="s">
        <v>165</v>
      </c>
      <c r="B123" s="301">
        <v>16</v>
      </c>
      <c r="C123" s="224"/>
      <c r="D123" s="224"/>
      <c r="E123" s="224"/>
      <c r="F123" s="224"/>
      <c r="G123" s="224"/>
      <c r="H123" s="224"/>
      <c r="I123" s="224"/>
      <c r="J123" s="224"/>
      <c r="K123" s="224"/>
      <c r="O123" s="56">
        <f t="shared" si="159"/>
        <v>0</v>
      </c>
      <c r="P123" s="56">
        <f t="shared" si="160"/>
        <v>0</v>
      </c>
      <c r="Q123" s="56">
        <f t="shared" si="161"/>
        <v>0</v>
      </c>
      <c r="R123" s="56">
        <f t="shared" si="162"/>
        <v>0</v>
      </c>
      <c r="S123" s="56">
        <f t="shared" si="163"/>
        <v>0</v>
      </c>
      <c r="T123" s="56">
        <f t="shared" si="164"/>
        <v>0</v>
      </c>
      <c r="U123" s="56">
        <f t="shared" si="165"/>
        <v>0</v>
      </c>
      <c r="V123" s="380">
        <f t="shared" si="166"/>
        <v>0</v>
      </c>
    </row>
    <row r="124" spans="1:22" x14ac:dyDescent="0.3">
      <c r="A124" s="382" t="s">
        <v>166</v>
      </c>
      <c r="B124" s="383" t="s">
        <v>167</v>
      </c>
      <c r="C124" s="52">
        <f t="shared" ref="C124:D124" si="168">SUM(C125,C130,C137)</f>
        <v>0</v>
      </c>
      <c r="D124" s="52">
        <f t="shared" si="168"/>
        <v>0</v>
      </c>
      <c r="E124" s="52">
        <f t="shared" ref="E124" si="169">SUM(E125,E130,E137)</f>
        <v>0</v>
      </c>
      <c r="F124" s="52">
        <f t="shared" ref="F124" si="170">SUM(F125,F130,F137)</f>
        <v>0</v>
      </c>
      <c r="G124" s="52">
        <f t="shared" ref="G124" si="171">SUM(G125,G130,G137)</f>
        <v>0</v>
      </c>
      <c r="H124" s="52">
        <f t="shared" ref="H124" si="172">SUM(H125,H130,H137)</f>
        <v>0</v>
      </c>
      <c r="I124" s="52">
        <f t="shared" ref="I124" si="173">SUM(I125,I130,I137)</f>
        <v>0</v>
      </c>
      <c r="J124" s="52">
        <f t="shared" ref="J124" si="174">SUM(J125,J130,J137)</f>
        <v>0</v>
      </c>
      <c r="K124" s="52">
        <f t="shared" ref="K124" si="175">SUM(K125,K130,K137)</f>
        <v>0</v>
      </c>
      <c r="O124" s="56">
        <f t="shared" si="159"/>
        <v>0</v>
      </c>
      <c r="P124" s="56">
        <f t="shared" si="160"/>
        <v>0</v>
      </c>
      <c r="Q124" s="56">
        <f t="shared" si="161"/>
        <v>0</v>
      </c>
      <c r="R124" s="56">
        <f t="shared" si="162"/>
        <v>0</v>
      </c>
      <c r="S124" s="56">
        <f t="shared" si="163"/>
        <v>0</v>
      </c>
      <c r="T124" s="56">
        <f t="shared" si="164"/>
        <v>0</v>
      </c>
      <c r="U124" s="56">
        <f t="shared" si="165"/>
        <v>0</v>
      </c>
      <c r="V124" s="380">
        <f t="shared" si="166"/>
        <v>0</v>
      </c>
    </row>
    <row r="125" spans="1:22" x14ac:dyDescent="0.3">
      <c r="A125" s="382" t="s">
        <v>813</v>
      </c>
      <c r="B125" s="383">
        <v>17</v>
      </c>
      <c r="C125" s="52">
        <f t="shared" ref="C125:D125" si="176">SUM(C126,C129)</f>
        <v>0</v>
      </c>
      <c r="D125" s="52">
        <f t="shared" si="176"/>
        <v>0</v>
      </c>
      <c r="E125" s="52">
        <f t="shared" ref="E125" si="177">SUM(E126,E129)</f>
        <v>0</v>
      </c>
      <c r="F125" s="52">
        <f t="shared" ref="F125" si="178">SUM(F126,F129)</f>
        <v>0</v>
      </c>
      <c r="G125" s="52">
        <f t="shared" ref="G125" si="179">SUM(G126,G129)</f>
        <v>0</v>
      </c>
      <c r="H125" s="52">
        <f t="shared" ref="H125" si="180">SUM(H126,H129)</f>
        <v>0</v>
      </c>
      <c r="I125" s="52">
        <f t="shared" ref="I125" si="181">SUM(I126,I129)</f>
        <v>0</v>
      </c>
      <c r="J125" s="52">
        <f t="shared" ref="J125" si="182">SUM(J126,J129)</f>
        <v>0</v>
      </c>
      <c r="K125" s="52">
        <f t="shared" ref="K125" si="183">SUM(K126,K129)</f>
        <v>0</v>
      </c>
      <c r="O125" s="56">
        <f t="shared" si="159"/>
        <v>0</v>
      </c>
      <c r="P125" s="56">
        <f t="shared" si="160"/>
        <v>0</v>
      </c>
      <c r="Q125" s="56">
        <f t="shared" si="161"/>
        <v>0</v>
      </c>
      <c r="R125" s="56">
        <f t="shared" si="162"/>
        <v>0</v>
      </c>
      <c r="S125" s="56">
        <f t="shared" si="163"/>
        <v>0</v>
      </c>
      <c r="T125" s="56">
        <f t="shared" si="164"/>
        <v>0</v>
      </c>
      <c r="U125" s="56">
        <f t="shared" si="165"/>
        <v>0</v>
      </c>
      <c r="V125" s="380">
        <f t="shared" si="166"/>
        <v>0</v>
      </c>
    </row>
    <row r="126" spans="1:22" x14ac:dyDescent="0.3">
      <c r="A126" s="382" t="s">
        <v>168</v>
      </c>
      <c r="B126" s="383" t="s">
        <v>169</v>
      </c>
      <c r="C126" s="52">
        <f t="shared" ref="C126:D126" si="184">SUM(C127:C128)</f>
        <v>0</v>
      </c>
      <c r="D126" s="52">
        <f t="shared" si="184"/>
        <v>0</v>
      </c>
      <c r="E126" s="52">
        <f t="shared" ref="E126:K126" si="185">SUM(E127:E128)</f>
        <v>0</v>
      </c>
      <c r="F126" s="52">
        <f t="shared" si="185"/>
        <v>0</v>
      </c>
      <c r="G126" s="52">
        <f t="shared" si="185"/>
        <v>0</v>
      </c>
      <c r="H126" s="52">
        <f t="shared" si="185"/>
        <v>0</v>
      </c>
      <c r="I126" s="52">
        <f t="shared" si="185"/>
        <v>0</v>
      </c>
      <c r="J126" s="52">
        <f t="shared" si="185"/>
        <v>0</v>
      </c>
      <c r="K126" s="52">
        <f t="shared" si="185"/>
        <v>0</v>
      </c>
      <c r="O126" s="56">
        <f t="shared" si="159"/>
        <v>0</v>
      </c>
      <c r="P126" s="56">
        <f t="shared" si="160"/>
        <v>0</v>
      </c>
      <c r="Q126" s="56">
        <f t="shared" si="161"/>
        <v>0</v>
      </c>
      <c r="R126" s="56">
        <f t="shared" si="162"/>
        <v>0</v>
      </c>
      <c r="S126" s="56">
        <f t="shared" si="163"/>
        <v>0</v>
      </c>
      <c r="T126" s="56">
        <f t="shared" si="164"/>
        <v>0</v>
      </c>
      <c r="U126" s="56">
        <f t="shared" si="165"/>
        <v>0</v>
      </c>
      <c r="V126" s="380">
        <f t="shared" si="166"/>
        <v>0</v>
      </c>
    </row>
    <row r="127" spans="1:22" x14ac:dyDescent="0.3">
      <c r="A127" s="299" t="s">
        <v>170</v>
      </c>
      <c r="B127" s="301"/>
      <c r="C127" s="224"/>
      <c r="D127" s="224"/>
      <c r="E127" s="224"/>
      <c r="F127" s="224"/>
      <c r="G127" s="224"/>
      <c r="H127" s="224"/>
      <c r="I127" s="224"/>
      <c r="J127" s="224"/>
      <c r="K127" s="224"/>
      <c r="O127" s="56">
        <f t="shared" si="159"/>
        <v>0</v>
      </c>
      <c r="P127" s="56">
        <f t="shared" si="160"/>
        <v>0</v>
      </c>
      <c r="Q127" s="56">
        <f t="shared" si="161"/>
        <v>0</v>
      </c>
      <c r="R127" s="56">
        <f t="shared" si="162"/>
        <v>0</v>
      </c>
      <c r="S127" s="56">
        <f t="shared" si="163"/>
        <v>0</v>
      </c>
      <c r="T127" s="56">
        <f t="shared" si="164"/>
        <v>0</v>
      </c>
      <c r="U127" s="56">
        <f t="shared" si="165"/>
        <v>0</v>
      </c>
      <c r="V127" s="380">
        <f t="shared" si="166"/>
        <v>0</v>
      </c>
    </row>
    <row r="128" spans="1:22" x14ac:dyDescent="0.3">
      <c r="A128" s="299" t="s">
        <v>171</v>
      </c>
      <c r="B128" s="301"/>
      <c r="C128" s="224"/>
      <c r="D128" s="224"/>
      <c r="E128" s="224"/>
      <c r="F128" s="224"/>
      <c r="G128" s="224"/>
      <c r="H128" s="224"/>
      <c r="I128" s="224"/>
      <c r="J128" s="224"/>
      <c r="K128" s="224"/>
      <c r="O128" s="56">
        <f t="shared" si="159"/>
        <v>0</v>
      </c>
      <c r="P128" s="56">
        <f t="shared" si="160"/>
        <v>0</v>
      </c>
      <c r="Q128" s="56">
        <f t="shared" si="161"/>
        <v>0</v>
      </c>
      <c r="R128" s="56">
        <f t="shared" si="162"/>
        <v>0</v>
      </c>
      <c r="S128" s="56">
        <f t="shared" si="163"/>
        <v>0</v>
      </c>
      <c r="T128" s="56">
        <f t="shared" si="164"/>
        <v>0</v>
      </c>
      <c r="U128" s="56">
        <f t="shared" si="165"/>
        <v>0</v>
      </c>
      <c r="V128" s="380">
        <f t="shared" si="166"/>
        <v>0</v>
      </c>
    </row>
    <row r="129" spans="1:22" x14ac:dyDescent="0.3">
      <c r="A129" s="299" t="s">
        <v>172</v>
      </c>
      <c r="B129" s="301" t="s">
        <v>173</v>
      </c>
      <c r="C129" s="224"/>
      <c r="D129" s="224"/>
      <c r="E129" s="224"/>
      <c r="F129" s="224"/>
      <c r="G129" s="224"/>
      <c r="H129" s="224"/>
      <c r="I129" s="224"/>
      <c r="J129" s="224"/>
      <c r="K129" s="224"/>
      <c r="O129" s="56">
        <f t="shared" si="159"/>
        <v>0</v>
      </c>
      <c r="P129" s="56">
        <f t="shared" si="160"/>
        <v>0</v>
      </c>
      <c r="Q129" s="56">
        <f t="shared" si="161"/>
        <v>0</v>
      </c>
      <c r="R129" s="56">
        <f t="shared" si="162"/>
        <v>0</v>
      </c>
      <c r="S129" s="56">
        <f t="shared" si="163"/>
        <v>0</v>
      </c>
      <c r="T129" s="56">
        <f t="shared" si="164"/>
        <v>0</v>
      </c>
      <c r="U129" s="56">
        <f t="shared" si="165"/>
        <v>0</v>
      </c>
      <c r="V129" s="380">
        <f t="shared" si="166"/>
        <v>0</v>
      </c>
    </row>
    <row r="130" spans="1:22" x14ac:dyDescent="0.3">
      <c r="A130" s="382" t="s">
        <v>174</v>
      </c>
      <c r="B130" s="383" t="s">
        <v>175</v>
      </c>
      <c r="C130" s="52">
        <f t="shared" ref="C130:D130" si="186">SUM(C131:C136)</f>
        <v>0</v>
      </c>
      <c r="D130" s="52">
        <f t="shared" si="186"/>
        <v>0</v>
      </c>
      <c r="E130" s="52">
        <f t="shared" ref="E130" si="187">SUM(E131:E136)</f>
        <v>0</v>
      </c>
      <c r="F130" s="52">
        <f t="shared" ref="F130" si="188">SUM(F131:F136)</f>
        <v>0</v>
      </c>
      <c r="G130" s="52">
        <f t="shared" ref="G130" si="189">SUM(G131:G136)</f>
        <v>0</v>
      </c>
      <c r="H130" s="52">
        <f t="shared" ref="H130" si="190">SUM(H131:H136)</f>
        <v>0</v>
      </c>
      <c r="I130" s="52">
        <f t="shared" ref="I130" si="191">SUM(I131:I136)</f>
        <v>0</v>
      </c>
      <c r="J130" s="52">
        <f t="shared" ref="J130" si="192">SUM(J131:J136)</f>
        <v>0</v>
      </c>
      <c r="K130" s="52">
        <f t="shared" ref="K130" si="193">SUM(K131:K136)</f>
        <v>0</v>
      </c>
      <c r="O130" s="56">
        <f t="shared" si="159"/>
        <v>0</v>
      </c>
      <c r="P130" s="56">
        <f t="shared" si="160"/>
        <v>0</v>
      </c>
      <c r="Q130" s="56">
        <f t="shared" si="161"/>
        <v>0</v>
      </c>
      <c r="R130" s="56">
        <f t="shared" si="162"/>
        <v>0</v>
      </c>
      <c r="S130" s="56">
        <f t="shared" si="163"/>
        <v>0</v>
      </c>
      <c r="T130" s="56">
        <f t="shared" si="164"/>
        <v>0</v>
      </c>
      <c r="U130" s="56">
        <f t="shared" si="165"/>
        <v>0</v>
      </c>
      <c r="V130" s="380">
        <f t="shared" si="166"/>
        <v>0</v>
      </c>
    </row>
    <row r="131" spans="1:22" x14ac:dyDescent="0.3">
      <c r="A131" s="299" t="s">
        <v>176</v>
      </c>
      <c r="B131" s="301">
        <v>42</v>
      </c>
      <c r="C131" s="224"/>
      <c r="D131" s="224"/>
      <c r="E131" s="224"/>
      <c r="F131" s="224"/>
      <c r="G131" s="224"/>
      <c r="H131" s="224"/>
      <c r="I131" s="224"/>
      <c r="J131" s="224"/>
      <c r="K131" s="224"/>
      <c r="O131" s="56">
        <f t="shared" si="159"/>
        <v>0</v>
      </c>
      <c r="P131" s="56">
        <f t="shared" si="160"/>
        <v>0</v>
      </c>
      <c r="Q131" s="56">
        <f t="shared" si="161"/>
        <v>0</v>
      </c>
      <c r="R131" s="56">
        <f t="shared" si="162"/>
        <v>0</v>
      </c>
      <c r="S131" s="56">
        <f t="shared" si="163"/>
        <v>0</v>
      </c>
      <c r="T131" s="56">
        <f t="shared" si="164"/>
        <v>0</v>
      </c>
      <c r="U131" s="56">
        <f t="shared" si="165"/>
        <v>0</v>
      </c>
      <c r="V131" s="380">
        <f t="shared" si="166"/>
        <v>0</v>
      </c>
    </row>
    <row r="132" spans="1:22" x14ac:dyDescent="0.3">
      <c r="A132" s="299" t="s">
        <v>177</v>
      </c>
      <c r="B132" s="301">
        <v>43</v>
      </c>
      <c r="C132" s="224"/>
      <c r="D132" s="224"/>
      <c r="E132" s="224"/>
      <c r="F132" s="224"/>
      <c r="G132" s="224"/>
      <c r="H132" s="224"/>
      <c r="I132" s="224"/>
      <c r="J132" s="224"/>
      <c r="K132" s="224"/>
      <c r="O132" s="56">
        <f t="shared" si="159"/>
        <v>0</v>
      </c>
      <c r="P132" s="56">
        <f t="shared" si="160"/>
        <v>0</v>
      </c>
      <c r="Q132" s="56">
        <f t="shared" si="161"/>
        <v>0</v>
      </c>
      <c r="R132" s="56">
        <f t="shared" si="162"/>
        <v>0</v>
      </c>
      <c r="S132" s="56">
        <f t="shared" si="163"/>
        <v>0</v>
      </c>
      <c r="T132" s="56">
        <f t="shared" si="164"/>
        <v>0</v>
      </c>
      <c r="U132" s="56">
        <f t="shared" si="165"/>
        <v>0</v>
      </c>
      <c r="V132" s="380">
        <f t="shared" si="166"/>
        <v>0</v>
      </c>
    </row>
    <row r="133" spans="1:22" x14ac:dyDescent="0.3">
      <c r="A133" s="299" t="s">
        <v>178</v>
      </c>
      <c r="B133" s="301">
        <v>44</v>
      </c>
      <c r="C133" s="224"/>
      <c r="D133" s="224"/>
      <c r="E133" s="224"/>
      <c r="F133" s="224"/>
      <c r="G133" s="224"/>
      <c r="H133" s="224"/>
      <c r="I133" s="224"/>
      <c r="J133" s="224"/>
      <c r="K133" s="224"/>
      <c r="O133" s="56">
        <f t="shared" si="159"/>
        <v>0</v>
      </c>
      <c r="P133" s="56">
        <f t="shared" si="160"/>
        <v>0</v>
      </c>
      <c r="Q133" s="56">
        <f t="shared" si="161"/>
        <v>0</v>
      </c>
      <c r="R133" s="56">
        <f t="shared" si="162"/>
        <v>0</v>
      </c>
      <c r="S133" s="56">
        <f t="shared" si="163"/>
        <v>0</v>
      </c>
      <c r="T133" s="56">
        <f t="shared" si="164"/>
        <v>0</v>
      </c>
      <c r="U133" s="56">
        <f t="shared" si="165"/>
        <v>0</v>
      </c>
      <c r="V133" s="380">
        <f t="shared" si="166"/>
        <v>0</v>
      </c>
    </row>
    <row r="134" spans="1:22" x14ac:dyDescent="0.3">
      <c r="A134" s="299" t="s">
        <v>179</v>
      </c>
      <c r="B134" s="301">
        <v>46</v>
      </c>
      <c r="C134" s="224"/>
      <c r="D134" s="224"/>
      <c r="E134" s="224"/>
      <c r="F134" s="224"/>
      <c r="G134" s="224"/>
      <c r="H134" s="224"/>
      <c r="I134" s="224"/>
      <c r="J134" s="224"/>
      <c r="K134" s="224"/>
      <c r="O134" s="56">
        <f t="shared" si="159"/>
        <v>0</v>
      </c>
      <c r="P134" s="56">
        <f t="shared" si="160"/>
        <v>0</v>
      </c>
      <c r="Q134" s="56">
        <f t="shared" si="161"/>
        <v>0</v>
      </c>
      <c r="R134" s="56">
        <f t="shared" si="162"/>
        <v>0</v>
      </c>
      <c r="S134" s="56">
        <f t="shared" si="163"/>
        <v>0</v>
      </c>
      <c r="T134" s="56">
        <f t="shared" si="164"/>
        <v>0</v>
      </c>
      <c r="U134" s="56">
        <f t="shared" si="165"/>
        <v>0</v>
      </c>
      <c r="V134" s="380">
        <f t="shared" si="166"/>
        <v>0</v>
      </c>
    </row>
    <row r="135" spans="1:22" x14ac:dyDescent="0.3">
      <c r="A135" s="299" t="s">
        <v>180</v>
      </c>
      <c r="B135" s="301">
        <v>45</v>
      </c>
      <c r="C135" s="224"/>
      <c r="D135" s="224"/>
      <c r="E135" s="224"/>
      <c r="F135" s="224"/>
      <c r="G135" s="224"/>
      <c r="H135" s="224"/>
      <c r="I135" s="224"/>
      <c r="J135" s="224"/>
      <c r="K135" s="224"/>
      <c r="O135" s="56">
        <f t="shared" si="159"/>
        <v>0</v>
      </c>
      <c r="P135" s="56">
        <f t="shared" si="160"/>
        <v>0</v>
      </c>
      <c r="Q135" s="56">
        <f t="shared" si="161"/>
        <v>0</v>
      </c>
      <c r="R135" s="56">
        <f t="shared" si="162"/>
        <v>0</v>
      </c>
      <c r="S135" s="56">
        <f t="shared" si="163"/>
        <v>0</v>
      </c>
      <c r="T135" s="56">
        <f t="shared" si="164"/>
        <v>0</v>
      </c>
      <c r="U135" s="56">
        <f t="shared" si="165"/>
        <v>0</v>
      </c>
      <c r="V135" s="380">
        <f t="shared" si="166"/>
        <v>0</v>
      </c>
    </row>
    <row r="136" spans="1:22" x14ac:dyDescent="0.3">
      <c r="A136" s="299" t="s">
        <v>181</v>
      </c>
      <c r="B136" s="301" t="s">
        <v>182</v>
      </c>
      <c r="C136" s="224"/>
      <c r="D136" s="224"/>
      <c r="E136" s="224"/>
      <c r="F136" s="224"/>
      <c r="G136" s="224"/>
      <c r="H136" s="224"/>
      <c r="I136" s="224"/>
      <c r="J136" s="224"/>
      <c r="K136" s="224"/>
      <c r="O136" s="56">
        <f t="shared" si="159"/>
        <v>0</v>
      </c>
      <c r="P136" s="56">
        <f t="shared" si="160"/>
        <v>0</v>
      </c>
      <c r="Q136" s="56">
        <f t="shared" si="161"/>
        <v>0</v>
      </c>
      <c r="R136" s="56">
        <f t="shared" si="162"/>
        <v>0</v>
      </c>
      <c r="S136" s="56">
        <f t="shared" si="163"/>
        <v>0</v>
      </c>
      <c r="T136" s="56">
        <f t="shared" si="164"/>
        <v>0</v>
      </c>
      <c r="U136" s="56">
        <f t="shared" si="165"/>
        <v>0</v>
      </c>
      <c r="V136" s="380">
        <f t="shared" si="166"/>
        <v>0</v>
      </c>
    </row>
    <row r="137" spans="1:22" x14ac:dyDescent="0.3">
      <c r="A137" s="551" t="s">
        <v>150</v>
      </c>
      <c r="B137" s="552" t="s">
        <v>183</v>
      </c>
      <c r="C137" s="362"/>
      <c r="D137" s="362"/>
      <c r="E137" s="362"/>
      <c r="F137" s="362"/>
      <c r="G137" s="362"/>
      <c r="H137" s="362"/>
      <c r="I137" s="362"/>
      <c r="J137" s="362"/>
      <c r="K137" s="362"/>
      <c r="O137" s="56">
        <f t="shared" si="159"/>
        <v>0</v>
      </c>
      <c r="P137" s="56">
        <f t="shared" si="160"/>
        <v>0</v>
      </c>
      <c r="Q137" s="56">
        <f t="shared" si="161"/>
        <v>0</v>
      </c>
      <c r="R137" s="56">
        <f t="shared" si="162"/>
        <v>0</v>
      </c>
      <c r="S137" s="56">
        <f t="shared" si="163"/>
        <v>0</v>
      </c>
      <c r="T137" s="56">
        <f t="shared" si="164"/>
        <v>0</v>
      </c>
      <c r="U137" s="56">
        <f t="shared" si="165"/>
        <v>0</v>
      </c>
      <c r="V137" s="380">
        <f t="shared" si="166"/>
        <v>0</v>
      </c>
    </row>
    <row r="138" spans="1:22" x14ac:dyDescent="0.3">
      <c r="A138" s="25" t="s">
        <v>184</v>
      </c>
      <c r="B138" s="312" t="s">
        <v>185</v>
      </c>
      <c r="C138" s="26">
        <f t="shared" ref="C138:K138" si="194">SUM(C115,C122,C125,C130,C137)</f>
        <v>0</v>
      </c>
      <c r="D138" s="26">
        <f t="shared" si="194"/>
        <v>0</v>
      </c>
      <c r="E138" s="26">
        <f t="shared" si="194"/>
        <v>0</v>
      </c>
      <c r="F138" s="26">
        <f t="shared" si="194"/>
        <v>0</v>
      </c>
      <c r="G138" s="26">
        <f t="shared" si="194"/>
        <v>0</v>
      </c>
      <c r="H138" s="26">
        <f t="shared" si="194"/>
        <v>0</v>
      </c>
      <c r="I138" s="26">
        <f t="shared" si="194"/>
        <v>0</v>
      </c>
      <c r="J138" s="26">
        <f t="shared" si="194"/>
        <v>0</v>
      </c>
      <c r="K138" s="26">
        <f t="shared" si="194"/>
        <v>0</v>
      </c>
      <c r="O138" s="290">
        <f t="shared" si="159"/>
        <v>0</v>
      </c>
      <c r="P138" s="290">
        <f t="shared" si="160"/>
        <v>0</v>
      </c>
      <c r="Q138" s="290">
        <f t="shared" si="161"/>
        <v>0</v>
      </c>
      <c r="R138" s="290">
        <f t="shared" si="162"/>
        <v>0</v>
      </c>
      <c r="S138" s="290">
        <f t="shared" si="163"/>
        <v>0</v>
      </c>
      <c r="T138" s="290">
        <f t="shared" si="164"/>
        <v>0</v>
      </c>
      <c r="U138" s="290">
        <f t="shared" si="165"/>
        <v>0</v>
      </c>
      <c r="V138" s="290">
        <f t="shared" si="166"/>
        <v>0</v>
      </c>
    </row>
    <row r="140" spans="1:22" x14ac:dyDescent="0.3">
      <c r="A140" s="501" t="s">
        <v>754</v>
      </c>
      <c r="B140" s="502"/>
      <c r="C140" s="503"/>
      <c r="D140" s="503"/>
      <c r="E140" s="502"/>
      <c r="F140" s="502"/>
      <c r="G140" s="502"/>
      <c r="H140" s="502"/>
      <c r="I140" s="502"/>
      <c r="J140" s="502"/>
      <c r="K140" s="502"/>
      <c r="L140" s="502"/>
      <c r="M140" s="502"/>
      <c r="N140" s="502"/>
      <c r="O140" s="503"/>
      <c r="P140" s="502"/>
      <c r="Q140" s="502"/>
      <c r="R140" s="502"/>
      <c r="S140" s="502"/>
      <c r="T140" s="502"/>
      <c r="U140" s="502"/>
      <c r="V140" s="502"/>
    </row>
    <row r="142" spans="1:22" x14ac:dyDescent="0.3">
      <c r="O142" s="732" t="s">
        <v>845</v>
      </c>
      <c r="P142" s="744"/>
      <c r="Q142" s="744"/>
      <c r="R142" s="744"/>
      <c r="S142" s="744"/>
      <c r="T142" s="744"/>
      <c r="U142" s="744"/>
      <c r="V142" s="745"/>
    </row>
    <row r="143" spans="1:22" ht="27" x14ac:dyDescent="0.3">
      <c r="A143" s="595" t="s">
        <v>133</v>
      </c>
      <c r="B143" s="476" t="s">
        <v>155</v>
      </c>
      <c r="C143" s="477" t="s">
        <v>92</v>
      </c>
      <c r="D143" s="476" t="s">
        <v>112</v>
      </c>
      <c r="E143" s="476" t="s">
        <v>279</v>
      </c>
      <c r="F143" s="476" t="s">
        <v>297</v>
      </c>
      <c r="G143" s="476" t="s">
        <v>278</v>
      </c>
      <c r="H143" s="476" t="s">
        <v>274</v>
      </c>
      <c r="I143" s="476" t="s">
        <v>275</v>
      </c>
      <c r="J143" s="476" t="s">
        <v>276</v>
      </c>
      <c r="K143" s="476" t="s">
        <v>277</v>
      </c>
      <c r="O143" s="567" t="s">
        <v>846</v>
      </c>
      <c r="P143" s="567" t="s">
        <v>847</v>
      </c>
      <c r="Q143" s="567" t="s">
        <v>848</v>
      </c>
      <c r="R143" s="567" t="s">
        <v>849</v>
      </c>
      <c r="S143" s="567" t="s">
        <v>850</v>
      </c>
      <c r="T143" s="567" t="s">
        <v>851</v>
      </c>
      <c r="U143" s="567" t="s">
        <v>852</v>
      </c>
      <c r="V143" s="567" t="s">
        <v>853</v>
      </c>
    </row>
    <row r="144" spans="1:22" x14ac:dyDescent="0.3">
      <c r="A144" s="382" t="s">
        <v>134</v>
      </c>
      <c r="B144" s="383" t="s">
        <v>135</v>
      </c>
      <c r="C144" s="52">
        <f>SUM(C145:C148)</f>
        <v>0</v>
      </c>
      <c r="D144" s="52">
        <f>SUM(D145:D148)</f>
        <v>0</v>
      </c>
      <c r="E144" s="52">
        <f>SUM(E145:E148)</f>
        <v>0</v>
      </c>
      <c r="F144" s="53">
        <f>SUM(F145:F148)</f>
        <v>0</v>
      </c>
      <c r="G144" s="53">
        <f>SUM(G145:G148)</f>
        <v>0</v>
      </c>
      <c r="H144" s="53">
        <f t="shared" ref="H144" si="195">SUM(H145:H148)</f>
        <v>0</v>
      </c>
      <c r="I144" s="53">
        <f t="shared" ref="I144" si="196">SUM(I145:I148)</f>
        <v>0</v>
      </c>
      <c r="J144" s="53">
        <f t="shared" ref="J144" si="197">SUM(J145:J148)</f>
        <v>0</v>
      </c>
      <c r="K144" s="53">
        <f t="shared" ref="K144" si="198">SUM(K145:K148)</f>
        <v>0</v>
      </c>
      <c r="O144" s="56">
        <f t="shared" ref="O144:O156" si="199">IFERROR(IF(AND(ROUND(SUM(C144:C144),0)=0,ROUND(SUM(D144:D144),0)&gt;ROUND(SUM(C144:C144),0)),"INF",(ROUND(SUM(D144:D144),0)-ROUND(SUM(C144:C144),0))/ROUND(SUM(C144:C144),0)),0)</f>
        <v>0</v>
      </c>
      <c r="P144" s="56">
        <f t="shared" ref="P144:P156" si="200">IFERROR(IF(AND(ROUND(SUM(D144),0)=0,ROUND(SUM(E144:E144),0)&gt;ROUND(SUM(D144),0)),"INF",(ROUND(SUM(E144:E144),0)-ROUND(SUM(D144),0))/ROUND(SUM(D144),0)),0)</f>
        <v>0</v>
      </c>
      <c r="Q144" s="56">
        <f t="shared" ref="Q144:Q156" si="201">IFERROR(IF(AND(ROUND(SUM(E144),0)=0,ROUND(SUM(F144:F144),0)&gt;ROUND(SUM(E144),0)),"INF",(ROUND(SUM(F144:F144),0)-ROUND(SUM(E144),0))/ROUND(SUM(E144),0)),0)</f>
        <v>0</v>
      </c>
      <c r="R144" s="56">
        <f t="shared" ref="R144:R156" si="202">IFERROR(IF(AND(ROUND(SUM(F144),0)=0,ROUND(SUM(G144:G144),0)&gt;ROUND(SUM(F144),0)),"INF",(ROUND(SUM(G144:G144),0)-ROUND(SUM(F144),0))/ROUND(SUM(F144),0)),0)</f>
        <v>0</v>
      </c>
      <c r="S144" s="56">
        <f t="shared" ref="S144:S156" si="203">IFERROR(IF(AND(ROUND(SUM(G144),0)=0,ROUND(SUM(H144:H144),0)&gt;ROUND(SUM(G144),0)),"INF",(ROUND(SUM(H144:H144),0)-ROUND(SUM(G144),0))/ROUND(SUM(G144),0)),0)</f>
        <v>0</v>
      </c>
      <c r="T144" s="56">
        <f t="shared" ref="T144:T156" si="204">IFERROR(IF(AND(ROUND(SUM(H144),0)=0,ROUND(SUM(I144:I144),0)&gt;ROUND(SUM(H144),0)),"INF",(ROUND(SUM(I144:I144),0)-ROUND(SUM(H144),0))/ROUND(SUM(H144),0)),0)</f>
        <v>0</v>
      </c>
      <c r="U144" s="56">
        <f t="shared" ref="U144:U156" si="205">IFERROR(IF(AND(ROUND(SUM(I144),0)=0,ROUND(SUM(J144:J144),0)&gt;ROUND(SUM(I144),0)),"INF",(ROUND(SUM(J144:J144),0)-ROUND(SUM(I144),0))/ROUND(SUM(I144),0)),0)</f>
        <v>0</v>
      </c>
      <c r="V144" s="380">
        <f t="shared" ref="V144:V156" si="206">IFERROR(IF(AND(ROUND(SUM(J144),0)=0,ROUND(SUM(K144:K144),0)&gt;ROUND(SUM(J144),0)),"INF",(ROUND(SUM(K144:K144),0)-ROUND(SUM(J144),0))/ROUND(SUM(J144),0)),0)</f>
        <v>0</v>
      </c>
    </row>
    <row r="145" spans="1:22" x14ac:dyDescent="0.3">
      <c r="A145" s="102" t="s">
        <v>136</v>
      </c>
      <c r="B145" s="301">
        <v>20</v>
      </c>
      <c r="C145" s="224"/>
      <c r="D145" s="224"/>
      <c r="E145" s="224"/>
      <c r="F145" s="224"/>
      <c r="G145" s="224"/>
      <c r="H145" s="224"/>
      <c r="I145" s="224"/>
      <c r="J145" s="224"/>
      <c r="K145" s="224"/>
      <c r="O145" s="56">
        <f t="shared" si="199"/>
        <v>0</v>
      </c>
      <c r="P145" s="56">
        <f t="shared" si="200"/>
        <v>0</v>
      </c>
      <c r="Q145" s="56">
        <f t="shared" si="201"/>
        <v>0</v>
      </c>
      <c r="R145" s="56">
        <f t="shared" si="202"/>
        <v>0</v>
      </c>
      <c r="S145" s="56">
        <f t="shared" si="203"/>
        <v>0</v>
      </c>
      <c r="T145" s="56">
        <f t="shared" si="204"/>
        <v>0</v>
      </c>
      <c r="U145" s="56">
        <f t="shared" si="205"/>
        <v>0</v>
      </c>
      <c r="V145" s="380">
        <f t="shared" si="206"/>
        <v>0</v>
      </c>
    </row>
    <row r="146" spans="1:22" x14ac:dyDescent="0.3">
      <c r="A146" s="102" t="s">
        <v>137</v>
      </c>
      <c r="B146" s="301">
        <v>21</v>
      </c>
      <c r="C146" s="224"/>
      <c r="D146" s="224"/>
      <c r="E146" s="224"/>
      <c r="F146" s="224"/>
      <c r="G146" s="224"/>
      <c r="H146" s="224"/>
      <c r="I146" s="224"/>
      <c r="J146" s="224"/>
      <c r="K146" s="224"/>
      <c r="O146" s="56">
        <f t="shared" si="199"/>
        <v>0</v>
      </c>
      <c r="P146" s="56">
        <f t="shared" si="200"/>
        <v>0</v>
      </c>
      <c r="Q146" s="56">
        <f t="shared" si="201"/>
        <v>0</v>
      </c>
      <c r="R146" s="56">
        <f t="shared" si="202"/>
        <v>0</v>
      </c>
      <c r="S146" s="56">
        <f t="shared" si="203"/>
        <v>0</v>
      </c>
      <c r="T146" s="56">
        <f t="shared" si="204"/>
        <v>0</v>
      </c>
      <c r="U146" s="56">
        <f t="shared" si="205"/>
        <v>0</v>
      </c>
      <c r="V146" s="380">
        <f t="shared" si="206"/>
        <v>0</v>
      </c>
    </row>
    <row r="147" spans="1:22" x14ac:dyDescent="0.3">
      <c r="A147" s="102" t="s">
        <v>138</v>
      </c>
      <c r="B147" s="301" t="s">
        <v>139</v>
      </c>
      <c r="C147" s="224"/>
      <c r="D147" s="224"/>
      <c r="E147" s="224"/>
      <c r="F147" s="224"/>
      <c r="G147" s="224"/>
      <c r="H147" s="224"/>
      <c r="I147" s="224"/>
      <c r="J147" s="224"/>
      <c r="K147" s="224"/>
      <c r="O147" s="56">
        <f t="shared" si="199"/>
        <v>0</v>
      </c>
      <c r="P147" s="56">
        <f t="shared" si="200"/>
        <v>0</v>
      </c>
      <c r="Q147" s="56">
        <f t="shared" si="201"/>
        <v>0</v>
      </c>
      <c r="R147" s="56">
        <f t="shared" si="202"/>
        <v>0</v>
      </c>
      <c r="S147" s="56">
        <f t="shared" si="203"/>
        <v>0</v>
      </c>
      <c r="T147" s="56">
        <f t="shared" si="204"/>
        <v>0</v>
      </c>
      <c r="U147" s="56">
        <f t="shared" si="205"/>
        <v>0</v>
      </c>
      <c r="V147" s="380">
        <f t="shared" si="206"/>
        <v>0</v>
      </c>
    </row>
    <row r="148" spans="1:22" x14ac:dyDescent="0.3">
      <c r="A148" s="102" t="s">
        <v>140</v>
      </c>
      <c r="B148" s="301">
        <v>28</v>
      </c>
      <c r="C148" s="224"/>
      <c r="D148" s="224"/>
      <c r="E148" s="224"/>
      <c r="F148" s="224"/>
      <c r="G148" s="224"/>
      <c r="H148" s="224"/>
      <c r="I148" s="224"/>
      <c r="J148" s="224"/>
      <c r="K148" s="224"/>
      <c r="O148" s="56">
        <f t="shared" si="199"/>
        <v>0</v>
      </c>
      <c r="P148" s="56">
        <f t="shared" si="200"/>
        <v>0</v>
      </c>
      <c r="Q148" s="56">
        <f t="shared" si="201"/>
        <v>0</v>
      </c>
      <c r="R148" s="56">
        <f t="shared" si="202"/>
        <v>0</v>
      </c>
      <c r="S148" s="56">
        <f t="shared" si="203"/>
        <v>0</v>
      </c>
      <c r="T148" s="56">
        <f t="shared" si="204"/>
        <v>0</v>
      </c>
      <c r="U148" s="56">
        <f t="shared" si="205"/>
        <v>0</v>
      </c>
      <c r="V148" s="380">
        <f t="shared" si="206"/>
        <v>0</v>
      </c>
    </row>
    <row r="149" spans="1:22" x14ac:dyDescent="0.3">
      <c r="A149" s="382" t="s">
        <v>141</v>
      </c>
      <c r="B149" s="383" t="s">
        <v>142</v>
      </c>
      <c r="C149" s="52">
        <f t="shared" ref="C149:D149" si="207">SUM(C150:C155)</f>
        <v>0</v>
      </c>
      <c r="D149" s="52">
        <f t="shared" si="207"/>
        <v>0</v>
      </c>
      <c r="E149" s="52">
        <f t="shared" ref="E149" si="208">SUM(E150:E155)</f>
        <v>0</v>
      </c>
      <c r="F149" s="52">
        <f t="shared" ref="F149" si="209">SUM(F150:F155)</f>
        <v>0</v>
      </c>
      <c r="G149" s="52">
        <f t="shared" ref="G149" si="210">SUM(G150:G155)</f>
        <v>0</v>
      </c>
      <c r="H149" s="52">
        <f t="shared" ref="H149" si="211">SUM(H150:H155)</f>
        <v>0</v>
      </c>
      <c r="I149" s="52">
        <f t="shared" ref="I149" si="212">SUM(I150:I155)</f>
        <v>0</v>
      </c>
      <c r="J149" s="52">
        <f t="shared" ref="J149" si="213">SUM(J150:J155)</f>
        <v>0</v>
      </c>
      <c r="K149" s="52">
        <f t="shared" ref="K149" si="214">SUM(K150:K155)</f>
        <v>0</v>
      </c>
      <c r="O149" s="56">
        <f t="shared" si="199"/>
        <v>0</v>
      </c>
      <c r="P149" s="56">
        <f t="shared" si="200"/>
        <v>0</v>
      </c>
      <c r="Q149" s="56">
        <f t="shared" si="201"/>
        <v>0</v>
      </c>
      <c r="R149" s="56">
        <f t="shared" si="202"/>
        <v>0</v>
      </c>
      <c r="S149" s="56">
        <f t="shared" si="203"/>
        <v>0</v>
      </c>
      <c r="T149" s="56">
        <f t="shared" si="204"/>
        <v>0</v>
      </c>
      <c r="U149" s="56">
        <f t="shared" si="205"/>
        <v>0</v>
      </c>
      <c r="V149" s="380">
        <f t="shared" si="206"/>
        <v>0</v>
      </c>
    </row>
    <row r="150" spans="1:22" x14ac:dyDescent="0.3">
      <c r="A150" s="102" t="s">
        <v>143</v>
      </c>
      <c r="B150" s="301">
        <v>29</v>
      </c>
      <c r="C150" s="224"/>
      <c r="D150" s="224"/>
      <c r="E150" s="224"/>
      <c r="F150" s="224"/>
      <c r="G150" s="224"/>
      <c r="H150" s="224"/>
      <c r="I150" s="224"/>
      <c r="J150" s="224"/>
      <c r="K150" s="224"/>
      <c r="O150" s="56">
        <f t="shared" si="199"/>
        <v>0</v>
      </c>
      <c r="P150" s="56">
        <f t="shared" si="200"/>
        <v>0</v>
      </c>
      <c r="Q150" s="56">
        <f t="shared" si="201"/>
        <v>0</v>
      </c>
      <c r="R150" s="56">
        <f t="shared" si="202"/>
        <v>0</v>
      </c>
      <c r="S150" s="56">
        <f t="shared" si="203"/>
        <v>0</v>
      </c>
      <c r="T150" s="56">
        <f t="shared" si="204"/>
        <v>0</v>
      </c>
      <c r="U150" s="56">
        <f t="shared" si="205"/>
        <v>0</v>
      </c>
      <c r="V150" s="380">
        <f t="shared" si="206"/>
        <v>0</v>
      </c>
    </row>
    <row r="151" spans="1:22" x14ac:dyDescent="0.3">
      <c r="A151" s="102" t="s">
        <v>144</v>
      </c>
      <c r="B151" s="301">
        <v>3</v>
      </c>
      <c r="C151" s="224"/>
      <c r="D151" s="224"/>
      <c r="E151" s="224"/>
      <c r="F151" s="224"/>
      <c r="G151" s="224"/>
      <c r="H151" s="224"/>
      <c r="I151" s="224"/>
      <c r="J151" s="224"/>
      <c r="K151" s="224"/>
      <c r="O151" s="56">
        <f t="shared" si="199"/>
        <v>0</v>
      </c>
      <c r="P151" s="56">
        <f t="shared" si="200"/>
        <v>0</v>
      </c>
      <c r="Q151" s="56">
        <f t="shared" si="201"/>
        <v>0</v>
      </c>
      <c r="R151" s="56">
        <f t="shared" si="202"/>
        <v>0</v>
      </c>
      <c r="S151" s="56">
        <f t="shared" si="203"/>
        <v>0</v>
      </c>
      <c r="T151" s="56">
        <f t="shared" si="204"/>
        <v>0</v>
      </c>
      <c r="U151" s="56">
        <f t="shared" si="205"/>
        <v>0</v>
      </c>
      <c r="V151" s="380">
        <f t="shared" si="206"/>
        <v>0</v>
      </c>
    </row>
    <row r="152" spans="1:22" x14ac:dyDescent="0.3">
      <c r="A152" s="102" t="s">
        <v>145</v>
      </c>
      <c r="B152" s="301" t="s">
        <v>146</v>
      </c>
      <c r="C152" s="224"/>
      <c r="D152" s="224"/>
      <c r="E152" s="224"/>
      <c r="F152" s="224"/>
      <c r="G152" s="224"/>
      <c r="H152" s="224"/>
      <c r="I152" s="224"/>
      <c r="J152" s="224"/>
      <c r="K152" s="224"/>
      <c r="O152" s="56">
        <f t="shared" si="199"/>
        <v>0</v>
      </c>
      <c r="P152" s="56">
        <f t="shared" si="200"/>
        <v>0</v>
      </c>
      <c r="Q152" s="56">
        <f t="shared" si="201"/>
        <v>0</v>
      </c>
      <c r="R152" s="56">
        <f t="shared" si="202"/>
        <v>0</v>
      </c>
      <c r="S152" s="56">
        <f t="shared" si="203"/>
        <v>0</v>
      </c>
      <c r="T152" s="56">
        <f t="shared" si="204"/>
        <v>0</v>
      </c>
      <c r="U152" s="56">
        <f t="shared" si="205"/>
        <v>0</v>
      </c>
      <c r="V152" s="380">
        <f t="shared" si="206"/>
        <v>0</v>
      </c>
    </row>
    <row r="153" spans="1:22" x14ac:dyDescent="0.3">
      <c r="A153" s="102" t="s">
        <v>812</v>
      </c>
      <c r="B153" s="301" t="s">
        <v>147</v>
      </c>
      <c r="C153" s="224"/>
      <c r="D153" s="224"/>
      <c r="E153" s="224"/>
      <c r="F153" s="224"/>
      <c r="G153" s="224"/>
      <c r="H153" s="224"/>
      <c r="I153" s="224"/>
      <c r="J153" s="224"/>
      <c r="K153" s="224"/>
      <c r="O153" s="56">
        <f t="shared" si="199"/>
        <v>0</v>
      </c>
      <c r="P153" s="56">
        <f t="shared" si="200"/>
        <v>0</v>
      </c>
      <c r="Q153" s="56">
        <f t="shared" si="201"/>
        <v>0</v>
      </c>
      <c r="R153" s="56">
        <f t="shared" si="202"/>
        <v>0</v>
      </c>
      <c r="S153" s="56">
        <f t="shared" si="203"/>
        <v>0</v>
      </c>
      <c r="T153" s="56">
        <f t="shared" si="204"/>
        <v>0</v>
      </c>
      <c r="U153" s="56">
        <f t="shared" si="205"/>
        <v>0</v>
      </c>
      <c r="V153" s="380">
        <f t="shared" si="206"/>
        <v>0</v>
      </c>
    </row>
    <row r="154" spans="1:22" x14ac:dyDescent="0.3">
      <c r="A154" s="102" t="s">
        <v>148</v>
      </c>
      <c r="B154" s="301" t="s">
        <v>149</v>
      </c>
      <c r="C154" s="224"/>
      <c r="D154" s="224"/>
      <c r="E154" s="224"/>
      <c r="F154" s="224"/>
      <c r="G154" s="224"/>
      <c r="H154" s="224"/>
      <c r="I154" s="224"/>
      <c r="J154" s="224"/>
      <c r="K154" s="224"/>
      <c r="O154" s="56">
        <f t="shared" si="199"/>
        <v>0</v>
      </c>
      <c r="P154" s="56">
        <f t="shared" si="200"/>
        <v>0</v>
      </c>
      <c r="Q154" s="56">
        <f t="shared" si="201"/>
        <v>0</v>
      </c>
      <c r="R154" s="56">
        <f t="shared" si="202"/>
        <v>0</v>
      </c>
      <c r="S154" s="56">
        <f t="shared" si="203"/>
        <v>0</v>
      </c>
      <c r="T154" s="56">
        <f t="shared" si="204"/>
        <v>0</v>
      </c>
      <c r="U154" s="56">
        <f t="shared" si="205"/>
        <v>0</v>
      </c>
      <c r="V154" s="380">
        <f t="shared" si="206"/>
        <v>0</v>
      </c>
    </row>
    <row r="155" spans="1:22" x14ac:dyDescent="0.3">
      <c r="A155" s="102" t="s">
        <v>150</v>
      </c>
      <c r="B155" s="301" t="s">
        <v>151</v>
      </c>
      <c r="C155" s="224"/>
      <c r="D155" s="224"/>
      <c r="E155" s="224"/>
      <c r="F155" s="224"/>
      <c r="G155" s="224"/>
      <c r="H155" s="224"/>
      <c r="I155" s="224"/>
      <c r="J155" s="224"/>
      <c r="K155" s="224"/>
      <c r="O155" s="56">
        <f t="shared" si="199"/>
        <v>0</v>
      </c>
      <c r="P155" s="56">
        <f t="shared" si="200"/>
        <v>0</v>
      </c>
      <c r="Q155" s="56">
        <f t="shared" si="201"/>
        <v>0</v>
      </c>
      <c r="R155" s="56">
        <f t="shared" si="202"/>
        <v>0</v>
      </c>
      <c r="S155" s="56">
        <f t="shared" si="203"/>
        <v>0</v>
      </c>
      <c r="T155" s="56">
        <f t="shared" si="204"/>
        <v>0</v>
      </c>
      <c r="U155" s="56">
        <f t="shared" si="205"/>
        <v>0</v>
      </c>
      <c r="V155" s="380">
        <f t="shared" si="206"/>
        <v>0</v>
      </c>
    </row>
    <row r="156" spans="1:22" ht="14.25" thickBot="1" x14ac:dyDescent="0.35">
      <c r="A156" s="25" t="s">
        <v>152</v>
      </c>
      <c r="B156" s="312" t="s">
        <v>153</v>
      </c>
      <c r="C156" s="60">
        <f t="shared" ref="C156:D156" si="215">SUM(C144,C149)</f>
        <v>0</v>
      </c>
      <c r="D156" s="60">
        <f t="shared" si="215"/>
        <v>0</v>
      </c>
      <c r="E156" s="60">
        <f t="shared" ref="E156" si="216">SUM(E144,E149)</f>
        <v>0</v>
      </c>
      <c r="F156" s="60">
        <f t="shared" ref="F156" si="217">SUM(F144,F149)</f>
        <v>0</v>
      </c>
      <c r="G156" s="60">
        <f t="shared" ref="G156" si="218">SUM(G144,G149)</f>
        <v>0</v>
      </c>
      <c r="H156" s="60">
        <f t="shared" ref="H156" si="219">SUM(H144,H149)</f>
        <v>0</v>
      </c>
      <c r="I156" s="60">
        <f t="shared" ref="I156" si="220">SUM(I144,I149)</f>
        <v>0</v>
      </c>
      <c r="J156" s="60">
        <f t="shared" ref="J156" si="221">SUM(J144,J149)</f>
        <v>0</v>
      </c>
      <c r="K156" s="60">
        <f t="shared" ref="K156" si="222">SUM(K144,K149)</f>
        <v>0</v>
      </c>
      <c r="O156" s="61">
        <f t="shared" si="199"/>
        <v>0</v>
      </c>
      <c r="P156" s="61">
        <f t="shared" si="200"/>
        <v>0</v>
      </c>
      <c r="Q156" s="61">
        <f t="shared" si="201"/>
        <v>0</v>
      </c>
      <c r="R156" s="61">
        <f t="shared" si="202"/>
        <v>0</v>
      </c>
      <c r="S156" s="61">
        <f t="shared" si="203"/>
        <v>0</v>
      </c>
      <c r="T156" s="61">
        <f t="shared" si="204"/>
        <v>0</v>
      </c>
      <c r="U156" s="61">
        <f t="shared" si="205"/>
        <v>0</v>
      </c>
      <c r="V156" s="381">
        <f t="shared" si="206"/>
        <v>0</v>
      </c>
    </row>
    <row r="157" spans="1:22" x14ac:dyDescent="0.3">
      <c r="A157" s="102"/>
      <c r="B157" s="102"/>
      <c r="C157" s="18"/>
      <c r="D157" s="18"/>
      <c r="E157" s="18"/>
      <c r="F157" s="18"/>
      <c r="G157" s="18"/>
      <c r="H157" s="18"/>
      <c r="I157" s="18"/>
      <c r="J157" s="18"/>
      <c r="K157" s="18"/>
      <c r="O157" s="18"/>
      <c r="P157" s="18"/>
      <c r="Q157" s="18"/>
      <c r="R157" s="18"/>
      <c r="S157" s="18"/>
      <c r="T157" s="18"/>
      <c r="U157" s="18"/>
      <c r="V157" s="244"/>
    </row>
    <row r="158" spans="1:22" x14ac:dyDescent="0.3">
      <c r="A158" s="102"/>
      <c r="B158" s="102"/>
      <c r="C158" s="18"/>
      <c r="D158" s="18"/>
      <c r="E158" s="18"/>
      <c r="F158" s="18"/>
      <c r="G158" s="18"/>
      <c r="H158" s="18"/>
      <c r="I158" s="18"/>
      <c r="J158" s="18"/>
      <c r="K158" s="18"/>
      <c r="O158" s="732" t="s">
        <v>845</v>
      </c>
      <c r="P158" s="744"/>
      <c r="Q158" s="744"/>
      <c r="R158" s="744"/>
      <c r="S158" s="744"/>
      <c r="T158" s="744"/>
      <c r="U158" s="744"/>
      <c r="V158" s="745"/>
    </row>
    <row r="159" spans="1:22" ht="27" x14ac:dyDescent="0.3">
      <c r="A159" s="595" t="s">
        <v>154</v>
      </c>
      <c r="B159" s="476" t="s">
        <v>155</v>
      </c>
      <c r="C159" s="479" t="str">
        <f t="shared" ref="C159:D159" si="223">C143</f>
        <v>Réalité 2015</v>
      </c>
      <c r="D159" s="479" t="str">
        <f t="shared" si="223"/>
        <v>Meilleure estimation 2016</v>
      </c>
      <c r="E159" s="479" t="str">
        <f t="shared" ref="E159" si="224">E143</f>
        <v>Budget 2017</v>
      </c>
      <c r="F159" s="479" t="str">
        <f t="shared" ref="F159" si="225">F143</f>
        <v>Budget 2018</v>
      </c>
      <c r="G159" s="479" t="str">
        <f t="shared" ref="G159" si="226">G143</f>
        <v>Budget 2019</v>
      </c>
      <c r="H159" s="479" t="str">
        <f t="shared" ref="H159" si="227">H143</f>
        <v>Budget 2020</v>
      </c>
      <c r="I159" s="479" t="str">
        <f t="shared" ref="I159" si="228">I143</f>
        <v>Budget 2021</v>
      </c>
      <c r="J159" s="479" t="str">
        <f t="shared" ref="J159" si="229">J143</f>
        <v>Budget 2022</v>
      </c>
      <c r="K159" s="479" t="str">
        <f t="shared" ref="K159" si="230">K143</f>
        <v>Budget 2023</v>
      </c>
      <c r="O159" s="567" t="s">
        <v>846</v>
      </c>
      <c r="P159" s="567" t="s">
        <v>847</v>
      </c>
      <c r="Q159" s="567" t="s">
        <v>848</v>
      </c>
      <c r="R159" s="567" t="s">
        <v>849</v>
      </c>
      <c r="S159" s="567" t="s">
        <v>850</v>
      </c>
      <c r="T159" s="567" t="s">
        <v>851</v>
      </c>
      <c r="U159" s="567" t="s">
        <v>852</v>
      </c>
      <c r="V159" s="567" t="s">
        <v>853</v>
      </c>
    </row>
    <row r="160" spans="1:22" x14ac:dyDescent="0.3">
      <c r="A160" s="382" t="s">
        <v>156</v>
      </c>
      <c r="B160" s="383" t="s">
        <v>157</v>
      </c>
      <c r="C160" s="52">
        <f t="shared" ref="C160:D160" si="231">SUM(C161:C166)</f>
        <v>0</v>
      </c>
      <c r="D160" s="52">
        <f t="shared" si="231"/>
        <v>0</v>
      </c>
      <c r="E160" s="52">
        <f t="shared" ref="E160" si="232">SUM(E161:E166)</f>
        <v>0</v>
      </c>
      <c r="F160" s="52">
        <f t="shared" ref="F160" si="233">SUM(F161:F166)</f>
        <v>0</v>
      </c>
      <c r="G160" s="52">
        <f t="shared" ref="G160" si="234">SUM(G161:G166)</f>
        <v>0</v>
      </c>
      <c r="H160" s="52">
        <f t="shared" ref="H160" si="235">SUM(H161:H166)</f>
        <v>0</v>
      </c>
      <c r="I160" s="52">
        <f t="shared" ref="I160" si="236">SUM(I161:I166)</f>
        <v>0</v>
      </c>
      <c r="J160" s="52">
        <f t="shared" ref="J160" si="237">SUM(J161:J166)</f>
        <v>0</v>
      </c>
      <c r="K160" s="52">
        <f t="shared" ref="K160" si="238">SUM(K161:K166)</f>
        <v>0</v>
      </c>
      <c r="O160" s="56">
        <f t="shared" ref="O160:O183" si="239">IFERROR(IF(AND(ROUND(SUM(C160:C160),0)=0,ROUND(SUM(D160:D160),0)&gt;ROUND(SUM(C160:C160),0)),"INF",(ROUND(SUM(D160:D160),0)-ROUND(SUM(C160:C160),0))/ROUND(SUM(C160:C160),0)),0)</f>
        <v>0</v>
      </c>
      <c r="P160" s="56">
        <f t="shared" ref="P160:P183" si="240">IFERROR(IF(AND(ROUND(SUM(D160),0)=0,ROUND(SUM(E160:E160),0)&gt;ROUND(SUM(D160),0)),"INF",(ROUND(SUM(E160:E160),0)-ROUND(SUM(D160),0))/ROUND(SUM(D160),0)),0)</f>
        <v>0</v>
      </c>
      <c r="Q160" s="56">
        <f t="shared" ref="Q160:Q183" si="241">IFERROR(IF(AND(ROUND(SUM(E160),0)=0,ROUND(SUM(F160:F160),0)&gt;ROUND(SUM(E160),0)),"INF",(ROUND(SUM(F160:F160),0)-ROUND(SUM(E160),0))/ROUND(SUM(E160),0)),0)</f>
        <v>0</v>
      </c>
      <c r="R160" s="56">
        <f t="shared" ref="R160:R183" si="242">IFERROR(IF(AND(ROUND(SUM(F160),0)=0,ROUND(SUM(G160:G160),0)&gt;ROUND(SUM(F160),0)),"INF",(ROUND(SUM(G160:G160),0)-ROUND(SUM(F160),0))/ROUND(SUM(F160),0)),0)</f>
        <v>0</v>
      </c>
      <c r="S160" s="56">
        <f t="shared" ref="S160:S183" si="243">IFERROR(IF(AND(ROUND(SUM(G160),0)=0,ROUND(SUM(H160:H160),0)&gt;ROUND(SUM(G160),0)),"INF",(ROUND(SUM(H160:H160),0)-ROUND(SUM(G160),0))/ROUND(SUM(G160),0)),0)</f>
        <v>0</v>
      </c>
      <c r="T160" s="56">
        <f t="shared" ref="T160:T183" si="244">IFERROR(IF(AND(ROUND(SUM(H160),0)=0,ROUND(SUM(I160:I160),0)&gt;ROUND(SUM(H160),0)),"INF",(ROUND(SUM(I160:I160),0)-ROUND(SUM(H160),0))/ROUND(SUM(H160),0)),0)</f>
        <v>0</v>
      </c>
      <c r="U160" s="56">
        <f t="shared" ref="U160:U183" si="245">IFERROR(IF(AND(ROUND(SUM(I160),0)=0,ROUND(SUM(J160:J160),0)&gt;ROUND(SUM(I160),0)),"INF",(ROUND(SUM(J160:J160),0)-ROUND(SUM(I160),0))/ROUND(SUM(I160),0)),0)</f>
        <v>0</v>
      </c>
      <c r="V160" s="380">
        <f t="shared" ref="V160:V183" si="246">IFERROR(IF(AND(ROUND(SUM(J160),0)=0,ROUND(SUM(K160:K160),0)&gt;ROUND(SUM(J160),0)),"INF",(ROUND(SUM(K160:K160),0)-ROUND(SUM(J160),0))/ROUND(SUM(J160),0)),0)</f>
        <v>0</v>
      </c>
    </row>
    <row r="161" spans="1:22" x14ac:dyDescent="0.3">
      <c r="A161" s="102" t="s">
        <v>158</v>
      </c>
      <c r="B161" s="301">
        <v>10</v>
      </c>
      <c r="C161" s="224"/>
      <c r="D161" s="224"/>
      <c r="E161" s="224"/>
      <c r="F161" s="224"/>
      <c r="G161" s="224"/>
      <c r="H161" s="224"/>
      <c r="I161" s="224"/>
      <c r="J161" s="224"/>
      <c r="K161" s="224"/>
      <c r="O161" s="56">
        <f t="shared" si="239"/>
        <v>0</v>
      </c>
      <c r="P161" s="56">
        <f t="shared" si="240"/>
        <v>0</v>
      </c>
      <c r="Q161" s="56">
        <f t="shared" si="241"/>
        <v>0</v>
      </c>
      <c r="R161" s="56">
        <f t="shared" si="242"/>
        <v>0</v>
      </c>
      <c r="S161" s="56">
        <f t="shared" si="243"/>
        <v>0</v>
      </c>
      <c r="T161" s="56">
        <f t="shared" si="244"/>
        <v>0</v>
      </c>
      <c r="U161" s="56">
        <f t="shared" si="245"/>
        <v>0</v>
      </c>
      <c r="V161" s="380">
        <f t="shared" si="246"/>
        <v>0</v>
      </c>
    </row>
    <row r="162" spans="1:22" x14ac:dyDescent="0.3">
      <c r="A162" s="102" t="s">
        <v>159</v>
      </c>
      <c r="B162" s="301">
        <v>11</v>
      </c>
      <c r="C162" s="224"/>
      <c r="D162" s="224"/>
      <c r="E162" s="224"/>
      <c r="F162" s="224"/>
      <c r="G162" s="224"/>
      <c r="H162" s="224"/>
      <c r="I162" s="224"/>
      <c r="J162" s="224"/>
      <c r="K162" s="224"/>
      <c r="O162" s="56">
        <f t="shared" si="239"/>
        <v>0</v>
      </c>
      <c r="P162" s="56">
        <f t="shared" si="240"/>
        <v>0</v>
      </c>
      <c r="Q162" s="56">
        <f t="shared" si="241"/>
        <v>0</v>
      </c>
      <c r="R162" s="56">
        <f t="shared" si="242"/>
        <v>0</v>
      </c>
      <c r="S162" s="56">
        <f t="shared" si="243"/>
        <v>0</v>
      </c>
      <c r="T162" s="56">
        <f t="shared" si="244"/>
        <v>0</v>
      </c>
      <c r="U162" s="56">
        <f t="shared" si="245"/>
        <v>0</v>
      </c>
      <c r="V162" s="380">
        <f t="shared" si="246"/>
        <v>0</v>
      </c>
    </row>
    <row r="163" spans="1:22" x14ac:dyDescent="0.3">
      <c r="A163" s="102" t="s">
        <v>160</v>
      </c>
      <c r="B163" s="301">
        <v>12</v>
      </c>
      <c r="C163" s="224"/>
      <c r="D163" s="224"/>
      <c r="E163" s="224"/>
      <c r="F163" s="224"/>
      <c r="G163" s="224"/>
      <c r="H163" s="224"/>
      <c r="I163" s="224"/>
      <c r="J163" s="224"/>
      <c r="K163" s="224"/>
      <c r="O163" s="56">
        <f t="shared" si="239"/>
        <v>0</v>
      </c>
      <c r="P163" s="56">
        <f t="shared" si="240"/>
        <v>0</v>
      </c>
      <c r="Q163" s="56">
        <f t="shared" si="241"/>
        <v>0</v>
      </c>
      <c r="R163" s="56">
        <f t="shared" si="242"/>
        <v>0</v>
      </c>
      <c r="S163" s="56">
        <f t="shared" si="243"/>
        <v>0</v>
      </c>
      <c r="T163" s="56">
        <f t="shared" si="244"/>
        <v>0</v>
      </c>
      <c r="U163" s="56">
        <f t="shared" si="245"/>
        <v>0</v>
      </c>
      <c r="V163" s="380">
        <f t="shared" si="246"/>
        <v>0</v>
      </c>
    </row>
    <row r="164" spans="1:22" x14ac:dyDescent="0.3">
      <c r="A164" s="102" t="s">
        <v>161</v>
      </c>
      <c r="B164" s="301">
        <v>13</v>
      </c>
      <c r="C164" s="224"/>
      <c r="D164" s="224"/>
      <c r="E164" s="224"/>
      <c r="F164" s="224"/>
      <c r="G164" s="224"/>
      <c r="H164" s="224"/>
      <c r="I164" s="224"/>
      <c r="J164" s="224"/>
      <c r="K164" s="224"/>
      <c r="O164" s="56">
        <f t="shared" si="239"/>
        <v>0</v>
      </c>
      <c r="P164" s="56">
        <f t="shared" si="240"/>
        <v>0</v>
      </c>
      <c r="Q164" s="56">
        <f t="shared" si="241"/>
        <v>0</v>
      </c>
      <c r="R164" s="56">
        <f t="shared" si="242"/>
        <v>0</v>
      </c>
      <c r="S164" s="56">
        <f t="shared" si="243"/>
        <v>0</v>
      </c>
      <c r="T164" s="56">
        <f t="shared" si="244"/>
        <v>0</v>
      </c>
      <c r="U164" s="56">
        <f t="shared" si="245"/>
        <v>0</v>
      </c>
      <c r="V164" s="380">
        <f t="shared" si="246"/>
        <v>0</v>
      </c>
    </row>
    <row r="165" spans="1:22" x14ac:dyDescent="0.3">
      <c r="A165" s="102" t="s">
        <v>162</v>
      </c>
      <c r="B165" s="301">
        <v>14</v>
      </c>
      <c r="C165" s="224"/>
      <c r="D165" s="224"/>
      <c r="E165" s="224"/>
      <c r="F165" s="224"/>
      <c r="G165" s="224"/>
      <c r="H165" s="224"/>
      <c r="I165" s="224"/>
      <c r="J165" s="224"/>
      <c r="K165" s="224"/>
      <c r="O165" s="56">
        <f t="shared" si="239"/>
        <v>0</v>
      </c>
      <c r="P165" s="56">
        <f t="shared" si="240"/>
        <v>0</v>
      </c>
      <c r="Q165" s="56">
        <f t="shared" si="241"/>
        <v>0</v>
      </c>
      <c r="R165" s="56">
        <f t="shared" si="242"/>
        <v>0</v>
      </c>
      <c r="S165" s="56">
        <f t="shared" si="243"/>
        <v>0</v>
      </c>
      <c r="T165" s="56">
        <f t="shared" si="244"/>
        <v>0</v>
      </c>
      <c r="U165" s="56">
        <f t="shared" si="245"/>
        <v>0</v>
      </c>
      <c r="V165" s="380">
        <f t="shared" si="246"/>
        <v>0</v>
      </c>
    </row>
    <row r="166" spans="1:22" x14ac:dyDescent="0.3">
      <c r="A166" s="102" t="s">
        <v>163</v>
      </c>
      <c r="B166" s="301">
        <v>15</v>
      </c>
      <c r="C166" s="224"/>
      <c r="D166" s="224"/>
      <c r="E166" s="224"/>
      <c r="F166" s="224"/>
      <c r="G166" s="224"/>
      <c r="H166" s="224"/>
      <c r="I166" s="224"/>
      <c r="J166" s="224"/>
      <c r="K166" s="224"/>
      <c r="O166" s="56">
        <f t="shared" si="239"/>
        <v>0</v>
      </c>
      <c r="P166" s="56">
        <f t="shared" si="240"/>
        <v>0</v>
      </c>
      <c r="Q166" s="56">
        <f t="shared" si="241"/>
        <v>0</v>
      </c>
      <c r="R166" s="56">
        <f t="shared" si="242"/>
        <v>0</v>
      </c>
      <c r="S166" s="56">
        <f t="shared" si="243"/>
        <v>0</v>
      </c>
      <c r="T166" s="56">
        <f t="shared" si="244"/>
        <v>0</v>
      </c>
      <c r="U166" s="56">
        <f t="shared" si="245"/>
        <v>0</v>
      </c>
      <c r="V166" s="380">
        <f t="shared" si="246"/>
        <v>0</v>
      </c>
    </row>
    <row r="167" spans="1:22" x14ac:dyDescent="0.3">
      <c r="A167" s="382" t="s">
        <v>164</v>
      </c>
      <c r="B167" s="383">
        <v>16</v>
      </c>
      <c r="C167" s="52">
        <f t="shared" ref="C167:K167" si="247">C168</f>
        <v>0</v>
      </c>
      <c r="D167" s="52">
        <f t="shared" si="247"/>
        <v>0</v>
      </c>
      <c r="E167" s="52">
        <f t="shared" si="247"/>
        <v>0</v>
      </c>
      <c r="F167" s="52">
        <f t="shared" si="247"/>
        <v>0</v>
      </c>
      <c r="G167" s="52">
        <f t="shared" si="247"/>
        <v>0</v>
      </c>
      <c r="H167" s="52">
        <f t="shared" si="247"/>
        <v>0</v>
      </c>
      <c r="I167" s="52">
        <f t="shared" si="247"/>
        <v>0</v>
      </c>
      <c r="J167" s="52">
        <f t="shared" si="247"/>
        <v>0</v>
      </c>
      <c r="K167" s="52">
        <f t="shared" si="247"/>
        <v>0</v>
      </c>
      <c r="O167" s="56">
        <f t="shared" si="239"/>
        <v>0</v>
      </c>
      <c r="P167" s="56">
        <f t="shared" si="240"/>
        <v>0</v>
      </c>
      <c r="Q167" s="56">
        <f t="shared" si="241"/>
        <v>0</v>
      </c>
      <c r="R167" s="56">
        <f t="shared" si="242"/>
        <v>0</v>
      </c>
      <c r="S167" s="56">
        <f t="shared" si="243"/>
        <v>0</v>
      </c>
      <c r="T167" s="56">
        <f t="shared" si="244"/>
        <v>0</v>
      </c>
      <c r="U167" s="56">
        <f t="shared" si="245"/>
        <v>0</v>
      </c>
      <c r="V167" s="380">
        <f t="shared" si="246"/>
        <v>0</v>
      </c>
    </row>
    <row r="168" spans="1:22" x14ac:dyDescent="0.3">
      <c r="A168" s="102" t="s">
        <v>165</v>
      </c>
      <c r="B168" s="301">
        <v>16</v>
      </c>
      <c r="C168" s="224"/>
      <c r="D168" s="224"/>
      <c r="E168" s="224"/>
      <c r="F168" s="224"/>
      <c r="G168" s="224"/>
      <c r="H168" s="224"/>
      <c r="I168" s="224"/>
      <c r="J168" s="224"/>
      <c r="K168" s="224"/>
      <c r="O168" s="56">
        <f t="shared" si="239"/>
        <v>0</v>
      </c>
      <c r="P168" s="56">
        <f t="shared" si="240"/>
        <v>0</v>
      </c>
      <c r="Q168" s="56">
        <f t="shared" si="241"/>
        <v>0</v>
      </c>
      <c r="R168" s="56">
        <f t="shared" si="242"/>
        <v>0</v>
      </c>
      <c r="S168" s="56">
        <f t="shared" si="243"/>
        <v>0</v>
      </c>
      <c r="T168" s="56">
        <f t="shared" si="244"/>
        <v>0</v>
      </c>
      <c r="U168" s="56">
        <f t="shared" si="245"/>
        <v>0</v>
      </c>
      <c r="V168" s="380">
        <f t="shared" si="246"/>
        <v>0</v>
      </c>
    </row>
    <row r="169" spans="1:22" x14ac:dyDescent="0.3">
      <c r="A169" s="382" t="s">
        <v>166</v>
      </c>
      <c r="B169" s="383" t="s">
        <v>167</v>
      </c>
      <c r="C169" s="52">
        <f t="shared" ref="C169:D169" si="248">SUM(C170,C175,C182)</f>
        <v>0</v>
      </c>
      <c r="D169" s="52">
        <f t="shared" si="248"/>
        <v>0</v>
      </c>
      <c r="E169" s="52">
        <f t="shared" ref="E169" si="249">SUM(E170,E175,E182)</f>
        <v>0</v>
      </c>
      <c r="F169" s="52">
        <f t="shared" ref="F169" si="250">SUM(F170,F175,F182)</f>
        <v>0</v>
      </c>
      <c r="G169" s="52">
        <f t="shared" ref="G169" si="251">SUM(G170,G175,G182)</f>
        <v>0</v>
      </c>
      <c r="H169" s="52">
        <f t="shared" ref="H169" si="252">SUM(H170,H175,H182)</f>
        <v>0</v>
      </c>
      <c r="I169" s="52">
        <f t="shared" ref="I169" si="253">SUM(I170,I175,I182)</f>
        <v>0</v>
      </c>
      <c r="J169" s="52">
        <f t="shared" ref="J169" si="254">SUM(J170,J175,J182)</f>
        <v>0</v>
      </c>
      <c r="K169" s="52">
        <f t="shared" ref="K169" si="255">SUM(K170,K175,K182)</f>
        <v>0</v>
      </c>
      <c r="O169" s="56">
        <f t="shared" si="239"/>
        <v>0</v>
      </c>
      <c r="P169" s="56">
        <f t="shared" si="240"/>
        <v>0</v>
      </c>
      <c r="Q169" s="56">
        <f t="shared" si="241"/>
        <v>0</v>
      </c>
      <c r="R169" s="56">
        <f t="shared" si="242"/>
        <v>0</v>
      </c>
      <c r="S169" s="56">
        <f t="shared" si="243"/>
        <v>0</v>
      </c>
      <c r="T169" s="56">
        <f t="shared" si="244"/>
        <v>0</v>
      </c>
      <c r="U169" s="56">
        <f t="shared" si="245"/>
        <v>0</v>
      </c>
      <c r="V169" s="380">
        <f t="shared" si="246"/>
        <v>0</v>
      </c>
    </row>
    <row r="170" spans="1:22" x14ac:dyDescent="0.3">
      <c r="A170" s="382" t="s">
        <v>813</v>
      </c>
      <c r="B170" s="383">
        <v>17</v>
      </c>
      <c r="C170" s="52">
        <f t="shared" ref="C170:D170" si="256">SUM(C171,C174)</f>
        <v>0</v>
      </c>
      <c r="D170" s="52">
        <f t="shared" si="256"/>
        <v>0</v>
      </c>
      <c r="E170" s="52">
        <f t="shared" ref="E170" si="257">SUM(E171,E174)</f>
        <v>0</v>
      </c>
      <c r="F170" s="52">
        <f t="shared" ref="F170" si="258">SUM(F171,F174)</f>
        <v>0</v>
      </c>
      <c r="G170" s="52">
        <f t="shared" ref="G170" si="259">SUM(G171,G174)</f>
        <v>0</v>
      </c>
      <c r="H170" s="52">
        <f t="shared" ref="H170" si="260">SUM(H171,H174)</f>
        <v>0</v>
      </c>
      <c r="I170" s="52">
        <f t="shared" ref="I170" si="261">SUM(I171,I174)</f>
        <v>0</v>
      </c>
      <c r="J170" s="52">
        <f t="shared" ref="J170" si="262">SUM(J171,J174)</f>
        <v>0</v>
      </c>
      <c r="K170" s="52">
        <f t="shared" ref="K170" si="263">SUM(K171,K174)</f>
        <v>0</v>
      </c>
      <c r="O170" s="56">
        <f t="shared" si="239"/>
        <v>0</v>
      </c>
      <c r="P170" s="56">
        <f t="shared" si="240"/>
        <v>0</v>
      </c>
      <c r="Q170" s="56">
        <f t="shared" si="241"/>
        <v>0</v>
      </c>
      <c r="R170" s="56">
        <f t="shared" si="242"/>
        <v>0</v>
      </c>
      <c r="S170" s="56">
        <f t="shared" si="243"/>
        <v>0</v>
      </c>
      <c r="T170" s="56">
        <f t="shared" si="244"/>
        <v>0</v>
      </c>
      <c r="U170" s="56">
        <f t="shared" si="245"/>
        <v>0</v>
      </c>
      <c r="V170" s="380">
        <f t="shared" si="246"/>
        <v>0</v>
      </c>
    </row>
    <row r="171" spans="1:22" x14ac:dyDescent="0.3">
      <c r="A171" s="382" t="s">
        <v>168</v>
      </c>
      <c r="B171" s="383" t="s">
        <v>169</v>
      </c>
      <c r="C171" s="52">
        <f t="shared" ref="C171:D171" si="264">SUM(C172:C173)</f>
        <v>0</v>
      </c>
      <c r="D171" s="52">
        <f t="shared" si="264"/>
        <v>0</v>
      </c>
      <c r="E171" s="52">
        <f t="shared" ref="E171:K171" si="265">SUM(E172:E173)</f>
        <v>0</v>
      </c>
      <c r="F171" s="52">
        <f t="shared" si="265"/>
        <v>0</v>
      </c>
      <c r="G171" s="52">
        <f t="shared" si="265"/>
        <v>0</v>
      </c>
      <c r="H171" s="52">
        <f t="shared" si="265"/>
        <v>0</v>
      </c>
      <c r="I171" s="52">
        <f t="shared" si="265"/>
        <v>0</v>
      </c>
      <c r="J171" s="52">
        <f t="shared" si="265"/>
        <v>0</v>
      </c>
      <c r="K171" s="52">
        <f t="shared" si="265"/>
        <v>0</v>
      </c>
      <c r="O171" s="56">
        <f t="shared" si="239"/>
        <v>0</v>
      </c>
      <c r="P171" s="56">
        <f t="shared" si="240"/>
        <v>0</v>
      </c>
      <c r="Q171" s="56">
        <f t="shared" si="241"/>
        <v>0</v>
      </c>
      <c r="R171" s="56">
        <f t="shared" si="242"/>
        <v>0</v>
      </c>
      <c r="S171" s="56">
        <f t="shared" si="243"/>
        <v>0</v>
      </c>
      <c r="T171" s="56">
        <f t="shared" si="244"/>
        <v>0</v>
      </c>
      <c r="U171" s="56">
        <f t="shared" si="245"/>
        <v>0</v>
      </c>
      <c r="V171" s="380">
        <f t="shared" si="246"/>
        <v>0</v>
      </c>
    </row>
    <row r="172" spans="1:22" x14ac:dyDescent="0.3">
      <c r="A172" s="299" t="s">
        <v>170</v>
      </c>
      <c r="B172" s="301"/>
      <c r="C172" s="224"/>
      <c r="D172" s="224"/>
      <c r="E172" s="224"/>
      <c r="F172" s="224"/>
      <c r="G172" s="224"/>
      <c r="H172" s="224"/>
      <c r="I172" s="224"/>
      <c r="J172" s="224"/>
      <c r="K172" s="224"/>
      <c r="O172" s="56">
        <f t="shared" si="239"/>
        <v>0</v>
      </c>
      <c r="P172" s="56">
        <f t="shared" si="240"/>
        <v>0</v>
      </c>
      <c r="Q172" s="56">
        <f t="shared" si="241"/>
        <v>0</v>
      </c>
      <c r="R172" s="56">
        <f t="shared" si="242"/>
        <v>0</v>
      </c>
      <c r="S172" s="56">
        <f t="shared" si="243"/>
        <v>0</v>
      </c>
      <c r="T172" s="56">
        <f t="shared" si="244"/>
        <v>0</v>
      </c>
      <c r="U172" s="56">
        <f t="shared" si="245"/>
        <v>0</v>
      </c>
      <c r="V172" s="380">
        <f t="shared" si="246"/>
        <v>0</v>
      </c>
    </row>
    <row r="173" spans="1:22" x14ac:dyDescent="0.3">
      <c r="A173" s="299" t="s">
        <v>171</v>
      </c>
      <c r="B173" s="301"/>
      <c r="C173" s="224"/>
      <c r="D173" s="224"/>
      <c r="E173" s="224"/>
      <c r="F173" s="224"/>
      <c r="G173" s="224"/>
      <c r="H173" s="224"/>
      <c r="I173" s="224"/>
      <c r="J173" s="224"/>
      <c r="K173" s="224"/>
      <c r="O173" s="56">
        <f t="shared" si="239"/>
        <v>0</v>
      </c>
      <c r="P173" s="56">
        <f t="shared" si="240"/>
        <v>0</v>
      </c>
      <c r="Q173" s="56">
        <f t="shared" si="241"/>
        <v>0</v>
      </c>
      <c r="R173" s="56">
        <f t="shared" si="242"/>
        <v>0</v>
      </c>
      <c r="S173" s="56">
        <f t="shared" si="243"/>
        <v>0</v>
      </c>
      <c r="T173" s="56">
        <f t="shared" si="244"/>
        <v>0</v>
      </c>
      <c r="U173" s="56">
        <f t="shared" si="245"/>
        <v>0</v>
      </c>
      <c r="V173" s="380">
        <f t="shared" si="246"/>
        <v>0</v>
      </c>
    </row>
    <row r="174" spans="1:22" x14ac:dyDescent="0.3">
      <c r="A174" s="299" t="s">
        <v>172</v>
      </c>
      <c r="B174" s="301" t="s">
        <v>173</v>
      </c>
      <c r="C174" s="224"/>
      <c r="D174" s="224"/>
      <c r="E174" s="224"/>
      <c r="F174" s="224"/>
      <c r="G174" s="224"/>
      <c r="H174" s="224"/>
      <c r="I174" s="224"/>
      <c r="J174" s="224"/>
      <c r="K174" s="224"/>
      <c r="O174" s="56">
        <f t="shared" si="239"/>
        <v>0</v>
      </c>
      <c r="P174" s="56">
        <f t="shared" si="240"/>
        <v>0</v>
      </c>
      <c r="Q174" s="56">
        <f t="shared" si="241"/>
        <v>0</v>
      </c>
      <c r="R174" s="56">
        <f t="shared" si="242"/>
        <v>0</v>
      </c>
      <c r="S174" s="56">
        <f t="shared" si="243"/>
        <v>0</v>
      </c>
      <c r="T174" s="56">
        <f t="shared" si="244"/>
        <v>0</v>
      </c>
      <c r="U174" s="56">
        <f t="shared" si="245"/>
        <v>0</v>
      </c>
      <c r="V174" s="380">
        <f t="shared" si="246"/>
        <v>0</v>
      </c>
    </row>
    <row r="175" spans="1:22" x14ac:dyDescent="0.3">
      <c r="A175" s="382" t="s">
        <v>174</v>
      </c>
      <c r="B175" s="383" t="s">
        <v>175</v>
      </c>
      <c r="C175" s="52">
        <f t="shared" ref="C175:D175" si="266">SUM(C176:C181)</f>
        <v>0</v>
      </c>
      <c r="D175" s="52">
        <f t="shared" si="266"/>
        <v>0</v>
      </c>
      <c r="E175" s="52">
        <f t="shared" ref="E175" si="267">SUM(E176:E181)</f>
        <v>0</v>
      </c>
      <c r="F175" s="52">
        <f t="shared" ref="F175" si="268">SUM(F176:F181)</f>
        <v>0</v>
      </c>
      <c r="G175" s="52">
        <f t="shared" ref="G175" si="269">SUM(G176:G181)</f>
        <v>0</v>
      </c>
      <c r="H175" s="52">
        <f t="shared" ref="H175" si="270">SUM(H176:H181)</f>
        <v>0</v>
      </c>
      <c r="I175" s="52">
        <f t="shared" ref="I175" si="271">SUM(I176:I181)</f>
        <v>0</v>
      </c>
      <c r="J175" s="52">
        <f t="shared" ref="J175" si="272">SUM(J176:J181)</f>
        <v>0</v>
      </c>
      <c r="K175" s="52">
        <f t="shared" ref="K175" si="273">SUM(K176:K181)</f>
        <v>0</v>
      </c>
      <c r="O175" s="56">
        <f t="shared" si="239"/>
        <v>0</v>
      </c>
      <c r="P175" s="56">
        <f t="shared" si="240"/>
        <v>0</v>
      </c>
      <c r="Q175" s="56">
        <f t="shared" si="241"/>
        <v>0</v>
      </c>
      <c r="R175" s="56">
        <f t="shared" si="242"/>
        <v>0</v>
      </c>
      <c r="S175" s="56">
        <f t="shared" si="243"/>
        <v>0</v>
      </c>
      <c r="T175" s="56">
        <f t="shared" si="244"/>
        <v>0</v>
      </c>
      <c r="U175" s="56">
        <f t="shared" si="245"/>
        <v>0</v>
      </c>
      <c r="V175" s="380">
        <f t="shared" si="246"/>
        <v>0</v>
      </c>
    </row>
    <row r="176" spans="1:22" x14ac:dyDescent="0.3">
      <c r="A176" s="299" t="s">
        <v>176</v>
      </c>
      <c r="B176" s="301">
        <v>42</v>
      </c>
      <c r="C176" s="224"/>
      <c r="D176" s="224"/>
      <c r="E176" s="224"/>
      <c r="F176" s="224"/>
      <c r="G176" s="224"/>
      <c r="H176" s="224"/>
      <c r="I176" s="224"/>
      <c r="J176" s="224"/>
      <c r="K176" s="224"/>
      <c r="O176" s="56">
        <f t="shared" si="239"/>
        <v>0</v>
      </c>
      <c r="P176" s="56">
        <f t="shared" si="240"/>
        <v>0</v>
      </c>
      <c r="Q176" s="56">
        <f t="shared" si="241"/>
        <v>0</v>
      </c>
      <c r="R176" s="56">
        <f t="shared" si="242"/>
        <v>0</v>
      </c>
      <c r="S176" s="56">
        <f t="shared" si="243"/>
        <v>0</v>
      </c>
      <c r="T176" s="56">
        <f t="shared" si="244"/>
        <v>0</v>
      </c>
      <c r="U176" s="56">
        <f t="shared" si="245"/>
        <v>0</v>
      </c>
      <c r="V176" s="380">
        <f t="shared" si="246"/>
        <v>0</v>
      </c>
    </row>
    <row r="177" spans="1:22" x14ac:dyDescent="0.3">
      <c r="A177" s="299" t="s">
        <v>177</v>
      </c>
      <c r="B177" s="301">
        <v>43</v>
      </c>
      <c r="C177" s="224"/>
      <c r="D177" s="224"/>
      <c r="E177" s="224"/>
      <c r="F177" s="224"/>
      <c r="G177" s="224"/>
      <c r="H177" s="224"/>
      <c r="I177" s="224"/>
      <c r="J177" s="224"/>
      <c r="K177" s="224"/>
      <c r="O177" s="56">
        <f t="shared" si="239"/>
        <v>0</v>
      </c>
      <c r="P177" s="56">
        <f t="shared" si="240"/>
        <v>0</v>
      </c>
      <c r="Q177" s="56">
        <f t="shared" si="241"/>
        <v>0</v>
      </c>
      <c r="R177" s="56">
        <f t="shared" si="242"/>
        <v>0</v>
      </c>
      <c r="S177" s="56">
        <f t="shared" si="243"/>
        <v>0</v>
      </c>
      <c r="T177" s="56">
        <f t="shared" si="244"/>
        <v>0</v>
      </c>
      <c r="U177" s="56">
        <f t="shared" si="245"/>
        <v>0</v>
      </c>
      <c r="V177" s="380">
        <f t="shared" si="246"/>
        <v>0</v>
      </c>
    </row>
    <row r="178" spans="1:22" x14ac:dyDescent="0.3">
      <c r="A178" s="299" t="s">
        <v>178</v>
      </c>
      <c r="B178" s="301">
        <v>44</v>
      </c>
      <c r="C178" s="224"/>
      <c r="D178" s="224"/>
      <c r="E178" s="224"/>
      <c r="F178" s="224"/>
      <c r="G178" s="224"/>
      <c r="H178" s="224"/>
      <c r="I178" s="224"/>
      <c r="J178" s="224"/>
      <c r="K178" s="224"/>
      <c r="O178" s="56">
        <f t="shared" si="239"/>
        <v>0</v>
      </c>
      <c r="P178" s="56">
        <f t="shared" si="240"/>
        <v>0</v>
      </c>
      <c r="Q178" s="56">
        <f t="shared" si="241"/>
        <v>0</v>
      </c>
      <c r="R178" s="56">
        <f t="shared" si="242"/>
        <v>0</v>
      </c>
      <c r="S178" s="56">
        <f t="shared" si="243"/>
        <v>0</v>
      </c>
      <c r="T178" s="56">
        <f t="shared" si="244"/>
        <v>0</v>
      </c>
      <c r="U178" s="56">
        <f t="shared" si="245"/>
        <v>0</v>
      </c>
      <c r="V178" s="380">
        <f t="shared" si="246"/>
        <v>0</v>
      </c>
    </row>
    <row r="179" spans="1:22" x14ac:dyDescent="0.3">
      <c r="A179" s="299" t="s">
        <v>179</v>
      </c>
      <c r="B179" s="301">
        <v>46</v>
      </c>
      <c r="C179" s="224"/>
      <c r="D179" s="224"/>
      <c r="E179" s="224"/>
      <c r="F179" s="224"/>
      <c r="G179" s="224"/>
      <c r="H179" s="224"/>
      <c r="I179" s="224"/>
      <c r="J179" s="224"/>
      <c r="K179" s="224"/>
      <c r="O179" s="56">
        <f t="shared" si="239"/>
        <v>0</v>
      </c>
      <c r="P179" s="56">
        <f t="shared" si="240"/>
        <v>0</v>
      </c>
      <c r="Q179" s="56">
        <f t="shared" si="241"/>
        <v>0</v>
      </c>
      <c r="R179" s="56">
        <f t="shared" si="242"/>
        <v>0</v>
      </c>
      <c r="S179" s="56">
        <f t="shared" si="243"/>
        <v>0</v>
      </c>
      <c r="T179" s="56">
        <f t="shared" si="244"/>
        <v>0</v>
      </c>
      <c r="U179" s="56">
        <f t="shared" si="245"/>
        <v>0</v>
      </c>
      <c r="V179" s="380">
        <f t="shared" si="246"/>
        <v>0</v>
      </c>
    </row>
    <row r="180" spans="1:22" x14ac:dyDescent="0.3">
      <c r="A180" s="299" t="s">
        <v>180</v>
      </c>
      <c r="B180" s="301">
        <v>45</v>
      </c>
      <c r="C180" s="224"/>
      <c r="D180" s="224"/>
      <c r="E180" s="224"/>
      <c r="F180" s="224"/>
      <c r="G180" s="224"/>
      <c r="H180" s="224"/>
      <c r="I180" s="224"/>
      <c r="J180" s="224"/>
      <c r="K180" s="224"/>
      <c r="O180" s="56">
        <f t="shared" si="239"/>
        <v>0</v>
      </c>
      <c r="P180" s="56">
        <f t="shared" si="240"/>
        <v>0</v>
      </c>
      <c r="Q180" s="56">
        <f t="shared" si="241"/>
        <v>0</v>
      </c>
      <c r="R180" s="56">
        <f t="shared" si="242"/>
        <v>0</v>
      </c>
      <c r="S180" s="56">
        <f t="shared" si="243"/>
        <v>0</v>
      </c>
      <c r="T180" s="56">
        <f t="shared" si="244"/>
        <v>0</v>
      </c>
      <c r="U180" s="56">
        <f t="shared" si="245"/>
        <v>0</v>
      </c>
      <c r="V180" s="380">
        <f t="shared" si="246"/>
        <v>0</v>
      </c>
    </row>
    <row r="181" spans="1:22" x14ac:dyDescent="0.3">
      <c r="A181" s="299" t="s">
        <v>181</v>
      </c>
      <c r="B181" s="301" t="s">
        <v>182</v>
      </c>
      <c r="C181" s="224"/>
      <c r="D181" s="224"/>
      <c r="E181" s="224"/>
      <c r="F181" s="224"/>
      <c r="G181" s="224"/>
      <c r="H181" s="224"/>
      <c r="I181" s="224"/>
      <c r="J181" s="224"/>
      <c r="K181" s="224"/>
      <c r="O181" s="56">
        <f t="shared" si="239"/>
        <v>0</v>
      </c>
      <c r="P181" s="56">
        <f t="shared" si="240"/>
        <v>0</v>
      </c>
      <c r="Q181" s="56">
        <f t="shared" si="241"/>
        <v>0</v>
      </c>
      <c r="R181" s="56">
        <f t="shared" si="242"/>
        <v>0</v>
      </c>
      <c r="S181" s="56">
        <f t="shared" si="243"/>
        <v>0</v>
      </c>
      <c r="T181" s="56">
        <f t="shared" si="244"/>
        <v>0</v>
      </c>
      <c r="U181" s="56">
        <f t="shared" si="245"/>
        <v>0</v>
      </c>
      <c r="V181" s="380">
        <f t="shared" si="246"/>
        <v>0</v>
      </c>
    </row>
    <row r="182" spans="1:22" x14ac:dyDescent="0.3">
      <c r="A182" s="551" t="s">
        <v>150</v>
      </c>
      <c r="B182" s="552" t="s">
        <v>183</v>
      </c>
      <c r="C182" s="362"/>
      <c r="D182" s="362"/>
      <c r="E182" s="362"/>
      <c r="F182" s="362"/>
      <c r="G182" s="362"/>
      <c r="H182" s="362"/>
      <c r="I182" s="362"/>
      <c r="J182" s="362"/>
      <c r="K182" s="362"/>
      <c r="O182" s="56">
        <f t="shared" si="239"/>
        <v>0</v>
      </c>
      <c r="P182" s="56">
        <f t="shared" si="240"/>
        <v>0</v>
      </c>
      <c r="Q182" s="56">
        <f t="shared" si="241"/>
        <v>0</v>
      </c>
      <c r="R182" s="56">
        <f t="shared" si="242"/>
        <v>0</v>
      </c>
      <c r="S182" s="56">
        <f t="shared" si="243"/>
        <v>0</v>
      </c>
      <c r="T182" s="56">
        <f t="shared" si="244"/>
        <v>0</v>
      </c>
      <c r="U182" s="56">
        <f t="shared" si="245"/>
        <v>0</v>
      </c>
      <c r="V182" s="380">
        <f t="shared" si="246"/>
        <v>0</v>
      </c>
    </row>
    <row r="183" spans="1:22" x14ac:dyDescent="0.3">
      <c r="A183" s="25" t="s">
        <v>184</v>
      </c>
      <c r="B183" s="312" t="s">
        <v>185</v>
      </c>
      <c r="C183" s="26">
        <f t="shared" ref="C183:K183" si="274">SUM(C160,C167,C170,C175,C182)</f>
        <v>0</v>
      </c>
      <c r="D183" s="26">
        <f t="shared" si="274"/>
        <v>0</v>
      </c>
      <c r="E183" s="26">
        <f t="shared" si="274"/>
        <v>0</v>
      </c>
      <c r="F183" s="26">
        <f t="shared" si="274"/>
        <v>0</v>
      </c>
      <c r="G183" s="26">
        <f t="shared" si="274"/>
        <v>0</v>
      </c>
      <c r="H183" s="26">
        <f t="shared" si="274"/>
        <v>0</v>
      </c>
      <c r="I183" s="26">
        <f t="shared" si="274"/>
        <v>0</v>
      </c>
      <c r="J183" s="26">
        <f t="shared" si="274"/>
        <v>0</v>
      </c>
      <c r="K183" s="26">
        <f t="shared" si="274"/>
        <v>0</v>
      </c>
      <c r="O183" s="290">
        <f t="shared" si="239"/>
        <v>0</v>
      </c>
      <c r="P183" s="290">
        <f t="shared" si="240"/>
        <v>0</v>
      </c>
      <c r="Q183" s="290">
        <f t="shared" si="241"/>
        <v>0</v>
      </c>
      <c r="R183" s="290">
        <f t="shared" si="242"/>
        <v>0</v>
      </c>
      <c r="S183" s="290">
        <f t="shared" si="243"/>
        <v>0</v>
      </c>
      <c r="T183" s="290">
        <f t="shared" si="244"/>
        <v>0</v>
      </c>
      <c r="U183" s="290">
        <f t="shared" si="245"/>
        <v>0</v>
      </c>
      <c r="V183" s="290">
        <f t="shared" si="246"/>
        <v>0</v>
      </c>
    </row>
    <row r="184" spans="1:22" x14ac:dyDescent="0.3">
      <c r="A184" s="504"/>
      <c r="B184" s="505"/>
      <c r="C184" s="506"/>
      <c r="D184" s="506"/>
      <c r="E184" s="506"/>
      <c r="F184" s="506"/>
      <c r="G184" s="506"/>
      <c r="H184" s="506"/>
      <c r="I184" s="506"/>
      <c r="J184" s="506"/>
      <c r="K184" s="506"/>
      <c r="O184" s="507"/>
      <c r="P184" s="507"/>
      <c r="Q184" s="507"/>
      <c r="R184" s="507"/>
      <c r="S184" s="507"/>
      <c r="T184" s="507"/>
      <c r="U184" s="507"/>
      <c r="V184" s="507"/>
    </row>
    <row r="185" spans="1:22" x14ac:dyDescent="0.3">
      <c r="A185" s="501" t="s">
        <v>755</v>
      </c>
      <c r="B185" s="502"/>
      <c r="C185" s="503"/>
      <c r="D185" s="503"/>
      <c r="E185" s="502"/>
      <c r="F185" s="502"/>
      <c r="G185" s="502"/>
      <c r="H185" s="502"/>
      <c r="I185" s="502"/>
      <c r="J185" s="502"/>
      <c r="K185" s="502"/>
      <c r="L185" s="502"/>
      <c r="M185" s="502"/>
      <c r="N185" s="502"/>
      <c r="O185" s="503"/>
      <c r="P185" s="502"/>
      <c r="Q185" s="502"/>
      <c r="R185" s="502"/>
      <c r="S185" s="502"/>
      <c r="T185" s="502"/>
      <c r="U185" s="502"/>
      <c r="V185" s="502"/>
    </row>
    <row r="187" spans="1:22" x14ac:dyDescent="0.3">
      <c r="O187" s="732" t="s">
        <v>845</v>
      </c>
      <c r="P187" s="744"/>
      <c r="Q187" s="744"/>
      <c r="R187" s="744"/>
      <c r="S187" s="744"/>
      <c r="T187" s="744"/>
      <c r="U187" s="744"/>
      <c r="V187" s="745"/>
    </row>
    <row r="188" spans="1:22" ht="27" x14ac:dyDescent="0.3">
      <c r="A188" s="595" t="s">
        <v>133</v>
      </c>
      <c r="B188" s="305" t="s">
        <v>155</v>
      </c>
      <c r="C188" s="306" t="s">
        <v>92</v>
      </c>
      <c r="D188" s="305" t="s">
        <v>112</v>
      </c>
      <c r="E188" s="305" t="s">
        <v>279</v>
      </c>
      <c r="F188" s="305" t="s">
        <v>297</v>
      </c>
      <c r="G188" s="305" t="s">
        <v>278</v>
      </c>
      <c r="H188" s="305" t="s">
        <v>274</v>
      </c>
      <c r="I188" s="305" t="s">
        <v>275</v>
      </c>
      <c r="J188" s="305" t="s">
        <v>276</v>
      </c>
      <c r="K188" s="305" t="s">
        <v>277</v>
      </c>
      <c r="O188" s="567" t="s">
        <v>846</v>
      </c>
      <c r="P188" s="567" t="s">
        <v>847</v>
      </c>
      <c r="Q188" s="567" t="s">
        <v>848</v>
      </c>
      <c r="R188" s="567" t="s">
        <v>849</v>
      </c>
      <c r="S188" s="567" t="s">
        <v>850</v>
      </c>
      <c r="T188" s="567" t="s">
        <v>851</v>
      </c>
      <c r="U188" s="567" t="s">
        <v>852</v>
      </c>
      <c r="V188" s="567" t="s">
        <v>853</v>
      </c>
    </row>
    <row r="189" spans="1:22" x14ac:dyDescent="0.3">
      <c r="A189" s="382" t="s">
        <v>134</v>
      </c>
      <c r="B189" s="383" t="s">
        <v>135</v>
      </c>
      <c r="C189" s="52">
        <f t="shared" ref="C189:K189" si="275">SUM(C9,C54,C99,C144)</f>
        <v>0</v>
      </c>
      <c r="D189" s="52">
        <f t="shared" si="275"/>
        <v>0</v>
      </c>
      <c r="E189" s="52">
        <f t="shared" si="275"/>
        <v>0</v>
      </c>
      <c r="F189" s="52">
        <f t="shared" si="275"/>
        <v>0</v>
      </c>
      <c r="G189" s="52">
        <f t="shared" si="275"/>
        <v>0</v>
      </c>
      <c r="H189" s="52">
        <f t="shared" si="275"/>
        <v>0</v>
      </c>
      <c r="I189" s="52">
        <f t="shared" si="275"/>
        <v>0</v>
      </c>
      <c r="J189" s="52">
        <f t="shared" si="275"/>
        <v>0</v>
      </c>
      <c r="K189" s="52">
        <f t="shared" si="275"/>
        <v>0</v>
      </c>
      <c r="O189" s="56">
        <f t="shared" ref="O189:O201" si="276">IFERROR(IF(AND(ROUND(SUM(C189:C189),0)=0,ROUND(SUM(D189:D189),0)&gt;ROUND(SUM(C189:C189),0)),"INF",(ROUND(SUM(D189:D189),0)-ROUND(SUM(C189:C189),0))/ROUND(SUM(C189:C189),0)),0)</f>
        <v>0</v>
      </c>
      <c r="P189" s="56">
        <f t="shared" ref="P189:P201" si="277">IFERROR(IF(AND(ROUND(SUM(D189),0)=0,ROUND(SUM(E189:E189),0)&gt;ROUND(SUM(D189),0)),"INF",(ROUND(SUM(E189:E189),0)-ROUND(SUM(D189),0))/ROUND(SUM(D189),0)),0)</f>
        <v>0</v>
      </c>
      <c r="Q189" s="56">
        <f t="shared" ref="Q189:Q201" si="278">IFERROR(IF(AND(ROUND(SUM(E189),0)=0,ROUND(SUM(F189:F189),0)&gt;ROUND(SUM(E189),0)),"INF",(ROUND(SUM(F189:F189),0)-ROUND(SUM(E189),0))/ROUND(SUM(E189),0)),0)</f>
        <v>0</v>
      </c>
      <c r="R189" s="56">
        <f t="shared" ref="R189:R201" si="279">IFERROR(IF(AND(ROUND(SUM(F189),0)=0,ROUND(SUM(G189:G189),0)&gt;ROUND(SUM(F189),0)),"INF",(ROUND(SUM(G189:G189),0)-ROUND(SUM(F189),0))/ROUND(SUM(F189),0)),0)</f>
        <v>0</v>
      </c>
      <c r="S189" s="56">
        <f t="shared" ref="S189:S201" si="280">IFERROR(IF(AND(ROUND(SUM(G189),0)=0,ROUND(SUM(H189:H189),0)&gt;ROUND(SUM(G189),0)),"INF",(ROUND(SUM(H189:H189),0)-ROUND(SUM(G189),0))/ROUND(SUM(G189),0)),0)</f>
        <v>0</v>
      </c>
      <c r="T189" s="56">
        <f t="shared" ref="T189:T201" si="281">IFERROR(IF(AND(ROUND(SUM(H189),0)=0,ROUND(SUM(I189:I189),0)&gt;ROUND(SUM(H189),0)),"INF",(ROUND(SUM(I189:I189),0)-ROUND(SUM(H189),0))/ROUND(SUM(H189),0)),0)</f>
        <v>0</v>
      </c>
      <c r="U189" s="56">
        <f t="shared" ref="U189:U201" si="282">IFERROR(IF(AND(ROUND(SUM(I189),0)=0,ROUND(SUM(J189:J189),0)&gt;ROUND(SUM(I189),0)),"INF",(ROUND(SUM(J189:J189),0)-ROUND(SUM(I189),0))/ROUND(SUM(I189),0)),0)</f>
        <v>0</v>
      </c>
      <c r="V189" s="380">
        <f t="shared" ref="V189:V201" si="283">IFERROR(IF(AND(ROUND(SUM(J189),0)=0,ROUND(SUM(K189:K189),0)&gt;ROUND(SUM(J189),0)),"INF",(ROUND(SUM(K189:K189),0)-ROUND(SUM(J189),0))/ROUND(SUM(J189),0)),0)</f>
        <v>0</v>
      </c>
    </row>
    <row r="190" spans="1:22" x14ac:dyDescent="0.3">
      <c r="A190" s="102" t="s">
        <v>136</v>
      </c>
      <c r="B190" s="301">
        <v>20</v>
      </c>
      <c r="C190" s="52">
        <f t="shared" ref="C190:D200" si="284">SUM(C10,C55,C100,C145)</f>
        <v>0</v>
      </c>
      <c r="D190" s="52">
        <f t="shared" si="284"/>
        <v>0</v>
      </c>
      <c r="E190" s="52">
        <f t="shared" ref="E190" si="285">SUM(E10,E55,E100,E145)</f>
        <v>0</v>
      </c>
      <c r="F190" s="52">
        <f t="shared" ref="F190" si="286">SUM(F10,F55,F100,F145)</f>
        <v>0</v>
      </c>
      <c r="G190" s="52">
        <f t="shared" ref="G190" si="287">SUM(G10,G55,G100,G145)</f>
        <v>0</v>
      </c>
      <c r="H190" s="52">
        <f t="shared" ref="H190" si="288">SUM(H10,H55,H100,H145)</f>
        <v>0</v>
      </c>
      <c r="I190" s="52">
        <f t="shared" ref="I190" si="289">SUM(I10,I55,I100,I145)</f>
        <v>0</v>
      </c>
      <c r="J190" s="52">
        <f t="shared" ref="J190" si="290">SUM(J10,J55,J100,J145)</f>
        <v>0</v>
      </c>
      <c r="K190" s="52">
        <f t="shared" ref="K190" si="291">SUM(K10,K55,K100,K145)</f>
        <v>0</v>
      </c>
      <c r="O190" s="56">
        <f t="shared" si="276"/>
        <v>0</v>
      </c>
      <c r="P190" s="56">
        <f t="shared" si="277"/>
        <v>0</v>
      </c>
      <c r="Q190" s="56">
        <f t="shared" si="278"/>
        <v>0</v>
      </c>
      <c r="R190" s="56">
        <f t="shared" si="279"/>
        <v>0</v>
      </c>
      <c r="S190" s="56">
        <f t="shared" si="280"/>
        <v>0</v>
      </c>
      <c r="T190" s="56">
        <f t="shared" si="281"/>
        <v>0</v>
      </c>
      <c r="U190" s="56">
        <f t="shared" si="282"/>
        <v>0</v>
      </c>
      <c r="V190" s="380">
        <f t="shared" si="283"/>
        <v>0</v>
      </c>
    </row>
    <row r="191" spans="1:22" x14ac:dyDescent="0.3">
      <c r="A191" s="102" t="s">
        <v>137</v>
      </c>
      <c r="B191" s="301">
        <v>21</v>
      </c>
      <c r="C191" s="52">
        <f t="shared" si="284"/>
        <v>0</v>
      </c>
      <c r="D191" s="52">
        <f t="shared" si="284"/>
        <v>0</v>
      </c>
      <c r="E191" s="52">
        <f t="shared" ref="E191" si="292">SUM(E11,E56,E101,E146)</f>
        <v>0</v>
      </c>
      <c r="F191" s="52">
        <f t="shared" ref="F191" si="293">SUM(F11,F56,F101,F146)</f>
        <v>0</v>
      </c>
      <c r="G191" s="52">
        <f t="shared" ref="G191" si="294">SUM(G11,G56,G101,G146)</f>
        <v>0</v>
      </c>
      <c r="H191" s="52">
        <f t="shared" ref="H191" si="295">SUM(H11,H56,H101,H146)</f>
        <v>0</v>
      </c>
      <c r="I191" s="52">
        <f t="shared" ref="I191" si="296">SUM(I11,I56,I101,I146)</f>
        <v>0</v>
      </c>
      <c r="J191" s="52">
        <f t="shared" ref="J191" si="297">SUM(J11,J56,J101,J146)</f>
        <v>0</v>
      </c>
      <c r="K191" s="52">
        <f t="shared" ref="K191" si="298">SUM(K11,K56,K101,K146)</f>
        <v>0</v>
      </c>
      <c r="O191" s="56">
        <f t="shared" si="276"/>
        <v>0</v>
      </c>
      <c r="P191" s="56">
        <f t="shared" si="277"/>
        <v>0</v>
      </c>
      <c r="Q191" s="56">
        <f t="shared" si="278"/>
        <v>0</v>
      </c>
      <c r="R191" s="56">
        <f t="shared" si="279"/>
        <v>0</v>
      </c>
      <c r="S191" s="56">
        <f t="shared" si="280"/>
        <v>0</v>
      </c>
      <c r="T191" s="56">
        <f t="shared" si="281"/>
        <v>0</v>
      </c>
      <c r="U191" s="56">
        <f t="shared" si="282"/>
        <v>0</v>
      </c>
      <c r="V191" s="380">
        <f t="shared" si="283"/>
        <v>0</v>
      </c>
    </row>
    <row r="192" spans="1:22" x14ac:dyDescent="0.3">
      <c r="A192" s="102" t="s">
        <v>138</v>
      </c>
      <c r="B192" s="301" t="s">
        <v>139</v>
      </c>
      <c r="C192" s="52">
        <f t="shared" si="284"/>
        <v>0</v>
      </c>
      <c r="D192" s="52">
        <f t="shared" si="284"/>
        <v>0</v>
      </c>
      <c r="E192" s="52">
        <f t="shared" ref="E192" si="299">SUM(E12,E57,E102,E147)</f>
        <v>0</v>
      </c>
      <c r="F192" s="52">
        <f t="shared" ref="F192" si="300">SUM(F12,F57,F102,F147)</f>
        <v>0</v>
      </c>
      <c r="G192" s="52">
        <f t="shared" ref="G192" si="301">SUM(G12,G57,G102,G147)</f>
        <v>0</v>
      </c>
      <c r="H192" s="52">
        <f t="shared" ref="H192" si="302">SUM(H12,H57,H102,H147)</f>
        <v>0</v>
      </c>
      <c r="I192" s="52">
        <f t="shared" ref="I192" si="303">SUM(I12,I57,I102,I147)</f>
        <v>0</v>
      </c>
      <c r="J192" s="52">
        <f t="shared" ref="J192" si="304">SUM(J12,J57,J102,J147)</f>
        <v>0</v>
      </c>
      <c r="K192" s="52">
        <f t="shared" ref="K192" si="305">SUM(K12,K57,K102,K147)</f>
        <v>0</v>
      </c>
      <c r="O192" s="56">
        <f t="shared" si="276"/>
        <v>0</v>
      </c>
      <c r="P192" s="56">
        <f t="shared" si="277"/>
        <v>0</v>
      </c>
      <c r="Q192" s="56">
        <f t="shared" si="278"/>
        <v>0</v>
      </c>
      <c r="R192" s="56">
        <f t="shared" si="279"/>
        <v>0</v>
      </c>
      <c r="S192" s="56">
        <f t="shared" si="280"/>
        <v>0</v>
      </c>
      <c r="T192" s="56">
        <f t="shared" si="281"/>
        <v>0</v>
      </c>
      <c r="U192" s="56">
        <f t="shared" si="282"/>
        <v>0</v>
      </c>
      <c r="V192" s="380">
        <f t="shared" si="283"/>
        <v>0</v>
      </c>
    </row>
    <row r="193" spans="1:22" x14ac:dyDescent="0.3">
      <c r="A193" s="102" t="s">
        <v>140</v>
      </c>
      <c r="B193" s="301">
        <v>28</v>
      </c>
      <c r="C193" s="52">
        <f t="shared" si="284"/>
        <v>0</v>
      </c>
      <c r="D193" s="52">
        <f t="shared" si="284"/>
        <v>0</v>
      </c>
      <c r="E193" s="52">
        <f t="shared" ref="E193" si="306">SUM(E13,E58,E103,E148)</f>
        <v>0</v>
      </c>
      <c r="F193" s="52">
        <f t="shared" ref="F193" si="307">SUM(F13,F58,F103,F148)</f>
        <v>0</v>
      </c>
      <c r="G193" s="52">
        <f t="shared" ref="G193" si="308">SUM(G13,G58,G103,G148)</f>
        <v>0</v>
      </c>
      <c r="H193" s="52">
        <f t="shared" ref="H193" si="309">SUM(H13,H58,H103,H148)</f>
        <v>0</v>
      </c>
      <c r="I193" s="52">
        <f t="shared" ref="I193" si="310">SUM(I13,I58,I103,I148)</f>
        <v>0</v>
      </c>
      <c r="J193" s="52">
        <f t="shared" ref="J193" si="311">SUM(J13,J58,J103,J148)</f>
        <v>0</v>
      </c>
      <c r="K193" s="52">
        <f t="shared" ref="K193" si="312">SUM(K13,K58,K103,K148)</f>
        <v>0</v>
      </c>
      <c r="O193" s="56">
        <f t="shared" si="276"/>
        <v>0</v>
      </c>
      <c r="P193" s="56">
        <f t="shared" si="277"/>
        <v>0</v>
      </c>
      <c r="Q193" s="56">
        <f t="shared" si="278"/>
        <v>0</v>
      </c>
      <c r="R193" s="56">
        <f t="shared" si="279"/>
        <v>0</v>
      </c>
      <c r="S193" s="56">
        <f t="shared" si="280"/>
        <v>0</v>
      </c>
      <c r="T193" s="56">
        <f t="shared" si="281"/>
        <v>0</v>
      </c>
      <c r="U193" s="56">
        <f t="shared" si="282"/>
        <v>0</v>
      </c>
      <c r="V193" s="380">
        <f t="shared" si="283"/>
        <v>0</v>
      </c>
    </row>
    <row r="194" spans="1:22" x14ac:dyDescent="0.3">
      <c r="A194" s="382" t="s">
        <v>141</v>
      </c>
      <c r="B194" s="383" t="s">
        <v>142</v>
      </c>
      <c r="C194" s="52">
        <f t="shared" si="284"/>
        <v>0</v>
      </c>
      <c r="D194" s="52">
        <f t="shared" si="284"/>
        <v>0</v>
      </c>
      <c r="E194" s="52">
        <f t="shared" ref="E194" si="313">SUM(E14,E59,E104,E149)</f>
        <v>0</v>
      </c>
      <c r="F194" s="52">
        <f t="shared" ref="F194" si="314">SUM(F14,F59,F104,F149)</f>
        <v>0</v>
      </c>
      <c r="G194" s="52">
        <f t="shared" ref="G194" si="315">SUM(G14,G59,G104,G149)</f>
        <v>0</v>
      </c>
      <c r="H194" s="52">
        <f t="shared" ref="H194" si="316">SUM(H14,H59,H104,H149)</f>
        <v>0</v>
      </c>
      <c r="I194" s="52">
        <f t="shared" ref="I194" si="317">SUM(I14,I59,I104,I149)</f>
        <v>0</v>
      </c>
      <c r="J194" s="52">
        <f t="shared" ref="J194" si="318">SUM(J14,J59,J104,J149)</f>
        <v>0</v>
      </c>
      <c r="K194" s="52">
        <f t="shared" ref="K194" si="319">SUM(K14,K59,K104,K149)</f>
        <v>0</v>
      </c>
      <c r="O194" s="56">
        <f t="shared" si="276"/>
        <v>0</v>
      </c>
      <c r="P194" s="56">
        <f t="shared" si="277"/>
        <v>0</v>
      </c>
      <c r="Q194" s="56">
        <f t="shared" si="278"/>
        <v>0</v>
      </c>
      <c r="R194" s="56">
        <f t="shared" si="279"/>
        <v>0</v>
      </c>
      <c r="S194" s="56">
        <f t="shared" si="280"/>
        <v>0</v>
      </c>
      <c r="T194" s="56">
        <f t="shared" si="281"/>
        <v>0</v>
      </c>
      <c r="U194" s="56">
        <f t="shared" si="282"/>
        <v>0</v>
      </c>
      <c r="V194" s="380">
        <f t="shared" si="283"/>
        <v>0</v>
      </c>
    </row>
    <row r="195" spans="1:22" x14ac:dyDescent="0.3">
      <c r="A195" s="102" t="s">
        <v>143</v>
      </c>
      <c r="B195" s="301">
        <v>29</v>
      </c>
      <c r="C195" s="52">
        <f t="shared" si="284"/>
        <v>0</v>
      </c>
      <c r="D195" s="52">
        <f t="shared" si="284"/>
        <v>0</v>
      </c>
      <c r="E195" s="52">
        <f t="shared" ref="E195" si="320">SUM(E15,E60,E105,E150)</f>
        <v>0</v>
      </c>
      <c r="F195" s="52">
        <f t="shared" ref="F195" si="321">SUM(F15,F60,F105,F150)</f>
        <v>0</v>
      </c>
      <c r="G195" s="52">
        <f t="shared" ref="G195" si="322">SUM(G15,G60,G105,G150)</f>
        <v>0</v>
      </c>
      <c r="H195" s="52">
        <f t="shared" ref="H195" si="323">SUM(H15,H60,H105,H150)</f>
        <v>0</v>
      </c>
      <c r="I195" s="52">
        <f t="shared" ref="I195" si="324">SUM(I15,I60,I105,I150)</f>
        <v>0</v>
      </c>
      <c r="J195" s="52">
        <f t="shared" ref="J195" si="325">SUM(J15,J60,J105,J150)</f>
        <v>0</v>
      </c>
      <c r="K195" s="52">
        <f t="shared" ref="K195" si="326">SUM(K15,K60,K105,K150)</f>
        <v>0</v>
      </c>
      <c r="O195" s="56">
        <f t="shared" si="276"/>
        <v>0</v>
      </c>
      <c r="P195" s="56">
        <f t="shared" si="277"/>
        <v>0</v>
      </c>
      <c r="Q195" s="56">
        <f t="shared" si="278"/>
        <v>0</v>
      </c>
      <c r="R195" s="56">
        <f t="shared" si="279"/>
        <v>0</v>
      </c>
      <c r="S195" s="56">
        <f t="shared" si="280"/>
        <v>0</v>
      </c>
      <c r="T195" s="56">
        <f t="shared" si="281"/>
        <v>0</v>
      </c>
      <c r="U195" s="56">
        <f t="shared" si="282"/>
        <v>0</v>
      </c>
      <c r="V195" s="380">
        <f t="shared" si="283"/>
        <v>0</v>
      </c>
    </row>
    <row r="196" spans="1:22" x14ac:dyDescent="0.3">
      <c r="A196" s="102" t="s">
        <v>144</v>
      </c>
      <c r="B196" s="301">
        <v>3</v>
      </c>
      <c r="C196" s="52">
        <f t="shared" si="284"/>
        <v>0</v>
      </c>
      <c r="D196" s="52">
        <f t="shared" si="284"/>
        <v>0</v>
      </c>
      <c r="E196" s="52">
        <f t="shared" ref="E196" si="327">SUM(E16,E61,E106,E151)</f>
        <v>0</v>
      </c>
      <c r="F196" s="52">
        <f t="shared" ref="F196" si="328">SUM(F16,F61,F106,F151)</f>
        <v>0</v>
      </c>
      <c r="G196" s="52">
        <f t="shared" ref="G196" si="329">SUM(G16,G61,G106,G151)</f>
        <v>0</v>
      </c>
      <c r="H196" s="52">
        <f t="shared" ref="H196" si="330">SUM(H16,H61,H106,H151)</f>
        <v>0</v>
      </c>
      <c r="I196" s="52">
        <f t="shared" ref="I196" si="331">SUM(I16,I61,I106,I151)</f>
        <v>0</v>
      </c>
      <c r="J196" s="52">
        <f t="shared" ref="J196" si="332">SUM(J16,J61,J106,J151)</f>
        <v>0</v>
      </c>
      <c r="K196" s="52">
        <f t="shared" ref="K196" si="333">SUM(K16,K61,K106,K151)</f>
        <v>0</v>
      </c>
      <c r="O196" s="56">
        <f t="shared" si="276"/>
        <v>0</v>
      </c>
      <c r="P196" s="56">
        <f t="shared" si="277"/>
        <v>0</v>
      </c>
      <c r="Q196" s="56">
        <f t="shared" si="278"/>
        <v>0</v>
      </c>
      <c r="R196" s="56">
        <f t="shared" si="279"/>
        <v>0</v>
      </c>
      <c r="S196" s="56">
        <f t="shared" si="280"/>
        <v>0</v>
      </c>
      <c r="T196" s="56">
        <f t="shared" si="281"/>
        <v>0</v>
      </c>
      <c r="U196" s="56">
        <f t="shared" si="282"/>
        <v>0</v>
      </c>
      <c r="V196" s="380">
        <f t="shared" si="283"/>
        <v>0</v>
      </c>
    </row>
    <row r="197" spans="1:22" x14ac:dyDescent="0.3">
      <c r="A197" s="102" t="s">
        <v>145</v>
      </c>
      <c r="B197" s="301" t="s">
        <v>146</v>
      </c>
      <c r="C197" s="52">
        <f t="shared" si="284"/>
        <v>0</v>
      </c>
      <c r="D197" s="52">
        <f t="shared" si="284"/>
        <v>0</v>
      </c>
      <c r="E197" s="52">
        <f t="shared" ref="E197" si="334">SUM(E17,E62,E107,E152)</f>
        <v>0</v>
      </c>
      <c r="F197" s="52">
        <f t="shared" ref="F197" si="335">SUM(F17,F62,F107,F152)</f>
        <v>0</v>
      </c>
      <c r="G197" s="52">
        <f t="shared" ref="G197" si="336">SUM(G17,G62,G107,G152)</f>
        <v>0</v>
      </c>
      <c r="H197" s="52">
        <f t="shared" ref="H197" si="337">SUM(H17,H62,H107,H152)</f>
        <v>0</v>
      </c>
      <c r="I197" s="52">
        <f t="shared" ref="I197" si="338">SUM(I17,I62,I107,I152)</f>
        <v>0</v>
      </c>
      <c r="J197" s="52">
        <f t="shared" ref="J197" si="339">SUM(J17,J62,J107,J152)</f>
        <v>0</v>
      </c>
      <c r="K197" s="52">
        <f t="shared" ref="K197" si="340">SUM(K17,K62,K107,K152)</f>
        <v>0</v>
      </c>
      <c r="O197" s="56">
        <f t="shared" si="276"/>
        <v>0</v>
      </c>
      <c r="P197" s="56">
        <f t="shared" si="277"/>
        <v>0</v>
      </c>
      <c r="Q197" s="56">
        <f t="shared" si="278"/>
        <v>0</v>
      </c>
      <c r="R197" s="56">
        <f t="shared" si="279"/>
        <v>0</v>
      </c>
      <c r="S197" s="56">
        <f t="shared" si="280"/>
        <v>0</v>
      </c>
      <c r="T197" s="56">
        <f t="shared" si="281"/>
        <v>0</v>
      </c>
      <c r="U197" s="56">
        <f t="shared" si="282"/>
        <v>0</v>
      </c>
      <c r="V197" s="380">
        <f t="shared" si="283"/>
        <v>0</v>
      </c>
    </row>
    <row r="198" spans="1:22" x14ac:dyDescent="0.3">
      <c r="A198" s="102" t="s">
        <v>812</v>
      </c>
      <c r="B198" s="301" t="s">
        <v>147</v>
      </c>
      <c r="C198" s="52">
        <f t="shared" si="284"/>
        <v>0</v>
      </c>
      <c r="D198" s="52">
        <f t="shared" si="284"/>
        <v>0</v>
      </c>
      <c r="E198" s="52">
        <f t="shared" ref="E198" si="341">SUM(E18,E63,E108,E153)</f>
        <v>0</v>
      </c>
      <c r="F198" s="52">
        <f t="shared" ref="F198" si="342">SUM(F18,F63,F108,F153)</f>
        <v>0</v>
      </c>
      <c r="G198" s="52">
        <f t="shared" ref="G198" si="343">SUM(G18,G63,G108,G153)</f>
        <v>0</v>
      </c>
      <c r="H198" s="52">
        <f t="shared" ref="H198" si="344">SUM(H18,H63,H108,H153)</f>
        <v>0</v>
      </c>
      <c r="I198" s="52">
        <f t="shared" ref="I198" si="345">SUM(I18,I63,I108,I153)</f>
        <v>0</v>
      </c>
      <c r="J198" s="52">
        <f t="shared" ref="J198" si="346">SUM(J18,J63,J108,J153)</f>
        <v>0</v>
      </c>
      <c r="K198" s="52">
        <f t="shared" ref="K198" si="347">SUM(K18,K63,K108,K153)</f>
        <v>0</v>
      </c>
      <c r="O198" s="56">
        <f t="shared" si="276"/>
        <v>0</v>
      </c>
      <c r="P198" s="56">
        <f t="shared" si="277"/>
        <v>0</v>
      </c>
      <c r="Q198" s="56">
        <f t="shared" si="278"/>
        <v>0</v>
      </c>
      <c r="R198" s="56">
        <f t="shared" si="279"/>
        <v>0</v>
      </c>
      <c r="S198" s="56">
        <f t="shared" si="280"/>
        <v>0</v>
      </c>
      <c r="T198" s="56">
        <f t="shared" si="281"/>
        <v>0</v>
      </c>
      <c r="U198" s="56">
        <f t="shared" si="282"/>
        <v>0</v>
      </c>
      <c r="V198" s="380">
        <f t="shared" si="283"/>
        <v>0</v>
      </c>
    </row>
    <row r="199" spans="1:22" x14ac:dyDescent="0.3">
      <c r="A199" s="102" t="s">
        <v>148</v>
      </c>
      <c r="B199" s="301" t="s">
        <v>149</v>
      </c>
      <c r="C199" s="52">
        <f t="shared" si="284"/>
        <v>0</v>
      </c>
      <c r="D199" s="52">
        <f t="shared" si="284"/>
        <v>0</v>
      </c>
      <c r="E199" s="52">
        <f t="shared" ref="E199" si="348">SUM(E19,E64,E109,E154)</f>
        <v>0</v>
      </c>
      <c r="F199" s="52">
        <f t="shared" ref="F199" si="349">SUM(F19,F64,F109,F154)</f>
        <v>0</v>
      </c>
      <c r="G199" s="52">
        <f t="shared" ref="G199" si="350">SUM(G19,G64,G109,G154)</f>
        <v>0</v>
      </c>
      <c r="H199" s="52">
        <f t="shared" ref="H199" si="351">SUM(H19,H64,H109,H154)</f>
        <v>0</v>
      </c>
      <c r="I199" s="52">
        <f t="shared" ref="I199" si="352">SUM(I19,I64,I109,I154)</f>
        <v>0</v>
      </c>
      <c r="J199" s="52">
        <f t="shared" ref="J199" si="353">SUM(J19,J64,J109,J154)</f>
        <v>0</v>
      </c>
      <c r="K199" s="52">
        <f t="shared" ref="K199" si="354">SUM(K19,K64,K109,K154)</f>
        <v>0</v>
      </c>
      <c r="O199" s="56">
        <f t="shared" si="276"/>
        <v>0</v>
      </c>
      <c r="P199" s="56">
        <f t="shared" si="277"/>
        <v>0</v>
      </c>
      <c r="Q199" s="56">
        <f t="shared" si="278"/>
        <v>0</v>
      </c>
      <c r="R199" s="56">
        <f t="shared" si="279"/>
        <v>0</v>
      </c>
      <c r="S199" s="56">
        <f t="shared" si="280"/>
        <v>0</v>
      </c>
      <c r="T199" s="56">
        <f t="shared" si="281"/>
        <v>0</v>
      </c>
      <c r="U199" s="56">
        <f t="shared" si="282"/>
        <v>0</v>
      </c>
      <c r="V199" s="380">
        <f t="shared" si="283"/>
        <v>0</v>
      </c>
    </row>
    <row r="200" spans="1:22" x14ac:dyDescent="0.3">
      <c r="A200" s="102" t="s">
        <v>150</v>
      </c>
      <c r="B200" s="301" t="s">
        <v>151</v>
      </c>
      <c r="C200" s="52">
        <f t="shared" si="284"/>
        <v>0</v>
      </c>
      <c r="D200" s="52">
        <f t="shared" si="284"/>
        <v>0</v>
      </c>
      <c r="E200" s="52">
        <f t="shared" ref="E200" si="355">SUM(E20,E65,E110,E155)</f>
        <v>0</v>
      </c>
      <c r="F200" s="52">
        <f t="shared" ref="F200" si="356">SUM(F20,F65,F110,F155)</f>
        <v>0</v>
      </c>
      <c r="G200" s="52">
        <f t="shared" ref="G200" si="357">SUM(G20,G65,G110,G155)</f>
        <v>0</v>
      </c>
      <c r="H200" s="52">
        <f t="shared" ref="H200" si="358">SUM(H20,H65,H110,H155)</f>
        <v>0</v>
      </c>
      <c r="I200" s="52">
        <f t="shared" ref="I200" si="359">SUM(I20,I65,I110,I155)</f>
        <v>0</v>
      </c>
      <c r="J200" s="52">
        <f t="shared" ref="J200" si="360">SUM(J20,J65,J110,J155)</f>
        <v>0</v>
      </c>
      <c r="K200" s="52">
        <f t="shared" ref="K200" si="361">SUM(K20,K65,K110,K155)</f>
        <v>0</v>
      </c>
      <c r="O200" s="56">
        <f t="shared" si="276"/>
        <v>0</v>
      </c>
      <c r="P200" s="56">
        <f t="shared" si="277"/>
        <v>0</v>
      </c>
      <c r="Q200" s="56">
        <f t="shared" si="278"/>
        <v>0</v>
      </c>
      <c r="R200" s="56">
        <f t="shared" si="279"/>
        <v>0</v>
      </c>
      <c r="S200" s="56">
        <f t="shared" si="280"/>
        <v>0</v>
      </c>
      <c r="T200" s="56">
        <f t="shared" si="281"/>
        <v>0</v>
      </c>
      <c r="U200" s="56">
        <f t="shared" si="282"/>
        <v>0</v>
      </c>
      <c r="V200" s="380">
        <f t="shared" si="283"/>
        <v>0</v>
      </c>
    </row>
    <row r="201" spans="1:22" ht="14.25" thickBot="1" x14ac:dyDescent="0.35">
      <c r="A201" s="25" t="s">
        <v>152</v>
      </c>
      <c r="B201" s="312" t="s">
        <v>153</v>
      </c>
      <c r="C201" s="60">
        <f t="shared" ref="C201:D201" si="362">SUM(C189,C194)</f>
        <v>0</v>
      </c>
      <c r="D201" s="60">
        <f t="shared" si="362"/>
        <v>0</v>
      </c>
      <c r="E201" s="60">
        <f t="shared" ref="E201" si="363">SUM(E189,E194)</f>
        <v>0</v>
      </c>
      <c r="F201" s="60">
        <f t="shared" ref="F201" si="364">SUM(F189,F194)</f>
        <v>0</v>
      </c>
      <c r="G201" s="60">
        <f t="shared" ref="G201" si="365">SUM(G189,G194)</f>
        <v>0</v>
      </c>
      <c r="H201" s="60">
        <f t="shared" ref="H201" si="366">SUM(H189,H194)</f>
        <v>0</v>
      </c>
      <c r="I201" s="60">
        <f t="shared" ref="I201" si="367">SUM(I189,I194)</f>
        <v>0</v>
      </c>
      <c r="J201" s="60">
        <f t="shared" ref="J201" si="368">SUM(J189,J194)</f>
        <v>0</v>
      </c>
      <c r="K201" s="60">
        <f t="shared" ref="K201" si="369">SUM(K189,K194)</f>
        <v>0</v>
      </c>
      <c r="O201" s="61">
        <f t="shared" si="276"/>
        <v>0</v>
      </c>
      <c r="P201" s="61">
        <f t="shared" si="277"/>
        <v>0</v>
      </c>
      <c r="Q201" s="61">
        <f t="shared" si="278"/>
        <v>0</v>
      </c>
      <c r="R201" s="61">
        <f t="shared" si="279"/>
        <v>0</v>
      </c>
      <c r="S201" s="61">
        <f t="shared" si="280"/>
        <v>0</v>
      </c>
      <c r="T201" s="61">
        <f t="shared" si="281"/>
        <v>0</v>
      </c>
      <c r="U201" s="61">
        <f t="shared" si="282"/>
        <v>0</v>
      </c>
      <c r="V201" s="381">
        <f t="shared" si="283"/>
        <v>0</v>
      </c>
    </row>
    <row r="202" spans="1:22" x14ac:dyDescent="0.3">
      <c r="A202" s="102"/>
      <c r="B202" s="102"/>
      <c r="C202" s="18"/>
      <c r="D202" s="18"/>
      <c r="E202" s="18"/>
      <c r="F202" s="18"/>
      <c r="G202" s="18"/>
      <c r="H202" s="18"/>
      <c r="I202" s="18"/>
      <c r="J202" s="18"/>
      <c r="K202" s="18"/>
      <c r="O202" s="18"/>
      <c r="P202" s="18"/>
      <c r="Q202" s="18"/>
      <c r="R202" s="18"/>
      <c r="S202" s="18"/>
      <c r="T202" s="18"/>
      <c r="U202" s="18"/>
      <c r="V202" s="244"/>
    </row>
    <row r="203" spans="1:22" x14ac:dyDescent="0.3">
      <c r="A203" s="102"/>
      <c r="B203" s="102"/>
      <c r="C203" s="18"/>
      <c r="D203" s="18"/>
      <c r="E203" s="18"/>
      <c r="F203" s="18"/>
      <c r="G203" s="18"/>
      <c r="H203" s="18"/>
      <c r="I203" s="18"/>
      <c r="J203" s="18"/>
      <c r="K203" s="18"/>
      <c r="O203" s="732" t="s">
        <v>845</v>
      </c>
      <c r="P203" s="744"/>
      <c r="Q203" s="744"/>
      <c r="R203" s="744"/>
      <c r="S203" s="744"/>
      <c r="T203" s="744"/>
      <c r="U203" s="744"/>
      <c r="V203" s="745"/>
    </row>
    <row r="204" spans="1:22" ht="27" x14ac:dyDescent="0.3">
      <c r="A204" s="595" t="s">
        <v>154</v>
      </c>
      <c r="B204" s="305" t="s">
        <v>155</v>
      </c>
      <c r="C204" s="309" t="str">
        <f t="shared" ref="C204:D204" si="370">C188</f>
        <v>Réalité 2015</v>
      </c>
      <c r="D204" s="309" t="str">
        <f t="shared" si="370"/>
        <v>Meilleure estimation 2016</v>
      </c>
      <c r="E204" s="309" t="str">
        <f t="shared" ref="E204" si="371">E188</f>
        <v>Budget 2017</v>
      </c>
      <c r="F204" s="309" t="str">
        <f t="shared" ref="F204" si="372">F188</f>
        <v>Budget 2018</v>
      </c>
      <c r="G204" s="309" t="str">
        <f t="shared" ref="G204" si="373">G188</f>
        <v>Budget 2019</v>
      </c>
      <c r="H204" s="309" t="str">
        <f t="shared" ref="H204" si="374">H188</f>
        <v>Budget 2020</v>
      </c>
      <c r="I204" s="309" t="str">
        <f t="shared" ref="I204" si="375">I188</f>
        <v>Budget 2021</v>
      </c>
      <c r="J204" s="309" t="str">
        <f t="shared" ref="J204" si="376">J188</f>
        <v>Budget 2022</v>
      </c>
      <c r="K204" s="309" t="str">
        <f t="shared" ref="K204" si="377">K188</f>
        <v>Budget 2023</v>
      </c>
      <c r="O204" s="567" t="s">
        <v>846</v>
      </c>
      <c r="P204" s="567" t="s">
        <v>847</v>
      </c>
      <c r="Q204" s="567" t="s">
        <v>848</v>
      </c>
      <c r="R204" s="567" t="s">
        <v>849</v>
      </c>
      <c r="S204" s="567" t="s">
        <v>850</v>
      </c>
      <c r="T204" s="567" t="s">
        <v>851</v>
      </c>
      <c r="U204" s="567" t="s">
        <v>852</v>
      </c>
      <c r="V204" s="567" t="s">
        <v>853</v>
      </c>
    </row>
    <row r="205" spans="1:22" x14ac:dyDescent="0.3">
      <c r="A205" s="382" t="s">
        <v>156</v>
      </c>
      <c r="B205" s="383" t="s">
        <v>157</v>
      </c>
      <c r="C205" s="52">
        <f t="shared" ref="C205:D215" si="378">SUM(C25,C70,C115,C160)</f>
        <v>0</v>
      </c>
      <c r="D205" s="52">
        <f t="shared" si="378"/>
        <v>0</v>
      </c>
      <c r="E205" s="52">
        <f t="shared" ref="E205" si="379">SUM(E25,E70,E115,E160)</f>
        <v>0</v>
      </c>
      <c r="F205" s="52">
        <f t="shared" ref="F205" si="380">SUM(F25,F70,F115,F160)</f>
        <v>0</v>
      </c>
      <c r="G205" s="52">
        <f t="shared" ref="G205" si="381">SUM(G25,G70,G115,G160)</f>
        <v>0</v>
      </c>
      <c r="H205" s="52">
        <f t="shared" ref="H205" si="382">SUM(H25,H70,H115,H160)</f>
        <v>0</v>
      </c>
      <c r="I205" s="52">
        <f t="shared" ref="I205" si="383">SUM(I25,I70,I115,I160)</f>
        <v>0</v>
      </c>
      <c r="J205" s="52">
        <f t="shared" ref="J205" si="384">SUM(J25,J70,J115,J160)</f>
        <v>0</v>
      </c>
      <c r="K205" s="52">
        <f t="shared" ref="K205" si="385">SUM(K25,K70,K115,K160)</f>
        <v>0</v>
      </c>
      <c r="O205" s="56">
        <f t="shared" ref="O205:O228" si="386">IFERROR(IF(AND(ROUND(SUM(C205:C205),0)=0,ROUND(SUM(D205:D205),0)&gt;ROUND(SUM(C205:C205),0)),"INF",(ROUND(SUM(D205:D205),0)-ROUND(SUM(C205:C205),0))/ROUND(SUM(C205:C205),0)),0)</f>
        <v>0</v>
      </c>
      <c r="P205" s="56">
        <f t="shared" ref="P205:P228" si="387">IFERROR(IF(AND(ROUND(SUM(D205),0)=0,ROUND(SUM(E205:E205),0)&gt;ROUND(SUM(D205),0)),"INF",(ROUND(SUM(E205:E205),0)-ROUND(SUM(D205),0))/ROUND(SUM(D205),0)),0)</f>
        <v>0</v>
      </c>
      <c r="Q205" s="56">
        <f t="shared" ref="Q205:Q228" si="388">IFERROR(IF(AND(ROUND(SUM(E205),0)=0,ROUND(SUM(F205:F205),0)&gt;ROUND(SUM(E205),0)),"INF",(ROUND(SUM(F205:F205),0)-ROUND(SUM(E205),0))/ROUND(SUM(E205),0)),0)</f>
        <v>0</v>
      </c>
      <c r="R205" s="56">
        <f t="shared" ref="R205:R228" si="389">IFERROR(IF(AND(ROUND(SUM(F205),0)=0,ROUND(SUM(G205:G205),0)&gt;ROUND(SUM(F205),0)),"INF",(ROUND(SUM(G205:G205),0)-ROUND(SUM(F205),0))/ROUND(SUM(F205),0)),0)</f>
        <v>0</v>
      </c>
      <c r="S205" s="56">
        <f t="shared" ref="S205:S228" si="390">IFERROR(IF(AND(ROUND(SUM(G205),0)=0,ROUND(SUM(H205:H205),0)&gt;ROUND(SUM(G205),0)),"INF",(ROUND(SUM(H205:H205),0)-ROUND(SUM(G205),0))/ROUND(SUM(G205),0)),0)</f>
        <v>0</v>
      </c>
      <c r="T205" s="56">
        <f t="shared" ref="T205:T228" si="391">IFERROR(IF(AND(ROUND(SUM(H205),0)=0,ROUND(SUM(I205:I205),0)&gt;ROUND(SUM(H205),0)),"INF",(ROUND(SUM(I205:I205),0)-ROUND(SUM(H205),0))/ROUND(SUM(H205),0)),0)</f>
        <v>0</v>
      </c>
      <c r="U205" s="56">
        <f t="shared" ref="U205:U228" si="392">IFERROR(IF(AND(ROUND(SUM(I205),0)=0,ROUND(SUM(J205:J205),0)&gt;ROUND(SUM(I205),0)),"INF",(ROUND(SUM(J205:J205),0)-ROUND(SUM(I205),0))/ROUND(SUM(I205),0)),0)</f>
        <v>0</v>
      </c>
      <c r="V205" s="380">
        <f t="shared" ref="V205:V228" si="393">IFERROR(IF(AND(ROUND(SUM(J205),0)=0,ROUND(SUM(K205:K205),0)&gt;ROUND(SUM(J205),0)),"INF",(ROUND(SUM(K205:K205),0)-ROUND(SUM(J205),0))/ROUND(SUM(J205),0)),0)</f>
        <v>0</v>
      </c>
    </row>
    <row r="206" spans="1:22" x14ac:dyDescent="0.3">
      <c r="A206" s="102" t="s">
        <v>158</v>
      </c>
      <c r="B206" s="301">
        <v>10</v>
      </c>
      <c r="C206" s="52">
        <f t="shared" si="378"/>
        <v>0</v>
      </c>
      <c r="D206" s="52">
        <f t="shared" si="378"/>
        <v>0</v>
      </c>
      <c r="E206" s="52">
        <f t="shared" ref="E206" si="394">SUM(E26,E71,E116,E161)</f>
        <v>0</v>
      </c>
      <c r="F206" s="52">
        <f t="shared" ref="F206" si="395">SUM(F26,F71,F116,F161)</f>
        <v>0</v>
      </c>
      <c r="G206" s="52">
        <f t="shared" ref="G206" si="396">SUM(G26,G71,G116,G161)</f>
        <v>0</v>
      </c>
      <c r="H206" s="52">
        <f t="shared" ref="H206" si="397">SUM(H26,H71,H116,H161)</f>
        <v>0</v>
      </c>
      <c r="I206" s="52">
        <f t="shared" ref="I206" si="398">SUM(I26,I71,I116,I161)</f>
        <v>0</v>
      </c>
      <c r="J206" s="52">
        <f t="shared" ref="J206" si="399">SUM(J26,J71,J116,J161)</f>
        <v>0</v>
      </c>
      <c r="K206" s="52">
        <f t="shared" ref="K206" si="400">SUM(K26,K71,K116,K161)</f>
        <v>0</v>
      </c>
      <c r="O206" s="56">
        <f t="shared" si="386"/>
        <v>0</v>
      </c>
      <c r="P206" s="56">
        <f t="shared" si="387"/>
        <v>0</v>
      </c>
      <c r="Q206" s="56">
        <f t="shared" si="388"/>
        <v>0</v>
      </c>
      <c r="R206" s="56">
        <f t="shared" si="389"/>
        <v>0</v>
      </c>
      <c r="S206" s="56">
        <f t="shared" si="390"/>
        <v>0</v>
      </c>
      <c r="T206" s="56">
        <f t="shared" si="391"/>
        <v>0</v>
      </c>
      <c r="U206" s="56">
        <f t="shared" si="392"/>
        <v>0</v>
      </c>
      <c r="V206" s="380">
        <f t="shared" si="393"/>
        <v>0</v>
      </c>
    </row>
    <row r="207" spans="1:22" x14ac:dyDescent="0.3">
      <c r="A207" s="102" t="s">
        <v>159</v>
      </c>
      <c r="B207" s="301">
        <v>11</v>
      </c>
      <c r="C207" s="52">
        <f t="shared" si="378"/>
        <v>0</v>
      </c>
      <c r="D207" s="52">
        <f t="shared" si="378"/>
        <v>0</v>
      </c>
      <c r="E207" s="52">
        <f t="shared" ref="E207" si="401">SUM(E27,E72,E117,E162)</f>
        <v>0</v>
      </c>
      <c r="F207" s="52">
        <f t="shared" ref="F207" si="402">SUM(F27,F72,F117,F162)</f>
        <v>0</v>
      </c>
      <c r="G207" s="52">
        <f t="shared" ref="G207" si="403">SUM(G27,G72,G117,G162)</f>
        <v>0</v>
      </c>
      <c r="H207" s="52">
        <f t="shared" ref="H207" si="404">SUM(H27,H72,H117,H162)</f>
        <v>0</v>
      </c>
      <c r="I207" s="52">
        <f t="shared" ref="I207" si="405">SUM(I27,I72,I117,I162)</f>
        <v>0</v>
      </c>
      <c r="J207" s="52">
        <f t="shared" ref="J207" si="406">SUM(J27,J72,J117,J162)</f>
        <v>0</v>
      </c>
      <c r="K207" s="52">
        <f t="shared" ref="K207" si="407">SUM(K27,K72,K117,K162)</f>
        <v>0</v>
      </c>
      <c r="O207" s="56">
        <f t="shared" si="386"/>
        <v>0</v>
      </c>
      <c r="P207" s="56">
        <f t="shared" si="387"/>
        <v>0</v>
      </c>
      <c r="Q207" s="56">
        <f t="shared" si="388"/>
        <v>0</v>
      </c>
      <c r="R207" s="56">
        <f t="shared" si="389"/>
        <v>0</v>
      </c>
      <c r="S207" s="56">
        <f t="shared" si="390"/>
        <v>0</v>
      </c>
      <c r="T207" s="56">
        <f t="shared" si="391"/>
        <v>0</v>
      </c>
      <c r="U207" s="56">
        <f t="shared" si="392"/>
        <v>0</v>
      </c>
      <c r="V207" s="380">
        <f t="shared" si="393"/>
        <v>0</v>
      </c>
    </row>
    <row r="208" spans="1:22" x14ac:dyDescent="0.3">
      <c r="A208" s="102" t="s">
        <v>160</v>
      </c>
      <c r="B208" s="301">
        <v>12</v>
      </c>
      <c r="C208" s="52">
        <f t="shared" si="378"/>
        <v>0</v>
      </c>
      <c r="D208" s="52">
        <f t="shared" si="378"/>
        <v>0</v>
      </c>
      <c r="E208" s="52">
        <f t="shared" ref="E208" si="408">SUM(E28,E73,E118,E163)</f>
        <v>0</v>
      </c>
      <c r="F208" s="52">
        <f t="shared" ref="F208" si="409">SUM(F28,F73,F118,F163)</f>
        <v>0</v>
      </c>
      <c r="G208" s="52">
        <f t="shared" ref="G208" si="410">SUM(G28,G73,G118,G163)</f>
        <v>0</v>
      </c>
      <c r="H208" s="52">
        <f t="shared" ref="H208" si="411">SUM(H28,H73,H118,H163)</f>
        <v>0</v>
      </c>
      <c r="I208" s="52">
        <f t="shared" ref="I208" si="412">SUM(I28,I73,I118,I163)</f>
        <v>0</v>
      </c>
      <c r="J208" s="52">
        <f t="shared" ref="J208" si="413">SUM(J28,J73,J118,J163)</f>
        <v>0</v>
      </c>
      <c r="K208" s="52">
        <f t="shared" ref="K208" si="414">SUM(K28,K73,K118,K163)</f>
        <v>0</v>
      </c>
      <c r="O208" s="56">
        <f t="shared" si="386"/>
        <v>0</v>
      </c>
      <c r="P208" s="56">
        <f t="shared" si="387"/>
        <v>0</v>
      </c>
      <c r="Q208" s="56">
        <f t="shared" si="388"/>
        <v>0</v>
      </c>
      <c r="R208" s="56">
        <f t="shared" si="389"/>
        <v>0</v>
      </c>
      <c r="S208" s="56">
        <f t="shared" si="390"/>
        <v>0</v>
      </c>
      <c r="T208" s="56">
        <f t="shared" si="391"/>
        <v>0</v>
      </c>
      <c r="U208" s="56">
        <f t="shared" si="392"/>
        <v>0</v>
      </c>
      <c r="V208" s="380">
        <f t="shared" si="393"/>
        <v>0</v>
      </c>
    </row>
    <row r="209" spans="1:22" x14ac:dyDescent="0.3">
      <c r="A209" s="102" t="s">
        <v>161</v>
      </c>
      <c r="B209" s="301">
        <v>13</v>
      </c>
      <c r="C209" s="52">
        <f t="shared" si="378"/>
        <v>0</v>
      </c>
      <c r="D209" s="52">
        <f t="shared" si="378"/>
        <v>0</v>
      </c>
      <c r="E209" s="52">
        <f t="shared" ref="E209" si="415">SUM(E29,E74,E119,E164)</f>
        <v>0</v>
      </c>
      <c r="F209" s="52">
        <f t="shared" ref="F209" si="416">SUM(F29,F74,F119,F164)</f>
        <v>0</v>
      </c>
      <c r="G209" s="52">
        <f t="shared" ref="G209" si="417">SUM(G29,G74,G119,G164)</f>
        <v>0</v>
      </c>
      <c r="H209" s="52">
        <f t="shared" ref="H209" si="418">SUM(H29,H74,H119,H164)</f>
        <v>0</v>
      </c>
      <c r="I209" s="52">
        <f t="shared" ref="I209" si="419">SUM(I29,I74,I119,I164)</f>
        <v>0</v>
      </c>
      <c r="J209" s="52">
        <f t="shared" ref="J209" si="420">SUM(J29,J74,J119,J164)</f>
        <v>0</v>
      </c>
      <c r="K209" s="52">
        <f t="shared" ref="K209" si="421">SUM(K29,K74,K119,K164)</f>
        <v>0</v>
      </c>
      <c r="O209" s="56">
        <f t="shared" si="386"/>
        <v>0</v>
      </c>
      <c r="P209" s="56">
        <f t="shared" si="387"/>
        <v>0</v>
      </c>
      <c r="Q209" s="56">
        <f t="shared" si="388"/>
        <v>0</v>
      </c>
      <c r="R209" s="56">
        <f t="shared" si="389"/>
        <v>0</v>
      </c>
      <c r="S209" s="56">
        <f t="shared" si="390"/>
        <v>0</v>
      </c>
      <c r="T209" s="56">
        <f t="shared" si="391"/>
        <v>0</v>
      </c>
      <c r="U209" s="56">
        <f t="shared" si="392"/>
        <v>0</v>
      </c>
      <c r="V209" s="380">
        <f t="shared" si="393"/>
        <v>0</v>
      </c>
    </row>
    <row r="210" spans="1:22" x14ac:dyDescent="0.3">
      <c r="A210" s="102" t="s">
        <v>162</v>
      </c>
      <c r="B210" s="301">
        <v>14</v>
      </c>
      <c r="C210" s="52">
        <f t="shared" si="378"/>
        <v>0</v>
      </c>
      <c r="D210" s="52">
        <f t="shared" si="378"/>
        <v>0</v>
      </c>
      <c r="E210" s="52">
        <f t="shared" ref="E210" si="422">SUM(E30,E75,E120,E165)</f>
        <v>0</v>
      </c>
      <c r="F210" s="52">
        <f t="shared" ref="F210" si="423">SUM(F30,F75,F120,F165)</f>
        <v>0</v>
      </c>
      <c r="G210" s="52">
        <f t="shared" ref="G210" si="424">SUM(G30,G75,G120,G165)</f>
        <v>0</v>
      </c>
      <c r="H210" s="52">
        <f t="shared" ref="H210" si="425">SUM(H30,H75,H120,H165)</f>
        <v>0</v>
      </c>
      <c r="I210" s="52">
        <f t="shared" ref="I210" si="426">SUM(I30,I75,I120,I165)</f>
        <v>0</v>
      </c>
      <c r="J210" s="52">
        <f t="shared" ref="J210" si="427">SUM(J30,J75,J120,J165)</f>
        <v>0</v>
      </c>
      <c r="K210" s="52">
        <f t="shared" ref="K210" si="428">SUM(K30,K75,K120,K165)</f>
        <v>0</v>
      </c>
      <c r="O210" s="56">
        <f t="shared" si="386"/>
        <v>0</v>
      </c>
      <c r="P210" s="56">
        <f t="shared" si="387"/>
        <v>0</v>
      </c>
      <c r="Q210" s="56">
        <f t="shared" si="388"/>
        <v>0</v>
      </c>
      <c r="R210" s="56">
        <f t="shared" si="389"/>
        <v>0</v>
      </c>
      <c r="S210" s="56">
        <f t="shared" si="390"/>
        <v>0</v>
      </c>
      <c r="T210" s="56">
        <f t="shared" si="391"/>
        <v>0</v>
      </c>
      <c r="U210" s="56">
        <f t="shared" si="392"/>
        <v>0</v>
      </c>
      <c r="V210" s="380">
        <f t="shared" si="393"/>
        <v>0</v>
      </c>
    </row>
    <row r="211" spans="1:22" x14ac:dyDescent="0.3">
      <c r="A211" s="102" t="s">
        <v>163</v>
      </c>
      <c r="B211" s="301">
        <v>15</v>
      </c>
      <c r="C211" s="52">
        <f t="shared" si="378"/>
        <v>0</v>
      </c>
      <c r="D211" s="52">
        <f t="shared" si="378"/>
        <v>0</v>
      </c>
      <c r="E211" s="52">
        <f t="shared" ref="E211" si="429">SUM(E31,E76,E121,E166)</f>
        <v>0</v>
      </c>
      <c r="F211" s="52">
        <f t="shared" ref="F211" si="430">SUM(F31,F76,F121,F166)</f>
        <v>0</v>
      </c>
      <c r="G211" s="52">
        <f t="shared" ref="G211" si="431">SUM(G31,G76,G121,G166)</f>
        <v>0</v>
      </c>
      <c r="H211" s="52">
        <f t="shared" ref="H211" si="432">SUM(H31,H76,H121,H166)</f>
        <v>0</v>
      </c>
      <c r="I211" s="52">
        <f t="shared" ref="I211" si="433">SUM(I31,I76,I121,I166)</f>
        <v>0</v>
      </c>
      <c r="J211" s="52">
        <f t="shared" ref="J211" si="434">SUM(J31,J76,J121,J166)</f>
        <v>0</v>
      </c>
      <c r="K211" s="52">
        <f t="shared" ref="K211" si="435">SUM(K31,K76,K121,K166)</f>
        <v>0</v>
      </c>
      <c r="O211" s="56">
        <f t="shared" si="386"/>
        <v>0</v>
      </c>
      <c r="P211" s="56">
        <f t="shared" si="387"/>
        <v>0</v>
      </c>
      <c r="Q211" s="56">
        <f t="shared" si="388"/>
        <v>0</v>
      </c>
      <c r="R211" s="56">
        <f t="shared" si="389"/>
        <v>0</v>
      </c>
      <c r="S211" s="56">
        <f t="shared" si="390"/>
        <v>0</v>
      </c>
      <c r="T211" s="56">
        <f t="shared" si="391"/>
        <v>0</v>
      </c>
      <c r="U211" s="56">
        <f t="shared" si="392"/>
        <v>0</v>
      </c>
      <c r="V211" s="380">
        <f t="shared" si="393"/>
        <v>0</v>
      </c>
    </row>
    <row r="212" spans="1:22" x14ac:dyDescent="0.3">
      <c r="A212" s="382" t="s">
        <v>164</v>
      </c>
      <c r="B212" s="383">
        <v>16</v>
      </c>
      <c r="C212" s="52">
        <f t="shared" si="378"/>
        <v>0</v>
      </c>
      <c r="D212" s="52">
        <f t="shared" si="378"/>
        <v>0</v>
      </c>
      <c r="E212" s="52">
        <f t="shared" ref="E212" si="436">SUM(E32,E77,E122,E167)</f>
        <v>0</v>
      </c>
      <c r="F212" s="52">
        <f t="shared" ref="F212" si="437">SUM(F32,F77,F122,F167)</f>
        <v>0</v>
      </c>
      <c r="G212" s="52">
        <f t="shared" ref="G212" si="438">SUM(G32,G77,G122,G167)</f>
        <v>0</v>
      </c>
      <c r="H212" s="52">
        <f t="shared" ref="H212" si="439">SUM(H32,H77,H122,H167)</f>
        <v>0</v>
      </c>
      <c r="I212" s="52">
        <f t="shared" ref="I212" si="440">SUM(I32,I77,I122,I167)</f>
        <v>0</v>
      </c>
      <c r="J212" s="52">
        <f t="shared" ref="J212" si="441">SUM(J32,J77,J122,J167)</f>
        <v>0</v>
      </c>
      <c r="K212" s="52">
        <f t="shared" ref="K212" si="442">SUM(K32,K77,K122,K167)</f>
        <v>0</v>
      </c>
      <c r="O212" s="56">
        <f t="shared" si="386"/>
        <v>0</v>
      </c>
      <c r="P212" s="56">
        <f t="shared" si="387"/>
        <v>0</v>
      </c>
      <c r="Q212" s="56">
        <f t="shared" si="388"/>
        <v>0</v>
      </c>
      <c r="R212" s="56">
        <f t="shared" si="389"/>
        <v>0</v>
      </c>
      <c r="S212" s="56">
        <f t="shared" si="390"/>
        <v>0</v>
      </c>
      <c r="T212" s="56">
        <f t="shared" si="391"/>
        <v>0</v>
      </c>
      <c r="U212" s="56">
        <f t="shared" si="392"/>
        <v>0</v>
      </c>
      <c r="V212" s="380">
        <f t="shared" si="393"/>
        <v>0</v>
      </c>
    </row>
    <row r="213" spans="1:22" x14ac:dyDescent="0.3">
      <c r="A213" s="102" t="s">
        <v>165</v>
      </c>
      <c r="B213" s="301">
        <v>16</v>
      </c>
      <c r="C213" s="52">
        <f t="shared" si="378"/>
        <v>0</v>
      </c>
      <c r="D213" s="52">
        <f t="shared" si="378"/>
        <v>0</v>
      </c>
      <c r="E213" s="52">
        <f t="shared" ref="E213" si="443">SUM(E33,E78,E123,E168)</f>
        <v>0</v>
      </c>
      <c r="F213" s="52">
        <f t="shared" ref="F213" si="444">SUM(F33,F78,F123,F168)</f>
        <v>0</v>
      </c>
      <c r="G213" s="52">
        <f t="shared" ref="G213" si="445">SUM(G33,G78,G123,G168)</f>
        <v>0</v>
      </c>
      <c r="H213" s="52">
        <f t="shared" ref="H213" si="446">SUM(H33,H78,H123,H168)</f>
        <v>0</v>
      </c>
      <c r="I213" s="52">
        <f t="shared" ref="I213" si="447">SUM(I33,I78,I123,I168)</f>
        <v>0</v>
      </c>
      <c r="J213" s="52">
        <f t="shared" ref="J213" si="448">SUM(J33,J78,J123,J168)</f>
        <v>0</v>
      </c>
      <c r="K213" s="52">
        <f t="shared" ref="K213" si="449">SUM(K33,K78,K123,K168)</f>
        <v>0</v>
      </c>
      <c r="O213" s="56">
        <f t="shared" si="386"/>
        <v>0</v>
      </c>
      <c r="P213" s="56">
        <f t="shared" si="387"/>
        <v>0</v>
      </c>
      <c r="Q213" s="56">
        <f t="shared" si="388"/>
        <v>0</v>
      </c>
      <c r="R213" s="56">
        <f t="shared" si="389"/>
        <v>0</v>
      </c>
      <c r="S213" s="56">
        <f t="shared" si="390"/>
        <v>0</v>
      </c>
      <c r="T213" s="56">
        <f t="shared" si="391"/>
        <v>0</v>
      </c>
      <c r="U213" s="56">
        <f t="shared" si="392"/>
        <v>0</v>
      </c>
      <c r="V213" s="380">
        <f t="shared" si="393"/>
        <v>0</v>
      </c>
    </row>
    <row r="214" spans="1:22" x14ac:dyDescent="0.3">
      <c r="A214" s="382" t="s">
        <v>166</v>
      </c>
      <c r="B214" s="383" t="s">
        <v>167</v>
      </c>
      <c r="C214" s="52">
        <f t="shared" si="378"/>
        <v>0</v>
      </c>
      <c r="D214" s="52">
        <f t="shared" si="378"/>
        <v>0</v>
      </c>
      <c r="E214" s="52">
        <f t="shared" ref="E214" si="450">SUM(E34,E79,E124,E169)</f>
        <v>0</v>
      </c>
      <c r="F214" s="52">
        <f t="shared" ref="F214" si="451">SUM(F34,F79,F124,F169)</f>
        <v>0</v>
      </c>
      <c r="G214" s="52">
        <f t="shared" ref="G214" si="452">SUM(G34,G79,G124,G169)</f>
        <v>0</v>
      </c>
      <c r="H214" s="52">
        <f t="shared" ref="H214" si="453">SUM(H34,H79,H124,H169)</f>
        <v>0</v>
      </c>
      <c r="I214" s="52">
        <f t="shared" ref="I214" si="454">SUM(I34,I79,I124,I169)</f>
        <v>0</v>
      </c>
      <c r="J214" s="52">
        <f t="shared" ref="J214" si="455">SUM(J34,J79,J124,J169)</f>
        <v>0</v>
      </c>
      <c r="K214" s="52">
        <f t="shared" ref="K214" si="456">SUM(K34,K79,K124,K169)</f>
        <v>0</v>
      </c>
      <c r="O214" s="56">
        <f t="shared" si="386"/>
        <v>0</v>
      </c>
      <c r="P214" s="56">
        <f t="shared" si="387"/>
        <v>0</v>
      </c>
      <c r="Q214" s="56">
        <f t="shared" si="388"/>
        <v>0</v>
      </c>
      <c r="R214" s="56">
        <f t="shared" si="389"/>
        <v>0</v>
      </c>
      <c r="S214" s="56">
        <f t="shared" si="390"/>
        <v>0</v>
      </c>
      <c r="T214" s="56">
        <f t="shared" si="391"/>
        <v>0</v>
      </c>
      <c r="U214" s="56">
        <f t="shared" si="392"/>
        <v>0</v>
      </c>
      <c r="V214" s="380">
        <f t="shared" si="393"/>
        <v>0</v>
      </c>
    </row>
    <row r="215" spans="1:22" x14ac:dyDescent="0.3">
      <c r="A215" s="382" t="s">
        <v>813</v>
      </c>
      <c r="B215" s="383">
        <v>17</v>
      </c>
      <c r="C215" s="52">
        <f t="shared" si="378"/>
        <v>0</v>
      </c>
      <c r="D215" s="52">
        <f t="shared" si="378"/>
        <v>0</v>
      </c>
      <c r="E215" s="52">
        <f t="shared" ref="E215" si="457">SUM(E35,E80,E125,E170)</f>
        <v>0</v>
      </c>
      <c r="F215" s="52">
        <f t="shared" ref="F215" si="458">SUM(F35,F80,F125,F170)</f>
        <v>0</v>
      </c>
      <c r="G215" s="52">
        <f t="shared" ref="G215" si="459">SUM(G35,G80,G125,G170)</f>
        <v>0</v>
      </c>
      <c r="H215" s="52">
        <f t="shared" ref="H215" si="460">SUM(H35,H80,H125,H170)</f>
        <v>0</v>
      </c>
      <c r="I215" s="52">
        <f t="shared" ref="I215" si="461">SUM(I35,I80,I125,I170)</f>
        <v>0</v>
      </c>
      <c r="J215" s="52">
        <f t="shared" ref="J215" si="462">SUM(J35,J80,J125,J170)</f>
        <v>0</v>
      </c>
      <c r="K215" s="52">
        <f t="shared" ref="K215" si="463">SUM(K35,K80,K125,K170)</f>
        <v>0</v>
      </c>
      <c r="O215" s="56">
        <f t="shared" si="386"/>
        <v>0</v>
      </c>
      <c r="P215" s="56">
        <f t="shared" si="387"/>
        <v>0</v>
      </c>
      <c r="Q215" s="56">
        <f t="shared" si="388"/>
        <v>0</v>
      </c>
      <c r="R215" s="56">
        <f t="shared" si="389"/>
        <v>0</v>
      </c>
      <c r="S215" s="56">
        <f t="shared" si="390"/>
        <v>0</v>
      </c>
      <c r="T215" s="56">
        <f t="shared" si="391"/>
        <v>0</v>
      </c>
      <c r="U215" s="56">
        <f t="shared" si="392"/>
        <v>0</v>
      </c>
      <c r="V215" s="380">
        <f t="shared" si="393"/>
        <v>0</v>
      </c>
    </row>
    <row r="216" spans="1:22" x14ac:dyDescent="0.3">
      <c r="A216" s="382" t="s">
        <v>168</v>
      </c>
      <c r="B216" s="383" t="s">
        <v>169</v>
      </c>
      <c r="C216" s="52">
        <f t="shared" ref="C216:D216" si="464">SUM(C217:C218)</f>
        <v>0</v>
      </c>
      <c r="D216" s="52">
        <f t="shared" si="464"/>
        <v>0</v>
      </c>
      <c r="E216" s="52">
        <f t="shared" ref="E216:K216" si="465">SUM(E217:E218)</f>
        <v>0</v>
      </c>
      <c r="F216" s="52">
        <f t="shared" si="465"/>
        <v>0</v>
      </c>
      <c r="G216" s="52">
        <f t="shared" si="465"/>
        <v>0</v>
      </c>
      <c r="H216" s="52">
        <f t="shared" si="465"/>
        <v>0</v>
      </c>
      <c r="I216" s="52">
        <f t="shared" si="465"/>
        <v>0</v>
      </c>
      <c r="J216" s="52">
        <f t="shared" si="465"/>
        <v>0</v>
      </c>
      <c r="K216" s="52">
        <f t="shared" si="465"/>
        <v>0</v>
      </c>
      <c r="O216" s="56">
        <f t="shared" si="386"/>
        <v>0</v>
      </c>
      <c r="P216" s="56">
        <f t="shared" si="387"/>
        <v>0</v>
      </c>
      <c r="Q216" s="56">
        <f t="shared" si="388"/>
        <v>0</v>
      </c>
      <c r="R216" s="56">
        <f t="shared" si="389"/>
        <v>0</v>
      </c>
      <c r="S216" s="56">
        <f t="shared" si="390"/>
        <v>0</v>
      </c>
      <c r="T216" s="56">
        <f t="shared" si="391"/>
        <v>0</v>
      </c>
      <c r="U216" s="56">
        <f t="shared" si="392"/>
        <v>0</v>
      </c>
      <c r="V216" s="380">
        <f t="shared" si="393"/>
        <v>0</v>
      </c>
    </row>
    <row r="217" spans="1:22" x14ac:dyDescent="0.3">
      <c r="A217" s="299" t="s">
        <v>170</v>
      </c>
      <c r="B217" s="301"/>
      <c r="C217" s="52">
        <f t="shared" ref="C217:D227" si="466">SUM(C37,C82,C127,C172)</f>
        <v>0</v>
      </c>
      <c r="D217" s="52">
        <f t="shared" si="466"/>
        <v>0</v>
      </c>
      <c r="E217" s="52">
        <f t="shared" ref="E217" si="467">SUM(E37,E82,E127,E172)</f>
        <v>0</v>
      </c>
      <c r="F217" s="52">
        <f t="shared" ref="F217" si="468">SUM(F37,F82,F127,F172)</f>
        <v>0</v>
      </c>
      <c r="G217" s="52">
        <f t="shared" ref="G217" si="469">SUM(G37,G82,G127,G172)</f>
        <v>0</v>
      </c>
      <c r="H217" s="52">
        <f t="shared" ref="H217" si="470">SUM(H37,H82,H127,H172)</f>
        <v>0</v>
      </c>
      <c r="I217" s="52">
        <f t="shared" ref="I217" si="471">SUM(I37,I82,I127,I172)</f>
        <v>0</v>
      </c>
      <c r="J217" s="52">
        <f t="shared" ref="J217" si="472">SUM(J37,J82,J127,J172)</f>
        <v>0</v>
      </c>
      <c r="K217" s="52">
        <f t="shared" ref="K217" si="473">SUM(K37,K82,K127,K172)</f>
        <v>0</v>
      </c>
      <c r="O217" s="56">
        <f t="shared" si="386"/>
        <v>0</v>
      </c>
      <c r="P217" s="56">
        <f t="shared" si="387"/>
        <v>0</v>
      </c>
      <c r="Q217" s="56">
        <f t="shared" si="388"/>
        <v>0</v>
      </c>
      <c r="R217" s="56">
        <f t="shared" si="389"/>
        <v>0</v>
      </c>
      <c r="S217" s="56">
        <f t="shared" si="390"/>
        <v>0</v>
      </c>
      <c r="T217" s="56">
        <f t="shared" si="391"/>
        <v>0</v>
      </c>
      <c r="U217" s="56">
        <f t="shared" si="392"/>
        <v>0</v>
      </c>
      <c r="V217" s="380">
        <f t="shared" si="393"/>
        <v>0</v>
      </c>
    </row>
    <row r="218" spans="1:22" x14ac:dyDescent="0.3">
      <c r="A218" s="299" t="s">
        <v>171</v>
      </c>
      <c r="B218" s="301"/>
      <c r="C218" s="52">
        <f t="shared" si="466"/>
        <v>0</v>
      </c>
      <c r="D218" s="52">
        <f t="shared" si="466"/>
        <v>0</v>
      </c>
      <c r="E218" s="52">
        <f t="shared" ref="E218" si="474">SUM(E38,E83,E128,E173)</f>
        <v>0</v>
      </c>
      <c r="F218" s="52">
        <f t="shared" ref="F218" si="475">SUM(F38,F83,F128,F173)</f>
        <v>0</v>
      </c>
      <c r="G218" s="52">
        <f t="shared" ref="G218" si="476">SUM(G38,G83,G128,G173)</f>
        <v>0</v>
      </c>
      <c r="H218" s="52">
        <f t="shared" ref="H218" si="477">SUM(H38,H83,H128,H173)</f>
        <v>0</v>
      </c>
      <c r="I218" s="52">
        <f t="shared" ref="I218" si="478">SUM(I38,I83,I128,I173)</f>
        <v>0</v>
      </c>
      <c r="J218" s="52">
        <f t="shared" ref="J218" si="479">SUM(J38,J83,J128,J173)</f>
        <v>0</v>
      </c>
      <c r="K218" s="52">
        <f t="shared" ref="K218" si="480">SUM(K38,K83,K128,K173)</f>
        <v>0</v>
      </c>
      <c r="O218" s="56">
        <f t="shared" si="386"/>
        <v>0</v>
      </c>
      <c r="P218" s="56">
        <f t="shared" si="387"/>
        <v>0</v>
      </c>
      <c r="Q218" s="56">
        <f t="shared" si="388"/>
        <v>0</v>
      </c>
      <c r="R218" s="56">
        <f t="shared" si="389"/>
        <v>0</v>
      </c>
      <c r="S218" s="56">
        <f t="shared" si="390"/>
        <v>0</v>
      </c>
      <c r="T218" s="56">
        <f t="shared" si="391"/>
        <v>0</v>
      </c>
      <c r="U218" s="56">
        <f t="shared" si="392"/>
        <v>0</v>
      </c>
      <c r="V218" s="380">
        <f t="shared" si="393"/>
        <v>0</v>
      </c>
    </row>
    <row r="219" spans="1:22" x14ac:dyDescent="0.3">
      <c r="A219" s="299" t="s">
        <v>172</v>
      </c>
      <c r="B219" s="301" t="s">
        <v>173</v>
      </c>
      <c r="C219" s="52">
        <f t="shared" si="466"/>
        <v>0</v>
      </c>
      <c r="D219" s="52">
        <f t="shared" si="466"/>
        <v>0</v>
      </c>
      <c r="E219" s="52">
        <f t="shared" ref="E219" si="481">SUM(E39,E84,E129,E174)</f>
        <v>0</v>
      </c>
      <c r="F219" s="52">
        <f t="shared" ref="F219" si="482">SUM(F39,F84,F129,F174)</f>
        <v>0</v>
      </c>
      <c r="G219" s="52">
        <f t="shared" ref="G219" si="483">SUM(G39,G84,G129,G174)</f>
        <v>0</v>
      </c>
      <c r="H219" s="52">
        <f t="shared" ref="H219" si="484">SUM(H39,H84,H129,H174)</f>
        <v>0</v>
      </c>
      <c r="I219" s="52">
        <f t="shared" ref="I219" si="485">SUM(I39,I84,I129,I174)</f>
        <v>0</v>
      </c>
      <c r="J219" s="52">
        <f t="shared" ref="J219" si="486">SUM(J39,J84,J129,J174)</f>
        <v>0</v>
      </c>
      <c r="K219" s="52">
        <f t="shared" ref="K219" si="487">SUM(K39,K84,K129,K174)</f>
        <v>0</v>
      </c>
      <c r="O219" s="56">
        <f t="shared" si="386"/>
        <v>0</v>
      </c>
      <c r="P219" s="56">
        <f t="shared" si="387"/>
        <v>0</v>
      </c>
      <c r="Q219" s="56">
        <f t="shared" si="388"/>
        <v>0</v>
      </c>
      <c r="R219" s="56">
        <f t="shared" si="389"/>
        <v>0</v>
      </c>
      <c r="S219" s="56">
        <f t="shared" si="390"/>
        <v>0</v>
      </c>
      <c r="T219" s="56">
        <f t="shared" si="391"/>
        <v>0</v>
      </c>
      <c r="U219" s="56">
        <f t="shared" si="392"/>
        <v>0</v>
      </c>
      <c r="V219" s="380">
        <f t="shared" si="393"/>
        <v>0</v>
      </c>
    </row>
    <row r="220" spans="1:22" x14ac:dyDescent="0.3">
      <c r="A220" s="382" t="s">
        <v>174</v>
      </c>
      <c r="B220" s="383" t="s">
        <v>175</v>
      </c>
      <c r="C220" s="52">
        <f t="shared" si="466"/>
        <v>0</v>
      </c>
      <c r="D220" s="52">
        <f t="shared" si="466"/>
        <v>0</v>
      </c>
      <c r="E220" s="52">
        <f t="shared" ref="E220" si="488">SUM(E40,E85,E130,E175)</f>
        <v>0</v>
      </c>
      <c r="F220" s="52">
        <f t="shared" ref="F220" si="489">SUM(F40,F85,F130,F175)</f>
        <v>0</v>
      </c>
      <c r="G220" s="52">
        <f t="shared" ref="G220" si="490">SUM(G40,G85,G130,G175)</f>
        <v>0</v>
      </c>
      <c r="H220" s="52">
        <f t="shared" ref="H220" si="491">SUM(H40,H85,H130,H175)</f>
        <v>0</v>
      </c>
      <c r="I220" s="52">
        <f t="shared" ref="I220" si="492">SUM(I40,I85,I130,I175)</f>
        <v>0</v>
      </c>
      <c r="J220" s="52">
        <f t="shared" ref="J220" si="493">SUM(J40,J85,J130,J175)</f>
        <v>0</v>
      </c>
      <c r="K220" s="52">
        <f t="shared" ref="K220" si="494">SUM(K40,K85,K130,K175)</f>
        <v>0</v>
      </c>
      <c r="O220" s="56">
        <f t="shared" si="386"/>
        <v>0</v>
      </c>
      <c r="P220" s="56">
        <f t="shared" si="387"/>
        <v>0</v>
      </c>
      <c r="Q220" s="56">
        <f t="shared" si="388"/>
        <v>0</v>
      </c>
      <c r="R220" s="56">
        <f t="shared" si="389"/>
        <v>0</v>
      </c>
      <c r="S220" s="56">
        <f t="shared" si="390"/>
        <v>0</v>
      </c>
      <c r="T220" s="56">
        <f t="shared" si="391"/>
        <v>0</v>
      </c>
      <c r="U220" s="56">
        <f t="shared" si="392"/>
        <v>0</v>
      </c>
      <c r="V220" s="380">
        <f t="shared" si="393"/>
        <v>0</v>
      </c>
    </row>
    <row r="221" spans="1:22" x14ac:dyDescent="0.3">
      <c r="A221" s="299" t="s">
        <v>176</v>
      </c>
      <c r="B221" s="301">
        <v>42</v>
      </c>
      <c r="C221" s="52">
        <f t="shared" si="466"/>
        <v>0</v>
      </c>
      <c r="D221" s="52">
        <f t="shared" si="466"/>
        <v>0</v>
      </c>
      <c r="E221" s="52">
        <f t="shared" ref="E221" si="495">SUM(E41,E86,E131,E176)</f>
        <v>0</v>
      </c>
      <c r="F221" s="52">
        <f t="shared" ref="F221" si="496">SUM(F41,F86,F131,F176)</f>
        <v>0</v>
      </c>
      <c r="G221" s="52">
        <f t="shared" ref="G221" si="497">SUM(G41,G86,G131,G176)</f>
        <v>0</v>
      </c>
      <c r="H221" s="52">
        <f t="shared" ref="H221" si="498">SUM(H41,H86,H131,H176)</f>
        <v>0</v>
      </c>
      <c r="I221" s="52">
        <f t="shared" ref="I221" si="499">SUM(I41,I86,I131,I176)</f>
        <v>0</v>
      </c>
      <c r="J221" s="52">
        <f t="shared" ref="J221" si="500">SUM(J41,J86,J131,J176)</f>
        <v>0</v>
      </c>
      <c r="K221" s="52">
        <f t="shared" ref="K221" si="501">SUM(K41,K86,K131,K176)</f>
        <v>0</v>
      </c>
      <c r="O221" s="56">
        <f t="shared" si="386"/>
        <v>0</v>
      </c>
      <c r="P221" s="56">
        <f t="shared" si="387"/>
        <v>0</v>
      </c>
      <c r="Q221" s="56">
        <f t="shared" si="388"/>
        <v>0</v>
      </c>
      <c r="R221" s="56">
        <f t="shared" si="389"/>
        <v>0</v>
      </c>
      <c r="S221" s="56">
        <f t="shared" si="390"/>
        <v>0</v>
      </c>
      <c r="T221" s="56">
        <f t="shared" si="391"/>
        <v>0</v>
      </c>
      <c r="U221" s="56">
        <f t="shared" si="392"/>
        <v>0</v>
      </c>
      <c r="V221" s="380">
        <f t="shared" si="393"/>
        <v>0</v>
      </c>
    </row>
    <row r="222" spans="1:22" x14ac:dyDescent="0.3">
      <c r="A222" s="299" t="s">
        <v>177</v>
      </c>
      <c r="B222" s="301">
        <v>43</v>
      </c>
      <c r="C222" s="52">
        <f t="shared" si="466"/>
        <v>0</v>
      </c>
      <c r="D222" s="52">
        <f t="shared" si="466"/>
        <v>0</v>
      </c>
      <c r="E222" s="52">
        <f t="shared" ref="E222" si="502">SUM(E42,E87,E132,E177)</f>
        <v>0</v>
      </c>
      <c r="F222" s="52">
        <f t="shared" ref="F222" si="503">SUM(F42,F87,F132,F177)</f>
        <v>0</v>
      </c>
      <c r="G222" s="52">
        <f t="shared" ref="G222" si="504">SUM(G42,G87,G132,G177)</f>
        <v>0</v>
      </c>
      <c r="H222" s="52">
        <f t="shared" ref="H222" si="505">SUM(H42,H87,H132,H177)</f>
        <v>0</v>
      </c>
      <c r="I222" s="52">
        <f t="shared" ref="I222" si="506">SUM(I42,I87,I132,I177)</f>
        <v>0</v>
      </c>
      <c r="J222" s="52">
        <f t="shared" ref="J222" si="507">SUM(J42,J87,J132,J177)</f>
        <v>0</v>
      </c>
      <c r="K222" s="52">
        <f t="shared" ref="K222" si="508">SUM(K42,K87,K132,K177)</f>
        <v>0</v>
      </c>
      <c r="O222" s="56">
        <f t="shared" si="386"/>
        <v>0</v>
      </c>
      <c r="P222" s="56">
        <f t="shared" si="387"/>
        <v>0</v>
      </c>
      <c r="Q222" s="56">
        <f t="shared" si="388"/>
        <v>0</v>
      </c>
      <c r="R222" s="56">
        <f t="shared" si="389"/>
        <v>0</v>
      </c>
      <c r="S222" s="56">
        <f t="shared" si="390"/>
        <v>0</v>
      </c>
      <c r="T222" s="56">
        <f t="shared" si="391"/>
        <v>0</v>
      </c>
      <c r="U222" s="56">
        <f t="shared" si="392"/>
        <v>0</v>
      </c>
      <c r="V222" s="380">
        <f t="shared" si="393"/>
        <v>0</v>
      </c>
    </row>
    <row r="223" spans="1:22" x14ac:dyDescent="0.3">
      <c r="A223" s="299" t="s">
        <v>178</v>
      </c>
      <c r="B223" s="301">
        <v>44</v>
      </c>
      <c r="C223" s="52">
        <f t="shared" si="466"/>
        <v>0</v>
      </c>
      <c r="D223" s="52">
        <f t="shared" si="466"/>
        <v>0</v>
      </c>
      <c r="E223" s="52">
        <f t="shared" ref="E223" si="509">SUM(E43,E88,E133,E178)</f>
        <v>0</v>
      </c>
      <c r="F223" s="52">
        <f t="shared" ref="F223" si="510">SUM(F43,F88,F133,F178)</f>
        <v>0</v>
      </c>
      <c r="G223" s="52">
        <f t="shared" ref="G223" si="511">SUM(G43,G88,G133,G178)</f>
        <v>0</v>
      </c>
      <c r="H223" s="52">
        <f t="shared" ref="H223" si="512">SUM(H43,H88,H133,H178)</f>
        <v>0</v>
      </c>
      <c r="I223" s="52">
        <f t="shared" ref="I223" si="513">SUM(I43,I88,I133,I178)</f>
        <v>0</v>
      </c>
      <c r="J223" s="52">
        <f t="shared" ref="J223" si="514">SUM(J43,J88,J133,J178)</f>
        <v>0</v>
      </c>
      <c r="K223" s="52">
        <f t="shared" ref="K223" si="515">SUM(K43,K88,K133,K178)</f>
        <v>0</v>
      </c>
      <c r="O223" s="56">
        <f t="shared" si="386"/>
        <v>0</v>
      </c>
      <c r="P223" s="56">
        <f t="shared" si="387"/>
        <v>0</v>
      </c>
      <c r="Q223" s="56">
        <f t="shared" si="388"/>
        <v>0</v>
      </c>
      <c r="R223" s="56">
        <f t="shared" si="389"/>
        <v>0</v>
      </c>
      <c r="S223" s="56">
        <f t="shared" si="390"/>
        <v>0</v>
      </c>
      <c r="T223" s="56">
        <f t="shared" si="391"/>
        <v>0</v>
      </c>
      <c r="U223" s="56">
        <f t="shared" si="392"/>
        <v>0</v>
      </c>
      <c r="V223" s="380">
        <f t="shared" si="393"/>
        <v>0</v>
      </c>
    </row>
    <row r="224" spans="1:22" x14ac:dyDescent="0.3">
      <c r="A224" s="299" t="s">
        <v>179</v>
      </c>
      <c r="B224" s="301">
        <v>46</v>
      </c>
      <c r="C224" s="52">
        <f t="shared" si="466"/>
        <v>0</v>
      </c>
      <c r="D224" s="52">
        <f t="shared" si="466"/>
        <v>0</v>
      </c>
      <c r="E224" s="52">
        <f t="shared" ref="E224" si="516">SUM(E44,E89,E134,E179)</f>
        <v>0</v>
      </c>
      <c r="F224" s="52">
        <f t="shared" ref="F224" si="517">SUM(F44,F89,F134,F179)</f>
        <v>0</v>
      </c>
      <c r="G224" s="52">
        <f t="shared" ref="G224" si="518">SUM(G44,G89,G134,G179)</f>
        <v>0</v>
      </c>
      <c r="H224" s="52">
        <f t="shared" ref="H224" si="519">SUM(H44,H89,H134,H179)</f>
        <v>0</v>
      </c>
      <c r="I224" s="52">
        <f t="shared" ref="I224" si="520">SUM(I44,I89,I134,I179)</f>
        <v>0</v>
      </c>
      <c r="J224" s="52">
        <f t="shared" ref="J224" si="521">SUM(J44,J89,J134,J179)</f>
        <v>0</v>
      </c>
      <c r="K224" s="52">
        <f t="shared" ref="K224" si="522">SUM(K44,K89,K134,K179)</f>
        <v>0</v>
      </c>
      <c r="O224" s="56">
        <f t="shared" si="386"/>
        <v>0</v>
      </c>
      <c r="P224" s="56">
        <f t="shared" si="387"/>
        <v>0</v>
      </c>
      <c r="Q224" s="56">
        <f t="shared" si="388"/>
        <v>0</v>
      </c>
      <c r="R224" s="56">
        <f t="shared" si="389"/>
        <v>0</v>
      </c>
      <c r="S224" s="56">
        <f t="shared" si="390"/>
        <v>0</v>
      </c>
      <c r="T224" s="56">
        <f t="shared" si="391"/>
        <v>0</v>
      </c>
      <c r="U224" s="56">
        <f t="shared" si="392"/>
        <v>0</v>
      </c>
      <c r="V224" s="380">
        <f t="shared" si="393"/>
        <v>0</v>
      </c>
    </row>
    <row r="225" spans="1:22" x14ac:dyDescent="0.3">
      <c r="A225" s="299" t="s">
        <v>180</v>
      </c>
      <c r="B225" s="301">
        <v>45</v>
      </c>
      <c r="C225" s="52">
        <f t="shared" si="466"/>
        <v>0</v>
      </c>
      <c r="D225" s="52">
        <f t="shared" si="466"/>
        <v>0</v>
      </c>
      <c r="E225" s="52">
        <f t="shared" ref="E225" si="523">SUM(E45,E90,E135,E180)</f>
        <v>0</v>
      </c>
      <c r="F225" s="52">
        <f t="shared" ref="F225" si="524">SUM(F45,F90,F135,F180)</f>
        <v>0</v>
      </c>
      <c r="G225" s="52">
        <f t="shared" ref="G225" si="525">SUM(G45,G90,G135,G180)</f>
        <v>0</v>
      </c>
      <c r="H225" s="52">
        <f t="shared" ref="H225" si="526">SUM(H45,H90,H135,H180)</f>
        <v>0</v>
      </c>
      <c r="I225" s="52">
        <f t="shared" ref="I225" si="527">SUM(I45,I90,I135,I180)</f>
        <v>0</v>
      </c>
      <c r="J225" s="52">
        <f t="shared" ref="J225" si="528">SUM(J45,J90,J135,J180)</f>
        <v>0</v>
      </c>
      <c r="K225" s="52">
        <f t="shared" ref="K225" si="529">SUM(K45,K90,K135,K180)</f>
        <v>0</v>
      </c>
      <c r="O225" s="56">
        <f t="shared" si="386"/>
        <v>0</v>
      </c>
      <c r="P225" s="56">
        <f t="shared" si="387"/>
        <v>0</v>
      </c>
      <c r="Q225" s="56">
        <f t="shared" si="388"/>
        <v>0</v>
      </c>
      <c r="R225" s="56">
        <f t="shared" si="389"/>
        <v>0</v>
      </c>
      <c r="S225" s="56">
        <f t="shared" si="390"/>
        <v>0</v>
      </c>
      <c r="T225" s="56">
        <f t="shared" si="391"/>
        <v>0</v>
      </c>
      <c r="U225" s="56">
        <f t="shared" si="392"/>
        <v>0</v>
      </c>
      <c r="V225" s="380">
        <f t="shared" si="393"/>
        <v>0</v>
      </c>
    </row>
    <row r="226" spans="1:22" x14ac:dyDescent="0.3">
      <c r="A226" s="299" t="s">
        <v>181</v>
      </c>
      <c r="B226" s="301" t="s">
        <v>182</v>
      </c>
      <c r="C226" s="52">
        <f t="shared" si="466"/>
        <v>0</v>
      </c>
      <c r="D226" s="52">
        <f t="shared" si="466"/>
        <v>0</v>
      </c>
      <c r="E226" s="52">
        <f t="shared" ref="E226" si="530">SUM(E46,E91,E136,E181)</f>
        <v>0</v>
      </c>
      <c r="F226" s="52">
        <f t="shared" ref="F226" si="531">SUM(F46,F91,F136,F181)</f>
        <v>0</v>
      </c>
      <c r="G226" s="52">
        <f t="shared" ref="G226" si="532">SUM(G46,G91,G136,G181)</f>
        <v>0</v>
      </c>
      <c r="H226" s="52">
        <f t="shared" ref="H226" si="533">SUM(H46,H91,H136,H181)</f>
        <v>0</v>
      </c>
      <c r="I226" s="52">
        <f t="shared" ref="I226" si="534">SUM(I46,I91,I136,I181)</f>
        <v>0</v>
      </c>
      <c r="J226" s="52">
        <f t="shared" ref="J226" si="535">SUM(J46,J91,J136,J181)</f>
        <v>0</v>
      </c>
      <c r="K226" s="52">
        <f t="shared" ref="K226" si="536">SUM(K46,K91,K136,K181)</f>
        <v>0</v>
      </c>
      <c r="O226" s="56">
        <f t="shared" si="386"/>
        <v>0</v>
      </c>
      <c r="P226" s="56">
        <f t="shared" si="387"/>
        <v>0</v>
      </c>
      <c r="Q226" s="56">
        <f t="shared" si="388"/>
        <v>0</v>
      </c>
      <c r="R226" s="56">
        <f t="shared" si="389"/>
        <v>0</v>
      </c>
      <c r="S226" s="56">
        <f t="shared" si="390"/>
        <v>0</v>
      </c>
      <c r="T226" s="56">
        <f t="shared" si="391"/>
        <v>0</v>
      </c>
      <c r="U226" s="56">
        <f t="shared" si="392"/>
        <v>0</v>
      </c>
      <c r="V226" s="380">
        <f t="shared" si="393"/>
        <v>0</v>
      </c>
    </row>
    <row r="227" spans="1:22" x14ac:dyDescent="0.3">
      <c r="A227" s="551" t="s">
        <v>150</v>
      </c>
      <c r="B227" s="552" t="s">
        <v>183</v>
      </c>
      <c r="C227" s="52">
        <f t="shared" si="466"/>
        <v>0</v>
      </c>
      <c r="D227" s="52">
        <f t="shared" si="466"/>
        <v>0</v>
      </c>
      <c r="E227" s="52">
        <f t="shared" ref="E227" si="537">SUM(E47,E92,E137,E182)</f>
        <v>0</v>
      </c>
      <c r="F227" s="52">
        <f t="shared" ref="F227" si="538">SUM(F47,F92,F137,F182)</f>
        <v>0</v>
      </c>
      <c r="G227" s="52">
        <f t="shared" ref="G227" si="539">SUM(G47,G92,G137,G182)</f>
        <v>0</v>
      </c>
      <c r="H227" s="52">
        <f t="shared" ref="H227" si="540">SUM(H47,H92,H137,H182)</f>
        <v>0</v>
      </c>
      <c r="I227" s="52">
        <f t="shared" ref="I227" si="541">SUM(I47,I92,I137,I182)</f>
        <v>0</v>
      </c>
      <c r="J227" s="52">
        <f t="shared" ref="J227" si="542">SUM(J47,J92,J137,J182)</f>
        <v>0</v>
      </c>
      <c r="K227" s="52">
        <f t="shared" ref="K227" si="543">SUM(K47,K92,K137,K182)</f>
        <v>0</v>
      </c>
      <c r="O227" s="56">
        <f t="shared" si="386"/>
        <v>0</v>
      </c>
      <c r="P227" s="56">
        <f t="shared" si="387"/>
        <v>0</v>
      </c>
      <c r="Q227" s="56">
        <f t="shared" si="388"/>
        <v>0</v>
      </c>
      <c r="R227" s="56">
        <f t="shared" si="389"/>
        <v>0</v>
      </c>
      <c r="S227" s="56">
        <f t="shared" si="390"/>
        <v>0</v>
      </c>
      <c r="T227" s="56">
        <f t="shared" si="391"/>
        <v>0</v>
      </c>
      <c r="U227" s="56">
        <f t="shared" si="392"/>
        <v>0</v>
      </c>
      <c r="V227" s="380">
        <f t="shared" si="393"/>
        <v>0</v>
      </c>
    </row>
    <row r="228" spans="1:22" x14ac:dyDescent="0.3">
      <c r="A228" s="25" t="s">
        <v>184</v>
      </c>
      <c r="B228" s="312" t="s">
        <v>185</v>
      </c>
      <c r="C228" s="26">
        <f t="shared" ref="C228:K228" si="544">SUM(C205,C212,C215,C220,C227)</f>
        <v>0</v>
      </c>
      <c r="D228" s="26">
        <f t="shared" si="544"/>
        <v>0</v>
      </c>
      <c r="E228" s="26">
        <f t="shared" si="544"/>
        <v>0</v>
      </c>
      <c r="F228" s="26">
        <f t="shared" si="544"/>
        <v>0</v>
      </c>
      <c r="G228" s="26">
        <f t="shared" si="544"/>
        <v>0</v>
      </c>
      <c r="H228" s="26">
        <f t="shared" si="544"/>
        <v>0</v>
      </c>
      <c r="I228" s="26">
        <f t="shared" si="544"/>
        <v>0</v>
      </c>
      <c r="J228" s="26">
        <f t="shared" si="544"/>
        <v>0</v>
      </c>
      <c r="K228" s="26">
        <f t="shared" si="544"/>
        <v>0</v>
      </c>
      <c r="O228" s="290">
        <f t="shared" si="386"/>
        <v>0</v>
      </c>
      <c r="P228" s="290">
        <f t="shared" si="387"/>
        <v>0</v>
      </c>
      <c r="Q228" s="290">
        <f t="shared" si="388"/>
        <v>0</v>
      </c>
      <c r="R228" s="290">
        <f t="shared" si="389"/>
        <v>0</v>
      </c>
      <c r="S228" s="290">
        <f t="shared" si="390"/>
        <v>0</v>
      </c>
      <c r="T228" s="290">
        <f t="shared" si="391"/>
        <v>0</v>
      </c>
      <c r="U228" s="290">
        <f t="shared" si="392"/>
        <v>0</v>
      </c>
      <c r="V228" s="290">
        <f t="shared" si="393"/>
        <v>0</v>
      </c>
    </row>
  </sheetData>
  <mergeCells count="11">
    <mergeCell ref="O203:V203"/>
    <mergeCell ref="O97:V97"/>
    <mergeCell ref="O113:V113"/>
    <mergeCell ref="O142:V142"/>
    <mergeCell ref="O158:V158"/>
    <mergeCell ref="O187:V187"/>
    <mergeCell ref="M11:M12"/>
    <mergeCell ref="O7:V7"/>
    <mergeCell ref="O23:V23"/>
    <mergeCell ref="O52:V52"/>
    <mergeCell ref="O68:V68"/>
  </mergeCells>
  <conditionalFormatting sqref="K41:K47">
    <cfRule type="containsText" dxfId="990" priority="196" operator="containsText" text="libre">
      <formula>NOT(ISERROR(SEARCH("libre",K41)))</formula>
    </cfRule>
  </conditionalFormatting>
  <conditionalFormatting sqref="C15:K20 C10:K13">
    <cfRule type="containsText" dxfId="989" priority="242" operator="containsText" text="ntitulé">
      <formula>NOT(ISERROR(SEARCH("ntitulé",C10)))</formula>
    </cfRule>
    <cfRule type="containsBlanks" dxfId="988" priority="243">
      <formula>LEN(TRIM(C10))=0</formula>
    </cfRule>
  </conditionalFormatting>
  <conditionalFormatting sqref="C15:K20 C10:K13">
    <cfRule type="containsText" dxfId="987" priority="241" operator="containsText" text="libre">
      <formula>NOT(ISERROR(SEARCH("libre",C10)))</formula>
    </cfRule>
  </conditionalFormatting>
  <conditionalFormatting sqref="F41:G47 C41:D47 C37:G39 C33:E33 C26:E31">
    <cfRule type="containsText" dxfId="986" priority="239" operator="containsText" text="ntitulé">
      <formula>NOT(ISERROR(SEARCH("ntitulé",C26)))</formula>
    </cfRule>
    <cfRule type="containsBlanks" dxfId="985" priority="240">
      <formula>LEN(TRIM(C26))=0</formula>
    </cfRule>
  </conditionalFormatting>
  <conditionalFormatting sqref="F41:G47 C41:D47 C37:G39 C33:E33 C26:E31">
    <cfRule type="containsText" dxfId="984" priority="238" operator="containsText" text="libre">
      <formula>NOT(ISERROR(SEARCH("libre",C26)))</formula>
    </cfRule>
  </conditionalFormatting>
  <conditionalFormatting sqref="F33:G33 F26:G31 E41:E47">
    <cfRule type="containsText" dxfId="983" priority="236" operator="containsText" text="ntitulé">
      <formula>NOT(ISERROR(SEARCH("ntitulé",E26)))</formula>
    </cfRule>
    <cfRule type="containsBlanks" dxfId="982" priority="237">
      <formula>LEN(TRIM(E26))=0</formula>
    </cfRule>
  </conditionalFormatting>
  <conditionalFormatting sqref="F33:G33 F26:G31 E41:E47">
    <cfRule type="containsText" dxfId="981" priority="235" operator="containsText" text="libre">
      <formula>NOT(ISERROR(SEARCH("libre",E26)))</formula>
    </cfRule>
  </conditionalFormatting>
  <conditionalFormatting sqref="H26:H31">
    <cfRule type="containsText" dxfId="980" priority="233" operator="containsText" text="ntitulé">
      <formula>NOT(ISERROR(SEARCH("ntitulé",H26)))</formula>
    </cfRule>
    <cfRule type="containsBlanks" dxfId="979" priority="234">
      <formula>LEN(TRIM(H26))=0</formula>
    </cfRule>
  </conditionalFormatting>
  <conditionalFormatting sqref="H26:H31">
    <cfRule type="containsText" dxfId="978" priority="232" operator="containsText" text="libre">
      <formula>NOT(ISERROR(SEARCH("libre",H26)))</formula>
    </cfRule>
  </conditionalFormatting>
  <conditionalFormatting sqref="H33">
    <cfRule type="containsText" dxfId="977" priority="230" operator="containsText" text="ntitulé">
      <formula>NOT(ISERROR(SEARCH("ntitulé",H33)))</formula>
    </cfRule>
    <cfRule type="containsBlanks" dxfId="976" priority="231">
      <formula>LEN(TRIM(H33))=0</formula>
    </cfRule>
  </conditionalFormatting>
  <conditionalFormatting sqref="H33">
    <cfRule type="containsText" dxfId="975" priority="229" operator="containsText" text="libre">
      <formula>NOT(ISERROR(SEARCH("libre",H33)))</formula>
    </cfRule>
  </conditionalFormatting>
  <conditionalFormatting sqref="H37:H39">
    <cfRule type="containsText" dxfId="974" priority="227" operator="containsText" text="ntitulé">
      <formula>NOT(ISERROR(SEARCH("ntitulé",H37)))</formula>
    </cfRule>
    <cfRule type="containsBlanks" dxfId="973" priority="228">
      <formula>LEN(TRIM(H37))=0</formula>
    </cfRule>
  </conditionalFormatting>
  <conditionalFormatting sqref="H37:H39">
    <cfRule type="containsText" dxfId="972" priority="226" operator="containsText" text="libre">
      <formula>NOT(ISERROR(SEARCH("libre",H37)))</formula>
    </cfRule>
  </conditionalFormatting>
  <conditionalFormatting sqref="H41:H47">
    <cfRule type="containsText" dxfId="971" priority="224" operator="containsText" text="ntitulé">
      <formula>NOT(ISERROR(SEARCH("ntitulé",H41)))</formula>
    </cfRule>
    <cfRule type="containsBlanks" dxfId="970" priority="225">
      <formula>LEN(TRIM(H41))=0</formula>
    </cfRule>
  </conditionalFormatting>
  <conditionalFormatting sqref="H41:H47">
    <cfRule type="containsText" dxfId="969" priority="223" operator="containsText" text="libre">
      <formula>NOT(ISERROR(SEARCH("libre",H41)))</formula>
    </cfRule>
  </conditionalFormatting>
  <conditionalFormatting sqref="I41:I47 I37:I39 I33 I26:I31">
    <cfRule type="containsText" dxfId="968" priority="221" operator="containsText" text="ntitulé">
      <formula>NOT(ISERROR(SEARCH("ntitulé",I26)))</formula>
    </cfRule>
    <cfRule type="containsBlanks" dxfId="967" priority="222">
      <formula>LEN(TRIM(I26))=0</formula>
    </cfRule>
  </conditionalFormatting>
  <conditionalFormatting sqref="I41:I47 I37:I39 I33 I26:I31">
    <cfRule type="containsText" dxfId="966" priority="220" operator="containsText" text="libre">
      <formula>NOT(ISERROR(SEARCH("libre",I26)))</formula>
    </cfRule>
  </conditionalFormatting>
  <conditionalFormatting sqref="J26:J31">
    <cfRule type="containsText" dxfId="965" priority="218" operator="containsText" text="ntitulé">
      <formula>NOT(ISERROR(SEARCH("ntitulé",J26)))</formula>
    </cfRule>
    <cfRule type="containsBlanks" dxfId="964" priority="219">
      <formula>LEN(TRIM(J26))=0</formula>
    </cfRule>
  </conditionalFormatting>
  <conditionalFormatting sqref="J26:J31">
    <cfRule type="containsText" dxfId="963" priority="217" operator="containsText" text="libre">
      <formula>NOT(ISERROR(SEARCH("libre",J26)))</formula>
    </cfRule>
  </conditionalFormatting>
  <conditionalFormatting sqref="J33">
    <cfRule type="containsText" dxfId="962" priority="215" operator="containsText" text="ntitulé">
      <formula>NOT(ISERROR(SEARCH("ntitulé",J33)))</formula>
    </cfRule>
    <cfRule type="containsBlanks" dxfId="961" priority="216">
      <formula>LEN(TRIM(J33))=0</formula>
    </cfRule>
  </conditionalFormatting>
  <conditionalFormatting sqref="J33">
    <cfRule type="containsText" dxfId="960" priority="214" operator="containsText" text="libre">
      <formula>NOT(ISERROR(SEARCH("libre",J33)))</formula>
    </cfRule>
  </conditionalFormatting>
  <conditionalFormatting sqref="J37:J39">
    <cfRule type="containsText" dxfId="959" priority="212" operator="containsText" text="ntitulé">
      <formula>NOT(ISERROR(SEARCH("ntitulé",J37)))</formula>
    </cfRule>
    <cfRule type="containsBlanks" dxfId="958" priority="213">
      <formula>LEN(TRIM(J37))=0</formula>
    </cfRule>
  </conditionalFormatting>
  <conditionalFormatting sqref="J37:J39">
    <cfRule type="containsText" dxfId="957" priority="211" operator="containsText" text="libre">
      <formula>NOT(ISERROR(SEARCH("libre",J37)))</formula>
    </cfRule>
  </conditionalFormatting>
  <conditionalFormatting sqref="J41:J47">
    <cfRule type="containsText" dxfId="956" priority="209" operator="containsText" text="ntitulé">
      <formula>NOT(ISERROR(SEARCH("ntitulé",J41)))</formula>
    </cfRule>
    <cfRule type="containsBlanks" dxfId="955" priority="210">
      <formula>LEN(TRIM(J41))=0</formula>
    </cfRule>
  </conditionalFormatting>
  <conditionalFormatting sqref="J41:J47">
    <cfRule type="containsText" dxfId="954" priority="208" operator="containsText" text="libre">
      <formula>NOT(ISERROR(SEARCH("libre",J41)))</formula>
    </cfRule>
  </conditionalFormatting>
  <conditionalFormatting sqref="K26:K31">
    <cfRule type="containsText" dxfId="953" priority="206" operator="containsText" text="ntitulé">
      <formula>NOT(ISERROR(SEARCH("ntitulé",K26)))</formula>
    </cfRule>
    <cfRule type="containsBlanks" dxfId="952" priority="207">
      <formula>LEN(TRIM(K26))=0</formula>
    </cfRule>
  </conditionalFormatting>
  <conditionalFormatting sqref="K26:K31">
    <cfRule type="containsText" dxfId="951" priority="205" operator="containsText" text="libre">
      <formula>NOT(ISERROR(SEARCH("libre",K26)))</formula>
    </cfRule>
  </conditionalFormatting>
  <conditionalFormatting sqref="K33">
    <cfRule type="containsText" dxfId="950" priority="203" operator="containsText" text="ntitulé">
      <formula>NOT(ISERROR(SEARCH("ntitulé",K33)))</formula>
    </cfRule>
    <cfRule type="containsBlanks" dxfId="949" priority="204">
      <formula>LEN(TRIM(K33))=0</formula>
    </cfRule>
  </conditionalFormatting>
  <conditionalFormatting sqref="K33">
    <cfRule type="containsText" dxfId="948" priority="202" operator="containsText" text="libre">
      <formula>NOT(ISERROR(SEARCH("libre",K33)))</formula>
    </cfRule>
  </conditionalFormatting>
  <conditionalFormatting sqref="K37:K39">
    <cfRule type="containsText" dxfId="947" priority="200" operator="containsText" text="ntitulé">
      <formula>NOT(ISERROR(SEARCH("ntitulé",K37)))</formula>
    </cfRule>
    <cfRule type="containsBlanks" dxfId="946" priority="201">
      <formula>LEN(TRIM(K37))=0</formula>
    </cfRule>
  </conditionalFormatting>
  <conditionalFormatting sqref="K37:K39">
    <cfRule type="containsText" dxfId="945" priority="199" operator="containsText" text="libre">
      <formula>NOT(ISERROR(SEARCH("libre",K37)))</formula>
    </cfRule>
  </conditionalFormatting>
  <conditionalFormatting sqref="K41:K47">
    <cfRule type="containsText" dxfId="944" priority="197" operator="containsText" text="ntitulé">
      <formula>NOT(ISERROR(SEARCH("ntitulé",K41)))</formula>
    </cfRule>
    <cfRule type="containsBlanks" dxfId="943" priority="198">
      <formula>LEN(TRIM(K41))=0</formula>
    </cfRule>
  </conditionalFormatting>
  <conditionalFormatting sqref="K86:K92">
    <cfRule type="containsText" dxfId="942" priority="148" operator="containsText" text="libre">
      <formula>NOT(ISERROR(SEARCH("libre",K86)))</formula>
    </cfRule>
  </conditionalFormatting>
  <conditionalFormatting sqref="C60:K65 C55:K58">
    <cfRule type="containsText" dxfId="941" priority="194" operator="containsText" text="ntitulé">
      <formula>NOT(ISERROR(SEARCH("ntitulé",C55)))</formula>
    </cfRule>
    <cfRule type="containsBlanks" dxfId="940" priority="195">
      <formula>LEN(TRIM(C55))=0</formula>
    </cfRule>
  </conditionalFormatting>
  <conditionalFormatting sqref="C60:K65 C55:K58">
    <cfRule type="containsText" dxfId="939" priority="193" operator="containsText" text="libre">
      <formula>NOT(ISERROR(SEARCH("libre",C55)))</formula>
    </cfRule>
  </conditionalFormatting>
  <conditionalFormatting sqref="F86:G92 C86:D92 C82:G84 C78:E78 C71:E76">
    <cfRule type="containsText" dxfId="938" priority="191" operator="containsText" text="ntitulé">
      <formula>NOT(ISERROR(SEARCH("ntitulé",C71)))</formula>
    </cfRule>
    <cfRule type="containsBlanks" dxfId="937" priority="192">
      <formula>LEN(TRIM(C71))=0</formula>
    </cfRule>
  </conditionalFormatting>
  <conditionalFormatting sqref="F86:G92 C86:D92 C82:G84 C78:E78 C71:E76">
    <cfRule type="containsText" dxfId="936" priority="190" operator="containsText" text="libre">
      <formula>NOT(ISERROR(SEARCH("libre",C71)))</formula>
    </cfRule>
  </conditionalFormatting>
  <conditionalFormatting sqref="F78:G78 F71:G76 E86:E92">
    <cfRule type="containsText" dxfId="935" priority="188" operator="containsText" text="ntitulé">
      <formula>NOT(ISERROR(SEARCH("ntitulé",E71)))</formula>
    </cfRule>
    <cfRule type="containsBlanks" dxfId="934" priority="189">
      <formula>LEN(TRIM(E71))=0</formula>
    </cfRule>
  </conditionalFormatting>
  <conditionalFormatting sqref="F78:G78 F71:G76 E86:E92">
    <cfRule type="containsText" dxfId="933" priority="187" operator="containsText" text="libre">
      <formula>NOT(ISERROR(SEARCH("libre",E71)))</formula>
    </cfRule>
  </conditionalFormatting>
  <conditionalFormatting sqref="H71:H76">
    <cfRule type="containsText" dxfId="932" priority="185" operator="containsText" text="ntitulé">
      <formula>NOT(ISERROR(SEARCH("ntitulé",H71)))</formula>
    </cfRule>
    <cfRule type="containsBlanks" dxfId="931" priority="186">
      <formula>LEN(TRIM(H71))=0</formula>
    </cfRule>
  </conditionalFormatting>
  <conditionalFormatting sqref="H71:H76">
    <cfRule type="containsText" dxfId="930" priority="184" operator="containsText" text="libre">
      <formula>NOT(ISERROR(SEARCH("libre",H71)))</formula>
    </cfRule>
  </conditionalFormatting>
  <conditionalFormatting sqref="H78">
    <cfRule type="containsText" dxfId="929" priority="182" operator="containsText" text="ntitulé">
      <formula>NOT(ISERROR(SEARCH("ntitulé",H78)))</formula>
    </cfRule>
    <cfRule type="containsBlanks" dxfId="928" priority="183">
      <formula>LEN(TRIM(H78))=0</formula>
    </cfRule>
  </conditionalFormatting>
  <conditionalFormatting sqref="H78">
    <cfRule type="containsText" dxfId="927" priority="181" operator="containsText" text="libre">
      <formula>NOT(ISERROR(SEARCH("libre",H78)))</formula>
    </cfRule>
  </conditionalFormatting>
  <conditionalFormatting sqref="H82:H84">
    <cfRule type="containsText" dxfId="926" priority="179" operator="containsText" text="ntitulé">
      <formula>NOT(ISERROR(SEARCH("ntitulé",H82)))</formula>
    </cfRule>
    <cfRule type="containsBlanks" dxfId="925" priority="180">
      <formula>LEN(TRIM(H82))=0</formula>
    </cfRule>
  </conditionalFormatting>
  <conditionalFormatting sqref="H82:H84">
    <cfRule type="containsText" dxfId="924" priority="178" operator="containsText" text="libre">
      <formula>NOT(ISERROR(SEARCH("libre",H82)))</formula>
    </cfRule>
  </conditionalFormatting>
  <conditionalFormatting sqref="H86:H92">
    <cfRule type="containsText" dxfId="923" priority="176" operator="containsText" text="ntitulé">
      <formula>NOT(ISERROR(SEARCH("ntitulé",H86)))</formula>
    </cfRule>
    <cfRule type="containsBlanks" dxfId="922" priority="177">
      <formula>LEN(TRIM(H86))=0</formula>
    </cfRule>
  </conditionalFormatting>
  <conditionalFormatting sqref="H86:H92">
    <cfRule type="containsText" dxfId="921" priority="175" operator="containsText" text="libre">
      <formula>NOT(ISERROR(SEARCH("libre",H86)))</formula>
    </cfRule>
  </conditionalFormatting>
  <conditionalFormatting sqref="I86:I92 I82:I84 I78 I71:I76">
    <cfRule type="containsText" dxfId="920" priority="173" operator="containsText" text="ntitulé">
      <formula>NOT(ISERROR(SEARCH("ntitulé",I71)))</formula>
    </cfRule>
    <cfRule type="containsBlanks" dxfId="919" priority="174">
      <formula>LEN(TRIM(I71))=0</formula>
    </cfRule>
  </conditionalFormatting>
  <conditionalFormatting sqref="I86:I92 I82:I84 I78 I71:I76">
    <cfRule type="containsText" dxfId="918" priority="172" operator="containsText" text="libre">
      <formula>NOT(ISERROR(SEARCH("libre",I71)))</formula>
    </cfRule>
  </conditionalFormatting>
  <conditionalFormatting sqref="J71:J76">
    <cfRule type="containsText" dxfId="917" priority="170" operator="containsText" text="ntitulé">
      <formula>NOT(ISERROR(SEARCH("ntitulé",J71)))</formula>
    </cfRule>
    <cfRule type="containsBlanks" dxfId="916" priority="171">
      <formula>LEN(TRIM(J71))=0</formula>
    </cfRule>
  </conditionalFormatting>
  <conditionalFormatting sqref="J71:J76">
    <cfRule type="containsText" dxfId="915" priority="169" operator="containsText" text="libre">
      <formula>NOT(ISERROR(SEARCH("libre",J71)))</formula>
    </cfRule>
  </conditionalFormatting>
  <conditionalFormatting sqref="J78">
    <cfRule type="containsText" dxfId="914" priority="167" operator="containsText" text="ntitulé">
      <formula>NOT(ISERROR(SEARCH("ntitulé",J78)))</formula>
    </cfRule>
    <cfRule type="containsBlanks" dxfId="913" priority="168">
      <formula>LEN(TRIM(J78))=0</formula>
    </cfRule>
  </conditionalFormatting>
  <conditionalFormatting sqref="J78">
    <cfRule type="containsText" dxfId="912" priority="166" operator="containsText" text="libre">
      <formula>NOT(ISERROR(SEARCH("libre",J78)))</formula>
    </cfRule>
  </conditionalFormatting>
  <conditionalFormatting sqref="J82:J84">
    <cfRule type="containsText" dxfId="911" priority="164" operator="containsText" text="ntitulé">
      <formula>NOT(ISERROR(SEARCH("ntitulé",J82)))</formula>
    </cfRule>
    <cfRule type="containsBlanks" dxfId="910" priority="165">
      <formula>LEN(TRIM(J82))=0</formula>
    </cfRule>
  </conditionalFormatting>
  <conditionalFormatting sqref="J82:J84">
    <cfRule type="containsText" dxfId="909" priority="163" operator="containsText" text="libre">
      <formula>NOT(ISERROR(SEARCH("libre",J82)))</formula>
    </cfRule>
  </conditionalFormatting>
  <conditionalFormatting sqref="J86:J92">
    <cfRule type="containsText" dxfId="908" priority="161" operator="containsText" text="ntitulé">
      <formula>NOT(ISERROR(SEARCH("ntitulé",J86)))</formula>
    </cfRule>
    <cfRule type="containsBlanks" dxfId="907" priority="162">
      <formula>LEN(TRIM(J86))=0</formula>
    </cfRule>
  </conditionalFormatting>
  <conditionalFormatting sqref="J86:J92">
    <cfRule type="containsText" dxfId="906" priority="160" operator="containsText" text="libre">
      <formula>NOT(ISERROR(SEARCH("libre",J86)))</formula>
    </cfRule>
  </conditionalFormatting>
  <conditionalFormatting sqref="K71:K76">
    <cfRule type="containsText" dxfId="905" priority="158" operator="containsText" text="ntitulé">
      <formula>NOT(ISERROR(SEARCH("ntitulé",K71)))</formula>
    </cfRule>
    <cfRule type="containsBlanks" dxfId="904" priority="159">
      <formula>LEN(TRIM(K71))=0</formula>
    </cfRule>
  </conditionalFormatting>
  <conditionalFormatting sqref="K71:K76">
    <cfRule type="containsText" dxfId="903" priority="157" operator="containsText" text="libre">
      <formula>NOT(ISERROR(SEARCH("libre",K71)))</formula>
    </cfRule>
  </conditionalFormatting>
  <conditionalFormatting sqref="K78">
    <cfRule type="containsText" dxfId="902" priority="155" operator="containsText" text="ntitulé">
      <formula>NOT(ISERROR(SEARCH("ntitulé",K78)))</formula>
    </cfRule>
    <cfRule type="containsBlanks" dxfId="901" priority="156">
      <formula>LEN(TRIM(K78))=0</formula>
    </cfRule>
  </conditionalFormatting>
  <conditionalFormatting sqref="K78">
    <cfRule type="containsText" dxfId="900" priority="154" operator="containsText" text="libre">
      <formula>NOT(ISERROR(SEARCH("libre",K78)))</formula>
    </cfRule>
  </conditionalFormatting>
  <conditionalFormatting sqref="K82:K84">
    <cfRule type="containsText" dxfId="899" priority="152" operator="containsText" text="ntitulé">
      <formula>NOT(ISERROR(SEARCH("ntitulé",K82)))</formula>
    </cfRule>
    <cfRule type="containsBlanks" dxfId="898" priority="153">
      <formula>LEN(TRIM(K82))=0</formula>
    </cfRule>
  </conditionalFormatting>
  <conditionalFormatting sqref="K82:K84">
    <cfRule type="containsText" dxfId="897" priority="151" operator="containsText" text="libre">
      <formula>NOT(ISERROR(SEARCH("libre",K82)))</formula>
    </cfRule>
  </conditionalFormatting>
  <conditionalFormatting sqref="K86:K92">
    <cfRule type="containsText" dxfId="896" priority="149" operator="containsText" text="ntitulé">
      <formula>NOT(ISERROR(SEARCH("ntitulé",K86)))</formula>
    </cfRule>
    <cfRule type="containsBlanks" dxfId="895" priority="150">
      <formula>LEN(TRIM(K86))=0</formula>
    </cfRule>
  </conditionalFormatting>
  <conditionalFormatting sqref="K131:K137">
    <cfRule type="containsText" dxfId="894" priority="100" operator="containsText" text="libre">
      <formula>NOT(ISERROR(SEARCH("libre",K131)))</formula>
    </cfRule>
  </conditionalFormatting>
  <conditionalFormatting sqref="C105:K110 C100:K103">
    <cfRule type="containsText" dxfId="893" priority="146" operator="containsText" text="ntitulé">
      <formula>NOT(ISERROR(SEARCH("ntitulé",C100)))</formula>
    </cfRule>
    <cfRule type="containsBlanks" dxfId="892" priority="147">
      <formula>LEN(TRIM(C100))=0</formula>
    </cfRule>
  </conditionalFormatting>
  <conditionalFormatting sqref="C105:K110 C100:K103">
    <cfRule type="containsText" dxfId="891" priority="145" operator="containsText" text="libre">
      <formula>NOT(ISERROR(SEARCH("libre",C100)))</formula>
    </cfRule>
  </conditionalFormatting>
  <conditionalFormatting sqref="F131:G137 C131:D137 C127:G129 C123:E123 C116:E121">
    <cfRule type="containsText" dxfId="890" priority="143" operator="containsText" text="ntitulé">
      <formula>NOT(ISERROR(SEARCH("ntitulé",C116)))</formula>
    </cfRule>
    <cfRule type="containsBlanks" dxfId="889" priority="144">
      <formula>LEN(TRIM(C116))=0</formula>
    </cfRule>
  </conditionalFormatting>
  <conditionalFormatting sqref="F131:G137 C131:D137 C127:G129 C123:E123 C116:E121">
    <cfRule type="containsText" dxfId="888" priority="142" operator="containsText" text="libre">
      <formula>NOT(ISERROR(SEARCH("libre",C116)))</formula>
    </cfRule>
  </conditionalFormatting>
  <conditionalFormatting sqref="F123:G123 F116:G121 E131:E137">
    <cfRule type="containsText" dxfId="887" priority="140" operator="containsText" text="ntitulé">
      <formula>NOT(ISERROR(SEARCH("ntitulé",E116)))</formula>
    </cfRule>
    <cfRule type="containsBlanks" dxfId="886" priority="141">
      <formula>LEN(TRIM(E116))=0</formula>
    </cfRule>
  </conditionalFormatting>
  <conditionalFormatting sqref="F123:G123 F116:G121 E131:E137">
    <cfRule type="containsText" dxfId="885" priority="139" operator="containsText" text="libre">
      <formula>NOT(ISERROR(SEARCH("libre",E116)))</formula>
    </cfRule>
  </conditionalFormatting>
  <conditionalFormatting sqref="H116:H121">
    <cfRule type="containsText" dxfId="884" priority="137" operator="containsText" text="ntitulé">
      <formula>NOT(ISERROR(SEARCH("ntitulé",H116)))</formula>
    </cfRule>
    <cfRule type="containsBlanks" dxfId="883" priority="138">
      <formula>LEN(TRIM(H116))=0</formula>
    </cfRule>
  </conditionalFormatting>
  <conditionalFormatting sqref="H116:H121">
    <cfRule type="containsText" dxfId="882" priority="136" operator="containsText" text="libre">
      <formula>NOT(ISERROR(SEARCH("libre",H116)))</formula>
    </cfRule>
  </conditionalFormatting>
  <conditionalFormatting sqref="H123">
    <cfRule type="containsText" dxfId="881" priority="134" operator="containsText" text="ntitulé">
      <formula>NOT(ISERROR(SEARCH("ntitulé",H123)))</formula>
    </cfRule>
    <cfRule type="containsBlanks" dxfId="880" priority="135">
      <formula>LEN(TRIM(H123))=0</formula>
    </cfRule>
  </conditionalFormatting>
  <conditionalFormatting sqref="H123">
    <cfRule type="containsText" dxfId="879" priority="133" operator="containsText" text="libre">
      <formula>NOT(ISERROR(SEARCH("libre",H123)))</formula>
    </cfRule>
  </conditionalFormatting>
  <conditionalFormatting sqref="H127:H129">
    <cfRule type="containsText" dxfId="878" priority="131" operator="containsText" text="ntitulé">
      <formula>NOT(ISERROR(SEARCH("ntitulé",H127)))</formula>
    </cfRule>
    <cfRule type="containsBlanks" dxfId="877" priority="132">
      <formula>LEN(TRIM(H127))=0</formula>
    </cfRule>
  </conditionalFormatting>
  <conditionalFormatting sqref="H127:H129">
    <cfRule type="containsText" dxfId="876" priority="130" operator="containsText" text="libre">
      <formula>NOT(ISERROR(SEARCH("libre",H127)))</formula>
    </cfRule>
  </conditionalFormatting>
  <conditionalFormatting sqref="H131:H137">
    <cfRule type="containsText" dxfId="875" priority="128" operator="containsText" text="ntitulé">
      <formula>NOT(ISERROR(SEARCH("ntitulé",H131)))</formula>
    </cfRule>
    <cfRule type="containsBlanks" dxfId="874" priority="129">
      <formula>LEN(TRIM(H131))=0</formula>
    </cfRule>
  </conditionalFormatting>
  <conditionalFormatting sqref="H131:H137">
    <cfRule type="containsText" dxfId="873" priority="127" operator="containsText" text="libre">
      <formula>NOT(ISERROR(SEARCH("libre",H131)))</formula>
    </cfRule>
  </conditionalFormatting>
  <conditionalFormatting sqref="I131:I137 I127:I129 I123 I116:I121">
    <cfRule type="containsText" dxfId="872" priority="125" operator="containsText" text="ntitulé">
      <formula>NOT(ISERROR(SEARCH("ntitulé",I116)))</formula>
    </cfRule>
    <cfRule type="containsBlanks" dxfId="871" priority="126">
      <formula>LEN(TRIM(I116))=0</formula>
    </cfRule>
  </conditionalFormatting>
  <conditionalFormatting sqref="I131:I137 I127:I129 I123 I116:I121">
    <cfRule type="containsText" dxfId="870" priority="124" operator="containsText" text="libre">
      <formula>NOT(ISERROR(SEARCH("libre",I116)))</formula>
    </cfRule>
  </conditionalFormatting>
  <conditionalFormatting sqref="J116:J121">
    <cfRule type="containsText" dxfId="869" priority="122" operator="containsText" text="ntitulé">
      <formula>NOT(ISERROR(SEARCH("ntitulé",J116)))</formula>
    </cfRule>
    <cfRule type="containsBlanks" dxfId="868" priority="123">
      <formula>LEN(TRIM(J116))=0</formula>
    </cfRule>
  </conditionalFormatting>
  <conditionalFormatting sqref="J116:J121">
    <cfRule type="containsText" dxfId="867" priority="121" operator="containsText" text="libre">
      <formula>NOT(ISERROR(SEARCH("libre",J116)))</formula>
    </cfRule>
  </conditionalFormatting>
  <conditionalFormatting sqref="J123">
    <cfRule type="containsText" dxfId="866" priority="119" operator="containsText" text="ntitulé">
      <formula>NOT(ISERROR(SEARCH("ntitulé",J123)))</formula>
    </cfRule>
    <cfRule type="containsBlanks" dxfId="865" priority="120">
      <formula>LEN(TRIM(J123))=0</formula>
    </cfRule>
  </conditionalFormatting>
  <conditionalFormatting sqref="J123">
    <cfRule type="containsText" dxfId="864" priority="118" operator="containsText" text="libre">
      <formula>NOT(ISERROR(SEARCH("libre",J123)))</formula>
    </cfRule>
  </conditionalFormatting>
  <conditionalFormatting sqref="J127:J129">
    <cfRule type="containsText" dxfId="863" priority="116" operator="containsText" text="ntitulé">
      <formula>NOT(ISERROR(SEARCH("ntitulé",J127)))</formula>
    </cfRule>
    <cfRule type="containsBlanks" dxfId="862" priority="117">
      <formula>LEN(TRIM(J127))=0</formula>
    </cfRule>
  </conditionalFormatting>
  <conditionalFormatting sqref="J127:J129">
    <cfRule type="containsText" dxfId="861" priority="115" operator="containsText" text="libre">
      <formula>NOT(ISERROR(SEARCH("libre",J127)))</formula>
    </cfRule>
  </conditionalFormatting>
  <conditionalFormatting sqref="J131:J137">
    <cfRule type="containsText" dxfId="860" priority="113" operator="containsText" text="ntitulé">
      <formula>NOT(ISERROR(SEARCH("ntitulé",J131)))</formula>
    </cfRule>
    <cfRule type="containsBlanks" dxfId="859" priority="114">
      <formula>LEN(TRIM(J131))=0</formula>
    </cfRule>
  </conditionalFormatting>
  <conditionalFormatting sqref="J131:J137">
    <cfRule type="containsText" dxfId="858" priority="112" operator="containsText" text="libre">
      <formula>NOT(ISERROR(SEARCH("libre",J131)))</formula>
    </cfRule>
  </conditionalFormatting>
  <conditionalFormatting sqref="K116:K121">
    <cfRule type="containsText" dxfId="857" priority="110" operator="containsText" text="ntitulé">
      <formula>NOT(ISERROR(SEARCH("ntitulé",K116)))</formula>
    </cfRule>
    <cfRule type="containsBlanks" dxfId="856" priority="111">
      <formula>LEN(TRIM(K116))=0</formula>
    </cfRule>
  </conditionalFormatting>
  <conditionalFormatting sqref="K116:K121">
    <cfRule type="containsText" dxfId="855" priority="109" operator="containsText" text="libre">
      <formula>NOT(ISERROR(SEARCH("libre",K116)))</formula>
    </cfRule>
  </conditionalFormatting>
  <conditionalFormatting sqref="K123">
    <cfRule type="containsText" dxfId="854" priority="107" operator="containsText" text="ntitulé">
      <formula>NOT(ISERROR(SEARCH("ntitulé",K123)))</formula>
    </cfRule>
    <cfRule type="containsBlanks" dxfId="853" priority="108">
      <formula>LEN(TRIM(K123))=0</formula>
    </cfRule>
  </conditionalFormatting>
  <conditionalFormatting sqref="K123">
    <cfRule type="containsText" dxfId="852" priority="106" operator="containsText" text="libre">
      <formula>NOT(ISERROR(SEARCH("libre",K123)))</formula>
    </cfRule>
  </conditionalFormatting>
  <conditionalFormatting sqref="K127:K129">
    <cfRule type="containsText" dxfId="851" priority="104" operator="containsText" text="ntitulé">
      <formula>NOT(ISERROR(SEARCH("ntitulé",K127)))</formula>
    </cfRule>
    <cfRule type="containsBlanks" dxfId="850" priority="105">
      <formula>LEN(TRIM(K127))=0</formula>
    </cfRule>
  </conditionalFormatting>
  <conditionalFormatting sqref="K127:K129">
    <cfRule type="containsText" dxfId="849" priority="103" operator="containsText" text="libre">
      <formula>NOT(ISERROR(SEARCH("libre",K127)))</formula>
    </cfRule>
  </conditionalFormatting>
  <conditionalFormatting sqref="K131:K137">
    <cfRule type="containsText" dxfId="848" priority="101" operator="containsText" text="ntitulé">
      <formula>NOT(ISERROR(SEARCH("ntitulé",K131)))</formula>
    </cfRule>
    <cfRule type="containsBlanks" dxfId="847" priority="102">
      <formula>LEN(TRIM(K131))=0</formula>
    </cfRule>
  </conditionalFormatting>
  <conditionalFormatting sqref="K176:K182">
    <cfRule type="containsText" dxfId="846" priority="1" operator="containsText" text="libre">
      <formula>NOT(ISERROR(SEARCH("libre",K176)))</formula>
    </cfRule>
  </conditionalFormatting>
  <conditionalFormatting sqref="C150:K155 C145:K148">
    <cfRule type="containsText" dxfId="845" priority="47" operator="containsText" text="ntitulé">
      <formula>NOT(ISERROR(SEARCH("ntitulé",C145)))</formula>
    </cfRule>
    <cfRule type="containsBlanks" dxfId="844" priority="48">
      <formula>LEN(TRIM(C145))=0</formula>
    </cfRule>
  </conditionalFormatting>
  <conditionalFormatting sqref="C150:K155 C145:K148">
    <cfRule type="containsText" dxfId="843" priority="46" operator="containsText" text="libre">
      <formula>NOT(ISERROR(SEARCH("libre",C145)))</formula>
    </cfRule>
  </conditionalFormatting>
  <conditionalFormatting sqref="F176:G182 C176:D182 C172:G174 C168:E168 C161:E166">
    <cfRule type="containsText" dxfId="842" priority="44" operator="containsText" text="ntitulé">
      <formula>NOT(ISERROR(SEARCH("ntitulé",C161)))</formula>
    </cfRule>
    <cfRule type="containsBlanks" dxfId="841" priority="45">
      <formula>LEN(TRIM(C161))=0</formula>
    </cfRule>
  </conditionalFormatting>
  <conditionalFormatting sqref="F176:G182 C176:D182 C172:G174 C168:E168 C161:E166">
    <cfRule type="containsText" dxfId="840" priority="43" operator="containsText" text="libre">
      <formula>NOT(ISERROR(SEARCH("libre",C161)))</formula>
    </cfRule>
  </conditionalFormatting>
  <conditionalFormatting sqref="F168:G168 F161:G166 E176:E182">
    <cfRule type="containsText" dxfId="839" priority="41" operator="containsText" text="ntitulé">
      <formula>NOT(ISERROR(SEARCH("ntitulé",E161)))</formula>
    </cfRule>
    <cfRule type="containsBlanks" dxfId="838" priority="42">
      <formula>LEN(TRIM(E161))=0</formula>
    </cfRule>
  </conditionalFormatting>
  <conditionalFormatting sqref="F168:G168 F161:G166 E176:E182">
    <cfRule type="containsText" dxfId="837" priority="40" operator="containsText" text="libre">
      <formula>NOT(ISERROR(SEARCH("libre",E161)))</formula>
    </cfRule>
  </conditionalFormatting>
  <conditionalFormatting sqref="H161:H166">
    <cfRule type="containsText" dxfId="836" priority="38" operator="containsText" text="ntitulé">
      <formula>NOT(ISERROR(SEARCH("ntitulé",H161)))</formula>
    </cfRule>
    <cfRule type="containsBlanks" dxfId="835" priority="39">
      <formula>LEN(TRIM(H161))=0</formula>
    </cfRule>
  </conditionalFormatting>
  <conditionalFormatting sqref="H161:H166">
    <cfRule type="containsText" dxfId="834" priority="37" operator="containsText" text="libre">
      <formula>NOT(ISERROR(SEARCH("libre",H161)))</formula>
    </cfRule>
  </conditionalFormatting>
  <conditionalFormatting sqref="H168">
    <cfRule type="containsText" dxfId="833" priority="35" operator="containsText" text="ntitulé">
      <formula>NOT(ISERROR(SEARCH("ntitulé",H168)))</formula>
    </cfRule>
    <cfRule type="containsBlanks" dxfId="832" priority="36">
      <formula>LEN(TRIM(H168))=0</formula>
    </cfRule>
  </conditionalFormatting>
  <conditionalFormatting sqref="H168">
    <cfRule type="containsText" dxfId="831" priority="34" operator="containsText" text="libre">
      <formula>NOT(ISERROR(SEARCH("libre",H168)))</formula>
    </cfRule>
  </conditionalFormatting>
  <conditionalFormatting sqref="H172:H174">
    <cfRule type="containsText" dxfId="830" priority="32" operator="containsText" text="ntitulé">
      <formula>NOT(ISERROR(SEARCH("ntitulé",H172)))</formula>
    </cfRule>
    <cfRule type="containsBlanks" dxfId="829" priority="33">
      <formula>LEN(TRIM(H172))=0</formula>
    </cfRule>
  </conditionalFormatting>
  <conditionalFormatting sqref="H172:H174">
    <cfRule type="containsText" dxfId="828" priority="31" operator="containsText" text="libre">
      <formula>NOT(ISERROR(SEARCH("libre",H172)))</formula>
    </cfRule>
  </conditionalFormatting>
  <conditionalFormatting sqref="H176:H182">
    <cfRule type="containsText" dxfId="827" priority="29" operator="containsText" text="ntitulé">
      <formula>NOT(ISERROR(SEARCH("ntitulé",H176)))</formula>
    </cfRule>
    <cfRule type="containsBlanks" dxfId="826" priority="30">
      <formula>LEN(TRIM(H176))=0</formula>
    </cfRule>
  </conditionalFormatting>
  <conditionalFormatting sqref="H176:H182">
    <cfRule type="containsText" dxfId="825" priority="28" operator="containsText" text="libre">
      <formula>NOT(ISERROR(SEARCH("libre",H176)))</formula>
    </cfRule>
  </conditionalFormatting>
  <conditionalFormatting sqref="I176:I182 I172:I174 I168 I161:I166">
    <cfRule type="containsText" dxfId="824" priority="26" operator="containsText" text="ntitulé">
      <formula>NOT(ISERROR(SEARCH("ntitulé",I161)))</formula>
    </cfRule>
    <cfRule type="containsBlanks" dxfId="823" priority="27">
      <formula>LEN(TRIM(I161))=0</formula>
    </cfRule>
  </conditionalFormatting>
  <conditionalFormatting sqref="I176:I182 I172:I174 I168 I161:I166">
    <cfRule type="containsText" dxfId="822" priority="25" operator="containsText" text="libre">
      <formula>NOT(ISERROR(SEARCH("libre",I161)))</formula>
    </cfRule>
  </conditionalFormatting>
  <conditionalFormatting sqref="J161:J166">
    <cfRule type="containsText" dxfId="821" priority="23" operator="containsText" text="ntitulé">
      <formula>NOT(ISERROR(SEARCH("ntitulé",J161)))</formula>
    </cfRule>
    <cfRule type="containsBlanks" dxfId="820" priority="24">
      <formula>LEN(TRIM(J161))=0</formula>
    </cfRule>
  </conditionalFormatting>
  <conditionalFormatting sqref="J161:J166">
    <cfRule type="containsText" dxfId="819" priority="22" operator="containsText" text="libre">
      <formula>NOT(ISERROR(SEARCH("libre",J161)))</formula>
    </cfRule>
  </conditionalFormatting>
  <conditionalFormatting sqref="J168">
    <cfRule type="containsText" dxfId="818" priority="20" operator="containsText" text="ntitulé">
      <formula>NOT(ISERROR(SEARCH("ntitulé",J168)))</formula>
    </cfRule>
    <cfRule type="containsBlanks" dxfId="817" priority="21">
      <formula>LEN(TRIM(J168))=0</formula>
    </cfRule>
  </conditionalFormatting>
  <conditionalFormatting sqref="J168">
    <cfRule type="containsText" dxfId="816" priority="19" operator="containsText" text="libre">
      <formula>NOT(ISERROR(SEARCH("libre",J168)))</formula>
    </cfRule>
  </conditionalFormatting>
  <conditionalFormatting sqref="J172:J174">
    <cfRule type="containsText" dxfId="815" priority="17" operator="containsText" text="ntitulé">
      <formula>NOT(ISERROR(SEARCH("ntitulé",J172)))</formula>
    </cfRule>
    <cfRule type="containsBlanks" dxfId="814" priority="18">
      <formula>LEN(TRIM(J172))=0</formula>
    </cfRule>
  </conditionalFormatting>
  <conditionalFormatting sqref="J172:J174">
    <cfRule type="containsText" dxfId="813" priority="16" operator="containsText" text="libre">
      <formula>NOT(ISERROR(SEARCH("libre",J172)))</formula>
    </cfRule>
  </conditionalFormatting>
  <conditionalFormatting sqref="J176:J182">
    <cfRule type="containsText" dxfId="812" priority="14" operator="containsText" text="ntitulé">
      <formula>NOT(ISERROR(SEARCH("ntitulé",J176)))</formula>
    </cfRule>
    <cfRule type="containsBlanks" dxfId="811" priority="15">
      <formula>LEN(TRIM(J176))=0</formula>
    </cfRule>
  </conditionalFormatting>
  <conditionalFormatting sqref="J176:J182">
    <cfRule type="containsText" dxfId="810" priority="13" operator="containsText" text="libre">
      <formula>NOT(ISERROR(SEARCH("libre",J176)))</formula>
    </cfRule>
  </conditionalFormatting>
  <conditionalFormatting sqref="K161:K166">
    <cfRule type="containsText" dxfId="809" priority="11" operator="containsText" text="ntitulé">
      <formula>NOT(ISERROR(SEARCH("ntitulé",K161)))</formula>
    </cfRule>
    <cfRule type="containsBlanks" dxfId="808" priority="12">
      <formula>LEN(TRIM(K161))=0</formula>
    </cfRule>
  </conditionalFormatting>
  <conditionalFormatting sqref="K161:K166">
    <cfRule type="containsText" dxfId="807" priority="10" operator="containsText" text="libre">
      <formula>NOT(ISERROR(SEARCH("libre",K161)))</formula>
    </cfRule>
  </conditionalFormatting>
  <conditionalFormatting sqref="K168">
    <cfRule type="containsText" dxfId="806" priority="8" operator="containsText" text="ntitulé">
      <formula>NOT(ISERROR(SEARCH("ntitulé",K168)))</formula>
    </cfRule>
    <cfRule type="containsBlanks" dxfId="805" priority="9">
      <formula>LEN(TRIM(K168))=0</formula>
    </cfRule>
  </conditionalFormatting>
  <conditionalFormatting sqref="K168">
    <cfRule type="containsText" dxfId="804" priority="7" operator="containsText" text="libre">
      <formula>NOT(ISERROR(SEARCH("libre",K168)))</formula>
    </cfRule>
  </conditionalFormatting>
  <conditionalFormatting sqref="K172:K174">
    <cfRule type="containsText" dxfId="803" priority="5" operator="containsText" text="ntitulé">
      <formula>NOT(ISERROR(SEARCH("ntitulé",K172)))</formula>
    </cfRule>
    <cfRule type="containsBlanks" dxfId="802" priority="6">
      <formula>LEN(TRIM(K172))=0</formula>
    </cfRule>
  </conditionalFormatting>
  <conditionalFormatting sqref="K172:K174">
    <cfRule type="containsText" dxfId="801" priority="4" operator="containsText" text="libre">
      <formula>NOT(ISERROR(SEARCH("libre",K172)))</formula>
    </cfRule>
  </conditionalFormatting>
  <conditionalFormatting sqref="K176:K182">
    <cfRule type="containsText" dxfId="800" priority="2" operator="containsText" text="ntitulé">
      <formula>NOT(ISERROR(SEARCH("ntitulé",K176)))</formula>
    </cfRule>
    <cfRule type="containsBlanks" dxfId="799" priority="3">
      <formula>LEN(TRIM(K176))=0</formula>
    </cfRule>
  </conditionalFormatting>
  <hyperlinks>
    <hyperlink ref="A1" location="TAB00!A1" display="Retour page de garde"/>
    <hyperlink ref="M17" location="TAB9.1!A1" display="TAB9.1!A1"/>
    <hyperlink ref="M20" location="TAB9.2!A1" display="TAB9.2!A1"/>
    <hyperlink ref="M33" location="TAB9.3!A1" display="TAB9.3!A1"/>
    <hyperlink ref="M11:M12" location="'TAB6'!A1" display="'TAB6'!A1"/>
  </hyperlinks>
  <pageMargins left="0.7" right="0.7" top="0.75" bottom="0.75" header="0.3" footer="0.3"/>
  <pageSetup paperSize="8" scale="83" orientation="landscape" verticalDpi="300" r:id="rId1"/>
  <rowBreaks count="4" manualBreakCount="4">
    <brk id="49" max="21" man="1"/>
    <brk id="94" max="21" man="1"/>
    <brk id="139" max="21" man="1"/>
    <brk id="184" max="21" man="1"/>
  </rowBreaks>
  <colBreaks count="1" manualBreakCount="1">
    <brk id="23"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zoomScale="85" zoomScaleNormal="85" workbookViewId="0">
      <selection activeCell="E5" sqref="E5"/>
    </sheetView>
  </sheetViews>
  <sheetFormatPr baseColWidth="10" defaultColWidth="9.1640625" defaultRowHeight="13.5" x14ac:dyDescent="0.3"/>
  <cols>
    <col min="1" max="1" width="45.5" style="10" customWidth="1"/>
    <col min="2" max="3" width="17.6640625" style="10" customWidth="1"/>
    <col min="4" max="10" width="17.6640625" style="6" customWidth="1"/>
    <col min="11" max="11" width="1.33203125" style="6" customWidth="1"/>
    <col min="12" max="12" width="9.5" style="10" customWidth="1"/>
    <col min="13" max="19" width="9.5" style="6" customWidth="1"/>
    <col min="20" max="16384" width="9.1640625" style="6"/>
  </cols>
  <sheetData>
    <row r="1" spans="1:19" ht="15" x14ac:dyDescent="0.3">
      <c r="A1" s="17" t="s">
        <v>131</v>
      </c>
      <c r="B1" s="6"/>
      <c r="C1" s="18"/>
      <c r="D1" s="18"/>
      <c r="E1" s="18"/>
      <c r="F1" s="18"/>
      <c r="G1" s="18"/>
      <c r="H1" s="18"/>
      <c r="I1" s="18"/>
      <c r="J1" s="18"/>
      <c r="K1" s="18"/>
      <c r="L1" s="18"/>
      <c r="M1" s="18"/>
      <c r="N1" s="18"/>
      <c r="O1" s="18"/>
      <c r="P1" s="18"/>
      <c r="Q1" s="18"/>
      <c r="R1" s="18"/>
      <c r="S1" s="18"/>
    </row>
    <row r="2" spans="1:19" ht="15" x14ac:dyDescent="0.3">
      <c r="A2" s="19" t="s">
        <v>332</v>
      </c>
    </row>
    <row r="3" spans="1:19" ht="22.15" customHeight="1" x14ac:dyDescent="0.35">
      <c r="A3" s="250" t="str">
        <f>TAB00!B87&amp;" : "&amp;TAB00!C87</f>
        <v>TAB9.1 : Détail des créances à un an au plus</v>
      </c>
      <c r="B3" s="250"/>
      <c r="C3" s="250"/>
      <c r="D3" s="250"/>
      <c r="E3" s="250"/>
      <c r="F3" s="250"/>
      <c r="G3" s="250"/>
      <c r="H3" s="250"/>
      <c r="I3" s="250"/>
      <c r="J3" s="250"/>
      <c r="K3" s="250"/>
      <c r="L3" s="250"/>
      <c r="M3" s="250"/>
      <c r="N3" s="250"/>
      <c r="O3" s="250"/>
      <c r="P3" s="250"/>
      <c r="Q3" s="250"/>
      <c r="R3" s="250"/>
      <c r="S3" s="250"/>
    </row>
    <row r="4" spans="1:19" x14ac:dyDescent="0.3">
      <c r="K4" s="102"/>
    </row>
    <row r="5" spans="1:19" ht="22.15" customHeight="1" thickBot="1" x14ac:dyDescent="0.35">
      <c r="K5" s="102"/>
      <c r="L5" s="732" t="s">
        <v>845</v>
      </c>
      <c r="M5" s="744"/>
      <c r="N5" s="744"/>
      <c r="O5" s="744"/>
      <c r="P5" s="744"/>
      <c r="Q5" s="744"/>
      <c r="R5" s="744"/>
      <c r="S5" s="745"/>
    </row>
    <row r="6" spans="1:19" ht="27" x14ac:dyDescent="0.3">
      <c r="A6" s="132" t="s">
        <v>133</v>
      </c>
      <c r="B6" s="20" t="s">
        <v>316</v>
      </c>
      <c r="C6" s="20" t="s">
        <v>317</v>
      </c>
      <c r="D6" s="42" t="s">
        <v>318</v>
      </c>
      <c r="E6" s="42" t="s">
        <v>319</v>
      </c>
      <c r="F6" s="42" t="s">
        <v>310</v>
      </c>
      <c r="G6" s="42" t="s">
        <v>311</v>
      </c>
      <c r="H6" s="42" t="s">
        <v>312</v>
      </c>
      <c r="I6" s="42" t="s">
        <v>313</v>
      </c>
      <c r="J6" s="42" t="s">
        <v>314</v>
      </c>
      <c r="K6" s="102"/>
      <c r="L6" s="567" t="s">
        <v>846</v>
      </c>
      <c r="M6" s="567" t="s">
        <v>847</v>
      </c>
      <c r="N6" s="567" t="s">
        <v>848</v>
      </c>
      <c r="O6" s="567" t="s">
        <v>849</v>
      </c>
      <c r="P6" s="567" t="s">
        <v>850</v>
      </c>
      <c r="Q6" s="567" t="s">
        <v>851</v>
      </c>
      <c r="R6" s="567" t="s">
        <v>852</v>
      </c>
      <c r="S6" s="567" t="s">
        <v>853</v>
      </c>
    </row>
    <row r="7" spans="1:19" x14ac:dyDescent="0.3">
      <c r="A7" s="379" t="s">
        <v>191</v>
      </c>
      <c r="B7" s="224"/>
      <c r="C7" s="224"/>
      <c r="D7" s="224"/>
      <c r="E7" s="224"/>
      <c r="F7" s="224"/>
      <c r="G7" s="224"/>
      <c r="H7" s="224"/>
      <c r="I7" s="224"/>
      <c r="J7" s="224"/>
      <c r="K7" s="102"/>
      <c r="L7" s="43">
        <f t="shared" ref="L7:L21" si="0">IFERROR(IF(AND(ROUND(SUM(B7:B7),0)=0,ROUND(SUM(C7:C7),0)&gt;ROUND(SUM(B7:B7),0)),"INF",(ROUND(SUM(C7:C7),0)-ROUND(SUM(B7:B7),0))/ROUND(SUM(B7:B7),0)),0)</f>
        <v>0</v>
      </c>
      <c r="M7" s="43">
        <f t="shared" ref="M7:M21" si="1">IFERROR(IF(AND(ROUND(SUM(C7),0)=0,ROUND(SUM(D7:D7),0)&gt;ROUND(SUM(C7),0)),"INF",(ROUND(SUM(D7:D7),0)-ROUND(SUM(C7),0))/ROUND(SUM(C7),0)),0)</f>
        <v>0</v>
      </c>
      <c r="N7" s="43">
        <f t="shared" ref="N7:N21" si="2">IFERROR(IF(AND(ROUND(SUM(D7),0)=0,ROUND(SUM(E7:E7),0)&gt;ROUND(SUM(D7),0)),"INF",(ROUND(SUM(E7:E7),0)-ROUND(SUM(D7),0))/ROUND(SUM(D7),0)),0)</f>
        <v>0</v>
      </c>
      <c r="O7" s="43">
        <f t="shared" ref="O7:O21" si="3">IFERROR(IF(AND(ROUND(SUM(E7),0)=0,ROUND(SUM(F7:F7),0)&gt;ROUND(SUM(E7),0)),"INF",(ROUND(SUM(F7:F7),0)-ROUND(SUM(E7),0))/ROUND(SUM(E7),0)),0)</f>
        <v>0</v>
      </c>
      <c r="P7" s="43">
        <f t="shared" ref="P7:P21" si="4">IFERROR(IF(AND(ROUND(SUM(F7),0)=0,ROUND(SUM(G7:G7),0)&gt;ROUND(SUM(F7),0)),"INF",(ROUND(SUM(G7:G7),0)-ROUND(SUM(F7),0))/ROUND(SUM(F7),0)),0)</f>
        <v>0</v>
      </c>
      <c r="Q7" s="43">
        <f t="shared" ref="Q7:Q21" si="5">IFERROR(IF(AND(ROUND(SUM(G7),0)=0,ROUND(SUM(H7:H7),0)&gt;ROUND(SUM(G7),0)),"INF",(ROUND(SUM(H7:H7),0)-ROUND(SUM(G7),0))/ROUND(SUM(G7),0)),0)</f>
        <v>0</v>
      </c>
      <c r="R7" s="43">
        <f t="shared" ref="R7:R21" si="6">IFERROR(IF(AND(ROUND(SUM(H7),0)=0,ROUND(SUM(I7:I7),0)&gt;ROUND(SUM(H7),0)),"INF",(ROUND(SUM(I7:I7),0)-ROUND(SUM(H7),0))/ROUND(SUM(H7),0)),0)</f>
        <v>0</v>
      </c>
      <c r="S7" s="43">
        <f t="shared" ref="S7:S21" si="7">IFERROR(IF(AND(ROUND(SUM(I7),0)=0,ROUND(SUM(J7:J7),0)&gt;ROUND(SUM(I7),0)),"INF",(ROUND(SUM(J7:J7),0)-ROUND(SUM(I7),0))/ROUND(SUM(I7),0)),0)</f>
        <v>0</v>
      </c>
    </row>
    <row r="8" spans="1:19" ht="27" x14ac:dyDescent="0.3">
      <c r="A8" s="379" t="s">
        <v>194</v>
      </c>
      <c r="B8" s="224"/>
      <c r="C8" s="224"/>
      <c r="D8" s="224"/>
      <c r="E8" s="224"/>
      <c r="F8" s="224"/>
      <c r="G8" s="224"/>
      <c r="H8" s="224"/>
      <c r="I8" s="224"/>
      <c r="J8" s="224"/>
      <c r="K8" s="102"/>
      <c r="L8" s="43">
        <f t="shared" si="0"/>
        <v>0</v>
      </c>
      <c r="M8" s="43">
        <f t="shared" si="1"/>
        <v>0</v>
      </c>
      <c r="N8" s="43">
        <f t="shared" si="2"/>
        <v>0</v>
      </c>
      <c r="O8" s="43">
        <f t="shared" si="3"/>
        <v>0</v>
      </c>
      <c r="P8" s="43">
        <f t="shared" si="4"/>
        <v>0</v>
      </c>
      <c r="Q8" s="43">
        <f t="shared" si="5"/>
        <v>0</v>
      </c>
      <c r="R8" s="43">
        <f t="shared" si="6"/>
        <v>0</v>
      </c>
      <c r="S8" s="43">
        <f t="shared" si="7"/>
        <v>0</v>
      </c>
    </row>
    <row r="9" spans="1:19" ht="27" x14ac:dyDescent="0.3">
      <c r="A9" s="379" t="s">
        <v>192</v>
      </c>
      <c r="B9" s="224"/>
      <c r="C9" s="224"/>
      <c r="D9" s="224"/>
      <c r="E9" s="224"/>
      <c r="F9" s="224"/>
      <c r="G9" s="224"/>
      <c r="H9" s="224"/>
      <c r="I9" s="224"/>
      <c r="J9" s="224"/>
      <c r="K9" s="102"/>
      <c r="L9" s="43">
        <f t="shared" si="0"/>
        <v>0</v>
      </c>
      <c r="M9" s="43">
        <f t="shared" si="1"/>
        <v>0</v>
      </c>
      <c r="N9" s="43">
        <f t="shared" si="2"/>
        <v>0</v>
      </c>
      <c r="O9" s="43">
        <f t="shared" si="3"/>
        <v>0</v>
      </c>
      <c r="P9" s="43">
        <f t="shared" si="4"/>
        <v>0</v>
      </c>
      <c r="Q9" s="43">
        <f t="shared" si="5"/>
        <v>0</v>
      </c>
      <c r="R9" s="43">
        <f t="shared" si="6"/>
        <v>0</v>
      </c>
      <c r="S9" s="43">
        <f t="shared" si="7"/>
        <v>0</v>
      </c>
    </row>
    <row r="10" spans="1:19" x14ac:dyDescent="0.3">
      <c r="A10" s="379" t="s">
        <v>199</v>
      </c>
      <c r="B10" s="224"/>
      <c r="C10" s="224"/>
      <c r="D10" s="224"/>
      <c r="E10" s="224"/>
      <c r="F10" s="224"/>
      <c r="G10" s="224"/>
      <c r="H10" s="224"/>
      <c r="I10" s="224"/>
      <c r="J10" s="224"/>
      <c r="K10" s="102"/>
      <c r="L10" s="43">
        <f t="shared" si="0"/>
        <v>0</v>
      </c>
      <c r="M10" s="43">
        <f t="shared" si="1"/>
        <v>0</v>
      </c>
      <c r="N10" s="43">
        <f t="shared" si="2"/>
        <v>0</v>
      </c>
      <c r="O10" s="43">
        <f t="shared" si="3"/>
        <v>0</v>
      </c>
      <c r="P10" s="43">
        <f t="shared" si="4"/>
        <v>0</v>
      </c>
      <c r="Q10" s="43">
        <f t="shared" si="5"/>
        <v>0</v>
      </c>
      <c r="R10" s="43">
        <f t="shared" si="6"/>
        <v>0</v>
      </c>
      <c r="S10" s="43">
        <f t="shared" si="7"/>
        <v>0</v>
      </c>
    </row>
    <row r="11" spans="1:19" ht="27" x14ac:dyDescent="0.3">
      <c r="A11" s="379" t="s">
        <v>200</v>
      </c>
      <c r="B11" s="224"/>
      <c r="C11" s="224"/>
      <c r="D11" s="224"/>
      <c r="E11" s="224"/>
      <c r="F11" s="224"/>
      <c r="G11" s="224"/>
      <c r="H11" s="224"/>
      <c r="I11" s="224"/>
      <c r="J11" s="224"/>
      <c r="K11" s="102"/>
      <c r="L11" s="43">
        <f t="shared" si="0"/>
        <v>0</v>
      </c>
      <c r="M11" s="43">
        <f t="shared" si="1"/>
        <v>0</v>
      </c>
      <c r="N11" s="43">
        <f t="shared" si="2"/>
        <v>0</v>
      </c>
      <c r="O11" s="43">
        <f t="shared" si="3"/>
        <v>0</v>
      </c>
      <c r="P11" s="43">
        <f t="shared" si="4"/>
        <v>0</v>
      </c>
      <c r="Q11" s="43">
        <f t="shared" si="5"/>
        <v>0</v>
      </c>
      <c r="R11" s="43">
        <f t="shared" si="6"/>
        <v>0</v>
      </c>
      <c r="S11" s="43">
        <f t="shared" si="7"/>
        <v>0</v>
      </c>
    </row>
    <row r="12" spans="1:19" ht="24" customHeight="1" x14ac:dyDescent="0.3">
      <c r="A12" s="379" t="s">
        <v>195</v>
      </c>
      <c r="B12" s="224"/>
      <c r="C12" s="224"/>
      <c r="D12" s="224"/>
      <c r="E12" s="224"/>
      <c r="F12" s="224"/>
      <c r="G12" s="224"/>
      <c r="H12" s="224"/>
      <c r="I12" s="224"/>
      <c r="J12" s="224"/>
      <c r="K12" s="102"/>
      <c r="L12" s="43">
        <f t="shared" si="0"/>
        <v>0</v>
      </c>
      <c r="M12" s="43">
        <f t="shared" si="1"/>
        <v>0</v>
      </c>
      <c r="N12" s="43">
        <f t="shared" si="2"/>
        <v>0</v>
      </c>
      <c r="O12" s="43">
        <f t="shared" si="3"/>
        <v>0</v>
      </c>
      <c r="P12" s="43">
        <f t="shared" si="4"/>
        <v>0</v>
      </c>
      <c r="Q12" s="43">
        <f t="shared" si="5"/>
        <v>0</v>
      </c>
      <c r="R12" s="43">
        <f t="shared" si="6"/>
        <v>0</v>
      </c>
      <c r="S12" s="43">
        <f t="shared" si="7"/>
        <v>0</v>
      </c>
    </row>
    <row r="13" spans="1:19" x14ac:dyDescent="0.3">
      <c r="A13" s="379" t="s">
        <v>193</v>
      </c>
      <c r="B13" s="224"/>
      <c r="C13" s="224"/>
      <c r="D13" s="224"/>
      <c r="E13" s="224"/>
      <c r="F13" s="224"/>
      <c r="G13" s="224"/>
      <c r="H13" s="224"/>
      <c r="I13" s="224"/>
      <c r="J13" s="224"/>
      <c r="K13" s="102"/>
      <c r="L13" s="43">
        <f t="shared" si="0"/>
        <v>0</v>
      </c>
      <c r="M13" s="43">
        <f t="shared" si="1"/>
        <v>0</v>
      </c>
      <c r="N13" s="43">
        <f t="shared" si="2"/>
        <v>0</v>
      </c>
      <c r="O13" s="43">
        <f t="shared" si="3"/>
        <v>0</v>
      </c>
      <c r="P13" s="43">
        <f t="shared" si="4"/>
        <v>0</v>
      </c>
      <c r="Q13" s="43">
        <f t="shared" si="5"/>
        <v>0</v>
      </c>
      <c r="R13" s="43">
        <f t="shared" si="6"/>
        <v>0</v>
      </c>
      <c r="S13" s="43">
        <f t="shared" si="7"/>
        <v>0</v>
      </c>
    </row>
    <row r="14" spans="1:19" ht="27" x14ac:dyDescent="0.3">
      <c r="A14" s="379" t="s">
        <v>196</v>
      </c>
      <c r="B14" s="224"/>
      <c r="C14" s="224"/>
      <c r="D14" s="224"/>
      <c r="E14" s="224"/>
      <c r="F14" s="224"/>
      <c r="G14" s="224"/>
      <c r="H14" s="224"/>
      <c r="I14" s="224"/>
      <c r="J14" s="224"/>
      <c r="K14" s="102"/>
      <c r="L14" s="43">
        <f t="shared" si="0"/>
        <v>0</v>
      </c>
      <c r="M14" s="43">
        <f t="shared" si="1"/>
        <v>0</v>
      </c>
      <c r="N14" s="43">
        <f t="shared" si="2"/>
        <v>0</v>
      </c>
      <c r="O14" s="43">
        <f t="shared" si="3"/>
        <v>0</v>
      </c>
      <c r="P14" s="43">
        <f t="shared" si="4"/>
        <v>0</v>
      </c>
      <c r="Q14" s="43">
        <f t="shared" si="5"/>
        <v>0</v>
      </c>
      <c r="R14" s="43">
        <f t="shared" si="6"/>
        <v>0</v>
      </c>
      <c r="S14" s="43">
        <f t="shared" si="7"/>
        <v>0</v>
      </c>
    </row>
    <row r="15" spans="1:19" x14ac:dyDescent="0.3">
      <c r="A15" s="379" t="s">
        <v>197</v>
      </c>
      <c r="B15" s="224"/>
      <c r="C15" s="224"/>
      <c r="D15" s="224"/>
      <c r="E15" s="224"/>
      <c r="F15" s="224"/>
      <c r="G15" s="224"/>
      <c r="H15" s="224"/>
      <c r="I15" s="224"/>
      <c r="J15" s="224"/>
      <c r="K15" s="102"/>
      <c r="L15" s="43">
        <f t="shared" si="0"/>
        <v>0</v>
      </c>
      <c r="M15" s="43">
        <f t="shared" si="1"/>
        <v>0</v>
      </c>
      <c r="N15" s="43">
        <f t="shared" si="2"/>
        <v>0</v>
      </c>
      <c r="O15" s="43">
        <f t="shared" si="3"/>
        <v>0</v>
      </c>
      <c r="P15" s="43">
        <f t="shared" si="4"/>
        <v>0</v>
      </c>
      <c r="Q15" s="43">
        <f t="shared" si="5"/>
        <v>0</v>
      </c>
      <c r="R15" s="43">
        <f t="shared" si="6"/>
        <v>0</v>
      </c>
      <c r="S15" s="43">
        <f t="shared" si="7"/>
        <v>0</v>
      </c>
    </row>
    <row r="16" spans="1:19" x14ac:dyDescent="0.3">
      <c r="A16" s="385" t="s">
        <v>190</v>
      </c>
      <c r="B16" s="52">
        <f>SUM(B7:B15)</f>
        <v>0</v>
      </c>
      <c r="C16" s="52">
        <f>SUM(C7:C15)</f>
        <v>0</v>
      </c>
      <c r="D16" s="52">
        <f>SUM(D7:D15)</f>
        <v>0</v>
      </c>
      <c r="E16" s="53">
        <f>SUM(E7:E15)</f>
        <v>0</v>
      </c>
      <c r="F16" s="53">
        <f t="shared" ref="F16:J16" si="8">SUM(F7:F15)</f>
        <v>0</v>
      </c>
      <c r="G16" s="53">
        <f t="shared" si="8"/>
        <v>0</v>
      </c>
      <c r="H16" s="53">
        <f t="shared" si="8"/>
        <v>0</v>
      </c>
      <c r="I16" s="53">
        <f t="shared" si="8"/>
        <v>0</v>
      </c>
      <c r="J16" s="53">
        <f t="shared" si="8"/>
        <v>0</v>
      </c>
      <c r="K16" s="102"/>
      <c r="L16" s="43">
        <f t="shared" si="0"/>
        <v>0</v>
      </c>
      <c r="M16" s="43">
        <f t="shared" si="1"/>
        <v>0</v>
      </c>
      <c r="N16" s="43">
        <f t="shared" si="2"/>
        <v>0</v>
      </c>
      <c r="O16" s="43">
        <f t="shared" si="3"/>
        <v>0</v>
      </c>
      <c r="P16" s="43">
        <f t="shared" si="4"/>
        <v>0</v>
      </c>
      <c r="Q16" s="43">
        <f t="shared" si="5"/>
        <v>0</v>
      </c>
      <c r="R16" s="43">
        <f t="shared" si="6"/>
        <v>0</v>
      </c>
      <c r="S16" s="43">
        <f t="shared" si="7"/>
        <v>0</v>
      </c>
    </row>
    <row r="17" spans="1:19" x14ac:dyDescent="0.3">
      <c r="A17" s="379" t="s">
        <v>201</v>
      </c>
      <c r="B17" s="224"/>
      <c r="C17" s="224"/>
      <c r="D17" s="224"/>
      <c r="E17" s="224"/>
      <c r="F17" s="224"/>
      <c r="G17" s="224"/>
      <c r="H17" s="224"/>
      <c r="I17" s="224"/>
      <c r="J17" s="224"/>
      <c r="K17" s="102"/>
      <c r="L17" s="43">
        <f t="shared" si="0"/>
        <v>0</v>
      </c>
      <c r="M17" s="43">
        <f t="shared" si="1"/>
        <v>0</v>
      </c>
      <c r="N17" s="43">
        <f t="shared" si="2"/>
        <v>0</v>
      </c>
      <c r="O17" s="43">
        <f t="shared" si="3"/>
        <v>0</v>
      </c>
      <c r="P17" s="43">
        <f t="shared" si="4"/>
        <v>0</v>
      </c>
      <c r="Q17" s="43">
        <f t="shared" si="5"/>
        <v>0</v>
      </c>
      <c r="R17" s="43">
        <f t="shared" si="6"/>
        <v>0</v>
      </c>
      <c r="S17" s="43">
        <f t="shared" si="7"/>
        <v>0</v>
      </c>
    </row>
    <row r="18" spans="1:19" x14ac:dyDescent="0.3">
      <c r="A18" s="379" t="s">
        <v>203</v>
      </c>
      <c r="B18" s="224"/>
      <c r="C18" s="224"/>
      <c r="D18" s="224"/>
      <c r="E18" s="224"/>
      <c r="F18" s="224"/>
      <c r="G18" s="224"/>
      <c r="H18" s="224"/>
      <c r="I18" s="224"/>
      <c r="J18" s="224"/>
      <c r="K18" s="102"/>
      <c r="L18" s="43">
        <f t="shared" si="0"/>
        <v>0</v>
      </c>
      <c r="M18" s="43">
        <f t="shared" si="1"/>
        <v>0</v>
      </c>
      <c r="N18" s="43">
        <f t="shared" si="2"/>
        <v>0</v>
      </c>
      <c r="O18" s="43">
        <f t="shared" si="3"/>
        <v>0</v>
      </c>
      <c r="P18" s="43">
        <f t="shared" si="4"/>
        <v>0</v>
      </c>
      <c r="Q18" s="43">
        <f t="shared" si="5"/>
        <v>0</v>
      </c>
      <c r="R18" s="43">
        <f t="shared" si="6"/>
        <v>0</v>
      </c>
      <c r="S18" s="43">
        <f t="shared" si="7"/>
        <v>0</v>
      </c>
    </row>
    <row r="19" spans="1:19" x14ac:dyDescent="0.3">
      <c r="A19" s="379" t="s">
        <v>202</v>
      </c>
      <c r="B19" s="224"/>
      <c r="C19" s="224"/>
      <c r="D19" s="224"/>
      <c r="E19" s="224"/>
      <c r="F19" s="224"/>
      <c r="G19" s="224"/>
      <c r="H19" s="224"/>
      <c r="I19" s="224"/>
      <c r="J19" s="224"/>
      <c r="K19" s="102"/>
      <c r="L19" s="43">
        <f t="shared" si="0"/>
        <v>0</v>
      </c>
      <c r="M19" s="43">
        <f t="shared" si="1"/>
        <v>0</v>
      </c>
      <c r="N19" s="43">
        <f t="shared" si="2"/>
        <v>0</v>
      </c>
      <c r="O19" s="43">
        <f t="shared" si="3"/>
        <v>0</v>
      </c>
      <c r="P19" s="43">
        <f t="shared" si="4"/>
        <v>0</v>
      </c>
      <c r="Q19" s="43">
        <f t="shared" si="5"/>
        <v>0</v>
      </c>
      <c r="R19" s="43">
        <f t="shared" si="6"/>
        <v>0</v>
      </c>
      <c r="S19" s="43">
        <f t="shared" si="7"/>
        <v>0</v>
      </c>
    </row>
    <row r="20" spans="1:19" x14ac:dyDescent="0.3">
      <c r="A20" s="385" t="s">
        <v>198</v>
      </c>
      <c r="B20" s="52">
        <f>SUM(B17:B19)</f>
        <v>0</v>
      </c>
      <c r="C20" s="52">
        <f>SUM(C17:C19)</f>
        <v>0</v>
      </c>
      <c r="D20" s="52">
        <f>SUM(D17:D19)</f>
        <v>0</v>
      </c>
      <c r="E20" s="52">
        <f>SUM(E17:E19)</f>
        <v>0</v>
      </c>
      <c r="F20" s="52">
        <f t="shared" ref="F20:J20" si="9">SUM(F17:F19)</f>
        <v>0</v>
      </c>
      <c r="G20" s="52">
        <f t="shared" si="9"/>
        <v>0</v>
      </c>
      <c r="H20" s="52">
        <f t="shared" si="9"/>
        <v>0</v>
      </c>
      <c r="I20" s="52">
        <f t="shared" si="9"/>
        <v>0</v>
      </c>
      <c r="J20" s="52">
        <f t="shared" si="9"/>
        <v>0</v>
      </c>
      <c r="K20" s="102"/>
      <c r="L20" s="43">
        <f t="shared" si="0"/>
        <v>0</v>
      </c>
      <c r="M20" s="43">
        <f t="shared" si="1"/>
        <v>0</v>
      </c>
      <c r="N20" s="43">
        <f t="shared" si="2"/>
        <v>0</v>
      </c>
      <c r="O20" s="43">
        <f t="shared" si="3"/>
        <v>0</v>
      </c>
      <c r="P20" s="43">
        <f t="shared" si="4"/>
        <v>0</v>
      </c>
      <c r="Q20" s="43">
        <f t="shared" si="5"/>
        <v>0</v>
      </c>
      <c r="R20" s="43">
        <f t="shared" si="6"/>
        <v>0</v>
      </c>
      <c r="S20" s="43">
        <f t="shared" si="7"/>
        <v>0</v>
      </c>
    </row>
    <row r="21" spans="1:19" x14ac:dyDescent="0.3">
      <c r="A21" s="386" t="s">
        <v>189</v>
      </c>
      <c r="B21" s="48">
        <f>SUM(B16,B20)</f>
        <v>0</v>
      </c>
      <c r="C21" s="48">
        <f>SUM(C16,C20)</f>
        <v>0</v>
      </c>
      <c r="D21" s="48">
        <f>SUM(D16,D20)</f>
        <v>0</v>
      </c>
      <c r="E21" s="48">
        <f>SUM(E16,E20)</f>
        <v>0</v>
      </c>
      <c r="F21" s="48">
        <f t="shared" ref="F21:J21" si="10">SUM(F16,F20)</f>
        <v>0</v>
      </c>
      <c r="G21" s="48">
        <f t="shared" si="10"/>
        <v>0</v>
      </c>
      <c r="H21" s="48">
        <f t="shared" si="10"/>
        <v>0</v>
      </c>
      <c r="I21" s="48">
        <f t="shared" si="10"/>
        <v>0</v>
      </c>
      <c r="J21" s="48">
        <f t="shared" si="10"/>
        <v>0</v>
      </c>
      <c r="K21" s="102"/>
      <c r="L21" s="49">
        <f t="shared" si="0"/>
        <v>0</v>
      </c>
      <c r="M21" s="49">
        <f t="shared" si="1"/>
        <v>0</v>
      </c>
      <c r="N21" s="49">
        <f t="shared" si="2"/>
        <v>0</v>
      </c>
      <c r="O21" s="49">
        <f t="shared" si="3"/>
        <v>0</v>
      </c>
      <c r="P21" s="49">
        <f t="shared" si="4"/>
        <v>0</v>
      </c>
      <c r="Q21" s="49">
        <f t="shared" si="5"/>
        <v>0</v>
      </c>
      <c r="R21" s="49">
        <f t="shared" si="6"/>
        <v>0</v>
      </c>
      <c r="S21" s="384">
        <f t="shared" si="7"/>
        <v>0</v>
      </c>
    </row>
    <row r="22" spans="1:19" ht="27" x14ac:dyDescent="0.3">
      <c r="A22" s="25" t="s">
        <v>818</v>
      </c>
      <c r="B22" s="26">
        <f>'TAB9'!C17</f>
        <v>0</v>
      </c>
      <c r="C22" s="26">
        <f>'TAB9'!D17</f>
        <v>0</v>
      </c>
      <c r="D22" s="26">
        <f>'TAB9'!E17</f>
        <v>0</v>
      </c>
      <c r="E22" s="26">
        <f>'TAB9'!F17</f>
        <v>0</v>
      </c>
      <c r="F22" s="26">
        <f>'TAB9'!G17</f>
        <v>0</v>
      </c>
      <c r="G22" s="26">
        <f>'TAB9'!H17</f>
        <v>0</v>
      </c>
      <c r="H22" s="26">
        <f>'TAB9'!I17</f>
        <v>0</v>
      </c>
      <c r="I22" s="26">
        <f>'TAB9'!J17</f>
        <v>0</v>
      </c>
      <c r="J22" s="26">
        <f>'TAB9'!K17</f>
        <v>0</v>
      </c>
      <c r="K22" s="102"/>
    </row>
    <row r="23" spans="1:19" ht="41.25" thickBot="1" x14ac:dyDescent="0.35">
      <c r="A23" s="387" t="s">
        <v>815</v>
      </c>
      <c r="B23" s="54">
        <f t="shared" ref="B23:J23" si="11">B21-B22</f>
        <v>0</v>
      </c>
      <c r="C23" s="54">
        <f t="shared" si="11"/>
        <v>0</v>
      </c>
      <c r="D23" s="54">
        <f t="shared" si="11"/>
        <v>0</v>
      </c>
      <c r="E23" s="54">
        <f t="shared" si="11"/>
        <v>0</v>
      </c>
      <c r="F23" s="54">
        <f t="shared" si="11"/>
        <v>0</v>
      </c>
      <c r="G23" s="54">
        <f t="shared" si="11"/>
        <v>0</v>
      </c>
      <c r="H23" s="54">
        <f t="shared" si="11"/>
        <v>0</v>
      </c>
      <c r="I23" s="54">
        <f t="shared" si="11"/>
        <v>0</v>
      </c>
      <c r="J23" s="54">
        <f t="shared" si="11"/>
        <v>0</v>
      </c>
      <c r="K23" s="102"/>
    </row>
  </sheetData>
  <mergeCells count="1">
    <mergeCell ref="L5:S5"/>
  </mergeCells>
  <conditionalFormatting sqref="B17:J19 B7:J15">
    <cfRule type="containsText" dxfId="798" priority="2" operator="containsText" text="ntitulé">
      <formula>NOT(ISERROR(SEARCH("ntitulé",B7)))</formula>
    </cfRule>
    <cfRule type="containsBlanks" dxfId="797" priority="3">
      <formula>LEN(TRIM(B7))=0</formula>
    </cfRule>
  </conditionalFormatting>
  <conditionalFormatting sqref="B17:J19 B7:J15">
    <cfRule type="containsText" dxfId="796" priority="1" operator="containsText" text="libre">
      <formula>NOT(ISERROR(SEARCH("libre",B7)))</formula>
    </cfRule>
  </conditionalFormatting>
  <hyperlinks>
    <hyperlink ref="A1" location="TAB00!A1" display="Retour page de garde"/>
    <hyperlink ref="A2" location="'TAB9'!A1" display="Retour TAB9"/>
  </hyperlinks>
  <pageMargins left="0.7" right="0.7" top="0.75" bottom="0.75" header="0.3" footer="0.3"/>
  <pageSetup paperSize="9" scale="60" orientation="landscape"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zoomScale="90" zoomScaleNormal="90" workbookViewId="0">
      <selection activeCell="E5" sqref="E5"/>
    </sheetView>
  </sheetViews>
  <sheetFormatPr baseColWidth="10" defaultColWidth="9.1640625" defaultRowHeight="13.5" x14ac:dyDescent="0.3"/>
  <cols>
    <col min="1" max="1" width="42.6640625" style="10" customWidth="1"/>
    <col min="2" max="3" width="16.6640625" style="10" customWidth="1"/>
    <col min="4" max="10" width="16.6640625" style="6" customWidth="1"/>
    <col min="11" max="11" width="0.83203125" style="6" customWidth="1"/>
    <col min="12" max="19" width="8.6640625" style="6" customWidth="1"/>
    <col min="20" max="16384" width="9.1640625" style="6"/>
  </cols>
  <sheetData>
    <row r="1" spans="1:28" ht="15" x14ac:dyDescent="0.3">
      <c r="A1" s="17" t="s">
        <v>131</v>
      </c>
      <c r="B1" s="6"/>
      <c r="C1" s="18"/>
      <c r="D1" s="18"/>
      <c r="E1" s="18"/>
      <c r="F1" s="18"/>
      <c r="G1" s="18"/>
      <c r="H1" s="18"/>
      <c r="I1" s="18"/>
      <c r="J1" s="18"/>
      <c r="K1" s="553"/>
      <c r="L1" s="18"/>
      <c r="M1" s="18"/>
      <c r="N1" s="18"/>
      <c r="O1" s="18"/>
      <c r="P1" s="18"/>
      <c r="Q1" s="18"/>
      <c r="R1" s="18"/>
      <c r="S1" s="18"/>
      <c r="T1" s="18"/>
      <c r="U1" s="18"/>
      <c r="V1" s="18"/>
      <c r="W1" s="18"/>
      <c r="X1" s="18"/>
      <c r="Y1" s="18"/>
      <c r="Z1" s="18"/>
      <c r="AA1" s="18"/>
      <c r="AB1" s="18"/>
    </row>
    <row r="2" spans="1:28" ht="15" x14ac:dyDescent="0.3">
      <c r="A2" s="19" t="s">
        <v>332</v>
      </c>
      <c r="K2" s="554"/>
      <c r="L2" s="10"/>
    </row>
    <row r="3" spans="1:28" ht="22.15" customHeight="1" x14ac:dyDescent="0.35">
      <c r="A3" s="250" t="str">
        <f>TAB00!B88&amp;" : "&amp;TAB00!C88</f>
        <v>TAB9.2 : Détail des comptes de régularisation</v>
      </c>
      <c r="B3" s="250"/>
      <c r="C3" s="250"/>
      <c r="D3" s="250"/>
      <c r="E3" s="250"/>
      <c r="F3" s="250"/>
      <c r="G3" s="250"/>
      <c r="H3" s="250"/>
      <c r="I3" s="250"/>
      <c r="J3" s="250"/>
      <c r="K3" s="250"/>
      <c r="L3" s="250"/>
      <c r="M3" s="250"/>
      <c r="N3" s="250"/>
      <c r="O3" s="250"/>
      <c r="P3" s="250"/>
      <c r="Q3" s="250"/>
      <c r="R3" s="250"/>
      <c r="S3" s="250"/>
    </row>
    <row r="4" spans="1:28" x14ac:dyDescent="0.3">
      <c r="H4" s="11"/>
      <c r="K4" s="554"/>
    </row>
    <row r="5" spans="1:28" ht="14.25" thickBot="1" x14ac:dyDescent="0.35">
      <c r="K5" s="554"/>
      <c r="L5" s="732" t="s">
        <v>845</v>
      </c>
      <c r="M5" s="744"/>
      <c r="N5" s="744"/>
      <c r="O5" s="744"/>
      <c r="P5" s="744"/>
      <c r="Q5" s="744"/>
      <c r="R5" s="744"/>
      <c r="S5" s="745"/>
    </row>
    <row r="6" spans="1:28" ht="27" x14ac:dyDescent="0.3">
      <c r="A6" s="36" t="s">
        <v>133</v>
      </c>
      <c r="B6" s="20" t="s">
        <v>316</v>
      </c>
      <c r="C6" s="20" t="s">
        <v>317</v>
      </c>
      <c r="D6" s="42" t="s">
        <v>318</v>
      </c>
      <c r="E6" s="42" t="s">
        <v>319</v>
      </c>
      <c r="F6" s="42" t="s">
        <v>310</v>
      </c>
      <c r="G6" s="42" t="s">
        <v>311</v>
      </c>
      <c r="H6" s="42" t="s">
        <v>312</v>
      </c>
      <c r="I6" s="42" t="s">
        <v>313</v>
      </c>
      <c r="J6" s="42" t="s">
        <v>314</v>
      </c>
      <c r="K6" s="554"/>
      <c r="L6" s="567" t="s">
        <v>846</v>
      </c>
      <c r="M6" s="567" t="s">
        <v>847</v>
      </c>
      <c r="N6" s="567" t="s">
        <v>848</v>
      </c>
      <c r="O6" s="567" t="s">
        <v>849</v>
      </c>
      <c r="P6" s="567" t="s">
        <v>850</v>
      </c>
      <c r="Q6" s="567" t="s">
        <v>851</v>
      </c>
      <c r="R6" s="567" t="s">
        <v>852</v>
      </c>
      <c r="S6" s="567" t="s">
        <v>853</v>
      </c>
    </row>
    <row r="7" spans="1:28" x14ac:dyDescent="0.3">
      <c r="A7" s="21" t="s">
        <v>218</v>
      </c>
      <c r="B7" s="23"/>
      <c r="C7" s="23"/>
      <c r="D7" s="23"/>
      <c r="E7" s="23"/>
      <c r="F7" s="23"/>
      <c r="G7" s="23"/>
      <c r="H7" s="23"/>
      <c r="I7" s="23"/>
      <c r="J7" s="23"/>
      <c r="K7" s="554"/>
      <c r="L7" s="43">
        <f t="shared" ref="L7:L41" si="0">IFERROR(IF(AND(ROUND(SUM(B7:B7),0)=0,ROUND(SUM(C7:C7),0)&gt;ROUND(SUM(B7:B7),0)),"INF",(ROUND(SUM(C7:C7),0)-ROUND(SUM(B7:B7),0))/ROUND(SUM(B7:B7),0)),0)</f>
        <v>0</v>
      </c>
      <c r="M7" s="43">
        <f t="shared" ref="M7:M41" si="1">IFERROR(IF(AND(ROUND(SUM(C7),0)=0,ROUND(SUM(D7:D7),0)&gt;ROUND(SUM(C7),0)),"INF",(ROUND(SUM(D7:D7),0)-ROUND(SUM(C7),0))/ROUND(SUM(C7),0)),0)</f>
        <v>0</v>
      </c>
      <c r="N7" s="43">
        <f t="shared" ref="N7:N41" si="2">IFERROR(IF(AND(ROUND(SUM(D7),0)=0,ROUND(SUM(E7:E7),0)&gt;ROUND(SUM(D7),0)),"INF",(ROUND(SUM(E7:E7),0)-ROUND(SUM(D7),0))/ROUND(SUM(D7),0)),0)</f>
        <v>0</v>
      </c>
      <c r="O7" s="43">
        <f t="shared" ref="O7:O41" si="3">IFERROR(IF(AND(ROUND(SUM(E7),0)=0,ROUND(SUM(F7:F7),0)&gt;ROUND(SUM(E7),0)),"INF",(ROUND(SUM(F7:F7),0)-ROUND(SUM(E7),0))/ROUND(SUM(E7),0)),0)</f>
        <v>0</v>
      </c>
      <c r="P7" s="43">
        <f t="shared" ref="P7:P41" si="4">IFERROR(IF(AND(ROUND(SUM(F7),0)=0,ROUND(SUM(G7:G7),0)&gt;ROUND(SUM(F7),0)),"INF",(ROUND(SUM(G7:G7),0)-ROUND(SUM(F7),0))/ROUND(SUM(F7),0)),0)</f>
        <v>0</v>
      </c>
      <c r="Q7" s="43">
        <f t="shared" ref="Q7:Q41" si="5">IFERROR(IF(AND(ROUND(SUM(G7),0)=0,ROUND(SUM(H7:H7),0)&gt;ROUND(SUM(G7),0)),"INF",(ROUND(SUM(H7:H7),0)-ROUND(SUM(G7),0))/ROUND(SUM(G7),0)),0)</f>
        <v>0</v>
      </c>
      <c r="R7" s="43">
        <f t="shared" ref="R7:R41" si="6">IFERROR(IF(AND(ROUND(SUM(H7),0)=0,ROUND(SUM(I7:I7),0)&gt;ROUND(SUM(H7),0)),"INF",(ROUND(SUM(I7:I7),0)-ROUND(SUM(H7),0))/ROUND(SUM(H7),0)),0)</f>
        <v>0</v>
      </c>
      <c r="S7" s="43">
        <f t="shared" ref="S7:S41" si="7">IFERROR(IF(AND(ROUND(SUM(I7),0)=0,ROUND(SUM(J7:J7),0)&gt;ROUND(SUM(I7),0)),"INF",(ROUND(SUM(J7:J7),0)-ROUND(SUM(I7),0))/ROUND(SUM(I7),0)),0)</f>
        <v>0</v>
      </c>
    </row>
    <row r="8" spans="1:28" x14ac:dyDescent="0.3">
      <c r="A8" s="21" t="s">
        <v>204</v>
      </c>
      <c r="B8" s="23"/>
      <c r="C8" s="23"/>
      <c r="D8" s="23"/>
      <c r="E8" s="23"/>
      <c r="F8" s="23"/>
      <c r="G8" s="23"/>
      <c r="H8" s="23"/>
      <c r="I8" s="23"/>
      <c r="J8" s="23"/>
      <c r="K8" s="554"/>
      <c r="L8" s="43">
        <f t="shared" si="0"/>
        <v>0</v>
      </c>
      <c r="M8" s="43">
        <f t="shared" si="1"/>
        <v>0</v>
      </c>
      <c r="N8" s="43">
        <f t="shared" si="2"/>
        <v>0</v>
      </c>
      <c r="O8" s="43">
        <f t="shared" si="3"/>
        <v>0</v>
      </c>
      <c r="P8" s="43">
        <f t="shared" si="4"/>
        <v>0</v>
      </c>
      <c r="Q8" s="43">
        <f t="shared" si="5"/>
        <v>0</v>
      </c>
      <c r="R8" s="43">
        <f t="shared" si="6"/>
        <v>0</v>
      </c>
      <c r="S8" s="43">
        <f t="shared" si="7"/>
        <v>0</v>
      </c>
    </row>
    <row r="9" spans="1:28" x14ac:dyDescent="0.3">
      <c r="A9" s="21" t="s">
        <v>205</v>
      </c>
      <c r="B9" s="23"/>
      <c r="C9" s="23"/>
      <c r="D9" s="23"/>
      <c r="E9" s="23"/>
      <c r="F9" s="23"/>
      <c r="G9" s="23"/>
      <c r="H9" s="23"/>
      <c r="I9" s="23"/>
      <c r="J9" s="23"/>
      <c r="K9" s="554"/>
      <c r="L9" s="43">
        <f t="shared" si="0"/>
        <v>0</v>
      </c>
      <c r="M9" s="43">
        <f t="shared" si="1"/>
        <v>0</v>
      </c>
      <c r="N9" s="43">
        <f t="shared" si="2"/>
        <v>0</v>
      </c>
      <c r="O9" s="43">
        <f t="shared" si="3"/>
        <v>0</v>
      </c>
      <c r="P9" s="43">
        <f t="shared" si="4"/>
        <v>0</v>
      </c>
      <c r="Q9" s="43">
        <f t="shared" si="5"/>
        <v>0</v>
      </c>
      <c r="R9" s="43">
        <f t="shared" si="6"/>
        <v>0</v>
      </c>
      <c r="S9" s="43">
        <f t="shared" si="7"/>
        <v>0</v>
      </c>
    </row>
    <row r="10" spans="1:28" x14ac:dyDescent="0.3">
      <c r="A10" s="21" t="s">
        <v>206</v>
      </c>
      <c r="B10" s="23"/>
      <c r="C10" s="23"/>
      <c r="D10" s="23"/>
      <c r="E10" s="23"/>
      <c r="F10" s="23"/>
      <c r="G10" s="23"/>
      <c r="H10" s="23"/>
      <c r="I10" s="23"/>
      <c r="J10" s="23"/>
      <c r="K10" s="554"/>
      <c r="L10" s="43">
        <f t="shared" si="0"/>
        <v>0</v>
      </c>
      <c r="M10" s="43">
        <f t="shared" si="1"/>
        <v>0</v>
      </c>
      <c r="N10" s="43">
        <f t="shared" si="2"/>
        <v>0</v>
      </c>
      <c r="O10" s="43">
        <f t="shared" si="3"/>
        <v>0</v>
      </c>
      <c r="P10" s="43">
        <f t="shared" si="4"/>
        <v>0</v>
      </c>
      <c r="Q10" s="43">
        <f t="shared" si="5"/>
        <v>0</v>
      </c>
      <c r="R10" s="43">
        <f t="shared" si="6"/>
        <v>0</v>
      </c>
      <c r="S10" s="43">
        <f t="shared" si="7"/>
        <v>0</v>
      </c>
    </row>
    <row r="11" spans="1:28" x14ac:dyDescent="0.3">
      <c r="A11" s="21" t="s">
        <v>207</v>
      </c>
      <c r="B11" s="23"/>
      <c r="C11" s="23"/>
      <c r="D11" s="23"/>
      <c r="E11" s="23"/>
      <c r="F11" s="23"/>
      <c r="G11" s="23"/>
      <c r="H11" s="23"/>
      <c r="I11" s="23"/>
      <c r="J11" s="23"/>
      <c r="K11" s="554"/>
      <c r="L11" s="43">
        <f t="shared" si="0"/>
        <v>0</v>
      </c>
      <c r="M11" s="43">
        <f t="shared" si="1"/>
        <v>0</v>
      </c>
      <c r="N11" s="43">
        <f t="shared" si="2"/>
        <v>0</v>
      </c>
      <c r="O11" s="43">
        <f t="shared" si="3"/>
        <v>0</v>
      </c>
      <c r="P11" s="43">
        <f t="shared" si="4"/>
        <v>0</v>
      </c>
      <c r="Q11" s="43">
        <f t="shared" si="5"/>
        <v>0</v>
      </c>
      <c r="R11" s="43">
        <f t="shared" si="6"/>
        <v>0</v>
      </c>
      <c r="S11" s="43">
        <f t="shared" si="7"/>
        <v>0</v>
      </c>
    </row>
    <row r="12" spans="1:28" x14ac:dyDescent="0.3">
      <c r="A12" s="21" t="s">
        <v>208</v>
      </c>
      <c r="B12" s="23"/>
      <c r="C12" s="23"/>
      <c r="D12" s="23"/>
      <c r="E12" s="23"/>
      <c r="F12" s="23"/>
      <c r="G12" s="23"/>
      <c r="H12" s="23"/>
      <c r="I12" s="23"/>
      <c r="J12" s="23"/>
      <c r="K12" s="554"/>
      <c r="L12" s="43">
        <f t="shared" si="0"/>
        <v>0</v>
      </c>
      <c r="M12" s="43">
        <f t="shared" si="1"/>
        <v>0</v>
      </c>
      <c r="N12" s="43">
        <f t="shared" si="2"/>
        <v>0</v>
      </c>
      <c r="O12" s="43">
        <f t="shared" si="3"/>
        <v>0</v>
      </c>
      <c r="P12" s="43">
        <f t="shared" si="4"/>
        <v>0</v>
      </c>
      <c r="Q12" s="43">
        <f t="shared" si="5"/>
        <v>0</v>
      </c>
      <c r="R12" s="43">
        <f t="shared" si="6"/>
        <v>0</v>
      </c>
      <c r="S12" s="43">
        <f t="shared" si="7"/>
        <v>0</v>
      </c>
    </row>
    <row r="13" spans="1:28" x14ac:dyDescent="0.3">
      <c r="A13" s="21" t="s">
        <v>209</v>
      </c>
      <c r="B13" s="23"/>
      <c r="C13" s="23"/>
      <c r="D13" s="23"/>
      <c r="E13" s="23"/>
      <c r="F13" s="23"/>
      <c r="G13" s="23"/>
      <c r="H13" s="23"/>
      <c r="I13" s="23"/>
      <c r="J13" s="23"/>
      <c r="K13" s="554"/>
      <c r="L13" s="43">
        <f t="shared" si="0"/>
        <v>0</v>
      </c>
      <c r="M13" s="43">
        <f t="shared" si="1"/>
        <v>0</v>
      </c>
      <c r="N13" s="43">
        <f t="shared" si="2"/>
        <v>0</v>
      </c>
      <c r="O13" s="43">
        <f t="shared" si="3"/>
        <v>0</v>
      </c>
      <c r="P13" s="43">
        <f t="shared" si="4"/>
        <v>0</v>
      </c>
      <c r="Q13" s="43">
        <f t="shared" si="5"/>
        <v>0</v>
      </c>
      <c r="R13" s="43">
        <f t="shared" si="6"/>
        <v>0</v>
      </c>
      <c r="S13" s="43">
        <f t="shared" si="7"/>
        <v>0</v>
      </c>
    </row>
    <row r="14" spans="1:28" x14ac:dyDescent="0.3">
      <c r="A14" s="21" t="s">
        <v>210</v>
      </c>
      <c r="B14" s="23"/>
      <c r="C14" s="23"/>
      <c r="D14" s="23"/>
      <c r="E14" s="23"/>
      <c r="F14" s="23"/>
      <c r="G14" s="23"/>
      <c r="H14" s="23"/>
      <c r="I14" s="23"/>
      <c r="J14" s="23"/>
      <c r="K14" s="554"/>
      <c r="L14" s="43">
        <f t="shared" si="0"/>
        <v>0</v>
      </c>
      <c r="M14" s="43">
        <f t="shared" si="1"/>
        <v>0</v>
      </c>
      <c r="N14" s="43">
        <f t="shared" si="2"/>
        <v>0</v>
      </c>
      <c r="O14" s="43">
        <f t="shared" si="3"/>
        <v>0</v>
      </c>
      <c r="P14" s="43">
        <f t="shared" si="4"/>
        <v>0</v>
      </c>
      <c r="Q14" s="43">
        <f t="shared" si="5"/>
        <v>0</v>
      </c>
      <c r="R14" s="43">
        <f t="shared" si="6"/>
        <v>0</v>
      </c>
      <c r="S14" s="43">
        <f t="shared" si="7"/>
        <v>0</v>
      </c>
    </row>
    <row r="15" spans="1:28" x14ac:dyDescent="0.3">
      <c r="A15" s="21" t="s">
        <v>211</v>
      </c>
      <c r="B15" s="23"/>
      <c r="C15" s="23"/>
      <c r="D15" s="23"/>
      <c r="E15" s="23"/>
      <c r="F15" s="23"/>
      <c r="G15" s="23"/>
      <c r="H15" s="23"/>
      <c r="I15" s="23"/>
      <c r="J15" s="23"/>
      <c r="K15" s="554"/>
      <c r="L15" s="43">
        <f t="shared" si="0"/>
        <v>0</v>
      </c>
      <c r="M15" s="43">
        <f t="shared" si="1"/>
        <v>0</v>
      </c>
      <c r="N15" s="43">
        <f t="shared" si="2"/>
        <v>0</v>
      </c>
      <c r="O15" s="43">
        <f t="shared" si="3"/>
        <v>0</v>
      </c>
      <c r="P15" s="43">
        <f t="shared" si="4"/>
        <v>0</v>
      </c>
      <c r="Q15" s="43">
        <f t="shared" si="5"/>
        <v>0</v>
      </c>
      <c r="R15" s="43">
        <f t="shared" si="6"/>
        <v>0</v>
      </c>
      <c r="S15" s="43">
        <f t="shared" si="7"/>
        <v>0</v>
      </c>
    </row>
    <row r="16" spans="1:28" x14ac:dyDescent="0.3">
      <c r="A16" s="21" t="s">
        <v>212</v>
      </c>
      <c r="B16" s="23"/>
      <c r="C16" s="23"/>
      <c r="D16" s="23"/>
      <c r="E16" s="23"/>
      <c r="F16" s="23"/>
      <c r="G16" s="23"/>
      <c r="H16" s="23"/>
      <c r="I16" s="23"/>
      <c r="J16" s="23"/>
      <c r="K16" s="554"/>
      <c r="L16" s="43">
        <f t="shared" si="0"/>
        <v>0</v>
      </c>
      <c r="M16" s="43">
        <f t="shared" si="1"/>
        <v>0</v>
      </c>
      <c r="N16" s="43">
        <f t="shared" si="2"/>
        <v>0</v>
      </c>
      <c r="O16" s="43">
        <f t="shared" si="3"/>
        <v>0</v>
      </c>
      <c r="P16" s="43">
        <f t="shared" si="4"/>
        <v>0</v>
      </c>
      <c r="Q16" s="43">
        <f t="shared" si="5"/>
        <v>0</v>
      </c>
      <c r="R16" s="43">
        <f t="shared" si="6"/>
        <v>0</v>
      </c>
      <c r="S16" s="43">
        <f t="shared" si="7"/>
        <v>0</v>
      </c>
    </row>
    <row r="17" spans="1:19" x14ac:dyDescent="0.3">
      <c r="A17" s="21" t="s">
        <v>213</v>
      </c>
      <c r="B17" s="23"/>
      <c r="C17" s="23"/>
      <c r="D17" s="23"/>
      <c r="E17" s="23"/>
      <c r="F17" s="23"/>
      <c r="G17" s="23"/>
      <c r="H17" s="23"/>
      <c r="I17" s="23"/>
      <c r="J17" s="23"/>
      <c r="K17" s="554"/>
      <c r="L17" s="43">
        <f t="shared" si="0"/>
        <v>0</v>
      </c>
      <c r="M17" s="43">
        <f t="shared" si="1"/>
        <v>0</v>
      </c>
      <c r="N17" s="43">
        <f t="shared" si="2"/>
        <v>0</v>
      </c>
      <c r="O17" s="43">
        <f t="shared" si="3"/>
        <v>0</v>
      </c>
      <c r="P17" s="43">
        <f t="shared" si="4"/>
        <v>0</v>
      </c>
      <c r="Q17" s="43">
        <f t="shared" si="5"/>
        <v>0</v>
      </c>
      <c r="R17" s="43">
        <f t="shared" si="6"/>
        <v>0</v>
      </c>
      <c r="S17" s="43">
        <f t="shared" si="7"/>
        <v>0</v>
      </c>
    </row>
    <row r="18" spans="1:19" x14ac:dyDescent="0.3">
      <c r="A18" s="23" t="s">
        <v>83</v>
      </c>
      <c r="B18" s="23"/>
      <c r="C18" s="23"/>
      <c r="D18" s="23"/>
      <c r="E18" s="23"/>
      <c r="F18" s="23"/>
      <c r="G18" s="23"/>
      <c r="H18" s="23"/>
      <c r="I18" s="23"/>
      <c r="J18" s="23"/>
      <c r="K18" s="554"/>
      <c r="L18" s="43">
        <f t="shared" si="0"/>
        <v>0</v>
      </c>
      <c r="M18" s="43">
        <f t="shared" si="1"/>
        <v>0</v>
      </c>
      <c r="N18" s="43">
        <f t="shared" si="2"/>
        <v>0</v>
      </c>
      <c r="O18" s="43">
        <f t="shared" si="3"/>
        <v>0</v>
      </c>
      <c r="P18" s="43">
        <f t="shared" si="4"/>
        <v>0</v>
      </c>
      <c r="Q18" s="43">
        <f t="shared" si="5"/>
        <v>0</v>
      </c>
      <c r="R18" s="43">
        <f t="shared" si="6"/>
        <v>0</v>
      </c>
      <c r="S18" s="43">
        <f t="shared" si="7"/>
        <v>0</v>
      </c>
    </row>
    <row r="19" spans="1:19" x14ac:dyDescent="0.3">
      <c r="A19" s="23" t="s">
        <v>84</v>
      </c>
      <c r="B19" s="23"/>
      <c r="C19" s="23"/>
      <c r="D19" s="23"/>
      <c r="E19" s="23"/>
      <c r="F19" s="23"/>
      <c r="G19" s="23"/>
      <c r="H19" s="23"/>
      <c r="I19" s="23"/>
      <c r="J19" s="23"/>
      <c r="K19" s="554"/>
      <c r="L19" s="43">
        <f t="shared" si="0"/>
        <v>0</v>
      </c>
      <c r="M19" s="43">
        <f t="shared" si="1"/>
        <v>0</v>
      </c>
      <c r="N19" s="43">
        <f t="shared" si="2"/>
        <v>0</v>
      </c>
      <c r="O19" s="43">
        <f t="shared" si="3"/>
        <v>0</v>
      </c>
      <c r="P19" s="43">
        <f t="shared" si="4"/>
        <v>0</v>
      </c>
      <c r="Q19" s="43">
        <f t="shared" si="5"/>
        <v>0</v>
      </c>
      <c r="R19" s="43">
        <f t="shared" si="6"/>
        <v>0</v>
      </c>
      <c r="S19" s="43">
        <f t="shared" si="7"/>
        <v>0</v>
      </c>
    </row>
    <row r="20" spans="1:19" x14ac:dyDescent="0.3">
      <c r="A20" s="23" t="s">
        <v>85</v>
      </c>
      <c r="B20" s="23"/>
      <c r="C20" s="23"/>
      <c r="D20" s="23"/>
      <c r="E20" s="23"/>
      <c r="F20" s="23"/>
      <c r="G20" s="23"/>
      <c r="H20" s="23"/>
      <c r="I20" s="23"/>
      <c r="J20" s="23"/>
      <c r="K20" s="554"/>
      <c r="L20" s="43">
        <f t="shared" si="0"/>
        <v>0</v>
      </c>
      <c r="M20" s="43">
        <f t="shared" si="1"/>
        <v>0</v>
      </c>
      <c r="N20" s="43">
        <f t="shared" si="2"/>
        <v>0</v>
      </c>
      <c r="O20" s="43">
        <f t="shared" si="3"/>
        <v>0</v>
      </c>
      <c r="P20" s="43">
        <f t="shared" si="4"/>
        <v>0</v>
      </c>
      <c r="Q20" s="43">
        <f t="shared" si="5"/>
        <v>0</v>
      </c>
      <c r="R20" s="43">
        <f t="shared" si="6"/>
        <v>0</v>
      </c>
      <c r="S20" s="43">
        <f t="shared" si="7"/>
        <v>0</v>
      </c>
    </row>
    <row r="21" spans="1:19" x14ac:dyDescent="0.3">
      <c r="A21" s="23" t="s">
        <v>86</v>
      </c>
      <c r="B21" s="23"/>
      <c r="C21" s="23"/>
      <c r="D21" s="23"/>
      <c r="E21" s="23"/>
      <c r="F21" s="23"/>
      <c r="G21" s="23"/>
      <c r="H21" s="23"/>
      <c r="I21" s="23"/>
      <c r="J21" s="23"/>
      <c r="K21" s="554"/>
      <c r="L21" s="43">
        <f t="shared" si="0"/>
        <v>0</v>
      </c>
      <c r="M21" s="43">
        <f t="shared" si="1"/>
        <v>0</v>
      </c>
      <c r="N21" s="43">
        <f t="shared" si="2"/>
        <v>0</v>
      </c>
      <c r="O21" s="43">
        <f t="shared" si="3"/>
        <v>0</v>
      </c>
      <c r="P21" s="43">
        <f t="shared" si="4"/>
        <v>0</v>
      </c>
      <c r="Q21" s="43">
        <f t="shared" si="5"/>
        <v>0</v>
      </c>
      <c r="R21" s="43">
        <f t="shared" si="6"/>
        <v>0</v>
      </c>
      <c r="S21" s="43">
        <f t="shared" si="7"/>
        <v>0</v>
      </c>
    </row>
    <row r="22" spans="1:19" x14ac:dyDescent="0.3">
      <c r="A22" s="23" t="s">
        <v>87</v>
      </c>
      <c r="B22" s="23"/>
      <c r="C22" s="23"/>
      <c r="D22" s="23"/>
      <c r="E22" s="23"/>
      <c r="F22" s="23"/>
      <c r="G22" s="23"/>
      <c r="H22" s="23"/>
      <c r="I22" s="23"/>
      <c r="J22" s="23"/>
      <c r="K22" s="554"/>
      <c r="L22" s="43">
        <f t="shared" si="0"/>
        <v>0</v>
      </c>
      <c r="M22" s="43">
        <f t="shared" si="1"/>
        <v>0</v>
      </c>
      <c r="N22" s="43">
        <f t="shared" si="2"/>
        <v>0</v>
      </c>
      <c r="O22" s="43">
        <f t="shared" si="3"/>
        <v>0</v>
      </c>
      <c r="P22" s="43">
        <f t="shared" si="4"/>
        <v>0</v>
      </c>
      <c r="Q22" s="43">
        <f t="shared" si="5"/>
        <v>0</v>
      </c>
      <c r="R22" s="43">
        <f t="shared" si="6"/>
        <v>0</v>
      </c>
      <c r="S22" s="43">
        <f t="shared" si="7"/>
        <v>0</v>
      </c>
    </row>
    <row r="23" spans="1:19" x14ac:dyDescent="0.3">
      <c r="A23" s="44" t="s">
        <v>215</v>
      </c>
      <c r="B23" s="45">
        <f t="shared" ref="B23:J23" si="8">SUM(B7:B22)</f>
        <v>0</v>
      </c>
      <c r="C23" s="45">
        <f t="shared" si="8"/>
        <v>0</v>
      </c>
      <c r="D23" s="45">
        <f t="shared" si="8"/>
        <v>0</v>
      </c>
      <c r="E23" s="45">
        <f t="shared" si="8"/>
        <v>0</v>
      </c>
      <c r="F23" s="45">
        <f t="shared" si="8"/>
        <v>0</v>
      </c>
      <c r="G23" s="45">
        <f t="shared" si="8"/>
        <v>0</v>
      </c>
      <c r="H23" s="45">
        <f t="shared" si="8"/>
        <v>0</v>
      </c>
      <c r="I23" s="45">
        <f t="shared" si="8"/>
        <v>0</v>
      </c>
      <c r="J23" s="45">
        <f t="shared" si="8"/>
        <v>0</v>
      </c>
      <c r="K23" s="554"/>
      <c r="L23" s="46">
        <f t="shared" si="0"/>
        <v>0</v>
      </c>
      <c r="M23" s="46">
        <f t="shared" si="1"/>
        <v>0</v>
      </c>
      <c r="N23" s="46">
        <f t="shared" si="2"/>
        <v>0</v>
      </c>
      <c r="O23" s="46">
        <f t="shared" si="3"/>
        <v>0</v>
      </c>
      <c r="P23" s="46">
        <f t="shared" si="4"/>
        <v>0</v>
      </c>
      <c r="Q23" s="46">
        <f t="shared" si="5"/>
        <v>0</v>
      </c>
      <c r="R23" s="46">
        <f t="shared" si="6"/>
        <v>0</v>
      </c>
      <c r="S23" s="46">
        <f t="shared" si="7"/>
        <v>0</v>
      </c>
    </row>
    <row r="24" spans="1:19" x14ac:dyDescent="0.3">
      <c r="A24" s="21" t="s">
        <v>218</v>
      </c>
      <c r="B24" s="23"/>
      <c r="C24" s="23"/>
      <c r="D24" s="23"/>
      <c r="E24" s="23"/>
      <c r="F24" s="23"/>
      <c r="G24" s="23"/>
      <c r="H24" s="23"/>
      <c r="I24" s="23"/>
      <c r="J24" s="23"/>
      <c r="K24" s="554"/>
      <c r="L24" s="43">
        <f t="shared" si="0"/>
        <v>0</v>
      </c>
      <c r="M24" s="43">
        <f t="shared" si="1"/>
        <v>0</v>
      </c>
      <c r="N24" s="43">
        <f t="shared" si="2"/>
        <v>0</v>
      </c>
      <c r="O24" s="43">
        <f t="shared" si="3"/>
        <v>0</v>
      </c>
      <c r="P24" s="43">
        <f t="shared" si="4"/>
        <v>0</v>
      </c>
      <c r="Q24" s="43">
        <f t="shared" si="5"/>
        <v>0</v>
      </c>
      <c r="R24" s="43">
        <f t="shared" si="6"/>
        <v>0</v>
      </c>
      <c r="S24" s="43">
        <f t="shared" si="7"/>
        <v>0</v>
      </c>
    </row>
    <row r="25" spans="1:19" x14ac:dyDescent="0.3">
      <c r="A25" s="21" t="s">
        <v>204</v>
      </c>
      <c r="B25" s="23"/>
      <c r="C25" s="23"/>
      <c r="D25" s="23"/>
      <c r="E25" s="23"/>
      <c r="F25" s="23"/>
      <c r="G25" s="23"/>
      <c r="H25" s="23"/>
      <c r="I25" s="23"/>
      <c r="J25" s="23"/>
      <c r="K25" s="554"/>
      <c r="L25" s="43">
        <f t="shared" si="0"/>
        <v>0</v>
      </c>
      <c r="M25" s="43">
        <f t="shared" si="1"/>
        <v>0</v>
      </c>
      <c r="N25" s="43">
        <f t="shared" si="2"/>
        <v>0</v>
      </c>
      <c r="O25" s="43">
        <f t="shared" si="3"/>
        <v>0</v>
      </c>
      <c r="P25" s="43">
        <f t="shared" si="4"/>
        <v>0</v>
      </c>
      <c r="Q25" s="43">
        <f t="shared" si="5"/>
        <v>0</v>
      </c>
      <c r="R25" s="43">
        <f t="shared" si="6"/>
        <v>0</v>
      </c>
      <c r="S25" s="43">
        <f t="shared" si="7"/>
        <v>0</v>
      </c>
    </row>
    <row r="26" spans="1:19" x14ac:dyDescent="0.3">
      <c r="A26" s="21" t="s">
        <v>205</v>
      </c>
      <c r="B26" s="23"/>
      <c r="C26" s="23"/>
      <c r="D26" s="23"/>
      <c r="E26" s="23"/>
      <c r="F26" s="23"/>
      <c r="G26" s="23"/>
      <c r="H26" s="23"/>
      <c r="I26" s="23"/>
      <c r="J26" s="23"/>
      <c r="K26" s="554"/>
      <c r="L26" s="43">
        <f t="shared" si="0"/>
        <v>0</v>
      </c>
      <c r="M26" s="43">
        <f t="shared" si="1"/>
        <v>0</v>
      </c>
      <c r="N26" s="43">
        <f t="shared" si="2"/>
        <v>0</v>
      </c>
      <c r="O26" s="43">
        <f t="shared" si="3"/>
        <v>0</v>
      </c>
      <c r="P26" s="43">
        <f t="shared" si="4"/>
        <v>0</v>
      </c>
      <c r="Q26" s="43">
        <f t="shared" si="5"/>
        <v>0</v>
      </c>
      <c r="R26" s="43">
        <f t="shared" si="6"/>
        <v>0</v>
      </c>
      <c r="S26" s="43">
        <f t="shared" si="7"/>
        <v>0</v>
      </c>
    </row>
    <row r="27" spans="1:19" x14ac:dyDescent="0.3">
      <c r="A27" s="21" t="s">
        <v>206</v>
      </c>
      <c r="B27" s="23"/>
      <c r="C27" s="23"/>
      <c r="D27" s="23"/>
      <c r="E27" s="23"/>
      <c r="F27" s="23"/>
      <c r="G27" s="23"/>
      <c r="H27" s="23"/>
      <c r="I27" s="23"/>
      <c r="J27" s="23"/>
      <c r="K27" s="554"/>
      <c r="L27" s="43">
        <f t="shared" si="0"/>
        <v>0</v>
      </c>
      <c r="M27" s="43">
        <f t="shared" si="1"/>
        <v>0</v>
      </c>
      <c r="N27" s="43">
        <f t="shared" si="2"/>
        <v>0</v>
      </c>
      <c r="O27" s="43">
        <f t="shared" si="3"/>
        <v>0</v>
      </c>
      <c r="P27" s="43">
        <f t="shared" si="4"/>
        <v>0</v>
      </c>
      <c r="Q27" s="43">
        <f t="shared" si="5"/>
        <v>0</v>
      </c>
      <c r="R27" s="43">
        <f t="shared" si="6"/>
        <v>0</v>
      </c>
      <c r="S27" s="43">
        <f t="shared" si="7"/>
        <v>0</v>
      </c>
    </row>
    <row r="28" spans="1:19" x14ac:dyDescent="0.3">
      <c r="A28" s="21" t="s">
        <v>207</v>
      </c>
      <c r="B28" s="23"/>
      <c r="C28" s="23"/>
      <c r="D28" s="23"/>
      <c r="E28" s="23"/>
      <c r="F28" s="23"/>
      <c r="G28" s="23"/>
      <c r="H28" s="23"/>
      <c r="I28" s="23"/>
      <c r="J28" s="23"/>
      <c r="K28" s="554"/>
      <c r="L28" s="43">
        <f t="shared" si="0"/>
        <v>0</v>
      </c>
      <c r="M28" s="43">
        <f t="shared" si="1"/>
        <v>0</v>
      </c>
      <c r="N28" s="43">
        <f t="shared" si="2"/>
        <v>0</v>
      </c>
      <c r="O28" s="43">
        <f t="shared" si="3"/>
        <v>0</v>
      </c>
      <c r="P28" s="43">
        <f t="shared" si="4"/>
        <v>0</v>
      </c>
      <c r="Q28" s="43">
        <f t="shared" si="5"/>
        <v>0</v>
      </c>
      <c r="R28" s="43">
        <f t="shared" si="6"/>
        <v>0</v>
      </c>
      <c r="S28" s="43">
        <f t="shared" si="7"/>
        <v>0</v>
      </c>
    </row>
    <row r="29" spans="1:19" x14ac:dyDescent="0.3">
      <c r="A29" s="21" t="s">
        <v>208</v>
      </c>
      <c r="B29" s="23"/>
      <c r="C29" s="23"/>
      <c r="D29" s="23"/>
      <c r="E29" s="23"/>
      <c r="F29" s="23"/>
      <c r="G29" s="23"/>
      <c r="H29" s="23"/>
      <c r="I29" s="23"/>
      <c r="J29" s="23"/>
      <c r="K29" s="554"/>
      <c r="L29" s="43">
        <f t="shared" si="0"/>
        <v>0</v>
      </c>
      <c r="M29" s="43">
        <f t="shared" si="1"/>
        <v>0</v>
      </c>
      <c r="N29" s="43">
        <f t="shared" si="2"/>
        <v>0</v>
      </c>
      <c r="O29" s="43">
        <f t="shared" si="3"/>
        <v>0</v>
      </c>
      <c r="P29" s="43">
        <f t="shared" si="4"/>
        <v>0</v>
      </c>
      <c r="Q29" s="43">
        <f t="shared" si="5"/>
        <v>0</v>
      </c>
      <c r="R29" s="43">
        <f t="shared" si="6"/>
        <v>0</v>
      </c>
      <c r="S29" s="43">
        <f t="shared" si="7"/>
        <v>0</v>
      </c>
    </row>
    <row r="30" spans="1:19" x14ac:dyDescent="0.3">
      <c r="A30" s="21" t="s">
        <v>209</v>
      </c>
      <c r="B30" s="23"/>
      <c r="C30" s="23"/>
      <c r="D30" s="23"/>
      <c r="E30" s="23"/>
      <c r="F30" s="23"/>
      <c r="G30" s="23"/>
      <c r="H30" s="23"/>
      <c r="I30" s="23"/>
      <c r="J30" s="23"/>
      <c r="K30" s="554"/>
      <c r="L30" s="43">
        <f t="shared" si="0"/>
        <v>0</v>
      </c>
      <c r="M30" s="43">
        <f t="shared" si="1"/>
        <v>0</v>
      </c>
      <c r="N30" s="43">
        <f t="shared" si="2"/>
        <v>0</v>
      </c>
      <c r="O30" s="43">
        <f t="shared" si="3"/>
        <v>0</v>
      </c>
      <c r="P30" s="43">
        <f t="shared" si="4"/>
        <v>0</v>
      </c>
      <c r="Q30" s="43">
        <f t="shared" si="5"/>
        <v>0</v>
      </c>
      <c r="R30" s="43">
        <f t="shared" si="6"/>
        <v>0</v>
      </c>
      <c r="S30" s="43">
        <f t="shared" si="7"/>
        <v>0</v>
      </c>
    </row>
    <row r="31" spans="1:19" x14ac:dyDescent="0.3">
      <c r="A31" s="21" t="s">
        <v>210</v>
      </c>
      <c r="B31" s="23"/>
      <c r="C31" s="23"/>
      <c r="D31" s="23"/>
      <c r="E31" s="23"/>
      <c r="F31" s="23"/>
      <c r="G31" s="23"/>
      <c r="H31" s="23"/>
      <c r="I31" s="23"/>
      <c r="J31" s="23"/>
      <c r="K31" s="554"/>
      <c r="L31" s="43">
        <f t="shared" si="0"/>
        <v>0</v>
      </c>
      <c r="M31" s="43">
        <f t="shared" si="1"/>
        <v>0</v>
      </c>
      <c r="N31" s="43">
        <f t="shared" si="2"/>
        <v>0</v>
      </c>
      <c r="O31" s="43">
        <f t="shared" si="3"/>
        <v>0</v>
      </c>
      <c r="P31" s="43">
        <f t="shared" si="4"/>
        <v>0</v>
      </c>
      <c r="Q31" s="43">
        <f t="shared" si="5"/>
        <v>0</v>
      </c>
      <c r="R31" s="43">
        <f t="shared" si="6"/>
        <v>0</v>
      </c>
      <c r="S31" s="43">
        <f t="shared" si="7"/>
        <v>0</v>
      </c>
    </row>
    <row r="32" spans="1:19" x14ac:dyDescent="0.3">
      <c r="A32" s="21" t="s">
        <v>211</v>
      </c>
      <c r="B32" s="23"/>
      <c r="C32" s="23"/>
      <c r="D32" s="23"/>
      <c r="E32" s="23"/>
      <c r="F32" s="23"/>
      <c r="G32" s="23"/>
      <c r="H32" s="23"/>
      <c r="I32" s="23"/>
      <c r="J32" s="23"/>
      <c r="K32" s="554"/>
      <c r="L32" s="43">
        <f t="shared" si="0"/>
        <v>0</v>
      </c>
      <c r="M32" s="43">
        <f t="shared" si="1"/>
        <v>0</v>
      </c>
      <c r="N32" s="43">
        <f t="shared" si="2"/>
        <v>0</v>
      </c>
      <c r="O32" s="43">
        <f t="shared" si="3"/>
        <v>0</v>
      </c>
      <c r="P32" s="43">
        <f t="shared" si="4"/>
        <v>0</v>
      </c>
      <c r="Q32" s="43">
        <f t="shared" si="5"/>
        <v>0</v>
      </c>
      <c r="R32" s="43">
        <f t="shared" si="6"/>
        <v>0</v>
      </c>
      <c r="S32" s="43">
        <f t="shared" si="7"/>
        <v>0</v>
      </c>
    </row>
    <row r="33" spans="1:23" x14ac:dyDescent="0.3">
      <c r="A33" s="21" t="s">
        <v>212</v>
      </c>
      <c r="B33" s="23"/>
      <c r="C33" s="23"/>
      <c r="D33" s="23"/>
      <c r="E33" s="23"/>
      <c r="F33" s="23"/>
      <c r="G33" s="23"/>
      <c r="H33" s="23"/>
      <c r="I33" s="23"/>
      <c r="J33" s="23"/>
      <c r="K33" s="554"/>
      <c r="L33" s="43">
        <f t="shared" si="0"/>
        <v>0</v>
      </c>
      <c r="M33" s="43">
        <f t="shared" si="1"/>
        <v>0</v>
      </c>
      <c r="N33" s="43">
        <f t="shared" si="2"/>
        <v>0</v>
      </c>
      <c r="O33" s="43">
        <f t="shared" si="3"/>
        <v>0</v>
      </c>
      <c r="P33" s="43">
        <f t="shared" si="4"/>
        <v>0</v>
      </c>
      <c r="Q33" s="43">
        <f t="shared" si="5"/>
        <v>0</v>
      </c>
      <c r="R33" s="43">
        <f t="shared" si="6"/>
        <v>0</v>
      </c>
      <c r="S33" s="43">
        <f t="shared" si="7"/>
        <v>0</v>
      </c>
    </row>
    <row r="34" spans="1:23" x14ac:dyDescent="0.3">
      <c r="A34" s="21" t="s">
        <v>213</v>
      </c>
      <c r="B34" s="23"/>
      <c r="C34" s="23"/>
      <c r="D34" s="23"/>
      <c r="E34" s="23"/>
      <c r="F34" s="23"/>
      <c r="G34" s="23"/>
      <c r="H34" s="23"/>
      <c r="I34" s="23"/>
      <c r="J34" s="23"/>
      <c r="K34" s="554"/>
      <c r="L34" s="43">
        <f t="shared" si="0"/>
        <v>0</v>
      </c>
      <c r="M34" s="43">
        <f t="shared" si="1"/>
        <v>0</v>
      </c>
      <c r="N34" s="43">
        <f t="shared" si="2"/>
        <v>0</v>
      </c>
      <c r="O34" s="43">
        <f t="shared" si="3"/>
        <v>0</v>
      </c>
      <c r="P34" s="43">
        <f t="shared" si="4"/>
        <v>0</v>
      </c>
      <c r="Q34" s="43">
        <f t="shared" si="5"/>
        <v>0</v>
      </c>
      <c r="R34" s="43">
        <f t="shared" si="6"/>
        <v>0</v>
      </c>
      <c r="S34" s="43">
        <f t="shared" si="7"/>
        <v>0</v>
      </c>
    </row>
    <row r="35" spans="1:23" x14ac:dyDescent="0.3">
      <c r="A35" s="23" t="s">
        <v>83</v>
      </c>
      <c r="B35" s="23"/>
      <c r="C35" s="23"/>
      <c r="D35" s="23"/>
      <c r="E35" s="23"/>
      <c r="F35" s="23"/>
      <c r="G35" s="23"/>
      <c r="H35" s="23"/>
      <c r="I35" s="23"/>
      <c r="J35" s="23"/>
      <c r="K35" s="554"/>
      <c r="L35" s="43">
        <f t="shared" si="0"/>
        <v>0</v>
      </c>
      <c r="M35" s="43">
        <f t="shared" si="1"/>
        <v>0</v>
      </c>
      <c r="N35" s="43">
        <f t="shared" si="2"/>
        <v>0</v>
      </c>
      <c r="O35" s="43">
        <f t="shared" si="3"/>
        <v>0</v>
      </c>
      <c r="P35" s="43">
        <f t="shared" si="4"/>
        <v>0</v>
      </c>
      <c r="Q35" s="43">
        <f t="shared" si="5"/>
        <v>0</v>
      </c>
      <c r="R35" s="43">
        <f t="shared" si="6"/>
        <v>0</v>
      </c>
      <c r="S35" s="43">
        <f t="shared" si="7"/>
        <v>0</v>
      </c>
    </row>
    <row r="36" spans="1:23" x14ac:dyDescent="0.3">
      <c r="A36" s="23" t="s">
        <v>84</v>
      </c>
      <c r="B36" s="23"/>
      <c r="C36" s="23"/>
      <c r="D36" s="23"/>
      <c r="E36" s="23"/>
      <c r="F36" s="23"/>
      <c r="G36" s="23"/>
      <c r="H36" s="23"/>
      <c r="I36" s="23"/>
      <c r="J36" s="23"/>
      <c r="K36" s="554"/>
      <c r="L36" s="43">
        <f t="shared" si="0"/>
        <v>0</v>
      </c>
      <c r="M36" s="43">
        <f t="shared" si="1"/>
        <v>0</v>
      </c>
      <c r="N36" s="43">
        <f t="shared" si="2"/>
        <v>0</v>
      </c>
      <c r="O36" s="43">
        <f t="shared" si="3"/>
        <v>0</v>
      </c>
      <c r="P36" s="43">
        <f t="shared" si="4"/>
        <v>0</v>
      </c>
      <c r="Q36" s="43">
        <f t="shared" si="5"/>
        <v>0</v>
      </c>
      <c r="R36" s="43">
        <f t="shared" si="6"/>
        <v>0</v>
      </c>
      <c r="S36" s="43">
        <f t="shared" si="7"/>
        <v>0</v>
      </c>
    </row>
    <row r="37" spans="1:23" x14ac:dyDescent="0.3">
      <c r="A37" s="23" t="s">
        <v>85</v>
      </c>
      <c r="B37" s="23"/>
      <c r="C37" s="23"/>
      <c r="D37" s="23"/>
      <c r="E37" s="23"/>
      <c r="F37" s="23"/>
      <c r="G37" s="23"/>
      <c r="H37" s="23"/>
      <c r="I37" s="23"/>
      <c r="J37" s="23"/>
      <c r="K37" s="554"/>
      <c r="L37" s="43">
        <f t="shared" si="0"/>
        <v>0</v>
      </c>
      <c r="M37" s="43">
        <f t="shared" si="1"/>
        <v>0</v>
      </c>
      <c r="N37" s="43">
        <f t="shared" si="2"/>
        <v>0</v>
      </c>
      <c r="O37" s="43">
        <f t="shared" si="3"/>
        <v>0</v>
      </c>
      <c r="P37" s="43">
        <f t="shared" si="4"/>
        <v>0</v>
      </c>
      <c r="Q37" s="43">
        <f t="shared" si="5"/>
        <v>0</v>
      </c>
      <c r="R37" s="43">
        <f t="shared" si="6"/>
        <v>0</v>
      </c>
      <c r="S37" s="43">
        <f t="shared" si="7"/>
        <v>0</v>
      </c>
    </row>
    <row r="38" spans="1:23" x14ac:dyDescent="0.3">
      <c r="A38" s="23" t="s">
        <v>86</v>
      </c>
      <c r="B38" s="23"/>
      <c r="C38" s="23"/>
      <c r="D38" s="23"/>
      <c r="E38" s="23"/>
      <c r="F38" s="23"/>
      <c r="G38" s="23"/>
      <c r="H38" s="23"/>
      <c r="I38" s="23"/>
      <c r="J38" s="23"/>
      <c r="K38" s="554"/>
      <c r="L38" s="43">
        <f t="shared" si="0"/>
        <v>0</v>
      </c>
      <c r="M38" s="43">
        <f t="shared" si="1"/>
        <v>0</v>
      </c>
      <c r="N38" s="43">
        <f t="shared" si="2"/>
        <v>0</v>
      </c>
      <c r="O38" s="43">
        <f t="shared" si="3"/>
        <v>0</v>
      </c>
      <c r="P38" s="43">
        <f t="shared" si="4"/>
        <v>0</v>
      </c>
      <c r="Q38" s="43">
        <f t="shared" si="5"/>
        <v>0</v>
      </c>
      <c r="R38" s="43">
        <f t="shared" si="6"/>
        <v>0</v>
      </c>
      <c r="S38" s="43">
        <f t="shared" si="7"/>
        <v>0</v>
      </c>
    </row>
    <row r="39" spans="1:23" x14ac:dyDescent="0.3">
      <c r="A39" s="23" t="s">
        <v>87</v>
      </c>
      <c r="B39" s="23"/>
      <c r="C39" s="23"/>
      <c r="D39" s="23"/>
      <c r="E39" s="23"/>
      <c r="F39" s="23"/>
      <c r="G39" s="23"/>
      <c r="H39" s="23"/>
      <c r="I39" s="23"/>
      <c r="J39" s="23"/>
      <c r="K39" s="554"/>
      <c r="L39" s="43">
        <f t="shared" si="0"/>
        <v>0</v>
      </c>
      <c r="M39" s="43">
        <f t="shared" si="1"/>
        <v>0</v>
      </c>
      <c r="N39" s="43">
        <f t="shared" si="2"/>
        <v>0</v>
      </c>
      <c r="O39" s="43">
        <f t="shared" si="3"/>
        <v>0</v>
      </c>
      <c r="P39" s="43">
        <f t="shared" si="4"/>
        <v>0</v>
      </c>
      <c r="Q39" s="43">
        <f t="shared" si="5"/>
        <v>0</v>
      </c>
      <c r="R39" s="43">
        <f t="shared" si="6"/>
        <v>0</v>
      </c>
      <c r="S39" s="43">
        <f t="shared" si="7"/>
        <v>0</v>
      </c>
    </row>
    <row r="40" spans="1:23" s="78" customFormat="1" ht="25.15" customHeight="1" x14ac:dyDescent="0.3">
      <c r="A40" s="631" t="s">
        <v>529</v>
      </c>
      <c r="B40" s="632">
        <f t="shared" ref="B40:J40" si="9">SUM(B24:B39)</f>
        <v>0</v>
      </c>
      <c r="C40" s="632">
        <f t="shared" si="9"/>
        <v>0</v>
      </c>
      <c r="D40" s="632">
        <f t="shared" si="9"/>
        <v>0</v>
      </c>
      <c r="E40" s="632">
        <f t="shared" si="9"/>
        <v>0</v>
      </c>
      <c r="F40" s="632">
        <f t="shared" si="9"/>
        <v>0</v>
      </c>
      <c r="G40" s="632">
        <f t="shared" si="9"/>
        <v>0</v>
      </c>
      <c r="H40" s="632">
        <f t="shared" si="9"/>
        <v>0</v>
      </c>
      <c r="I40" s="632">
        <f t="shared" si="9"/>
        <v>0</v>
      </c>
      <c r="J40" s="632">
        <f t="shared" si="9"/>
        <v>0</v>
      </c>
      <c r="K40" s="633"/>
      <c r="L40" s="46">
        <f t="shared" si="0"/>
        <v>0</v>
      </c>
      <c r="M40" s="46">
        <f t="shared" si="1"/>
        <v>0</v>
      </c>
      <c r="N40" s="46">
        <f t="shared" si="2"/>
        <v>0</v>
      </c>
      <c r="O40" s="46">
        <f t="shared" si="3"/>
        <v>0</v>
      </c>
      <c r="P40" s="46">
        <f t="shared" si="4"/>
        <v>0</v>
      </c>
      <c r="Q40" s="46">
        <f t="shared" si="5"/>
        <v>0</v>
      </c>
      <c r="R40" s="46">
        <f t="shared" si="6"/>
        <v>0</v>
      </c>
      <c r="S40" s="46">
        <f t="shared" si="7"/>
        <v>0</v>
      </c>
    </row>
    <row r="41" spans="1:23" x14ac:dyDescent="0.3">
      <c r="A41" s="47" t="s">
        <v>214</v>
      </c>
      <c r="B41" s="48">
        <f t="shared" ref="B41:J41" si="10">SUM(B23,B40)</f>
        <v>0</v>
      </c>
      <c r="C41" s="48">
        <f t="shared" si="10"/>
        <v>0</v>
      </c>
      <c r="D41" s="48">
        <f t="shared" si="10"/>
        <v>0</v>
      </c>
      <c r="E41" s="48">
        <f t="shared" si="10"/>
        <v>0</v>
      </c>
      <c r="F41" s="48">
        <f t="shared" si="10"/>
        <v>0</v>
      </c>
      <c r="G41" s="48">
        <f t="shared" si="10"/>
        <v>0</v>
      </c>
      <c r="H41" s="48">
        <f t="shared" si="10"/>
        <v>0</v>
      </c>
      <c r="I41" s="48">
        <f t="shared" si="10"/>
        <v>0</v>
      </c>
      <c r="J41" s="48">
        <f t="shared" si="10"/>
        <v>0</v>
      </c>
      <c r="K41" s="554"/>
      <c r="L41" s="49">
        <f t="shared" si="0"/>
        <v>0</v>
      </c>
      <c r="M41" s="49">
        <f t="shared" si="1"/>
        <v>0</v>
      </c>
      <c r="N41" s="49">
        <f t="shared" si="2"/>
        <v>0</v>
      </c>
      <c r="O41" s="49">
        <f t="shared" si="3"/>
        <v>0</v>
      </c>
      <c r="P41" s="49">
        <f t="shared" si="4"/>
        <v>0</v>
      </c>
      <c r="Q41" s="49">
        <f t="shared" si="5"/>
        <v>0</v>
      </c>
      <c r="R41" s="49">
        <f t="shared" si="6"/>
        <v>0</v>
      </c>
      <c r="S41" s="384">
        <f t="shared" si="7"/>
        <v>0</v>
      </c>
      <c r="T41" s="18"/>
      <c r="U41" s="18"/>
      <c r="V41" s="18"/>
      <c r="W41" s="18"/>
    </row>
    <row r="42" spans="1:23" x14ac:dyDescent="0.3">
      <c r="B42" s="50"/>
      <c r="C42" s="50"/>
      <c r="D42" s="18"/>
      <c r="E42" s="18"/>
      <c r="F42" s="18"/>
      <c r="G42" s="18"/>
      <c r="H42" s="18"/>
      <c r="I42" s="18"/>
      <c r="J42" s="18"/>
      <c r="K42" s="554"/>
    </row>
    <row r="43" spans="1:23" ht="27" x14ac:dyDescent="0.3">
      <c r="A43" s="47" t="s">
        <v>526</v>
      </c>
      <c r="B43" s="48">
        <f>'TAB9'!C20</f>
        <v>0</v>
      </c>
      <c r="C43" s="48">
        <f>'TAB9'!D20</f>
        <v>0</v>
      </c>
      <c r="D43" s="48">
        <f>'TAB9'!E20</f>
        <v>0</v>
      </c>
      <c r="E43" s="48">
        <f>'TAB9'!F20</f>
        <v>0</v>
      </c>
      <c r="F43" s="48">
        <f>'TAB9'!G20</f>
        <v>0</v>
      </c>
      <c r="G43" s="48">
        <f>'TAB9'!H20</f>
        <v>0</v>
      </c>
      <c r="H43" s="48">
        <f>'TAB9'!I20</f>
        <v>0</v>
      </c>
      <c r="I43" s="48">
        <f>'TAB9'!J20</f>
        <v>0</v>
      </c>
      <c r="J43" s="48">
        <f>'TAB9'!K20</f>
        <v>0</v>
      </c>
      <c r="K43" s="554"/>
      <c r="T43" s="18"/>
      <c r="U43" s="18"/>
      <c r="V43" s="18"/>
      <c r="W43" s="18"/>
    </row>
    <row r="44" spans="1:23" ht="54" x14ac:dyDescent="0.3">
      <c r="A44" s="47" t="s">
        <v>527</v>
      </c>
      <c r="B44" s="48">
        <f t="shared" ref="B44:J44" si="11">B23-B43</f>
        <v>0</v>
      </c>
      <c r="C44" s="48">
        <f t="shared" si="11"/>
        <v>0</v>
      </c>
      <c r="D44" s="48">
        <f t="shared" si="11"/>
        <v>0</v>
      </c>
      <c r="E44" s="48">
        <f t="shared" si="11"/>
        <v>0</v>
      </c>
      <c r="F44" s="48">
        <f t="shared" si="11"/>
        <v>0</v>
      </c>
      <c r="G44" s="48">
        <f t="shared" si="11"/>
        <v>0</v>
      </c>
      <c r="H44" s="48">
        <f t="shared" si="11"/>
        <v>0</v>
      </c>
      <c r="I44" s="48">
        <f t="shared" si="11"/>
        <v>0</v>
      </c>
      <c r="J44" s="48">
        <f t="shared" si="11"/>
        <v>0</v>
      </c>
      <c r="K44" s="554"/>
      <c r="T44" s="18"/>
      <c r="U44" s="18"/>
      <c r="V44" s="18"/>
      <c r="W44" s="18"/>
    </row>
    <row r="45" spans="1:23" x14ac:dyDescent="0.3">
      <c r="B45" s="50"/>
      <c r="C45" s="50"/>
      <c r="D45" s="18"/>
      <c r="E45" s="18"/>
      <c r="F45" s="18"/>
      <c r="G45" s="18"/>
      <c r="H45" s="18"/>
      <c r="I45" s="18"/>
      <c r="J45" s="18"/>
      <c r="K45" s="554"/>
    </row>
    <row r="46" spans="1:23" x14ac:dyDescent="0.3">
      <c r="B46" s="50"/>
      <c r="C46" s="50"/>
      <c r="D46" s="18"/>
      <c r="E46" s="18"/>
      <c r="F46" s="18"/>
      <c r="G46" s="18"/>
      <c r="H46" s="18"/>
      <c r="I46" s="18"/>
      <c r="J46" s="18"/>
      <c r="K46" s="554"/>
    </row>
    <row r="47" spans="1:23" x14ac:dyDescent="0.3">
      <c r="B47" s="50"/>
      <c r="C47" s="50"/>
      <c r="D47" s="18"/>
      <c r="E47" s="18"/>
      <c r="F47" s="18"/>
      <c r="G47" s="18"/>
      <c r="H47" s="18"/>
      <c r="I47" s="18"/>
      <c r="J47" s="18"/>
      <c r="K47" s="554"/>
    </row>
    <row r="48" spans="1:23" ht="27" x14ac:dyDescent="0.3">
      <c r="A48" s="47" t="s">
        <v>817</v>
      </c>
      <c r="B48" s="48">
        <f>'TAB9'!C47</f>
        <v>0</v>
      </c>
      <c r="C48" s="48">
        <f>'TAB9'!D47</f>
        <v>0</v>
      </c>
      <c r="D48" s="48">
        <f>'TAB9'!E47</f>
        <v>0</v>
      </c>
      <c r="E48" s="48">
        <f>'TAB9'!F47</f>
        <v>0</v>
      </c>
      <c r="F48" s="48">
        <f>'TAB9'!G47</f>
        <v>0</v>
      </c>
      <c r="G48" s="48">
        <f>'TAB9'!H47</f>
        <v>0</v>
      </c>
      <c r="H48" s="48">
        <f>'TAB9'!I47</f>
        <v>0</v>
      </c>
      <c r="I48" s="48">
        <f>'TAB9'!J47</f>
        <v>0</v>
      </c>
      <c r="J48" s="48">
        <f>'TAB9'!K47</f>
        <v>0</v>
      </c>
      <c r="K48" s="554"/>
      <c r="T48" s="18"/>
      <c r="U48" s="18"/>
      <c r="V48" s="18"/>
      <c r="W48" s="18"/>
    </row>
    <row r="49" spans="1:11" ht="54" x14ac:dyDescent="0.3">
      <c r="A49" s="47" t="s">
        <v>816</v>
      </c>
      <c r="B49" s="48">
        <f t="shared" ref="B49:J49" si="12">B40-B48</f>
        <v>0</v>
      </c>
      <c r="C49" s="48">
        <f t="shared" si="12"/>
        <v>0</v>
      </c>
      <c r="D49" s="48">
        <f t="shared" si="12"/>
        <v>0</v>
      </c>
      <c r="E49" s="48">
        <f t="shared" si="12"/>
        <v>0</v>
      </c>
      <c r="F49" s="48">
        <f t="shared" si="12"/>
        <v>0</v>
      </c>
      <c r="G49" s="48">
        <f t="shared" si="12"/>
        <v>0</v>
      </c>
      <c r="H49" s="48">
        <f t="shared" si="12"/>
        <v>0</v>
      </c>
      <c r="I49" s="48">
        <f t="shared" si="12"/>
        <v>0</v>
      </c>
      <c r="J49" s="48">
        <f t="shared" si="12"/>
        <v>0</v>
      </c>
      <c r="K49" s="554"/>
    </row>
  </sheetData>
  <mergeCells count="1">
    <mergeCell ref="L5:S5"/>
  </mergeCells>
  <conditionalFormatting sqref="A19:C22 A18">
    <cfRule type="containsText" dxfId="795" priority="63" operator="containsText" text="ntitulé">
      <formula>NOT(ISERROR(SEARCH("ntitulé",A18)))</formula>
    </cfRule>
    <cfRule type="containsBlanks" dxfId="794" priority="64">
      <formula>LEN(TRIM(A18))=0</formula>
    </cfRule>
  </conditionalFormatting>
  <conditionalFormatting sqref="B7:C18">
    <cfRule type="containsText" dxfId="793" priority="61" operator="containsText" text="ntitulé">
      <formula>NOT(ISERROR(SEARCH("ntitulé",B7)))</formula>
    </cfRule>
    <cfRule type="containsBlanks" dxfId="792" priority="62">
      <formula>LEN(TRIM(B7))=0</formula>
    </cfRule>
  </conditionalFormatting>
  <conditionalFormatting sqref="A36:C39 A35">
    <cfRule type="containsText" dxfId="791" priority="59" operator="containsText" text="ntitulé">
      <formula>NOT(ISERROR(SEARCH("ntitulé",A35)))</formula>
    </cfRule>
    <cfRule type="containsBlanks" dxfId="790" priority="60">
      <formula>LEN(TRIM(A35))=0</formula>
    </cfRule>
  </conditionalFormatting>
  <conditionalFormatting sqref="B24:C35">
    <cfRule type="containsText" dxfId="789" priority="57" operator="containsText" text="ntitulé">
      <formula>NOT(ISERROR(SEARCH("ntitulé",B24)))</formula>
    </cfRule>
    <cfRule type="containsBlanks" dxfId="788" priority="58">
      <formula>LEN(TRIM(B24))=0</formula>
    </cfRule>
  </conditionalFormatting>
  <conditionalFormatting sqref="D19:D22">
    <cfRule type="containsText" dxfId="787" priority="55" operator="containsText" text="ntitulé">
      <formula>NOT(ISERROR(SEARCH("ntitulé",D19)))</formula>
    </cfRule>
    <cfRule type="containsBlanks" dxfId="786" priority="56">
      <formula>LEN(TRIM(D19))=0</formula>
    </cfRule>
  </conditionalFormatting>
  <conditionalFormatting sqref="D7:D18">
    <cfRule type="containsText" dxfId="785" priority="53" operator="containsText" text="ntitulé">
      <formula>NOT(ISERROR(SEARCH("ntitulé",D7)))</formula>
    </cfRule>
    <cfRule type="containsBlanks" dxfId="784" priority="54">
      <formula>LEN(TRIM(D7))=0</formula>
    </cfRule>
  </conditionalFormatting>
  <conditionalFormatting sqref="D36:D39">
    <cfRule type="containsText" dxfId="783" priority="51" operator="containsText" text="ntitulé">
      <formula>NOT(ISERROR(SEARCH("ntitulé",D36)))</formula>
    </cfRule>
    <cfRule type="containsBlanks" dxfId="782" priority="52">
      <formula>LEN(TRIM(D36))=0</formula>
    </cfRule>
  </conditionalFormatting>
  <conditionalFormatting sqref="D24:D35">
    <cfRule type="containsText" dxfId="781" priority="49" operator="containsText" text="ntitulé">
      <formula>NOT(ISERROR(SEARCH("ntitulé",D24)))</formula>
    </cfRule>
    <cfRule type="containsBlanks" dxfId="780" priority="50">
      <formula>LEN(TRIM(D24))=0</formula>
    </cfRule>
  </conditionalFormatting>
  <conditionalFormatting sqref="E19:E22">
    <cfRule type="containsText" dxfId="779" priority="47" operator="containsText" text="ntitulé">
      <formula>NOT(ISERROR(SEARCH("ntitulé",E19)))</formula>
    </cfRule>
    <cfRule type="containsBlanks" dxfId="778" priority="48">
      <formula>LEN(TRIM(E19))=0</formula>
    </cfRule>
  </conditionalFormatting>
  <conditionalFormatting sqref="E7:E18">
    <cfRule type="containsText" dxfId="777" priority="45" operator="containsText" text="ntitulé">
      <formula>NOT(ISERROR(SEARCH("ntitulé",E7)))</formula>
    </cfRule>
    <cfRule type="containsBlanks" dxfId="776" priority="46">
      <formula>LEN(TRIM(E7))=0</formula>
    </cfRule>
  </conditionalFormatting>
  <conditionalFormatting sqref="E36:E39">
    <cfRule type="containsText" dxfId="775" priority="43" operator="containsText" text="ntitulé">
      <formula>NOT(ISERROR(SEARCH("ntitulé",E36)))</formula>
    </cfRule>
    <cfRule type="containsBlanks" dxfId="774" priority="44">
      <formula>LEN(TRIM(E36))=0</formula>
    </cfRule>
  </conditionalFormatting>
  <conditionalFormatting sqref="E24:E35">
    <cfRule type="containsText" dxfId="773" priority="41" operator="containsText" text="ntitulé">
      <formula>NOT(ISERROR(SEARCH("ntitulé",E24)))</formula>
    </cfRule>
    <cfRule type="containsBlanks" dxfId="772" priority="42">
      <formula>LEN(TRIM(E24))=0</formula>
    </cfRule>
  </conditionalFormatting>
  <conditionalFormatting sqref="F19:F22">
    <cfRule type="containsText" dxfId="771" priority="39" operator="containsText" text="ntitulé">
      <formula>NOT(ISERROR(SEARCH("ntitulé",F19)))</formula>
    </cfRule>
    <cfRule type="containsBlanks" dxfId="770" priority="40">
      <formula>LEN(TRIM(F19))=0</formula>
    </cfRule>
  </conditionalFormatting>
  <conditionalFormatting sqref="F7:F18">
    <cfRule type="containsText" dxfId="769" priority="37" operator="containsText" text="ntitulé">
      <formula>NOT(ISERROR(SEARCH("ntitulé",F7)))</formula>
    </cfRule>
    <cfRule type="containsBlanks" dxfId="768" priority="38">
      <formula>LEN(TRIM(F7))=0</formula>
    </cfRule>
  </conditionalFormatting>
  <conditionalFormatting sqref="F36:F39">
    <cfRule type="containsText" dxfId="767" priority="35" operator="containsText" text="ntitulé">
      <formula>NOT(ISERROR(SEARCH("ntitulé",F36)))</formula>
    </cfRule>
    <cfRule type="containsBlanks" dxfId="766" priority="36">
      <formula>LEN(TRIM(F36))=0</formula>
    </cfRule>
  </conditionalFormatting>
  <conditionalFormatting sqref="F24:F35">
    <cfRule type="containsText" dxfId="765" priority="33" operator="containsText" text="ntitulé">
      <formula>NOT(ISERROR(SEARCH("ntitulé",F24)))</formula>
    </cfRule>
    <cfRule type="containsBlanks" dxfId="764" priority="34">
      <formula>LEN(TRIM(F24))=0</formula>
    </cfRule>
  </conditionalFormatting>
  <conditionalFormatting sqref="G19:G22">
    <cfRule type="containsText" dxfId="763" priority="31" operator="containsText" text="ntitulé">
      <formula>NOT(ISERROR(SEARCH("ntitulé",G19)))</formula>
    </cfRule>
    <cfRule type="containsBlanks" dxfId="762" priority="32">
      <formula>LEN(TRIM(G19))=0</formula>
    </cfRule>
  </conditionalFormatting>
  <conditionalFormatting sqref="G7:G18">
    <cfRule type="containsText" dxfId="761" priority="29" operator="containsText" text="ntitulé">
      <formula>NOT(ISERROR(SEARCH("ntitulé",G7)))</formula>
    </cfRule>
    <cfRule type="containsBlanks" dxfId="760" priority="30">
      <formula>LEN(TRIM(G7))=0</formula>
    </cfRule>
  </conditionalFormatting>
  <conditionalFormatting sqref="G36:G39">
    <cfRule type="containsText" dxfId="759" priority="27" operator="containsText" text="ntitulé">
      <formula>NOT(ISERROR(SEARCH("ntitulé",G36)))</formula>
    </cfRule>
    <cfRule type="containsBlanks" dxfId="758" priority="28">
      <formula>LEN(TRIM(G36))=0</formula>
    </cfRule>
  </conditionalFormatting>
  <conditionalFormatting sqref="G24:G35">
    <cfRule type="containsText" dxfId="757" priority="25" operator="containsText" text="ntitulé">
      <formula>NOT(ISERROR(SEARCH("ntitulé",G24)))</formula>
    </cfRule>
    <cfRule type="containsBlanks" dxfId="756" priority="26">
      <formula>LEN(TRIM(G24))=0</formula>
    </cfRule>
  </conditionalFormatting>
  <conditionalFormatting sqref="H19:H22">
    <cfRule type="containsText" dxfId="755" priority="23" operator="containsText" text="ntitulé">
      <formula>NOT(ISERROR(SEARCH("ntitulé",H19)))</formula>
    </cfRule>
    <cfRule type="containsBlanks" dxfId="754" priority="24">
      <formula>LEN(TRIM(H19))=0</formula>
    </cfRule>
  </conditionalFormatting>
  <conditionalFormatting sqref="H7:H18">
    <cfRule type="containsText" dxfId="753" priority="21" operator="containsText" text="ntitulé">
      <formula>NOT(ISERROR(SEARCH("ntitulé",H7)))</formula>
    </cfRule>
    <cfRule type="containsBlanks" dxfId="752" priority="22">
      <formula>LEN(TRIM(H7))=0</formula>
    </cfRule>
  </conditionalFormatting>
  <conditionalFormatting sqref="H36:H39">
    <cfRule type="containsText" dxfId="751" priority="19" operator="containsText" text="ntitulé">
      <formula>NOT(ISERROR(SEARCH("ntitulé",H36)))</formula>
    </cfRule>
    <cfRule type="containsBlanks" dxfId="750" priority="20">
      <formula>LEN(TRIM(H36))=0</formula>
    </cfRule>
  </conditionalFormatting>
  <conditionalFormatting sqref="H24:H35">
    <cfRule type="containsText" dxfId="749" priority="17" operator="containsText" text="ntitulé">
      <formula>NOT(ISERROR(SEARCH("ntitulé",H24)))</formula>
    </cfRule>
    <cfRule type="containsBlanks" dxfId="748" priority="18">
      <formula>LEN(TRIM(H24))=0</formula>
    </cfRule>
  </conditionalFormatting>
  <conditionalFormatting sqref="I19:I22">
    <cfRule type="containsText" dxfId="747" priority="15" operator="containsText" text="ntitulé">
      <formula>NOT(ISERROR(SEARCH("ntitulé",I19)))</formula>
    </cfRule>
    <cfRule type="containsBlanks" dxfId="746" priority="16">
      <formula>LEN(TRIM(I19))=0</formula>
    </cfRule>
  </conditionalFormatting>
  <conditionalFormatting sqref="I7:I18">
    <cfRule type="containsText" dxfId="745" priority="13" operator="containsText" text="ntitulé">
      <formula>NOT(ISERROR(SEARCH("ntitulé",I7)))</formula>
    </cfRule>
    <cfRule type="containsBlanks" dxfId="744" priority="14">
      <formula>LEN(TRIM(I7))=0</formula>
    </cfRule>
  </conditionalFormatting>
  <conditionalFormatting sqref="I36:I39">
    <cfRule type="containsText" dxfId="743" priority="11" operator="containsText" text="ntitulé">
      <formula>NOT(ISERROR(SEARCH("ntitulé",I36)))</formula>
    </cfRule>
    <cfRule type="containsBlanks" dxfId="742" priority="12">
      <formula>LEN(TRIM(I36))=0</formula>
    </cfRule>
  </conditionalFormatting>
  <conditionalFormatting sqref="I24:I35">
    <cfRule type="containsText" dxfId="741" priority="9" operator="containsText" text="ntitulé">
      <formula>NOT(ISERROR(SEARCH("ntitulé",I24)))</formula>
    </cfRule>
    <cfRule type="containsBlanks" dxfId="740" priority="10">
      <formula>LEN(TRIM(I24))=0</formula>
    </cfRule>
  </conditionalFormatting>
  <conditionalFormatting sqref="J19:J22">
    <cfRule type="containsText" dxfId="739" priority="7" operator="containsText" text="ntitulé">
      <formula>NOT(ISERROR(SEARCH("ntitulé",J19)))</formula>
    </cfRule>
    <cfRule type="containsBlanks" dxfId="738" priority="8">
      <formula>LEN(TRIM(J19))=0</formula>
    </cfRule>
  </conditionalFormatting>
  <conditionalFormatting sqref="J7:J18">
    <cfRule type="containsText" dxfId="737" priority="5" operator="containsText" text="ntitulé">
      <formula>NOT(ISERROR(SEARCH("ntitulé",J7)))</formula>
    </cfRule>
    <cfRule type="containsBlanks" dxfId="736" priority="6">
      <formula>LEN(TRIM(J7))=0</formula>
    </cfRule>
  </conditionalFormatting>
  <conditionalFormatting sqref="J36:J39">
    <cfRule type="containsText" dxfId="735" priority="3" operator="containsText" text="ntitulé">
      <formula>NOT(ISERROR(SEARCH("ntitulé",J36)))</formula>
    </cfRule>
    <cfRule type="containsBlanks" dxfId="734" priority="4">
      <formula>LEN(TRIM(J36))=0</formula>
    </cfRule>
  </conditionalFormatting>
  <conditionalFormatting sqref="J24:J35">
    <cfRule type="containsText" dxfId="733" priority="1" operator="containsText" text="ntitulé">
      <formula>NOT(ISERROR(SEARCH("ntitulé",J24)))</formula>
    </cfRule>
    <cfRule type="containsBlanks" dxfId="732" priority="2">
      <formula>LEN(TRIM(J24))=0</formula>
    </cfRule>
  </conditionalFormatting>
  <hyperlinks>
    <hyperlink ref="A1" location="TAB00!A1" display="Retour page de garde"/>
    <hyperlink ref="A2" location="'TAB9'!A1" display="Retour TAB9"/>
  </hyperlinks>
  <pageMargins left="0.7" right="0.7" top="0.75" bottom="0.75" header="0.3" footer="0.3"/>
  <pageSetup paperSize="9" scale="65" orientation="landscape" verticalDpi="300" r:id="rId1"/>
  <colBreaks count="1" manualBreakCount="1">
    <brk id="20"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0"/>
  <sheetViews>
    <sheetView topLeftCell="A19" zoomScaleNormal="100" workbookViewId="0">
      <selection activeCell="E5" sqref="E5"/>
    </sheetView>
  </sheetViews>
  <sheetFormatPr baseColWidth="10" defaultColWidth="9.1640625" defaultRowHeight="13.5" x14ac:dyDescent="0.3"/>
  <cols>
    <col min="1" max="1" width="52.33203125" style="10" customWidth="1"/>
    <col min="2" max="3" width="17.6640625" style="10" customWidth="1"/>
    <col min="4" max="5" width="17.6640625" style="6" customWidth="1"/>
    <col min="6" max="6" width="17.6640625" style="10" customWidth="1"/>
    <col min="7" max="8" width="17.6640625" style="6" customWidth="1"/>
    <col min="9" max="9" width="17.6640625" style="10" customWidth="1"/>
    <col min="10" max="11" width="17.6640625" style="6" customWidth="1"/>
    <col min="12" max="12" width="17.6640625" style="10" customWidth="1"/>
    <col min="13" max="14" width="17.6640625" style="6" customWidth="1"/>
    <col min="15" max="15" width="17.6640625" style="10" customWidth="1"/>
    <col min="16" max="17" width="17.6640625" style="6" customWidth="1"/>
    <col min="18" max="16384" width="9.1640625" style="6"/>
  </cols>
  <sheetData>
    <row r="1" spans="1:36" ht="15" x14ac:dyDescent="0.3">
      <c r="A1" s="17" t="s">
        <v>131</v>
      </c>
      <c r="B1" s="6"/>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row>
    <row r="2" spans="1:36" ht="15" x14ac:dyDescent="0.3">
      <c r="A2" s="19" t="s">
        <v>332</v>
      </c>
      <c r="D2" s="10"/>
      <c r="F2" s="6"/>
      <c r="I2" s="6"/>
      <c r="L2" s="6"/>
      <c r="O2" s="6"/>
    </row>
    <row r="3" spans="1:36" ht="22.15" customHeight="1" x14ac:dyDescent="0.35">
      <c r="A3" s="250" t="str">
        <f>TAB00!B89&amp;" : "&amp;TAB00!C89</f>
        <v>TAB9.3 : Détail des provisions</v>
      </c>
      <c r="B3" s="250"/>
      <c r="C3" s="250"/>
      <c r="D3" s="250"/>
      <c r="E3" s="250"/>
      <c r="F3" s="250"/>
      <c r="G3" s="250"/>
      <c r="H3" s="250"/>
      <c r="I3" s="250"/>
      <c r="J3" s="250"/>
      <c r="K3" s="250"/>
      <c r="L3" s="250"/>
      <c r="M3" s="250"/>
      <c r="N3" s="250"/>
      <c r="O3" s="250"/>
      <c r="P3" s="250"/>
      <c r="Q3" s="250"/>
    </row>
    <row r="5" spans="1:36" s="102" customFormat="1" ht="12.6" customHeight="1" x14ac:dyDescent="0.3">
      <c r="A5" s="299"/>
      <c r="B5" s="781" t="s">
        <v>92</v>
      </c>
      <c r="C5" s="782"/>
      <c r="D5" s="782"/>
      <c r="E5" s="782"/>
      <c r="F5" s="781" t="s">
        <v>112</v>
      </c>
      <c r="G5" s="782"/>
      <c r="H5" s="782"/>
      <c r="I5" s="781" t="s">
        <v>279</v>
      </c>
      <c r="J5" s="782"/>
      <c r="K5" s="782"/>
      <c r="L5" s="781" t="s">
        <v>297</v>
      </c>
      <c r="M5" s="782"/>
      <c r="N5" s="782"/>
      <c r="O5" s="781" t="s">
        <v>278</v>
      </c>
      <c r="P5" s="782"/>
      <c r="Q5" s="782"/>
    </row>
    <row r="6" spans="1:36" s="299" customFormat="1" ht="40.5" x14ac:dyDescent="0.3">
      <c r="A6" s="305"/>
      <c r="B6" s="305" t="s">
        <v>320</v>
      </c>
      <c r="C6" s="305" t="s">
        <v>322</v>
      </c>
      <c r="D6" s="305" t="s">
        <v>323</v>
      </c>
      <c r="E6" s="305" t="s">
        <v>321</v>
      </c>
      <c r="F6" s="305" t="s">
        <v>322</v>
      </c>
      <c r="G6" s="305" t="s">
        <v>323</v>
      </c>
      <c r="H6" s="305" t="s">
        <v>321</v>
      </c>
      <c r="I6" s="305" t="s">
        <v>322</v>
      </c>
      <c r="J6" s="305" t="s">
        <v>323</v>
      </c>
      <c r="K6" s="305" t="s">
        <v>321</v>
      </c>
      <c r="L6" s="305" t="s">
        <v>322</v>
      </c>
      <c r="M6" s="305" t="s">
        <v>323</v>
      </c>
      <c r="N6" s="305" t="s">
        <v>321</v>
      </c>
      <c r="O6" s="305" t="s">
        <v>322</v>
      </c>
      <c r="P6" s="305" t="s">
        <v>323</v>
      </c>
      <c r="Q6" s="305" t="s">
        <v>321</v>
      </c>
    </row>
    <row r="7" spans="1:36" x14ac:dyDescent="0.3">
      <c r="A7" s="21"/>
      <c r="B7" s="32"/>
      <c r="C7" s="32"/>
      <c r="D7" s="22"/>
      <c r="E7" s="31"/>
      <c r="F7" s="32"/>
      <c r="G7" s="22"/>
      <c r="H7" s="22"/>
      <c r="I7" s="32"/>
      <c r="J7" s="22"/>
      <c r="K7" s="22"/>
      <c r="L7" s="32"/>
      <c r="M7" s="22"/>
      <c r="N7" s="22"/>
      <c r="O7" s="32"/>
      <c r="P7" s="22"/>
      <c r="Q7" s="22"/>
    </row>
    <row r="8" spans="1:36" x14ac:dyDescent="0.3">
      <c r="A8" s="23" t="s">
        <v>3</v>
      </c>
      <c r="B8" s="23"/>
      <c r="C8" s="23"/>
      <c r="D8" s="23"/>
      <c r="E8" s="31">
        <f>SUM(B8:D8)</f>
        <v>0</v>
      </c>
      <c r="F8" s="23"/>
      <c r="G8" s="23"/>
      <c r="H8" s="18">
        <f>SUM(E8:G8)</f>
        <v>0</v>
      </c>
      <c r="I8" s="23"/>
      <c r="J8" s="23"/>
      <c r="K8" s="18">
        <f>SUM(H8:J8)</f>
        <v>0</v>
      </c>
      <c r="L8" s="23"/>
      <c r="M8" s="23"/>
      <c r="N8" s="18">
        <f>SUM(K8:M8)</f>
        <v>0</v>
      </c>
      <c r="O8" s="23"/>
      <c r="P8" s="23"/>
      <c r="Q8" s="18">
        <f>SUM(N8:P8)</f>
        <v>0</v>
      </c>
    </row>
    <row r="9" spans="1:36" x14ac:dyDescent="0.3">
      <c r="A9" s="23" t="s">
        <v>4</v>
      </c>
      <c r="B9" s="23"/>
      <c r="C9" s="23"/>
      <c r="D9" s="23"/>
      <c r="E9" s="31">
        <f t="shared" ref="E9:E27" si="0">SUM(B9:D9)</f>
        <v>0</v>
      </c>
      <c r="F9" s="23"/>
      <c r="G9" s="23"/>
      <c r="H9" s="18">
        <f t="shared" ref="H9:H27" si="1">SUM(E9:G9)</f>
        <v>0</v>
      </c>
      <c r="I9" s="23"/>
      <c r="J9" s="23"/>
      <c r="K9" s="18">
        <f t="shared" ref="K9:K27" si="2">SUM(H9:J9)</f>
        <v>0</v>
      </c>
      <c r="L9" s="23"/>
      <c r="M9" s="23"/>
      <c r="N9" s="18">
        <f t="shared" ref="N9:N27" si="3">SUM(K9:M9)</f>
        <v>0</v>
      </c>
      <c r="O9" s="23"/>
      <c r="P9" s="23"/>
      <c r="Q9" s="18">
        <f t="shared" ref="Q9:Q27" si="4">SUM(N9:P9)</f>
        <v>0</v>
      </c>
    </row>
    <row r="10" spans="1:36" x14ac:dyDescent="0.3">
      <c r="A10" s="23" t="s">
        <v>5</v>
      </c>
      <c r="B10" s="23"/>
      <c r="C10" s="23"/>
      <c r="D10" s="23"/>
      <c r="E10" s="31">
        <f t="shared" si="0"/>
        <v>0</v>
      </c>
      <c r="F10" s="23"/>
      <c r="G10" s="23"/>
      <c r="H10" s="18">
        <f t="shared" si="1"/>
        <v>0</v>
      </c>
      <c r="I10" s="23"/>
      <c r="J10" s="23"/>
      <c r="K10" s="18">
        <f t="shared" si="2"/>
        <v>0</v>
      </c>
      <c r="L10" s="23"/>
      <c r="M10" s="23"/>
      <c r="N10" s="18">
        <f t="shared" si="3"/>
        <v>0</v>
      </c>
      <c r="O10" s="23"/>
      <c r="P10" s="23"/>
      <c r="Q10" s="18">
        <f t="shared" si="4"/>
        <v>0</v>
      </c>
    </row>
    <row r="11" spans="1:36" x14ac:dyDescent="0.3">
      <c r="A11" s="23" t="s">
        <v>6</v>
      </c>
      <c r="B11" s="23"/>
      <c r="C11" s="23"/>
      <c r="D11" s="23"/>
      <c r="E11" s="31">
        <f t="shared" si="0"/>
        <v>0</v>
      </c>
      <c r="F11" s="23"/>
      <c r="G11" s="23"/>
      <c r="H11" s="18">
        <f t="shared" si="1"/>
        <v>0</v>
      </c>
      <c r="I11" s="23"/>
      <c r="J11" s="23"/>
      <c r="K11" s="18">
        <f t="shared" si="2"/>
        <v>0</v>
      </c>
      <c r="L11" s="23"/>
      <c r="M11" s="23"/>
      <c r="N11" s="18">
        <f t="shared" si="3"/>
        <v>0</v>
      </c>
      <c r="O11" s="23"/>
      <c r="P11" s="23"/>
      <c r="Q11" s="18">
        <f t="shared" si="4"/>
        <v>0</v>
      </c>
    </row>
    <row r="12" spans="1:36" x14ac:dyDescent="0.3">
      <c r="A12" s="23" t="s">
        <v>7</v>
      </c>
      <c r="B12" s="23"/>
      <c r="C12" s="23"/>
      <c r="D12" s="23"/>
      <c r="E12" s="31">
        <f t="shared" si="0"/>
        <v>0</v>
      </c>
      <c r="F12" s="23"/>
      <c r="G12" s="23"/>
      <c r="H12" s="18">
        <f t="shared" si="1"/>
        <v>0</v>
      </c>
      <c r="I12" s="23"/>
      <c r="J12" s="23"/>
      <c r="K12" s="18">
        <f t="shared" si="2"/>
        <v>0</v>
      </c>
      <c r="L12" s="23"/>
      <c r="M12" s="23"/>
      <c r="N12" s="18">
        <f t="shared" si="3"/>
        <v>0</v>
      </c>
      <c r="O12" s="23"/>
      <c r="P12" s="23"/>
      <c r="Q12" s="18">
        <f t="shared" si="4"/>
        <v>0</v>
      </c>
    </row>
    <row r="13" spans="1:36" x14ac:dyDescent="0.3">
      <c r="A13" s="23" t="s">
        <v>8</v>
      </c>
      <c r="B13" s="23"/>
      <c r="C13" s="23"/>
      <c r="D13" s="23"/>
      <c r="E13" s="31">
        <f t="shared" si="0"/>
        <v>0</v>
      </c>
      <c r="F13" s="23"/>
      <c r="G13" s="23"/>
      <c r="H13" s="18">
        <f t="shared" si="1"/>
        <v>0</v>
      </c>
      <c r="I13" s="23"/>
      <c r="J13" s="23"/>
      <c r="K13" s="18">
        <f t="shared" si="2"/>
        <v>0</v>
      </c>
      <c r="L13" s="23"/>
      <c r="M13" s="23"/>
      <c r="N13" s="18">
        <f t="shared" si="3"/>
        <v>0</v>
      </c>
      <c r="O13" s="23"/>
      <c r="P13" s="23"/>
      <c r="Q13" s="18">
        <f t="shared" si="4"/>
        <v>0</v>
      </c>
    </row>
    <row r="14" spans="1:36" x14ac:dyDescent="0.3">
      <c r="A14" s="23" t="s">
        <v>9</v>
      </c>
      <c r="B14" s="23"/>
      <c r="C14" s="23"/>
      <c r="D14" s="23"/>
      <c r="E14" s="31">
        <f t="shared" si="0"/>
        <v>0</v>
      </c>
      <c r="F14" s="23"/>
      <c r="G14" s="23"/>
      <c r="H14" s="18">
        <f t="shared" si="1"/>
        <v>0</v>
      </c>
      <c r="I14" s="23"/>
      <c r="J14" s="23"/>
      <c r="K14" s="18">
        <f t="shared" si="2"/>
        <v>0</v>
      </c>
      <c r="L14" s="23"/>
      <c r="M14" s="23"/>
      <c r="N14" s="18">
        <f t="shared" si="3"/>
        <v>0</v>
      </c>
      <c r="O14" s="23"/>
      <c r="P14" s="23"/>
      <c r="Q14" s="18">
        <f t="shared" si="4"/>
        <v>0</v>
      </c>
    </row>
    <row r="15" spans="1:36" x14ac:dyDescent="0.3">
      <c r="A15" s="23" t="s">
        <v>10</v>
      </c>
      <c r="B15" s="23"/>
      <c r="C15" s="23"/>
      <c r="D15" s="23"/>
      <c r="E15" s="31">
        <f t="shared" si="0"/>
        <v>0</v>
      </c>
      <c r="F15" s="23"/>
      <c r="G15" s="23"/>
      <c r="H15" s="18">
        <f t="shared" si="1"/>
        <v>0</v>
      </c>
      <c r="I15" s="23"/>
      <c r="J15" s="23"/>
      <c r="K15" s="18">
        <f t="shared" si="2"/>
        <v>0</v>
      </c>
      <c r="L15" s="23"/>
      <c r="M15" s="23"/>
      <c r="N15" s="18">
        <f t="shared" si="3"/>
        <v>0</v>
      </c>
      <c r="O15" s="23"/>
      <c r="P15" s="23"/>
      <c r="Q15" s="18">
        <f t="shared" si="4"/>
        <v>0</v>
      </c>
    </row>
    <row r="16" spans="1:36" x14ac:dyDescent="0.3">
      <c r="A16" s="23" t="s">
        <v>11</v>
      </c>
      <c r="B16" s="23"/>
      <c r="C16" s="23"/>
      <c r="D16" s="23"/>
      <c r="E16" s="31">
        <f t="shared" si="0"/>
        <v>0</v>
      </c>
      <c r="F16" s="23"/>
      <c r="G16" s="23"/>
      <c r="H16" s="18">
        <f t="shared" si="1"/>
        <v>0</v>
      </c>
      <c r="I16" s="23"/>
      <c r="J16" s="23"/>
      <c r="K16" s="18">
        <f t="shared" si="2"/>
        <v>0</v>
      </c>
      <c r="L16" s="23"/>
      <c r="M16" s="23"/>
      <c r="N16" s="18">
        <f t="shared" si="3"/>
        <v>0</v>
      </c>
      <c r="O16" s="23"/>
      <c r="P16" s="23"/>
      <c r="Q16" s="18">
        <f t="shared" si="4"/>
        <v>0</v>
      </c>
    </row>
    <row r="17" spans="1:17" x14ac:dyDescent="0.3">
      <c r="A17" s="23" t="s">
        <v>12</v>
      </c>
      <c r="B17" s="23"/>
      <c r="C17" s="23"/>
      <c r="D17" s="23"/>
      <c r="E17" s="31">
        <f t="shared" si="0"/>
        <v>0</v>
      </c>
      <c r="F17" s="23"/>
      <c r="G17" s="23"/>
      <c r="H17" s="18">
        <f t="shared" si="1"/>
        <v>0</v>
      </c>
      <c r="I17" s="23"/>
      <c r="J17" s="23"/>
      <c r="K17" s="18">
        <f t="shared" si="2"/>
        <v>0</v>
      </c>
      <c r="L17" s="23"/>
      <c r="M17" s="23"/>
      <c r="N17" s="18">
        <f t="shared" si="3"/>
        <v>0</v>
      </c>
      <c r="O17" s="23"/>
      <c r="P17" s="23"/>
      <c r="Q17" s="18">
        <f t="shared" si="4"/>
        <v>0</v>
      </c>
    </row>
    <row r="18" spans="1:17" x14ac:dyDescent="0.3">
      <c r="A18" s="23" t="s">
        <v>13</v>
      </c>
      <c r="B18" s="23"/>
      <c r="C18" s="23"/>
      <c r="D18" s="23"/>
      <c r="E18" s="31">
        <f t="shared" si="0"/>
        <v>0</v>
      </c>
      <c r="F18" s="23"/>
      <c r="G18" s="23"/>
      <c r="H18" s="18">
        <f t="shared" si="1"/>
        <v>0</v>
      </c>
      <c r="I18" s="23"/>
      <c r="J18" s="23"/>
      <c r="K18" s="18">
        <f t="shared" si="2"/>
        <v>0</v>
      </c>
      <c r="L18" s="23"/>
      <c r="M18" s="23"/>
      <c r="N18" s="18">
        <f t="shared" si="3"/>
        <v>0</v>
      </c>
      <c r="O18" s="23"/>
      <c r="P18" s="23"/>
      <c r="Q18" s="18">
        <f t="shared" si="4"/>
        <v>0</v>
      </c>
    </row>
    <row r="19" spans="1:17" x14ac:dyDescent="0.3">
      <c r="A19" s="23" t="s">
        <v>14</v>
      </c>
      <c r="B19" s="23"/>
      <c r="C19" s="23"/>
      <c r="D19" s="23"/>
      <c r="E19" s="31">
        <f t="shared" si="0"/>
        <v>0</v>
      </c>
      <c r="F19" s="23"/>
      <c r="G19" s="23"/>
      <c r="H19" s="18">
        <f t="shared" si="1"/>
        <v>0</v>
      </c>
      <c r="I19" s="23"/>
      <c r="J19" s="23"/>
      <c r="K19" s="18">
        <f t="shared" si="2"/>
        <v>0</v>
      </c>
      <c r="L19" s="23"/>
      <c r="M19" s="23"/>
      <c r="N19" s="18">
        <f t="shared" si="3"/>
        <v>0</v>
      </c>
      <c r="O19" s="23"/>
      <c r="P19" s="23"/>
      <c r="Q19" s="18">
        <f t="shared" si="4"/>
        <v>0</v>
      </c>
    </row>
    <row r="20" spans="1:17" x14ac:dyDescent="0.3">
      <c r="A20" s="23" t="s">
        <v>15</v>
      </c>
      <c r="B20" s="23"/>
      <c r="C20" s="23"/>
      <c r="D20" s="23"/>
      <c r="E20" s="31">
        <f t="shared" si="0"/>
        <v>0</v>
      </c>
      <c r="F20" s="23"/>
      <c r="G20" s="23"/>
      <c r="H20" s="18">
        <f t="shared" si="1"/>
        <v>0</v>
      </c>
      <c r="I20" s="23"/>
      <c r="J20" s="23"/>
      <c r="K20" s="18">
        <f t="shared" si="2"/>
        <v>0</v>
      </c>
      <c r="L20" s="23"/>
      <c r="M20" s="23"/>
      <c r="N20" s="18">
        <f t="shared" si="3"/>
        <v>0</v>
      </c>
      <c r="O20" s="23"/>
      <c r="P20" s="23"/>
      <c r="Q20" s="18">
        <f t="shared" si="4"/>
        <v>0</v>
      </c>
    </row>
    <row r="21" spans="1:17" x14ac:dyDescent="0.3">
      <c r="A21" s="23" t="s">
        <v>16</v>
      </c>
      <c r="B21" s="23"/>
      <c r="C21" s="23"/>
      <c r="D21" s="23"/>
      <c r="E21" s="31">
        <f t="shared" si="0"/>
        <v>0</v>
      </c>
      <c r="F21" s="23"/>
      <c r="G21" s="23"/>
      <c r="H21" s="18">
        <f t="shared" si="1"/>
        <v>0</v>
      </c>
      <c r="I21" s="23"/>
      <c r="J21" s="23"/>
      <c r="K21" s="18">
        <f t="shared" si="2"/>
        <v>0</v>
      </c>
      <c r="L21" s="23"/>
      <c r="M21" s="23"/>
      <c r="N21" s="18">
        <f t="shared" si="3"/>
        <v>0</v>
      </c>
      <c r="O21" s="23"/>
      <c r="P21" s="23"/>
      <c r="Q21" s="18">
        <f t="shared" si="4"/>
        <v>0</v>
      </c>
    </row>
    <row r="22" spans="1:17" x14ac:dyDescent="0.3">
      <c r="A22" s="23" t="s">
        <v>17</v>
      </c>
      <c r="B22" s="23"/>
      <c r="C22" s="23"/>
      <c r="D22" s="23"/>
      <c r="E22" s="31">
        <f t="shared" si="0"/>
        <v>0</v>
      </c>
      <c r="F22" s="23"/>
      <c r="G22" s="23"/>
      <c r="H22" s="18">
        <f t="shared" si="1"/>
        <v>0</v>
      </c>
      <c r="I22" s="23"/>
      <c r="J22" s="23"/>
      <c r="K22" s="18">
        <f t="shared" si="2"/>
        <v>0</v>
      </c>
      <c r="L22" s="23"/>
      <c r="M22" s="23"/>
      <c r="N22" s="18">
        <f t="shared" si="3"/>
        <v>0</v>
      </c>
      <c r="O22" s="23"/>
      <c r="P22" s="23"/>
      <c r="Q22" s="18">
        <f t="shared" si="4"/>
        <v>0</v>
      </c>
    </row>
    <row r="23" spans="1:17" x14ac:dyDescent="0.3">
      <c r="A23" s="23" t="s">
        <v>18</v>
      </c>
      <c r="B23" s="23"/>
      <c r="C23" s="23"/>
      <c r="D23" s="23"/>
      <c r="E23" s="31">
        <f t="shared" si="0"/>
        <v>0</v>
      </c>
      <c r="F23" s="23"/>
      <c r="G23" s="23"/>
      <c r="H23" s="18">
        <f t="shared" si="1"/>
        <v>0</v>
      </c>
      <c r="I23" s="23"/>
      <c r="J23" s="23"/>
      <c r="K23" s="18">
        <f t="shared" si="2"/>
        <v>0</v>
      </c>
      <c r="L23" s="23"/>
      <c r="M23" s="23"/>
      <c r="N23" s="18">
        <f t="shared" si="3"/>
        <v>0</v>
      </c>
      <c r="O23" s="23"/>
      <c r="P23" s="23"/>
      <c r="Q23" s="18">
        <f t="shared" si="4"/>
        <v>0</v>
      </c>
    </row>
    <row r="24" spans="1:17" x14ac:dyDescent="0.3">
      <c r="A24" s="23" t="s">
        <v>19</v>
      </c>
      <c r="B24" s="23"/>
      <c r="C24" s="23"/>
      <c r="D24" s="23"/>
      <c r="E24" s="31">
        <f t="shared" si="0"/>
        <v>0</v>
      </c>
      <c r="F24" s="23"/>
      <c r="G24" s="23"/>
      <c r="H24" s="18">
        <f t="shared" si="1"/>
        <v>0</v>
      </c>
      <c r="I24" s="23"/>
      <c r="J24" s="23"/>
      <c r="K24" s="18">
        <f t="shared" si="2"/>
        <v>0</v>
      </c>
      <c r="L24" s="23"/>
      <c r="M24" s="23"/>
      <c r="N24" s="18">
        <f t="shared" si="3"/>
        <v>0</v>
      </c>
      <c r="O24" s="23"/>
      <c r="P24" s="23"/>
      <c r="Q24" s="18">
        <f t="shared" si="4"/>
        <v>0</v>
      </c>
    </row>
    <row r="25" spans="1:17" x14ac:dyDescent="0.3">
      <c r="A25" s="23" t="s">
        <v>20</v>
      </c>
      <c r="B25" s="23"/>
      <c r="C25" s="23"/>
      <c r="D25" s="23"/>
      <c r="E25" s="31">
        <f t="shared" si="0"/>
        <v>0</v>
      </c>
      <c r="F25" s="23"/>
      <c r="G25" s="23"/>
      <c r="H25" s="18">
        <f t="shared" si="1"/>
        <v>0</v>
      </c>
      <c r="I25" s="23"/>
      <c r="J25" s="23"/>
      <c r="K25" s="18">
        <f t="shared" si="2"/>
        <v>0</v>
      </c>
      <c r="L25" s="23"/>
      <c r="M25" s="23"/>
      <c r="N25" s="18">
        <f t="shared" si="3"/>
        <v>0</v>
      </c>
      <c r="O25" s="23"/>
      <c r="P25" s="23"/>
      <c r="Q25" s="18">
        <f t="shared" si="4"/>
        <v>0</v>
      </c>
    </row>
    <row r="26" spans="1:17" x14ac:dyDescent="0.3">
      <c r="A26" s="23" t="s">
        <v>21</v>
      </c>
      <c r="B26" s="23"/>
      <c r="C26" s="23"/>
      <c r="D26" s="23"/>
      <c r="E26" s="31">
        <f t="shared" si="0"/>
        <v>0</v>
      </c>
      <c r="F26" s="23"/>
      <c r="G26" s="23"/>
      <c r="H26" s="18">
        <f t="shared" si="1"/>
        <v>0</v>
      </c>
      <c r="I26" s="23"/>
      <c r="J26" s="23"/>
      <c r="K26" s="18">
        <f t="shared" si="2"/>
        <v>0</v>
      </c>
      <c r="L26" s="23"/>
      <c r="M26" s="23"/>
      <c r="N26" s="18">
        <f t="shared" si="3"/>
        <v>0</v>
      </c>
      <c r="O26" s="23"/>
      <c r="P26" s="23"/>
      <c r="Q26" s="18">
        <f t="shared" si="4"/>
        <v>0</v>
      </c>
    </row>
    <row r="27" spans="1:17" x14ac:dyDescent="0.3">
      <c r="A27" s="23" t="s">
        <v>22</v>
      </c>
      <c r="B27" s="23"/>
      <c r="C27" s="23"/>
      <c r="D27" s="23"/>
      <c r="E27" s="31">
        <f t="shared" si="0"/>
        <v>0</v>
      </c>
      <c r="F27" s="23"/>
      <c r="G27" s="23"/>
      <c r="H27" s="18">
        <f t="shared" si="1"/>
        <v>0</v>
      </c>
      <c r="I27" s="23"/>
      <c r="J27" s="23"/>
      <c r="K27" s="18">
        <f t="shared" si="2"/>
        <v>0</v>
      </c>
      <c r="L27" s="23"/>
      <c r="M27" s="23"/>
      <c r="N27" s="18">
        <f t="shared" si="3"/>
        <v>0</v>
      </c>
      <c r="O27" s="23"/>
      <c r="P27" s="23"/>
      <c r="Q27" s="18">
        <f t="shared" si="4"/>
        <v>0</v>
      </c>
    </row>
    <row r="28" spans="1:17" s="18" customFormat="1" x14ac:dyDescent="0.3">
      <c r="A28" s="33" t="s">
        <v>324</v>
      </c>
      <c r="B28" s="34">
        <f t="shared" ref="B28:Q28" si="5">SUM(B8:B27)</f>
        <v>0</v>
      </c>
      <c r="C28" s="34">
        <f t="shared" si="5"/>
        <v>0</v>
      </c>
      <c r="D28" s="34">
        <f t="shared" si="5"/>
        <v>0</v>
      </c>
      <c r="E28" s="34">
        <f t="shared" si="5"/>
        <v>0</v>
      </c>
      <c r="F28" s="34">
        <f t="shared" si="5"/>
        <v>0</v>
      </c>
      <c r="G28" s="34">
        <f t="shared" si="5"/>
        <v>0</v>
      </c>
      <c r="H28" s="34">
        <f t="shared" si="5"/>
        <v>0</v>
      </c>
      <c r="I28" s="34">
        <f t="shared" si="5"/>
        <v>0</v>
      </c>
      <c r="J28" s="34">
        <f t="shared" si="5"/>
        <v>0</v>
      </c>
      <c r="K28" s="34">
        <f t="shared" si="5"/>
        <v>0</v>
      </c>
      <c r="L28" s="34">
        <f t="shared" si="5"/>
        <v>0</v>
      </c>
      <c r="M28" s="34">
        <f t="shared" si="5"/>
        <v>0</v>
      </c>
      <c r="N28" s="34">
        <f t="shared" si="5"/>
        <v>0</v>
      </c>
      <c r="O28" s="34">
        <f t="shared" si="5"/>
        <v>0</v>
      </c>
      <c r="P28" s="34">
        <f t="shared" si="5"/>
        <v>0</v>
      </c>
      <c r="Q28" s="35">
        <f t="shared" si="5"/>
        <v>0</v>
      </c>
    </row>
    <row r="29" spans="1:17" x14ac:dyDescent="0.3">
      <c r="A29" s="24" t="s">
        <v>819</v>
      </c>
      <c r="B29" s="2"/>
      <c r="C29" s="2"/>
      <c r="D29" s="2"/>
      <c r="E29" s="26">
        <f>'TAB9'!C33</f>
        <v>0</v>
      </c>
      <c r="F29" s="2"/>
      <c r="G29" s="2"/>
      <c r="H29" s="26">
        <f>'TAB9'!D33</f>
        <v>0</v>
      </c>
      <c r="I29" s="2"/>
      <c r="J29" s="2"/>
      <c r="K29" s="26">
        <f>'TAB9'!E33</f>
        <v>0</v>
      </c>
      <c r="L29" s="2"/>
      <c r="M29" s="2"/>
      <c r="N29" s="26">
        <f>'TAB9'!F33</f>
        <v>0</v>
      </c>
      <c r="O29" s="2"/>
      <c r="P29" s="2"/>
      <c r="Q29" s="27">
        <f>'TAB9'!G33</f>
        <v>0</v>
      </c>
    </row>
    <row r="30" spans="1:17" ht="40.5" x14ac:dyDescent="0.3">
      <c r="A30" s="28" t="s">
        <v>820</v>
      </c>
      <c r="B30" s="2"/>
      <c r="C30" s="2"/>
      <c r="D30" s="2"/>
      <c r="E30" s="29">
        <f>E28-E29</f>
        <v>0</v>
      </c>
      <c r="F30" s="2"/>
      <c r="G30" s="2"/>
      <c r="H30" s="29">
        <f>H28-H29</f>
        <v>0</v>
      </c>
      <c r="I30" s="2"/>
      <c r="J30" s="2"/>
      <c r="K30" s="29">
        <f>K28-K29</f>
        <v>0</v>
      </c>
      <c r="L30" s="2"/>
      <c r="M30" s="2"/>
      <c r="N30" s="29">
        <f>N28-N29</f>
        <v>0</v>
      </c>
      <c r="O30" s="2"/>
      <c r="P30" s="2"/>
      <c r="Q30" s="30">
        <f>Q28-Q29</f>
        <v>0</v>
      </c>
    </row>
    <row r="32" spans="1:17" x14ac:dyDescent="0.3">
      <c r="A32" s="24" t="s">
        <v>620</v>
      </c>
      <c r="B32" s="2"/>
      <c r="C32" s="783">
        <f>'TAB2'!D$35</f>
        <v>0</v>
      </c>
      <c r="D32" s="784"/>
      <c r="E32" s="2"/>
      <c r="F32" s="783">
        <f>'TAB2'!G$35</f>
        <v>0</v>
      </c>
      <c r="G32" s="784"/>
      <c r="H32" s="2"/>
      <c r="I32" s="783">
        <f>'TAB2'!J$35</f>
        <v>0</v>
      </c>
      <c r="J32" s="784"/>
      <c r="K32" s="2"/>
      <c r="L32" s="783">
        <f>'TAB2'!M$35</f>
        <v>0</v>
      </c>
      <c r="M32" s="784"/>
      <c r="N32" s="2"/>
      <c r="O32" s="783">
        <f>'TAB2'!O$35</f>
        <v>0</v>
      </c>
      <c r="P32" s="784"/>
      <c r="Q32" s="2"/>
    </row>
    <row r="33" spans="1:17" ht="27" x14ac:dyDescent="0.3">
      <c r="A33" s="28" t="s">
        <v>821</v>
      </c>
      <c r="B33" s="2"/>
      <c r="C33" s="785">
        <f>SUM(C28:D28)-C32</f>
        <v>0</v>
      </c>
      <c r="D33" s="786"/>
      <c r="E33" s="2"/>
      <c r="F33" s="785">
        <f>SUM(F28:G28)-F32</f>
        <v>0</v>
      </c>
      <c r="G33" s="786"/>
      <c r="H33" s="2"/>
      <c r="I33" s="785">
        <f>SUM(I28:J28)-I32</f>
        <v>0</v>
      </c>
      <c r="J33" s="786"/>
      <c r="K33" s="2"/>
      <c r="L33" s="785">
        <f>SUM(L28:M28)-L32</f>
        <v>0</v>
      </c>
      <c r="M33" s="786"/>
      <c r="N33" s="2"/>
      <c r="O33" s="785">
        <f>SUM(O28:P28)-O32</f>
        <v>0</v>
      </c>
      <c r="P33" s="786"/>
      <c r="Q33" s="2"/>
    </row>
    <row r="35" spans="1:17" s="102" customFormat="1" ht="12.6" customHeight="1" x14ac:dyDescent="0.3">
      <c r="A35" s="299"/>
      <c r="B35" s="781" t="s">
        <v>278</v>
      </c>
      <c r="C35" s="782"/>
      <c r="D35" s="782"/>
      <c r="E35" s="782"/>
      <c r="F35" s="781" t="s">
        <v>274</v>
      </c>
      <c r="G35" s="782"/>
      <c r="H35" s="782"/>
      <c r="I35" s="781" t="s">
        <v>275</v>
      </c>
      <c r="J35" s="782"/>
      <c r="K35" s="782"/>
      <c r="L35" s="781" t="s">
        <v>276</v>
      </c>
      <c r="M35" s="782"/>
      <c r="N35" s="782"/>
      <c r="O35" s="781" t="s">
        <v>277</v>
      </c>
      <c r="P35" s="782"/>
      <c r="Q35" s="782"/>
    </row>
    <row r="36" spans="1:17" s="299" customFormat="1" ht="40.5" x14ac:dyDescent="0.3">
      <c r="A36" s="305"/>
      <c r="B36" s="305" t="s">
        <v>320</v>
      </c>
      <c r="C36" s="305" t="s">
        <v>322</v>
      </c>
      <c r="D36" s="305" t="s">
        <v>323</v>
      </c>
      <c r="E36" s="305" t="s">
        <v>321</v>
      </c>
      <c r="F36" s="305" t="s">
        <v>322</v>
      </c>
      <c r="G36" s="305" t="s">
        <v>323</v>
      </c>
      <c r="H36" s="305" t="s">
        <v>321</v>
      </c>
      <c r="I36" s="305" t="s">
        <v>322</v>
      </c>
      <c r="J36" s="305" t="s">
        <v>323</v>
      </c>
      <c r="K36" s="305" t="s">
        <v>321</v>
      </c>
      <c r="L36" s="305" t="s">
        <v>322</v>
      </c>
      <c r="M36" s="305" t="s">
        <v>323</v>
      </c>
      <c r="N36" s="305" t="s">
        <v>321</v>
      </c>
      <c r="O36" s="305" t="s">
        <v>322</v>
      </c>
      <c r="P36" s="305" t="s">
        <v>323</v>
      </c>
      <c r="Q36" s="305" t="s">
        <v>321</v>
      </c>
    </row>
    <row r="37" spans="1:17" x14ac:dyDescent="0.3">
      <c r="A37" s="21"/>
      <c r="B37" s="32"/>
      <c r="C37" s="32"/>
      <c r="D37" s="22"/>
      <c r="E37" s="22"/>
      <c r="F37" s="32"/>
      <c r="G37" s="22"/>
      <c r="H37" s="22"/>
      <c r="I37" s="32"/>
      <c r="J37" s="22"/>
      <c r="K37" s="22"/>
      <c r="L37" s="32"/>
      <c r="M37" s="22"/>
      <c r="N37" s="22"/>
      <c r="O37" s="32"/>
      <c r="P37" s="22"/>
      <c r="Q37" s="22"/>
    </row>
    <row r="38" spans="1:17" x14ac:dyDescent="0.3">
      <c r="A38" s="21" t="str">
        <f t="shared" ref="A38:A57" si="6">A8</f>
        <v>Intitulé 1</v>
      </c>
      <c r="B38" s="31">
        <f t="shared" ref="B38:B57" si="7">N8</f>
        <v>0</v>
      </c>
      <c r="C38" s="31">
        <f t="shared" ref="C38:C57" si="8">O8</f>
        <v>0</v>
      </c>
      <c r="D38" s="31">
        <f t="shared" ref="D38:D57" si="9">P8</f>
        <v>0</v>
      </c>
      <c r="E38" s="31">
        <f>SUM(B38:D38)</f>
        <v>0</v>
      </c>
      <c r="F38" s="23"/>
      <c r="G38" s="23"/>
      <c r="H38" s="18">
        <f>SUM(E38:G38)</f>
        <v>0</v>
      </c>
      <c r="I38" s="23"/>
      <c r="J38" s="23"/>
      <c r="K38" s="18">
        <f>SUM(H38:J38)</f>
        <v>0</v>
      </c>
      <c r="L38" s="23"/>
      <c r="M38" s="23"/>
      <c r="N38" s="18">
        <f>SUM(K38:M38)</f>
        <v>0</v>
      </c>
      <c r="O38" s="23"/>
      <c r="P38" s="23"/>
      <c r="Q38" s="18">
        <f>SUM(N38:P38)</f>
        <v>0</v>
      </c>
    </row>
    <row r="39" spans="1:17" x14ac:dyDescent="0.3">
      <c r="A39" s="21" t="str">
        <f t="shared" si="6"/>
        <v>Intitulé 2</v>
      </c>
      <c r="B39" s="31">
        <f t="shared" si="7"/>
        <v>0</v>
      </c>
      <c r="C39" s="31">
        <f t="shared" si="8"/>
        <v>0</v>
      </c>
      <c r="D39" s="31">
        <f t="shared" si="9"/>
        <v>0</v>
      </c>
      <c r="E39" s="31">
        <f t="shared" ref="E39:E57" si="10">SUM(B39:D39)</f>
        <v>0</v>
      </c>
      <c r="F39" s="23"/>
      <c r="G39" s="23"/>
      <c r="H39" s="18">
        <f t="shared" ref="H39:H57" si="11">SUM(E39:G39)</f>
        <v>0</v>
      </c>
      <c r="I39" s="23"/>
      <c r="J39" s="23"/>
      <c r="K39" s="18">
        <f t="shared" ref="K39:K57" si="12">SUM(H39:J39)</f>
        <v>0</v>
      </c>
      <c r="L39" s="23"/>
      <c r="M39" s="23"/>
      <c r="N39" s="18">
        <f t="shared" ref="N39:N57" si="13">SUM(K39:M39)</f>
        <v>0</v>
      </c>
      <c r="O39" s="23"/>
      <c r="P39" s="23"/>
      <c r="Q39" s="18">
        <f t="shared" ref="Q39:Q57" si="14">SUM(N39:P39)</f>
        <v>0</v>
      </c>
    </row>
    <row r="40" spans="1:17" x14ac:dyDescent="0.3">
      <c r="A40" s="21" t="str">
        <f t="shared" si="6"/>
        <v>Intitulé 3</v>
      </c>
      <c r="B40" s="31">
        <f t="shared" si="7"/>
        <v>0</v>
      </c>
      <c r="C40" s="31">
        <f t="shared" si="8"/>
        <v>0</v>
      </c>
      <c r="D40" s="31">
        <f t="shared" si="9"/>
        <v>0</v>
      </c>
      <c r="E40" s="31">
        <f t="shared" si="10"/>
        <v>0</v>
      </c>
      <c r="F40" s="23"/>
      <c r="G40" s="23"/>
      <c r="H40" s="18">
        <f t="shared" si="11"/>
        <v>0</v>
      </c>
      <c r="I40" s="23"/>
      <c r="J40" s="23"/>
      <c r="K40" s="18">
        <f t="shared" si="12"/>
        <v>0</v>
      </c>
      <c r="L40" s="23"/>
      <c r="M40" s="23"/>
      <c r="N40" s="18">
        <f t="shared" si="13"/>
        <v>0</v>
      </c>
      <c r="O40" s="23"/>
      <c r="P40" s="23"/>
      <c r="Q40" s="18">
        <f t="shared" si="14"/>
        <v>0</v>
      </c>
    </row>
    <row r="41" spans="1:17" x14ac:dyDescent="0.3">
      <c r="A41" s="21" t="str">
        <f t="shared" si="6"/>
        <v>Intitulé 4</v>
      </c>
      <c r="B41" s="31">
        <f t="shared" si="7"/>
        <v>0</v>
      </c>
      <c r="C41" s="31">
        <f t="shared" si="8"/>
        <v>0</v>
      </c>
      <c r="D41" s="31">
        <f t="shared" si="9"/>
        <v>0</v>
      </c>
      <c r="E41" s="31">
        <f t="shared" si="10"/>
        <v>0</v>
      </c>
      <c r="F41" s="23"/>
      <c r="G41" s="23"/>
      <c r="H41" s="18">
        <f t="shared" si="11"/>
        <v>0</v>
      </c>
      <c r="I41" s="23"/>
      <c r="J41" s="23"/>
      <c r="K41" s="18">
        <f t="shared" si="12"/>
        <v>0</v>
      </c>
      <c r="L41" s="23"/>
      <c r="M41" s="23"/>
      <c r="N41" s="18">
        <f t="shared" si="13"/>
        <v>0</v>
      </c>
      <c r="O41" s="23"/>
      <c r="P41" s="23"/>
      <c r="Q41" s="18">
        <f t="shared" si="14"/>
        <v>0</v>
      </c>
    </row>
    <row r="42" spans="1:17" x14ac:dyDescent="0.3">
      <c r="A42" s="21" t="str">
        <f t="shared" si="6"/>
        <v>Intitulé 5</v>
      </c>
      <c r="B42" s="31">
        <f t="shared" si="7"/>
        <v>0</v>
      </c>
      <c r="C42" s="31">
        <f t="shared" si="8"/>
        <v>0</v>
      </c>
      <c r="D42" s="31">
        <f t="shared" si="9"/>
        <v>0</v>
      </c>
      <c r="E42" s="31">
        <f t="shared" si="10"/>
        <v>0</v>
      </c>
      <c r="F42" s="23"/>
      <c r="G42" s="23"/>
      <c r="H42" s="18">
        <f t="shared" si="11"/>
        <v>0</v>
      </c>
      <c r="I42" s="23"/>
      <c r="J42" s="23"/>
      <c r="K42" s="18">
        <f t="shared" si="12"/>
        <v>0</v>
      </c>
      <c r="L42" s="23"/>
      <c r="M42" s="23"/>
      <c r="N42" s="18">
        <f t="shared" si="13"/>
        <v>0</v>
      </c>
      <c r="O42" s="23"/>
      <c r="P42" s="23"/>
      <c r="Q42" s="18">
        <f t="shared" si="14"/>
        <v>0</v>
      </c>
    </row>
    <row r="43" spans="1:17" x14ac:dyDescent="0.3">
      <c r="A43" s="21" t="str">
        <f t="shared" si="6"/>
        <v>Intitulé 6</v>
      </c>
      <c r="B43" s="31">
        <f t="shared" si="7"/>
        <v>0</v>
      </c>
      <c r="C43" s="31">
        <f t="shared" si="8"/>
        <v>0</v>
      </c>
      <c r="D43" s="31">
        <f t="shared" si="9"/>
        <v>0</v>
      </c>
      <c r="E43" s="31">
        <f t="shared" si="10"/>
        <v>0</v>
      </c>
      <c r="F43" s="23"/>
      <c r="G43" s="23"/>
      <c r="H43" s="18">
        <f t="shared" si="11"/>
        <v>0</v>
      </c>
      <c r="I43" s="23"/>
      <c r="J43" s="23"/>
      <c r="K43" s="18">
        <f t="shared" si="12"/>
        <v>0</v>
      </c>
      <c r="L43" s="23"/>
      <c r="M43" s="23"/>
      <c r="N43" s="18">
        <f t="shared" si="13"/>
        <v>0</v>
      </c>
      <c r="O43" s="23"/>
      <c r="P43" s="23"/>
      <c r="Q43" s="18">
        <f t="shared" si="14"/>
        <v>0</v>
      </c>
    </row>
    <row r="44" spans="1:17" x14ac:dyDescent="0.3">
      <c r="A44" s="21" t="str">
        <f t="shared" si="6"/>
        <v>Intitulé 7</v>
      </c>
      <c r="B44" s="31">
        <f t="shared" si="7"/>
        <v>0</v>
      </c>
      <c r="C44" s="31">
        <f t="shared" si="8"/>
        <v>0</v>
      </c>
      <c r="D44" s="31">
        <f t="shared" si="9"/>
        <v>0</v>
      </c>
      <c r="E44" s="31">
        <f t="shared" si="10"/>
        <v>0</v>
      </c>
      <c r="F44" s="23"/>
      <c r="G44" s="23"/>
      <c r="H44" s="18">
        <f t="shared" si="11"/>
        <v>0</v>
      </c>
      <c r="I44" s="23"/>
      <c r="J44" s="23"/>
      <c r="K44" s="18">
        <f t="shared" si="12"/>
        <v>0</v>
      </c>
      <c r="L44" s="23"/>
      <c r="M44" s="23"/>
      <c r="N44" s="18">
        <f t="shared" si="13"/>
        <v>0</v>
      </c>
      <c r="O44" s="23"/>
      <c r="P44" s="23"/>
      <c r="Q44" s="18">
        <f t="shared" si="14"/>
        <v>0</v>
      </c>
    </row>
    <row r="45" spans="1:17" x14ac:dyDescent="0.3">
      <c r="A45" s="21" t="str">
        <f t="shared" si="6"/>
        <v>Intitulé 8</v>
      </c>
      <c r="B45" s="31">
        <f t="shared" si="7"/>
        <v>0</v>
      </c>
      <c r="C45" s="31">
        <f t="shared" si="8"/>
        <v>0</v>
      </c>
      <c r="D45" s="31">
        <f t="shared" si="9"/>
        <v>0</v>
      </c>
      <c r="E45" s="31">
        <f t="shared" si="10"/>
        <v>0</v>
      </c>
      <c r="F45" s="23"/>
      <c r="G45" s="23"/>
      <c r="H45" s="18">
        <f t="shared" si="11"/>
        <v>0</v>
      </c>
      <c r="I45" s="23"/>
      <c r="J45" s="23"/>
      <c r="K45" s="18">
        <f t="shared" si="12"/>
        <v>0</v>
      </c>
      <c r="L45" s="23"/>
      <c r="M45" s="23"/>
      <c r="N45" s="18">
        <f t="shared" si="13"/>
        <v>0</v>
      </c>
      <c r="O45" s="23"/>
      <c r="P45" s="23"/>
      <c r="Q45" s="18">
        <f t="shared" si="14"/>
        <v>0</v>
      </c>
    </row>
    <row r="46" spans="1:17" x14ac:dyDescent="0.3">
      <c r="A46" s="21" t="str">
        <f t="shared" si="6"/>
        <v>Intitulé 9</v>
      </c>
      <c r="B46" s="31">
        <f t="shared" si="7"/>
        <v>0</v>
      </c>
      <c r="C46" s="31">
        <f t="shared" si="8"/>
        <v>0</v>
      </c>
      <c r="D46" s="31">
        <f t="shared" si="9"/>
        <v>0</v>
      </c>
      <c r="E46" s="31">
        <f t="shared" si="10"/>
        <v>0</v>
      </c>
      <c r="F46" s="23"/>
      <c r="G46" s="23"/>
      <c r="H46" s="18">
        <f t="shared" si="11"/>
        <v>0</v>
      </c>
      <c r="I46" s="23"/>
      <c r="J46" s="23"/>
      <c r="K46" s="18">
        <f t="shared" si="12"/>
        <v>0</v>
      </c>
      <c r="L46" s="23"/>
      <c r="M46" s="23"/>
      <c r="N46" s="18">
        <f t="shared" si="13"/>
        <v>0</v>
      </c>
      <c r="O46" s="23"/>
      <c r="P46" s="23"/>
      <c r="Q46" s="18">
        <f t="shared" si="14"/>
        <v>0</v>
      </c>
    </row>
    <row r="47" spans="1:17" x14ac:dyDescent="0.3">
      <c r="A47" s="21" t="str">
        <f t="shared" si="6"/>
        <v>Intitulé 10</v>
      </c>
      <c r="B47" s="31">
        <f t="shared" si="7"/>
        <v>0</v>
      </c>
      <c r="C47" s="31">
        <f t="shared" si="8"/>
        <v>0</v>
      </c>
      <c r="D47" s="31">
        <f t="shared" si="9"/>
        <v>0</v>
      </c>
      <c r="E47" s="31">
        <f t="shared" si="10"/>
        <v>0</v>
      </c>
      <c r="F47" s="23"/>
      <c r="G47" s="23"/>
      <c r="H47" s="18">
        <f t="shared" si="11"/>
        <v>0</v>
      </c>
      <c r="I47" s="23"/>
      <c r="J47" s="23"/>
      <c r="K47" s="18">
        <f t="shared" si="12"/>
        <v>0</v>
      </c>
      <c r="L47" s="23"/>
      <c r="M47" s="23"/>
      <c r="N47" s="18">
        <f t="shared" si="13"/>
        <v>0</v>
      </c>
      <c r="O47" s="23"/>
      <c r="P47" s="23"/>
      <c r="Q47" s="18">
        <f t="shared" si="14"/>
        <v>0</v>
      </c>
    </row>
    <row r="48" spans="1:17" x14ac:dyDescent="0.3">
      <c r="A48" s="21" t="str">
        <f t="shared" si="6"/>
        <v>Intitulé 11</v>
      </c>
      <c r="B48" s="31">
        <f t="shared" si="7"/>
        <v>0</v>
      </c>
      <c r="C48" s="31">
        <f t="shared" si="8"/>
        <v>0</v>
      </c>
      <c r="D48" s="31">
        <f t="shared" si="9"/>
        <v>0</v>
      </c>
      <c r="E48" s="31">
        <f t="shared" si="10"/>
        <v>0</v>
      </c>
      <c r="F48" s="23"/>
      <c r="G48" s="23"/>
      <c r="H48" s="18">
        <f t="shared" si="11"/>
        <v>0</v>
      </c>
      <c r="I48" s="23"/>
      <c r="J48" s="23"/>
      <c r="K48" s="18">
        <f t="shared" si="12"/>
        <v>0</v>
      </c>
      <c r="L48" s="23"/>
      <c r="M48" s="23"/>
      <c r="N48" s="18">
        <f t="shared" si="13"/>
        <v>0</v>
      </c>
      <c r="O48" s="23"/>
      <c r="P48" s="23"/>
      <c r="Q48" s="18">
        <f t="shared" si="14"/>
        <v>0</v>
      </c>
    </row>
    <row r="49" spans="1:17" x14ac:dyDescent="0.3">
      <c r="A49" s="21" t="str">
        <f t="shared" si="6"/>
        <v>Intitulé 12</v>
      </c>
      <c r="B49" s="31">
        <f t="shared" si="7"/>
        <v>0</v>
      </c>
      <c r="C49" s="31">
        <f t="shared" si="8"/>
        <v>0</v>
      </c>
      <c r="D49" s="31">
        <f t="shared" si="9"/>
        <v>0</v>
      </c>
      <c r="E49" s="31">
        <f t="shared" si="10"/>
        <v>0</v>
      </c>
      <c r="F49" s="23"/>
      <c r="G49" s="23"/>
      <c r="H49" s="18">
        <f t="shared" si="11"/>
        <v>0</v>
      </c>
      <c r="I49" s="23"/>
      <c r="J49" s="23"/>
      <c r="K49" s="18">
        <f t="shared" si="12"/>
        <v>0</v>
      </c>
      <c r="L49" s="23"/>
      <c r="M49" s="23"/>
      <c r="N49" s="18">
        <f t="shared" si="13"/>
        <v>0</v>
      </c>
      <c r="O49" s="23"/>
      <c r="P49" s="23"/>
      <c r="Q49" s="18">
        <f t="shared" si="14"/>
        <v>0</v>
      </c>
    </row>
    <row r="50" spans="1:17" x14ac:dyDescent="0.3">
      <c r="A50" s="21" t="str">
        <f t="shared" si="6"/>
        <v>Intitulé 13</v>
      </c>
      <c r="B50" s="31">
        <f t="shared" si="7"/>
        <v>0</v>
      </c>
      <c r="C50" s="31">
        <f t="shared" si="8"/>
        <v>0</v>
      </c>
      <c r="D50" s="31">
        <f t="shared" si="9"/>
        <v>0</v>
      </c>
      <c r="E50" s="31">
        <f t="shared" si="10"/>
        <v>0</v>
      </c>
      <c r="F50" s="23"/>
      <c r="G50" s="23"/>
      <c r="H50" s="18">
        <f t="shared" si="11"/>
        <v>0</v>
      </c>
      <c r="I50" s="23"/>
      <c r="J50" s="23"/>
      <c r="K50" s="18">
        <f t="shared" si="12"/>
        <v>0</v>
      </c>
      <c r="L50" s="23"/>
      <c r="M50" s="23"/>
      <c r="N50" s="18">
        <f t="shared" si="13"/>
        <v>0</v>
      </c>
      <c r="O50" s="23"/>
      <c r="P50" s="23"/>
      <c r="Q50" s="18">
        <f t="shared" si="14"/>
        <v>0</v>
      </c>
    </row>
    <row r="51" spans="1:17" x14ac:dyDescent="0.3">
      <c r="A51" s="21" t="str">
        <f t="shared" si="6"/>
        <v>Intitulé 14</v>
      </c>
      <c r="B51" s="31">
        <f t="shared" si="7"/>
        <v>0</v>
      </c>
      <c r="C51" s="31">
        <f t="shared" si="8"/>
        <v>0</v>
      </c>
      <c r="D51" s="31">
        <f t="shared" si="9"/>
        <v>0</v>
      </c>
      <c r="E51" s="31">
        <f t="shared" si="10"/>
        <v>0</v>
      </c>
      <c r="F51" s="23"/>
      <c r="G51" s="23"/>
      <c r="H51" s="18">
        <f t="shared" si="11"/>
        <v>0</v>
      </c>
      <c r="I51" s="23"/>
      <c r="J51" s="23"/>
      <c r="K51" s="18">
        <f t="shared" si="12"/>
        <v>0</v>
      </c>
      <c r="L51" s="23"/>
      <c r="M51" s="23"/>
      <c r="N51" s="18">
        <f t="shared" si="13"/>
        <v>0</v>
      </c>
      <c r="O51" s="23"/>
      <c r="P51" s="23"/>
      <c r="Q51" s="18">
        <f t="shared" si="14"/>
        <v>0</v>
      </c>
    </row>
    <row r="52" spans="1:17" x14ac:dyDescent="0.3">
      <c r="A52" s="21" t="str">
        <f t="shared" si="6"/>
        <v>Intitulé 15</v>
      </c>
      <c r="B52" s="31">
        <f t="shared" si="7"/>
        <v>0</v>
      </c>
      <c r="C52" s="31">
        <f t="shared" si="8"/>
        <v>0</v>
      </c>
      <c r="D52" s="31">
        <f t="shared" si="9"/>
        <v>0</v>
      </c>
      <c r="E52" s="31">
        <f t="shared" si="10"/>
        <v>0</v>
      </c>
      <c r="F52" s="23"/>
      <c r="G52" s="23"/>
      <c r="H52" s="18">
        <f t="shared" si="11"/>
        <v>0</v>
      </c>
      <c r="I52" s="23"/>
      <c r="J52" s="23"/>
      <c r="K52" s="18">
        <f t="shared" si="12"/>
        <v>0</v>
      </c>
      <c r="L52" s="23"/>
      <c r="M52" s="23"/>
      <c r="N52" s="18">
        <f t="shared" si="13"/>
        <v>0</v>
      </c>
      <c r="O52" s="23"/>
      <c r="P52" s="23"/>
      <c r="Q52" s="18">
        <f t="shared" si="14"/>
        <v>0</v>
      </c>
    </row>
    <row r="53" spans="1:17" x14ac:dyDescent="0.3">
      <c r="A53" s="21" t="str">
        <f t="shared" si="6"/>
        <v>Intitulé 16</v>
      </c>
      <c r="B53" s="31">
        <f t="shared" si="7"/>
        <v>0</v>
      </c>
      <c r="C53" s="31">
        <f t="shared" si="8"/>
        <v>0</v>
      </c>
      <c r="D53" s="31">
        <f t="shared" si="9"/>
        <v>0</v>
      </c>
      <c r="E53" s="31">
        <f t="shared" si="10"/>
        <v>0</v>
      </c>
      <c r="F53" s="23"/>
      <c r="G53" s="23"/>
      <c r="H53" s="18">
        <f t="shared" si="11"/>
        <v>0</v>
      </c>
      <c r="I53" s="23"/>
      <c r="J53" s="23"/>
      <c r="K53" s="18">
        <f t="shared" si="12"/>
        <v>0</v>
      </c>
      <c r="L53" s="23"/>
      <c r="M53" s="23"/>
      <c r="N53" s="18">
        <f t="shared" si="13"/>
        <v>0</v>
      </c>
      <c r="O53" s="23"/>
      <c r="P53" s="23"/>
      <c r="Q53" s="18">
        <f t="shared" si="14"/>
        <v>0</v>
      </c>
    </row>
    <row r="54" spans="1:17" x14ac:dyDescent="0.3">
      <c r="A54" s="21" t="str">
        <f t="shared" si="6"/>
        <v>Intitulé 17</v>
      </c>
      <c r="B54" s="31">
        <f t="shared" si="7"/>
        <v>0</v>
      </c>
      <c r="C54" s="31">
        <f t="shared" si="8"/>
        <v>0</v>
      </c>
      <c r="D54" s="31">
        <f t="shared" si="9"/>
        <v>0</v>
      </c>
      <c r="E54" s="31">
        <f t="shared" si="10"/>
        <v>0</v>
      </c>
      <c r="F54" s="23"/>
      <c r="G54" s="23"/>
      <c r="H54" s="18">
        <f t="shared" si="11"/>
        <v>0</v>
      </c>
      <c r="I54" s="23"/>
      <c r="J54" s="23"/>
      <c r="K54" s="18">
        <f t="shared" si="12"/>
        <v>0</v>
      </c>
      <c r="L54" s="23"/>
      <c r="M54" s="23"/>
      <c r="N54" s="18">
        <f t="shared" si="13"/>
        <v>0</v>
      </c>
      <c r="O54" s="23"/>
      <c r="P54" s="23"/>
      <c r="Q54" s="18">
        <f t="shared" si="14"/>
        <v>0</v>
      </c>
    </row>
    <row r="55" spans="1:17" x14ac:dyDescent="0.3">
      <c r="A55" s="21" t="str">
        <f t="shared" si="6"/>
        <v>Intitulé 18</v>
      </c>
      <c r="B55" s="31">
        <f t="shared" si="7"/>
        <v>0</v>
      </c>
      <c r="C55" s="31">
        <f t="shared" si="8"/>
        <v>0</v>
      </c>
      <c r="D55" s="31">
        <f t="shared" si="9"/>
        <v>0</v>
      </c>
      <c r="E55" s="31">
        <f t="shared" si="10"/>
        <v>0</v>
      </c>
      <c r="F55" s="23"/>
      <c r="G55" s="23"/>
      <c r="H55" s="18">
        <f t="shared" si="11"/>
        <v>0</v>
      </c>
      <c r="I55" s="23"/>
      <c r="J55" s="23"/>
      <c r="K55" s="18">
        <f t="shared" si="12"/>
        <v>0</v>
      </c>
      <c r="L55" s="23"/>
      <c r="M55" s="23"/>
      <c r="N55" s="18">
        <f t="shared" si="13"/>
        <v>0</v>
      </c>
      <c r="O55" s="23"/>
      <c r="P55" s="23"/>
      <c r="Q55" s="18">
        <f t="shared" si="14"/>
        <v>0</v>
      </c>
    </row>
    <row r="56" spans="1:17" x14ac:dyDescent="0.3">
      <c r="A56" s="21" t="str">
        <f t="shared" si="6"/>
        <v>Intitulé 19</v>
      </c>
      <c r="B56" s="31">
        <f t="shared" si="7"/>
        <v>0</v>
      </c>
      <c r="C56" s="31">
        <f t="shared" si="8"/>
        <v>0</v>
      </c>
      <c r="D56" s="31">
        <f t="shared" si="9"/>
        <v>0</v>
      </c>
      <c r="E56" s="31">
        <f t="shared" si="10"/>
        <v>0</v>
      </c>
      <c r="F56" s="23"/>
      <c r="G56" s="23"/>
      <c r="H56" s="18">
        <f t="shared" si="11"/>
        <v>0</v>
      </c>
      <c r="I56" s="23"/>
      <c r="J56" s="23"/>
      <c r="K56" s="18">
        <f t="shared" si="12"/>
        <v>0</v>
      </c>
      <c r="L56" s="23"/>
      <c r="M56" s="23"/>
      <c r="N56" s="18">
        <f t="shared" si="13"/>
        <v>0</v>
      </c>
      <c r="O56" s="23"/>
      <c r="P56" s="23"/>
      <c r="Q56" s="18">
        <f t="shared" si="14"/>
        <v>0</v>
      </c>
    </row>
    <row r="57" spans="1:17" x14ac:dyDescent="0.3">
      <c r="A57" s="21" t="str">
        <f t="shared" si="6"/>
        <v>Intitulé 20</v>
      </c>
      <c r="B57" s="31">
        <f t="shared" si="7"/>
        <v>0</v>
      </c>
      <c r="C57" s="31">
        <f t="shared" si="8"/>
        <v>0</v>
      </c>
      <c r="D57" s="31">
        <f t="shared" si="9"/>
        <v>0</v>
      </c>
      <c r="E57" s="31">
        <f t="shared" si="10"/>
        <v>0</v>
      </c>
      <c r="F57" s="23"/>
      <c r="G57" s="23"/>
      <c r="H57" s="18">
        <f t="shared" si="11"/>
        <v>0</v>
      </c>
      <c r="I57" s="23"/>
      <c r="J57" s="23"/>
      <c r="K57" s="18">
        <f t="shared" si="12"/>
        <v>0</v>
      </c>
      <c r="L57" s="23"/>
      <c r="M57" s="23"/>
      <c r="N57" s="18">
        <f t="shared" si="13"/>
        <v>0</v>
      </c>
      <c r="O57" s="23"/>
      <c r="P57" s="23"/>
      <c r="Q57" s="18">
        <f t="shared" si="14"/>
        <v>0</v>
      </c>
    </row>
    <row r="58" spans="1:17" x14ac:dyDescent="0.3">
      <c r="A58" s="33" t="s">
        <v>324</v>
      </c>
      <c r="B58" s="34">
        <f>SUM(B38:B57)</f>
        <v>0</v>
      </c>
      <c r="C58" s="34">
        <f>SUM(C38:C57)</f>
        <v>0</v>
      </c>
      <c r="D58" s="34">
        <f>SUM(D38:D57)</f>
        <v>0</v>
      </c>
      <c r="E58" s="34">
        <f>SUM(E38:E57)</f>
        <v>0</v>
      </c>
      <c r="F58" s="34">
        <f t="shared" ref="F58:Q58" si="15">SUM(F38:F57)</f>
        <v>0</v>
      </c>
      <c r="G58" s="34">
        <f t="shared" si="15"/>
        <v>0</v>
      </c>
      <c r="H58" s="34">
        <f t="shared" si="15"/>
        <v>0</v>
      </c>
      <c r="I58" s="34">
        <f t="shared" si="15"/>
        <v>0</v>
      </c>
      <c r="J58" s="34">
        <f t="shared" si="15"/>
        <v>0</v>
      </c>
      <c r="K58" s="34">
        <f t="shared" si="15"/>
        <v>0</v>
      </c>
      <c r="L58" s="34">
        <f t="shared" si="15"/>
        <v>0</v>
      </c>
      <c r="M58" s="34">
        <f t="shared" si="15"/>
        <v>0</v>
      </c>
      <c r="N58" s="34">
        <f t="shared" si="15"/>
        <v>0</v>
      </c>
      <c r="O58" s="34">
        <f t="shared" si="15"/>
        <v>0</v>
      </c>
      <c r="P58" s="34">
        <f t="shared" si="15"/>
        <v>0</v>
      </c>
      <c r="Q58" s="35">
        <f t="shared" si="15"/>
        <v>0</v>
      </c>
    </row>
    <row r="59" spans="1:17" x14ac:dyDescent="0.3">
      <c r="A59" s="24" t="s">
        <v>822</v>
      </c>
      <c r="B59" s="2"/>
      <c r="C59" s="2"/>
      <c r="D59" s="2"/>
      <c r="E59" s="26">
        <f>Q29</f>
        <v>0</v>
      </c>
      <c r="F59" s="2"/>
      <c r="G59" s="2"/>
      <c r="H59" s="26">
        <f>'TAB9'!H33</f>
        <v>0</v>
      </c>
      <c r="I59" s="2"/>
      <c r="J59" s="2"/>
      <c r="K59" s="26">
        <f>'TAB9'!I33</f>
        <v>0</v>
      </c>
      <c r="L59" s="2"/>
      <c r="M59" s="2"/>
      <c r="N59" s="26">
        <f>'TAB9'!J33</f>
        <v>0</v>
      </c>
      <c r="O59" s="2"/>
      <c r="P59" s="2"/>
      <c r="Q59" s="27">
        <f>'TAB9'!K33</f>
        <v>0</v>
      </c>
    </row>
    <row r="60" spans="1:17" ht="40.5" x14ac:dyDescent="0.3">
      <c r="A60" s="28" t="s">
        <v>820</v>
      </c>
      <c r="B60" s="2"/>
      <c r="C60" s="2"/>
      <c r="D60" s="2"/>
      <c r="E60" s="29">
        <f>E58-E59</f>
        <v>0</v>
      </c>
      <c r="F60" s="2"/>
      <c r="G60" s="2"/>
      <c r="H60" s="29">
        <f>H58-H59</f>
        <v>0</v>
      </c>
      <c r="I60" s="2"/>
      <c r="J60" s="2"/>
      <c r="K60" s="29">
        <f>K58-K59</f>
        <v>0</v>
      </c>
      <c r="L60" s="2"/>
      <c r="M60" s="2"/>
      <c r="N60" s="29">
        <f>N58-N59</f>
        <v>0</v>
      </c>
      <c r="O60" s="2"/>
      <c r="P60" s="2"/>
      <c r="Q60" s="30">
        <f>Q58-Q59</f>
        <v>0</v>
      </c>
    </row>
  </sheetData>
  <mergeCells count="20">
    <mergeCell ref="O35:Q35"/>
    <mergeCell ref="L35:N35"/>
    <mergeCell ref="L33:M33"/>
    <mergeCell ref="B35:E35"/>
    <mergeCell ref="F35:H35"/>
    <mergeCell ref="I35:K35"/>
    <mergeCell ref="O5:Q5"/>
    <mergeCell ref="C32:D32"/>
    <mergeCell ref="C33:D33"/>
    <mergeCell ref="F32:G32"/>
    <mergeCell ref="I32:J32"/>
    <mergeCell ref="F5:H5"/>
    <mergeCell ref="B5:E5"/>
    <mergeCell ref="I5:K5"/>
    <mergeCell ref="F33:G33"/>
    <mergeCell ref="I33:J33"/>
    <mergeCell ref="L32:M32"/>
    <mergeCell ref="O32:P32"/>
    <mergeCell ref="L5:N5"/>
    <mergeCell ref="O33:P33"/>
  </mergeCells>
  <conditionalFormatting sqref="L38:M57">
    <cfRule type="containsText" dxfId="731" priority="3" operator="containsText" text="ntitulé">
      <formula>NOT(ISERROR(SEARCH("ntitulé",L38)))</formula>
    </cfRule>
    <cfRule type="containsBlanks" dxfId="730" priority="4">
      <formula>LEN(TRIM(L38))=0</formula>
    </cfRule>
  </conditionalFormatting>
  <conditionalFormatting sqref="O38:P57">
    <cfRule type="containsText" dxfId="729" priority="1" operator="containsText" text="ntitulé">
      <formula>NOT(ISERROR(SEARCH("ntitulé",O38)))</formula>
    </cfRule>
    <cfRule type="containsBlanks" dxfId="728" priority="2">
      <formula>LEN(TRIM(O38))=0</formula>
    </cfRule>
  </conditionalFormatting>
  <conditionalFormatting sqref="A8:A27">
    <cfRule type="containsText" dxfId="727" priority="21" operator="containsText" text="ntitulé">
      <formula>NOT(ISERROR(SEARCH("ntitulé",A8)))</formula>
    </cfRule>
    <cfRule type="containsBlanks" dxfId="726" priority="22">
      <formula>LEN(TRIM(A8))=0</formula>
    </cfRule>
  </conditionalFormatting>
  <conditionalFormatting sqref="B8:B27">
    <cfRule type="containsText" dxfId="725" priority="19" operator="containsText" text="ntitulé">
      <formula>NOT(ISERROR(SEARCH("ntitulé",B8)))</formula>
    </cfRule>
    <cfRule type="containsBlanks" dxfId="724" priority="20">
      <formula>LEN(TRIM(B8))=0</formula>
    </cfRule>
  </conditionalFormatting>
  <conditionalFormatting sqref="C8:D27">
    <cfRule type="containsText" dxfId="723" priority="17" operator="containsText" text="ntitulé">
      <formula>NOT(ISERROR(SEARCH("ntitulé",C8)))</formula>
    </cfRule>
    <cfRule type="containsBlanks" dxfId="722" priority="18">
      <formula>LEN(TRIM(C8))=0</formula>
    </cfRule>
  </conditionalFormatting>
  <conditionalFormatting sqref="F8:G27">
    <cfRule type="containsText" dxfId="721" priority="15" operator="containsText" text="ntitulé">
      <formula>NOT(ISERROR(SEARCH("ntitulé",F8)))</formula>
    </cfRule>
    <cfRule type="containsBlanks" dxfId="720" priority="16">
      <formula>LEN(TRIM(F8))=0</formula>
    </cfRule>
  </conditionalFormatting>
  <conditionalFormatting sqref="I8:J27">
    <cfRule type="containsText" dxfId="719" priority="13" operator="containsText" text="ntitulé">
      <formula>NOT(ISERROR(SEARCH("ntitulé",I8)))</formula>
    </cfRule>
    <cfRule type="containsBlanks" dxfId="718" priority="14">
      <formula>LEN(TRIM(I8))=0</formula>
    </cfRule>
  </conditionalFormatting>
  <conditionalFormatting sqref="L8:M27">
    <cfRule type="containsText" dxfId="717" priority="11" operator="containsText" text="ntitulé">
      <formula>NOT(ISERROR(SEARCH("ntitulé",L8)))</formula>
    </cfRule>
    <cfRule type="containsBlanks" dxfId="716" priority="12">
      <formula>LEN(TRIM(L8))=0</formula>
    </cfRule>
  </conditionalFormatting>
  <conditionalFormatting sqref="O8:P27">
    <cfRule type="containsText" dxfId="715" priority="9" operator="containsText" text="ntitulé">
      <formula>NOT(ISERROR(SEARCH("ntitulé",O8)))</formula>
    </cfRule>
    <cfRule type="containsBlanks" dxfId="714" priority="10">
      <formula>LEN(TRIM(O8))=0</formula>
    </cfRule>
  </conditionalFormatting>
  <conditionalFormatting sqref="F38:G57">
    <cfRule type="containsText" dxfId="713" priority="7" operator="containsText" text="ntitulé">
      <formula>NOT(ISERROR(SEARCH("ntitulé",F38)))</formula>
    </cfRule>
    <cfRule type="containsBlanks" dxfId="712" priority="8">
      <formula>LEN(TRIM(F38))=0</formula>
    </cfRule>
  </conditionalFormatting>
  <conditionalFormatting sqref="I38:J57">
    <cfRule type="containsText" dxfId="711" priority="5" operator="containsText" text="ntitulé">
      <formula>NOT(ISERROR(SEARCH("ntitulé",I38)))</formula>
    </cfRule>
    <cfRule type="containsBlanks" dxfId="710" priority="6">
      <formula>LEN(TRIM(I38))=0</formula>
    </cfRule>
  </conditionalFormatting>
  <hyperlinks>
    <hyperlink ref="A1" location="TAB00!A1" display="Retour page de garde"/>
    <hyperlink ref="A2" location="'TAB9'!A1" display="Retour TAB9"/>
  </hyperlinks>
  <pageMargins left="0.7" right="0.7" top="0.75" bottom="0.75" header="0.3" footer="0.3"/>
  <pageSetup paperSize="8" scale="75" orientation="landscape" verticalDpi="300" r:id="rId1"/>
  <colBreaks count="1" manualBreakCount="1">
    <brk id="18"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zoomScaleNormal="100" workbookViewId="0">
      <selection activeCell="E5" sqref="E5"/>
    </sheetView>
  </sheetViews>
  <sheetFormatPr baseColWidth="10" defaultColWidth="9.1640625" defaultRowHeight="13.5" x14ac:dyDescent="0.3"/>
  <cols>
    <col min="1" max="1" width="116.5" style="10" customWidth="1"/>
    <col min="2" max="6" width="16.83203125" style="6" customWidth="1"/>
    <col min="7" max="7" width="3.5" style="6" customWidth="1"/>
    <col min="8" max="11" width="9.1640625" style="6" customWidth="1"/>
    <col min="12" max="12" width="2" style="6" customWidth="1"/>
    <col min="13" max="14" width="16.33203125" style="6" bestFit="1" customWidth="1"/>
    <col min="15" max="16384" width="9.1640625" style="6"/>
  </cols>
  <sheetData>
    <row r="1" spans="1:36" ht="15" x14ac:dyDescent="0.3">
      <c r="A1" s="17" t="s">
        <v>131</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row>
    <row r="4" spans="1:36" ht="21" x14ac:dyDescent="0.35">
      <c r="A4" s="250" t="str">
        <f>TAB00!B90&amp;" : "&amp;TAB00!C90</f>
        <v xml:space="preserve">TAB10 : Synthèse du revenu autorisé des années 2019 à 2023 </v>
      </c>
      <c r="B4" s="250"/>
      <c r="C4" s="250"/>
      <c r="D4" s="250"/>
      <c r="E4" s="250"/>
      <c r="F4" s="250"/>
      <c r="G4" s="250"/>
      <c r="H4" s="250"/>
      <c r="I4" s="250"/>
      <c r="J4" s="250"/>
      <c r="K4" s="67"/>
    </row>
    <row r="5" spans="1:36" ht="0.6" customHeight="1" x14ac:dyDescent="0.3">
      <c r="C5" s="18"/>
      <c r="G5" s="11"/>
      <c r="H5" s="18"/>
    </row>
    <row r="6" spans="1:36" ht="16.5" hidden="1" x14ac:dyDescent="0.3">
      <c r="A6" s="566"/>
      <c r="B6" s="566"/>
      <c r="C6" s="566"/>
      <c r="D6" s="566"/>
      <c r="E6" s="566"/>
      <c r="F6" s="68"/>
      <c r="G6" s="65"/>
      <c r="H6" s="566"/>
      <c r="I6" s="566"/>
      <c r="J6" s="566"/>
      <c r="K6" s="31"/>
      <c r="N6" s="11"/>
      <c r="O6" s="11"/>
      <c r="P6" s="11"/>
      <c r="Q6" s="11"/>
      <c r="R6" s="11"/>
    </row>
    <row r="7" spans="1:36" ht="10.9" hidden="1" customHeight="1" x14ac:dyDescent="0.3">
      <c r="A7" s="566"/>
      <c r="B7" s="566"/>
      <c r="C7" s="566"/>
      <c r="D7" s="566"/>
      <c r="E7" s="566"/>
      <c r="F7" s="68"/>
      <c r="G7" s="65"/>
      <c r="H7" s="566"/>
      <c r="I7" s="566"/>
      <c r="J7" s="566"/>
      <c r="K7" s="31"/>
      <c r="N7" s="11"/>
      <c r="O7" s="11"/>
      <c r="P7" s="11"/>
      <c r="Q7" s="11"/>
      <c r="R7" s="11"/>
    </row>
    <row r="8" spans="1:36" ht="16.5" hidden="1" x14ac:dyDescent="0.3">
      <c r="A8" s="68"/>
      <c r="B8" s="68"/>
      <c r="C8" s="68"/>
      <c r="D8" s="68"/>
      <c r="E8" s="68"/>
      <c r="F8" s="68"/>
      <c r="G8" s="65"/>
      <c r="H8" s="68"/>
      <c r="I8" s="68"/>
      <c r="J8" s="68"/>
      <c r="K8" s="31"/>
      <c r="N8" s="11"/>
      <c r="O8" s="11"/>
      <c r="P8" s="11"/>
      <c r="Q8" s="11"/>
      <c r="R8" s="11"/>
    </row>
    <row r="9" spans="1:36" ht="16.5" x14ac:dyDescent="0.3">
      <c r="A9" s="314" t="s">
        <v>762</v>
      </c>
      <c r="B9" s="23"/>
      <c r="C9" s="68"/>
      <c r="D9" s="68"/>
      <c r="E9" s="68"/>
      <c r="F9" s="68"/>
      <c r="G9" s="65"/>
      <c r="H9" s="68"/>
      <c r="I9" s="68"/>
      <c r="J9" s="68"/>
      <c r="K9" s="31"/>
      <c r="N9" s="11"/>
      <c r="O9" s="11"/>
      <c r="P9" s="11"/>
      <c r="Q9" s="11"/>
      <c r="R9" s="11"/>
    </row>
    <row r="10" spans="1:36" ht="16.5" x14ac:dyDescent="0.3">
      <c r="A10" s="314" t="s">
        <v>763</v>
      </c>
      <c r="B10" s="23"/>
      <c r="C10" s="313"/>
      <c r="D10" s="313"/>
      <c r="E10" s="313"/>
      <c r="F10" s="313"/>
      <c r="G10" s="65"/>
      <c r="H10" s="313"/>
      <c r="I10" s="313"/>
      <c r="J10" s="313"/>
      <c r="K10" s="31"/>
      <c r="N10" s="11"/>
      <c r="O10" s="11"/>
      <c r="P10" s="11"/>
      <c r="Q10" s="11"/>
      <c r="R10" s="11"/>
    </row>
    <row r="11" spans="1:36" ht="16.5" x14ac:dyDescent="0.3">
      <c r="A11" s="314" t="s">
        <v>764</v>
      </c>
      <c r="B11" s="23"/>
      <c r="C11" s="68"/>
      <c r="D11" s="68"/>
      <c r="E11" s="68"/>
      <c r="F11" s="68"/>
      <c r="G11" s="65"/>
      <c r="H11" s="68"/>
      <c r="I11" s="68"/>
      <c r="J11" s="68"/>
      <c r="K11" s="31"/>
      <c r="N11" s="11"/>
      <c r="O11" s="11"/>
      <c r="P11" s="11"/>
      <c r="Q11" s="11"/>
      <c r="R11" s="11"/>
    </row>
    <row r="12" spans="1:36" ht="16.5" x14ac:dyDescent="0.3">
      <c r="A12" s="314" t="s">
        <v>765</v>
      </c>
      <c r="B12" s="23"/>
      <c r="C12" s="68"/>
      <c r="D12" s="68"/>
      <c r="E12" s="68"/>
      <c r="F12" s="68"/>
      <c r="G12" s="65"/>
      <c r="H12" s="68"/>
      <c r="I12" s="68"/>
      <c r="J12" s="68"/>
      <c r="K12" s="31"/>
      <c r="N12" s="11"/>
      <c r="O12" s="11"/>
      <c r="P12" s="11"/>
      <c r="Q12" s="11"/>
      <c r="R12" s="11"/>
    </row>
    <row r="13" spans="1:36" ht="30" x14ac:dyDescent="0.3">
      <c r="A13" s="314" t="s">
        <v>855</v>
      </c>
      <c r="B13" s="23"/>
      <c r="C13" s="313"/>
      <c r="D13" s="313"/>
      <c r="E13" s="313"/>
      <c r="F13" s="313"/>
      <c r="G13" s="65"/>
      <c r="H13" s="313"/>
      <c r="I13" s="313"/>
      <c r="J13" s="313"/>
      <c r="K13" s="31"/>
      <c r="N13" s="11"/>
      <c r="O13" s="11"/>
      <c r="P13" s="11"/>
      <c r="Q13" s="11"/>
      <c r="R13" s="11"/>
    </row>
    <row r="14" spans="1:36" ht="16.5" x14ac:dyDescent="0.3">
      <c r="A14" s="314" t="s">
        <v>341</v>
      </c>
      <c r="B14" s="69">
        <f>SUM(B9:B13)</f>
        <v>0</v>
      </c>
      <c r="C14" s="68"/>
      <c r="D14" s="68"/>
      <c r="E14" s="68"/>
      <c r="F14" s="68"/>
      <c r="G14" s="65"/>
      <c r="H14" s="68"/>
      <c r="I14" s="68"/>
      <c r="J14" s="68"/>
      <c r="K14" s="31"/>
      <c r="N14" s="11"/>
      <c r="O14" s="11"/>
      <c r="P14" s="11"/>
      <c r="Q14" s="11"/>
      <c r="R14" s="11"/>
    </row>
    <row r="15" spans="1:36" ht="16.5" x14ac:dyDescent="0.3">
      <c r="A15" s="314" t="s">
        <v>766</v>
      </c>
      <c r="B15" s="70">
        <f>TAB00!E32</f>
        <v>0</v>
      </c>
      <c r="D15" s="68"/>
      <c r="E15" s="68"/>
      <c r="F15" s="68"/>
      <c r="G15" s="65"/>
      <c r="H15" s="68"/>
      <c r="I15" s="68"/>
      <c r="J15" s="68"/>
      <c r="K15" s="31"/>
      <c r="N15" s="11"/>
      <c r="O15" s="11"/>
      <c r="P15" s="11"/>
      <c r="Q15" s="11"/>
      <c r="R15" s="11"/>
    </row>
    <row r="16" spans="1:36" ht="16.5" x14ac:dyDescent="0.3">
      <c r="A16" s="314" t="s">
        <v>823</v>
      </c>
      <c r="B16" s="70">
        <f>TAB00!F32</f>
        <v>0</v>
      </c>
      <c r="C16" s="68"/>
      <c r="D16" s="68"/>
      <c r="E16" s="68"/>
      <c r="F16" s="68"/>
      <c r="G16" s="65"/>
      <c r="H16" s="68"/>
      <c r="I16" s="68"/>
      <c r="J16" s="68"/>
      <c r="K16" s="31"/>
      <c r="N16" s="11"/>
      <c r="O16" s="11"/>
      <c r="P16" s="11"/>
      <c r="Q16" s="11"/>
      <c r="R16" s="11"/>
    </row>
    <row r="17" spans="1:18" ht="16.5" x14ac:dyDescent="0.3">
      <c r="A17" s="314" t="s">
        <v>856</v>
      </c>
      <c r="B17" s="69">
        <f>B14*(1+B15)*(1+B16)</f>
        <v>0</v>
      </c>
      <c r="C17" s="68"/>
      <c r="D17" s="68"/>
      <c r="E17" s="68"/>
      <c r="F17" s="68"/>
      <c r="G17" s="65"/>
      <c r="H17" s="68"/>
      <c r="I17" s="68"/>
      <c r="J17" s="68"/>
      <c r="K17" s="31"/>
      <c r="N17" s="11"/>
      <c r="O17" s="11"/>
      <c r="P17" s="11"/>
      <c r="Q17" s="11"/>
      <c r="R17" s="11"/>
    </row>
    <row r="18" spans="1:18" ht="4.1500000000000004" customHeight="1" x14ac:dyDescent="0.3">
      <c r="A18" s="68"/>
      <c r="B18" s="68"/>
      <c r="C18" s="68"/>
      <c r="D18" s="68"/>
      <c r="E18" s="68"/>
      <c r="F18" s="68"/>
      <c r="G18" s="65"/>
      <c r="H18" s="68"/>
      <c r="I18" s="68"/>
      <c r="J18" s="68"/>
      <c r="K18" s="31"/>
      <c r="N18" s="11"/>
      <c r="O18" s="11"/>
      <c r="P18" s="11"/>
      <c r="Q18" s="11"/>
      <c r="R18" s="11"/>
    </row>
    <row r="19" spans="1:18" ht="14.45" customHeight="1" x14ac:dyDescent="0.3">
      <c r="A19" s="590" t="str">
        <f>IFERROR(IF(B53-B46-B52&lt;=B17,"C.10.a. le total du revenu autorisé 2019 hors projets spécifiques et hors soldes régulatoires n'excède pas l’enveloppe budgétaire 2017 indexée hors adaptations du plafond des coûts gérables et hors acompte","C.10.a. le total du revenu autorisé 2019  hors projets spécifiques et hors soldes régulatoires ne doit pas excéder l’enveloppe budgétaire 2017 indexée hors adaptations du plafond des coûts gérables et hors acompte."),"C.10.a. le total du revenu autorisé 2019  hors projets spécifiques et hors soldes régulatoires ne doit pas excéder l’enveloppe budgétaire 2017 indexée hors adaptations du plafond des coûts gérables et hors acompte.")</f>
        <v>C.10.a. le total du revenu autorisé 2019 hors projets spécifiques et hors soldes régulatoires n'excède pas l’enveloppe budgétaire 2017 indexée hors adaptations du plafond des coûts gérables et hors acompte</v>
      </c>
      <c r="B19" s="590"/>
      <c r="C19" s="590"/>
      <c r="D19" s="590"/>
      <c r="E19" s="590"/>
      <c r="F19" s="590"/>
      <c r="G19" s="590"/>
      <c r="H19" s="590"/>
      <c r="I19" s="590"/>
      <c r="J19" s="590"/>
      <c r="K19" s="590"/>
      <c r="N19" s="11"/>
      <c r="O19" s="11"/>
      <c r="P19" s="11"/>
      <c r="Q19" s="11"/>
      <c r="R19" s="11"/>
    </row>
    <row r="20" spans="1:18" s="78" customFormat="1" ht="3" customHeight="1" x14ac:dyDescent="0.3">
      <c r="A20" s="71"/>
      <c r="B20" s="71"/>
      <c r="C20" s="71"/>
      <c r="D20" s="72"/>
      <c r="E20" s="74"/>
      <c r="F20" s="74"/>
      <c r="G20" s="76"/>
      <c r="H20" s="71"/>
      <c r="I20" s="73"/>
      <c r="J20" s="74"/>
      <c r="K20" s="75"/>
      <c r="N20" s="79"/>
      <c r="O20" s="79"/>
      <c r="P20" s="79"/>
      <c r="Q20" s="79"/>
      <c r="R20" s="79"/>
    </row>
    <row r="21" spans="1:18" s="78" customFormat="1" ht="18" customHeight="1" x14ac:dyDescent="0.3">
      <c r="A21" s="71"/>
      <c r="B21" s="71"/>
      <c r="C21" s="71"/>
      <c r="D21" s="72"/>
      <c r="E21" s="74"/>
      <c r="F21" s="74"/>
      <c r="G21" s="76"/>
      <c r="H21" s="732" t="s">
        <v>845</v>
      </c>
      <c r="I21" s="744"/>
      <c r="J21" s="744"/>
      <c r="K21" s="745"/>
      <c r="N21" s="79"/>
      <c r="O21" s="79"/>
      <c r="P21" s="79"/>
      <c r="Q21" s="79"/>
      <c r="R21" s="79"/>
    </row>
    <row r="22" spans="1:18" s="11" customFormat="1" ht="27" x14ac:dyDescent="0.3">
      <c r="A22" s="392" t="s">
        <v>2</v>
      </c>
      <c r="B22" s="307" t="s">
        <v>278</v>
      </c>
      <c r="C22" s="307" t="s">
        <v>274</v>
      </c>
      <c r="D22" s="307" t="s">
        <v>275</v>
      </c>
      <c r="E22" s="307" t="s">
        <v>276</v>
      </c>
      <c r="F22" s="307" t="s">
        <v>277</v>
      </c>
      <c r="H22" s="567" t="s">
        <v>850</v>
      </c>
      <c r="I22" s="567" t="s">
        <v>851</v>
      </c>
      <c r="J22" s="567" t="s">
        <v>852</v>
      </c>
      <c r="K22" s="567" t="s">
        <v>853</v>
      </c>
    </row>
    <row r="23" spans="1:18" s="82" customFormat="1" x14ac:dyDescent="0.3">
      <c r="A23" s="555" t="s">
        <v>622</v>
      </c>
      <c r="B23" s="556">
        <f>SUM(B24,B27)</f>
        <v>0</v>
      </c>
      <c r="C23" s="556">
        <f>SUM(C24,C27)</f>
        <v>0</v>
      </c>
      <c r="D23" s="556">
        <f>SUM(D24,D27)</f>
        <v>0</v>
      </c>
      <c r="E23" s="556">
        <f>SUM(E24,E27)</f>
        <v>0</v>
      </c>
      <c r="F23" s="556">
        <f>SUM(F24,F27)</f>
        <v>0</v>
      </c>
      <c r="H23" s="543">
        <f t="shared" ref="H23:H53" si="0">IF(AND(ROUND(B23,0)=0,C23&gt;B23),"INF",IF(AND(ROUND(B23,0)=0,ROUND(C23,0)=0),0,(C23-B23)/B23))</f>
        <v>0</v>
      </c>
      <c r="I23" s="543">
        <f t="shared" ref="I23:I53" si="1">IF(AND(ROUND(C23,0)=0,D23&gt;C23),"INF",IF(AND(ROUND(C23,0)=0,ROUND(D23,0)=0),0,(D23-C23)/C23))</f>
        <v>0</v>
      </c>
      <c r="J23" s="543">
        <f t="shared" ref="J23:J53" si="2">IF(AND(ROUND(D23,0)=0,E23&gt;D23),"INF",IF(AND(ROUND(D23,0)=0,ROUND(E23,0)=0),0,(E23-D23)/D23))</f>
        <v>0</v>
      </c>
      <c r="K23" s="543">
        <f t="shared" ref="K23:K53" si="3">IF(AND(ROUND(E23,0)=0,F23&gt;E23),"INF",IF(AND(ROUND(E23,0)=0,ROUND(F23,0)=0),0,(F23-E23)/E23))</f>
        <v>0</v>
      </c>
    </row>
    <row r="24" spans="1:18" s="82" customFormat="1" x14ac:dyDescent="0.3">
      <c r="A24" s="557" t="s">
        <v>623</v>
      </c>
      <c r="B24" s="556">
        <f>SUM(B25:B26)</f>
        <v>0</v>
      </c>
      <c r="C24" s="556">
        <f>SUM(C25:C26)</f>
        <v>0</v>
      </c>
      <c r="D24" s="556">
        <f>SUM(D25:D26)</f>
        <v>0</v>
      </c>
      <c r="E24" s="556">
        <f>SUM(E25:E26)</f>
        <v>0</v>
      </c>
      <c r="F24" s="556">
        <f>SUM(F25:F26)</f>
        <v>0</v>
      </c>
      <c r="H24" s="543">
        <f t="shared" si="0"/>
        <v>0</v>
      </c>
      <c r="I24" s="543">
        <f t="shared" si="1"/>
        <v>0</v>
      </c>
      <c r="J24" s="543">
        <f t="shared" si="2"/>
        <v>0</v>
      </c>
      <c r="K24" s="543">
        <f t="shared" si="3"/>
        <v>0</v>
      </c>
    </row>
    <row r="25" spans="1:18" s="11" customFormat="1" x14ac:dyDescent="0.3">
      <c r="A25" s="406" t="str">
        <f>'TAB2'!A38</f>
        <v>Charges nettes hors charges nettes liées aux immobilisations</v>
      </c>
      <c r="B25" s="18">
        <f>'TAB2'!P38</f>
        <v>0</v>
      </c>
      <c r="C25" s="18">
        <f>B25*(1+TAB00!$G$32-TAB00!$G$33)</f>
        <v>0</v>
      </c>
      <c r="D25" s="18">
        <f>C25*(1+TAB00!$H$32-TAB00!$H$33)</f>
        <v>0</v>
      </c>
      <c r="E25" s="18">
        <f>D25*(1+TAB00!$I$32-TAB00!$I$33)</f>
        <v>0</v>
      </c>
      <c r="F25" s="18">
        <f>E25*(1+TAB00!$J$32-TAB00!$J$33)</f>
        <v>0</v>
      </c>
      <c r="G25" s="6"/>
      <c r="H25" s="272">
        <f t="shared" si="0"/>
        <v>0</v>
      </c>
      <c r="I25" s="272">
        <f t="shared" si="1"/>
        <v>0</v>
      </c>
      <c r="J25" s="272">
        <f t="shared" si="2"/>
        <v>0</v>
      </c>
      <c r="K25" s="272">
        <f t="shared" si="3"/>
        <v>0</v>
      </c>
    </row>
    <row r="26" spans="1:18" s="11" customFormat="1" x14ac:dyDescent="0.3">
      <c r="A26" s="406" t="str">
        <f>'TAB2'!A45</f>
        <v xml:space="preserve">Charges nettes liées aux immobilisations </v>
      </c>
      <c r="B26" s="18">
        <f>'TAB2'!P45</f>
        <v>0</v>
      </c>
      <c r="C26" s="18">
        <f>B26*(1+TAB00!$G$32)</f>
        <v>0</v>
      </c>
      <c r="D26" s="18">
        <f>C26*(1+TAB00!$H$32)</f>
        <v>0</v>
      </c>
      <c r="E26" s="18">
        <f>D26*(1+TAB00!$I$32)</f>
        <v>0</v>
      </c>
      <c r="F26" s="18">
        <f>E26*(1+TAB00!$J$32)</f>
        <v>0</v>
      </c>
      <c r="G26" s="6"/>
      <c r="H26" s="272">
        <f t="shared" si="0"/>
        <v>0</v>
      </c>
      <c r="I26" s="272">
        <f t="shared" si="1"/>
        <v>0</v>
      </c>
      <c r="J26" s="272">
        <f t="shared" si="2"/>
        <v>0</v>
      </c>
      <c r="K26" s="272">
        <f t="shared" si="3"/>
        <v>0</v>
      </c>
    </row>
    <row r="27" spans="1:18" s="82" customFormat="1" x14ac:dyDescent="0.3">
      <c r="A27" s="557" t="s">
        <v>624</v>
      </c>
      <c r="B27" s="556">
        <f>SUM(B28:B30)</f>
        <v>0</v>
      </c>
      <c r="C27" s="556">
        <f t="shared" ref="C27" si="4">SUM(C28:C30)</f>
        <v>0</v>
      </c>
      <c r="D27" s="556">
        <f>SUM(D28:D30)</f>
        <v>0</v>
      </c>
      <c r="E27" s="556">
        <f>SUM(E28:E30)</f>
        <v>0</v>
      </c>
      <c r="F27" s="556">
        <f>SUM(F28:F30)</f>
        <v>0</v>
      </c>
      <c r="H27" s="543">
        <f t="shared" si="0"/>
        <v>0</v>
      </c>
      <c r="I27" s="543">
        <f t="shared" si="1"/>
        <v>0</v>
      </c>
      <c r="J27" s="543">
        <f t="shared" si="2"/>
        <v>0</v>
      </c>
      <c r="K27" s="543">
        <f t="shared" si="3"/>
        <v>0</v>
      </c>
    </row>
    <row r="28" spans="1:18" s="11" customFormat="1" x14ac:dyDescent="0.3">
      <c r="A28" s="389" t="s">
        <v>556</v>
      </c>
      <c r="B28" s="18">
        <f>SUMIF('TAB4'!$A:$A,'TAB10'!$A28,'TAB4'!F:F)</f>
        <v>0</v>
      </c>
      <c r="C28" s="18">
        <f>SUMIF('TAB4'!$A:$A,'TAB10'!$A28,'TAB4'!G:G)</f>
        <v>0</v>
      </c>
      <c r="D28" s="18">
        <f>SUMIF('TAB4'!$A:$A,'TAB10'!$A28,'TAB4'!H:H)</f>
        <v>0</v>
      </c>
      <c r="E28" s="18">
        <f>SUMIF('TAB4'!$A:$A,'TAB10'!$A28,'TAB4'!I:I)</f>
        <v>0</v>
      </c>
      <c r="F28" s="18">
        <f>SUMIF('TAB4'!$A:$A,'TAB10'!$A28,'TAB4'!J:J)</f>
        <v>0</v>
      </c>
      <c r="G28" s="6"/>
      <c r="H28" s="272">
        <f t="shared" si="0"/>
        <v>0</v>
      </c>
      <c r="I28" s="272">
        <f t="shared" si="1"/>
        <v>0</v>
      </c>
      <c r="J28" s="272">
        <f t="shared" si="2"/>
        <v>0</v>
      </c>
      <c r="K28" s="272">
        <f t="shared" si="3"/>
        <v>0</v>
      </c>
      <c r="L28" s="14"/>
      <c r="M28" s="14"/>
      <c r="N28" s="14"/>
    </row>
    <row r="29" spans="1:18" s="11" customFormat="1" x14ac:dyDescent="0.3">
      <c r="A29" s="389" t="s">
        <v>555</v>
      </c>
      <c r="B29" s="18">
        <f>SUMIF('TAB4'!$A:$A,'TAB10'!$A29,'TAB4'!F:F)</f>
        <v>0</v>
      </c>
      <c r="C29" s="18">
        <f>SUMIF('TAB4'!$A:$A,'TAB10'!$A29,'TAB4'!G:G)</f>
        <v>0</v>
      </c>
      <c r="D29" s="18">
        <f>SUMIF('TAB4'!$A:$A,'TAB10'!$A29,'TAB4'!H:H)</f>
        <v>0</v>
      </c>
      <c r="E29" s="18">
        <f>SUMIF('TAB4'!$A:$A,'TAB10'!$A29,'TAB4'!I:I)</f>
        <v>0</v>
      </c>
      <c r="F29" s="18">
        <f>SUMIF('TAB4'!$A:$A,'TAB10'!$A29,'TAB4'!J:J)</f>
        <v>0</v>
      </c>
      <c r="G29" s="6"/>
      <c r="H29" s="272">
        <f t="shared" si="0"/>
        <v>0</v>
      </c>
      <c r="I29" s="272">
        <f t="shared" si="1"/>
        <v>0</v>
      </c>
      <c r="J29" s="272">
        <f t="shared" si="2"/>
        <v>0</v>
      </c>
      <c r="K29" s="272">
        <f t="shared" si="3"/>
        <v>0</v>
      </c>
      <c r="L29" s="14"/>
      <c r="M29" s="14"/>
      <c r="N29" s="14"/>
    </row>
    <row r="30" spans="1:18" s="11" customFormat="1" x14ac:dyDescent="0.3">
      <c r="A30" s="389" t="s">
        <v>509</v>
      </c>
      <c r="B30" s="18">
        <f>SUMIF('TAB4'!$A:$A,'TAB10'!$A30,'TAB4'!F:F)</f>
        <v>0</v>
      </c>
      <c r="C30" s="18">
        <f>SUMIF('TAB4'!$A:$A,'TAB10'!$A30,'TAB4'!G:G)</f>
        <v>0</v>
      </c>
      <c r="D30" s="18">
        <f>SUMIF('TAB4'!$A:$A,'TAB10'!$A30,'TAB4'!H:H)</f>
        <v>0</v>
      </c>
      <c r="E30" s="18">
        <f>SUMIF('TAB4'!$A:$A,'TAB10'!$A30,'TAB4'!I:I)</f>
        <v>0</v>
      </c>
      <c r="F30" s="18">
        <f>SUMIF('TAB4'!$A:$A,'TAB10'!$A30,'TAB4'!J:J)</f>
        <v>0</v>
      </c>
      <c r="G30" s="6"/>
      <c r="H30" s="272">
        <f t="shared" si="0"/>
        <v>0</v>
      </c>
      <c r="I30" s="272">
        <f t="shared" si="1"/>
        <v>0</v>
      </c>
      <c r="J30" s="272">
        <f t="shared" si="2"/>
        <v>0</v>
      </c>
      <c r="K30" s="272">
        <f t="shared" si="3"/>
        <v>0</v>
      </c>
      <c r="L30" s="14"/>
      <c r="M30" s="14"/>
      <c r="N30" s="14"/>
    </row>
    <row r="31" spans="1:18" s="82" customFormat="1" x14ac:dyDescent="0.3">
      <c r="A31" s="555" t="s">
        <v>770</v>
      </c>
      <c r="B31" s="556">
        <f>SUM(B32,B39)</f>
        <v>0</v>
      </c>
      <c r="C31" s="556">
        <f t="shared" ref="C31" si="5">SUM(C32,C39)</f>
        <v>0</v>
      </c>
      <c r="D31" s="556">
        <f>SUM(D32,D39)</f>
        <v>0</v>
      </c>
      <c r="E31" s="556">
        <f>SUM(E32,E39)</f>
        <v>0</v>
      </c>
      <c r="F31" s="556">
        <f>SUM(F32,F39)</f>
        <v>0</v>
      </c>
      <c r="H31" s="543">
        <f t="shared" si="0"/>
        <v>0</v>
      </c>
      <c r="I31" s="543">
        <f t="shared" si="1"/>
        <v>0</v>
      </c>
      <c r="J31" s="543">
        <f t="shared" si="2"/>
        <v>0</v>
      </c>
      <c r="K31" s="543">
        <f t="shared" si="3"/>
        <v>0</v>
      </c>
      <c r="L31" s="556"/>
      <c r="M31" s="556"/>
      <c r="N31" s="556"/>
    </row>
    <row r="32" spans="1:18" s="82" customFormat="1" x14ac:dyDescent="0.3">
      <c r="A32" s="558" t="s">
        <v>129</v>
      </c>
      <c r="B32" s="556">
        <f>SUM(B33:B38)</f>
        <v>0</v>
      </c>
      <c r="C32" s="556">
        <f t="shared" ref="C32" si="6">SUM(C33:C38)</f>
        <v>0</v>
      </c>
      <c r="D32" s="556">
        <f>SUM(D33:D38)</f>
        <v>0</v>
      </c>
      <c r="E32" s="556">
        <f>SUM(E33:E38)</f>
        <v>0</v>
      </c>
      <c r="F32" s="556">
        <f>SUM(F33:F38)</f>
        <v>0</v>
      </c>
      <c r="H32" s="543">
        <f t="shared" si="0"/>
        <v>0</v>
      </c>
      <c r="I32" s="543">
        <f t="shared" si="1"/>
        <v>0</v>
      </c>
      <c r="J32" s="543">
        <f t="shared" si="2"/>
        <v>0</v>
      </c>
      <c r="K32" s="543">
        <f t="shared" si="3"/>
        <v>0</v>
      </c>
    </row>
    <row r="33" spans="1:11" s="11" customFormat="1" x14ac:dyDescent="0.3">
      <c r="A33" s="389" t="str">
        <f>'TAB5'!A8</f>
        <v xml:space="preserve">Charges émanant de factures émises par la société FeReSO dans le cadre du processus de réconciliation </v>
      </c>
      <c r="B33" s="18">
        <f>'TAB5'!B8</f>
        <v>0</v>
      </c>
      <c r="C33" s="18">
        <f>'TAB5'!C8</f>
        <v>0</v>
      </c>
      <c r="D33" s="18">
        <f>'TAB5'!D8</f>
        <v>0</v>
      </c>
      <c r="E33" s="18">
        <f>'TAB5'!E8</f>
        <v>0</v>
      </c>
      <c r="F33" s="18">
        <f>'TAB5'!F8</f>
        <v>0</v>
      </c>
      <c r="G33" s="6"/>
      <c r="H33" s="272">
        <f t="shared" si="0"/>
        <v>0</v>
      </c>
      <c r="I33" s="272">
        <f t="shared" si="1"/>
        <v>0</v>
      </c>
      <c r="J33" s="272">
        <f t="shared" si="2"/>
        <v>0</v>
      </c>
      <c r="K33" s="272">
        <f t="shared" si="3"/>
        <v>0</v>
      </c>
    </row>
    <row r="34" spans="1:11" s="11" customFormat="1" x14ac:dyDescent="0.3">
      <c r="A34" s="389" t="str">
        <f>'TAB5'!A9</f>
        <v xml:space="preserve">Redevance de voirie </v>
      </c>
      <c r="B34" s="18">
        <f>'TAB5'!B9</f>
        <v>0</v>
      </c>
      <c r="C34" s="18">
        <f>'TAB5'!C9</f>
        <v>0</v>
      </c>
      <c r="D34" s="18">
        <f>'TAB5'!D9</f>
        <v>0</v>
      </c>
      <c r="E34" s="18">
        <f>'TAB5'!E9</f>
        <v>0</v>
      </c>
      <c r="F34" s="18">
        <f>'TAB5'!F9</f>
        <v>0</v>
      </c>
      <c r="G34" s="6"/>
      <c r="H34" s="272">
        <f t="shared" si="0"/>
        <v>0</v>
      </c>
      <c r="I34" s="272">
        <f t="shared" si="1"/>
        <v>0</v>
      </c>
      <c r="J34" s="272">
        <f t="shared" si="2"/>
        <v>0</v>
      </c>
      <c r="K34" s="272">
        <f t="shared" si="3"/>
        <v>0</v>
      </c>
    </row>
    <row r="35" spans="1:11" s="11" customFormat="1" x14ac:dyDescent="0.3">
      <c r="A35" s="389" t="str">
        <f>'TAB5'!A10</f>
        <v>Charge fiscale résultant de l'application de l'impôt des sociétés</v>
      </c>
      <c r="B35" s="18">
        <f>'TAB5'!B10</f>
        <v>0</v>
      </c>
      <c r="C35" s="18">
        <f>'TAB5'!C10</f>
        <v>0</v>
      </c>
      <c r="D35" s="18">
        <f>'TAB5'!D10</f>
        <v>0</v>
      </c>
      <c r="E35" s="18">
        <f>'TAB5'!E10</f>
        <v>0</v>
      </c>
      <c r="F35" s="18">
        <f>'TAB5'!F10</f>
        <v>0</v>
      </c>
      <c r="G35" s="6"/>
      <c r="H35" s="272">
        <f t="shared" si="0"/>
        <v>0</v>
      </c>
      <c r="I35" s="272">
        <f t="shared" si="1"/>
        <v>0</v>
      </c>
      <c r="J35" s="272">
        <f t="shared" si="2"/>
        <v>0</v>
      </c>
      <c r="K35" s="272">
        <f t="shared" si="3"/>
        <v>0</v>
      </c>
    </row>
    <row r="36" spans="1:11" s="11" customFormat="1" x14ac:dyDescent="0.3">
      <c r="A36" s="389" t="str">
        <f>'TAB5'!A11</f>
        <v>Autres impôts, taxes, redevances, surcharges, précomptes immobiliers et mobiliers</v>
      </c>
      <c r="B36" s="18">
        <f>'TAB5'!B11</f>
        <v>0</v>
      </c>
      <c r="C36" s="18">
        <f>'TAB5'!C11</f>
        <v>0</v>
      </c>
      <c r="D36" s="18">
        <f>'TAB5'!D11</f>
        <v>0</v>
      </c>
      <c r="E36" s="18">
        <f>'TAB5'!E11</f>
        <v>0</v>
      </c>
      <c r="F36" s="18">
        <f>'TAB5'!F11</f>
        <v>0</v>
      </c>
      <c r="G36" s="6"/>
      <c r="H36" s="272">
        <f t="shared" si="0"/>
        <v>0</v>
      </c>
      <c r="I36" s="272">
        <f t="shared" si="1"/>
        <v>0</v>
      </c>
      <c r="J36" s="272">
        <f t="shared" si="2"/>
        <v>0</v>
      </c>
      <c r="K36" s="272">
        <f t="shared" si="3"/>
        <v>0</v>
      </c>
    </row>
    <row r="37" spans="1:11" s="11" customFormat="1" x14ac:dyDescent="0.3">
      <c r="A37" s="389" t="str">
        <f>'TAB5'!A12</f>
        <v>Cotisations de responsabilisation de l’ONSSAPL</v>
      </c>
      <c r="B37" s="18">
        <f>'TAB5'!B12</f>
        <v>0</v>
      </c>
      <c r="C37" s="18">
        <f>'TAB5'!C12</f>
        <v>0</v>
      </c>
      <c r="D37" s="18">
        <f>'TAB5'!D12</f>
        <v>0</v>
      </c>
      <c r="E37" s="18">
        <f>'TAB5'!E12</f>
        <v>0</v>
      </c>
      <c r="F37" s="18">
        <f>'TAB5'!F12</f>
        <v>0</v>
      </c>
      <c r="G37" s="6"/>
      <c r="H37" s="272">
        <f t="shared" si="0"/>
        <v>0</v>
      </c>
      <c r="I37" s="272">
        <f t="shared" si="1"/>
        <v>0</v>
      </c>
      <c r="J37" s="272">
        <f t="shared" si="2"/>
        <v>0</v>
      </c>
      <c r="K37" s="272">
        <f t="shared" si="3"/>
        <v>0</v>
      </c>
    </row>
    <row r="38" spans="1:11" s="11" customFormat="1" x14ac:dyDescent="0.3">
      <c r="A38" s="389" t="str">
        <f>'TAB5'!A13</f>
        <v>Charges de pension non-capitalisées</v>
      </c>
      <c r="B38" s="18">
        <f>'TAB5'!B13</f>
        <v>0</v>
      </c>
      <c r="C38" s="18">
        <f>'TAB5'!C13</f>
        <v>0</v>
      </c>
      <c r="D38" s="18">
        <f>'TAB5'!D13</f>
        <v>0</v>
      </c>
      <c r="E38" s="18">
        <f>'TAB5'!E13</f>
        <v>0</v>
      </c>
      <c r="F38" s="18">
        <f>'TAB5'!F13</f>
        <v>0</v>
      </c>
      <c r="G38" s="6"/>
      <c r="H38" s="272">
        <f t="shared" si="0"/>
        <v>0</v>
      </c>
      <c r="I38" s="272">
        <f t="shared" si="1"/>
        <v>0</v>
      </c>
      <c r="J38" s="272">
        <f t="shared" si="2"/>
        <v>0</v>
      </c>
      <c r="K38" s="272">
        <f t="shared" si="3"/>
        <v>0</v>
      </c>
    </row>
    <row r="39" spans="1:11" s="82" customFormat="1" x14ac:dyDescent="0.3">
      <c r="A39" s="559" t="s">
        <v>130</v>
      </c>
      <c r="B39" s="556">
        <f>SUM(B40:B45)</f>
        <v>0</v>
      </c>
      <c r="C39" s="556">
        <f>SUM(C40:C45)</f>
        <v>0</v>
      </c>
      <c r="D39" s="556">
        <f>SUM(D40:D45)</f>
        <v>0</v>
      </c>
      <c r="E39" s="556">
        <f>SUM(E40:E45)</f>
        <v>0</v>
      </c>
      <c r="F39" s="556">
        <f>SUM(F40:F45)</f>
        <v>0</v>
      </c>
      <c r="H39" s="543">
        <f t="shared" si="0"/>
        <v>0</v>
      </c>
      <c r="I39" s="543">
        <f t="shared" si="1"/>
        <v>0</v>
      </c>
      <c r="J39" s="543">
        <f t="shared" si="2"/>
        <v>0</v>
      </c>
      <c r="K39" s="543">
        <f t="shared" si="3"/>
        <v>0</v>
      </c>
    </row>
    <row r="40" spans="1:11" s="11" customFormat="1" ht="27" x14ac:dyDescent="0.3">
      <c r="A40" s="389" t="str">
        <f>'TAB5'!A17</f>
        <v>Charges émanant de factures d’achat de gaz émises par un fournisseur commercial pour l'alimentation de la clientèle propre du GRD</v>
      </c>
      <c r="B40" s="18">
        <f>'TAB5'!B17</f>
        <v>0</v>
      </c>
      <c r="C40" s="18">
        <f>'TAB5'!C17</f>
        <v>0</v>
      </c>
      <c r="D40" s="18">
        <f>'TAB5'!D17</f>
        <v>0</v>
      </c>
      <c r="E40" s="18">
        <f>'TAB5'!E17</f>
        <v>0</v>
      </c>
      <c r="F40" s="18">
        <f>'TAB5'!F17</f>
        <v>0</v>
      </c>
      <c r="G40" s="6"/>
      <c r="H40" s="272">
        <f t="shared" si="0"/>
        <v>0</v>
      </c>
      <c r="I40" s="272">
        <f t="shared" si="1"/>
        <v>0</v>
      </c>
      <c r="J40" s="272">
        <f t="shared" si="2"/>
        <v>0</v>
      </c>
      <c r="K40" s="272">
        <f t="shared" si="3"/>
        <v>0</v>
      </c>
    </row>
    <row r="41" spans="1:11" s="11" customFormat="1" x14ac:dyDescent="0.3">
      <c r="A41" s="389" t="str">
        <f>'TAB5'!A18</f>
        <v>Charges de distribution supportées par le GRD pour l'alimentation de clientèle propre</v>
      </c>
      <c r="B41" s="18">
        <f>'TAB5'!B18</f>
        <v>0</v>
      </c>
      <c r="C41" s="18">
        <f>'TAB5'!C18</f>
        <v>0</v>
      </c>
      <c r="D41" s="18">
        <f>'TAB5'!D18</f>
        <v>0</v>
      </c>
      <c r="E41" s="18">
        <f>'TAB5'!E18</f>
        <v>0</v>
      </c>
      <c r="F41" s="18">
        <f>'TAB5'!F18</f>
        <v>0</v>
      </c>
      <c r="G41" s="6"/>
      <c r="H41" s="272">
        <f t="shared" si="0"/>
        <v>0</v>
      </c>
      <c r="I41" s="272">
        <f t="shared" si="1"/>
        <v>0</v>
      </c>
      <c r="J41" s="272">
        <f t="shared" si="2"/>
        <v>0</v>
      </c>
      <c r="K41" s="272">
        <f t="shared" si="3"/>
        <v>0</v>
      </c>
    </row>
    <row r="42" spans="1:11" s="82" customFormat="1" ht="27" x14ac:dyDescent="0.3">
      <c r="A42" s="389" t="str">
        <f>'TAB5'!A19</f>
        <v xml:space="preserve">Produits issus de la facturation de la fourniture de gaz à la clientèle propre du gestionnaire de réseau de distribution ainsi que le montant de la compensation versée par la CREG </v>
      </c>
      <c r="B42" s="18">
        <f>'TAB5'!B19</f>
        <v>0</v>
      </c>
      <c r="C42" s="18">
        <f>'TAB5'!C19</f>
        <v>0</v>
      </c>
      <c r="D42" s="18">
        <f>'TAB5'!D19</f>
        <v>0</v>
      </c>
      <c r="E42" s="18">
        <f>'TAB5'!E19</f>
        <v>0</v>
      </c>
      <c r="F42" s="18">
        <f>'TAB5'!F19</f>
        <v>0</v>
      </c>
      <c r="G42" s="6"/>
      <c r="H42" s="272">
        <f t="shared" si="0"/>
        <v>0</v>
      </c>
      <c r="I42" s="272">
        <f t="shared" si="1"/>
        <v>0</v>
      </c>
      <c r="J42" s="272">
        <f t="shared" si="2"/>
        <v>0</v>
      </c>
      <c r="K42" s="272">
        <f t="shared" si="3"/>
        <v>0</v>
      </c>
    </row>
    <row r="43" spans="1:11" x14ac:dyDescent="0.3">
      <c r="A43" s="389" t="str">
        <f>'TAB5'!A21</f>
        <v xml:space="preserve">Indemnités versées aux fournisseurs de gaz, résultant du retard de placement des compteurs à budget </v>
      </c>
      <c r="B43" s="18">
        <f>'TAB5'!B21</f>
        <v>0</v>
      </c>
      <c r="C43" s="18">
        <f>'TAB5'!C21</f>
        <v>0</v>
      </c>
      <c r="D43" s="18">
        <f>'TAB5'!D21</f>
        <v>0</v>
      </c>
      <c r="E43" s="18">
        <f>'TAB5'!E21</f>
        <v>0</v>
      </c>
      <c r="F43" s="18">
        <f>'TAB5'!F21</f>
        <v>0</v>
      </c>
      <c r="H43" s="272">
        <f t="shared" si="0"/>
        <v>0</v>
      </c>
      <c r="I43" s="272">
        <f t="shared" si="1"/>
        <v>0</v>
      </c>
      <c r="J43" s="272">
        <f t="shared" si="2"/>
        <v>0</v>
      </c>
      <c r="K43" s="272">
        <f t="shared" si="3"/>
        <v>0</v>
      </c>
    </row>
    <row r="44" spans="1:11" x14ac:dyDescent="0.3">
      <c r="A44" s="389" t="str">
        <f>'TAB5'!A22</f>
        <v>Charges et produits liés à l’achat de gaz SER</v>
      </c>
      <c r="B44" s="18">
        <f>'TAB5'!B22</f>
        <v>0</v>
      </c>
      <c r="C44" s="18">
        <f>'TAB5'!C22</f>
        <v>0</v>
      </c>
      <c r="D44" s="18">
        <f>'TAB5'!D22</f>
        <v>0</v>
      </c>
      <c r="E44" s="18">
        <f>'TAB5'!E22</f>
        <v>0</v>
      </c>
      <c r="F44" s="18">
        <f>'TAB5'!F22</f>
        <v>0</v>
      </c>
      <c r="H44" s="272">
        <f t="shared" si="0"/>
        <v>0</v>
      </c>
      <c r="I44" s="272">
        <f t="shared" si="1"/>
        <v>0</v>
      </c>
      <c r="J44" s="272">
        <f t="shared" si="2"/>
        <v>0</v>
      </c>
      <c r="K44" s="272">
        <f t="shared" si="3"/>
        <v>0</v>
      </c>
    </row>
    <row r="45" spans="1:11" x14ac:dyDescent="0.3">
      <c r="A45" s="389" t="str">
        <f>'TAB5'!A20</f>
        <v xml:space="preserve">Charges émanant de factures émises par la société FeReSO dans le cadre du processus de réconciliation </v>
      </c>
      <c r="B45" s="18">
        <f>'TAB5'!B20</f>
        <v>0</v>
      </c>
      <c r="C45" s="18">
        <f>'TAB5'!C20</f>
        <v>0</v>
      </c>
      <c r="D45" s="18">
        <f>'TAB5'!D20</f>
        <v>0</v>
      </c>
      <c r="E45" s="18">
        <f>'TAB5'!E20</f>
        <v>0</v>
      </c>
      <c r="F45" s="18">
        <f>'TAB5'!F20</f>
        <v>0</v>
      </c>
      <c r="H45" s="272">
        <f t="shared" si="0"/>
        <v>0</v>
      </c>
      <c r="I45" s="272">
        <f t="shared" si="1"/>
        <v>0</v>
      </c>
      <c r="J45" s="272">
        <f t="shared" si="2"/>
        <v>0</v>
      </c>
      <c r="K45" s="272">
        <f t="shared" si="3"/>
        <v>0</v>
      </c>
    </row>
    <row r="46" spans="1:11" s="82" customFormat="1" x14ac:dyDescent="0.3">
      <c r="A46" s="560" t="s">
        <v>721</v>
      </c>
      <c r="B46" s="556">
        <f>SUM(B47:B48)</f>
        <v>0</v>
      </c>
      <c r="C46" s="556">
        <f t="shared" ref="C46" si="7">SUM(C47:C48)</f>
        <v>0</v>
      </c>
      <c r="D46" s="556">
        <f>SUM(D47:D48)</f>
        <v>0</v>
      </c>
      <c r="E46" s="556">
        <f>SUM(E47:E48)</f>
        <v>0</v>
      </c>
      <c r="F46" s="556">
        <f>SUM(F47:F48)</f>
        <v>0</v>
      </c>
      <c r="H46" s="543">
        <f t="shared" si="0"/>
        <v>0</v>
      </c>
      <c r="I46" s="543">
        <f t="shared" si="1"/>
        <v>0</v>
      </c>
      <c r="J46" s="543">
        <f t="shared" si="2"/>
        <v>0</v>
      </c>
      <c r="K46" s="543">
        <f t="shared" si="3"/>
        <v>0</v>
      </c>
    </row>
    <row r="47" spans="1:11" x14ac:dyDescent="0.3">
      <c r="A47" s="390" t="s">
        <v>625</v>
      </c>
      <c r="B47" s="18">
        <f>SUM('TAB7'!B12,'TAB7'!B20)</f>
        <v>0</v>
      </c>
      <c r="C47" s="18">
        <f>SUM('TAB7'!C12,'TAB7'!C20)</f>
        <v>0</v>
      </c>
      <c r="D47" s="18">
        <f>SUM('TAB7'!D12,'TAB7'!D20)</f>
        <v>0</v>
      </c>
      <c r="E47" s="18">
        <f>SUM('TAB7'!E12,'TAB7'!E20)</f>
        <v>0</v>
      </c>
      <c r="F47" s="18">
        <f>SUM('TAB7'!F12,'TAB7'!F20)</f>
        <v>0</v>
      </c>
      <c r="H47" s="272">
        <f t="shared" si="0"/>
        <v>0</v>
      </c>
      <c r="I47" s="272">
        <f t="shared" si="1"/>
        <v>0</v>
      </c>
      <c r="J47" s="272">
        <f t="shared" si="2"/>
        <v>0</v>
      </c>
      <c r="K47" s="272">
        <f t="shared" si="3"/>
        <v>0</v>
      </c>
    </row>
    <row r="48" spans="1:11" x14ac:dyDescent="0.3">
      <c r="A48" s="390" t="s">
        <v>626</v>
      </c>
      <c r="B48" s="18">
        <f>SUM('TAB7'!B11,'TAB7'!B19)</f>
        <v>0</v>
      </c>
      <c r="C48" s="18">
        <f>SUM('TAB7'!C11,'TAB7'!C19)</f>
        <v>0</v>
      </c>
      <c r="D48" s="18">
        <f>SUM('TAB7'!D11,'TAB7'!D19)</f>
        <v>0</v>
      </c>
      <c r="E48" s="18">
        <f>SUM('TAB7'!E11,'TAB7'!E19)</f>
        <v>0</v>
      </c>
      <c r="F48" s="18">
        <f>SUM('TAB7'!F11,'TAB7'!F19)</f>
        <v>0</v>
      </c>
      <c r="H48" s="272">
        <f t="shared" si="0"/>
        <v>0</v>
      </c>
      <c r="I48" s="272">
        <f t="shared" si="1"/>
        <v>0</v>
      </c>
      <c r="J48" s="272">
        <f t="shared" si="2"/>
        <v>0</v>
      </c>
      <c r="K48" s="272">
        <f t="shared" si="3"/>
        <v>0</v>
      </c>
    </row>
    <row r="49" spans="1:11" s="82" customFormat="1" x14ac:dyDescent="0.3">
      <c r="A49" s="560" t="s">
        <v>76</v>
      </c>
      <c r="B49" s="556">
        <f>SUM(B50:B51)</f>
        <v>0</v>
      </c>
      <c r="C49" s="556">
        <f t="shared" ref="C49" si="8">SUM(C50:C51)</f>
        <v>0</v>
      </c>
      <c r="D49" s="556">
        <f>SUM(D50:D51)</f>
        <v>0</v>
      </c>
      <c r="E49" s="556">
        <f>SUM(E50:E51)</f>
        <v>0</v>
      </c>
      <c r="F49" s="556">
        <f>SUM(F50:F51)</f>
        <v>0</v>
      </c>
      <c r="H49" s="543">
        <f t="shared" si="0"/>
        <v>0</v>
      </c>
      <c r="I49" s="543">
        <f t="shared" si="1"/>
        <v>0</v>
      </c>
      <c r="J49" s="543">
        <f t="shared" si="2"/>
        <v>0</v>
      </c>
      <c r="K49" s="543">
        <f t="shared" si="3"/>
        <v>0</v>
      </c>
    </row>
    <row r="50" spans="1:11" s="82" customFormat="1" x14ac:dyDescent="0.3">
      <c r="A50" s="558" t="s">
        <v>129</v>
      </c>
      <c r="B50" s="556">
        <f>'TAB6'!C9</f>
        <v>0</v>
      </c>
      <c r="C50" s="556">
        <f>'TAB6'!D9</f>
        <v>0</v>
      </c>
      <c r="D50" s="556">
        <f>'TAB6'!E9</f>
        <v>0</v>
      </c>
      <c r="E50" s="556">
        <f>'TAB6'!F9</f>
        <v>0</v>
      </c>
      <c r="F50" s="556">
        <f>'TAB6'!G9</f>
        <v>0</v>
      </c>
      <c r="H50" s="543">
        <f t="shared" si="0"/>
        <v>0</v>
      </c>
      <c r="I50" s="543">
        <f t="shared" si="1"/>
        <v>0</v>
      </c>
      <c r="J50" s="543">
        <f t="shared" si="2"/>
        <v>0</v>
      </c>
      <c r="K50" s="543">
        <f t="shared" si="3"/>
        <v>0</v>
      </c>
    </row>
    <row r="51" spans="1:11" s="82" customFormat="1" x14ac:dyDescent="0.3">
      <c r="A51" s="559" t="s">
        <v>130</v>
      </c>
      <c r="B51" s="556">
        <f>'TAB6'!C10</f>
        <v>0</v>
      </c>
      <c r="C51" s="556">
        <f>'TAB6'!D10</f>
        <v>0</v>
      </c>
      <c r="D51" s="556">
        <f>'TAB6'!E10</f>
        <v>0</v>
      </c>
      <c r="E51" s="556">
        <f>'TAB6'!F10</f>
        <v>0</v>
      </c>
      <c r="F51" s="556">
        <f>'TAB6'!G10</f>
        <v>0</v>
      </c>
      <c r="H51" s="543">
        <f t="shared" si="0"/>
        <v>0</v>
      </c>
      <c r="I51" s="543">
        <f t="shared" si="1"/>
        <v>0</v>
      </c>
      <c r="J51" s="543">
        <f t="shared" si="2"/>
        <v>0</v>
      </c>
      <c r="K51" s="543">
        <f t="shared" si="3"/>
        <v>0</v>
      </c>
    </row>
    <row r="52" spans="1:11" s="82" customFormat="1" x14ac:dyDescent="0.3">
      <c r="A52" s="560" t="s">
        <v>769</v>
      </c>
      <c r="B52" s="556">
        <f>'TAB8'!G30*-1</f>
        <v>0</v>
      </c>
      <c r="C52" s="556">
        <f>'TAB8'!H30*-1</f>
        <v>0</v>
      </c>
      <c r="D52" s="556">
        <f>'TAB8'!I30*-1</f>
        <v>0</v>
      </c>
      <c r="E52" s="556">
        <f>'TAB8'!J30*-1</f>
        <v>0</v>
      </c>
      <c r="F52" s="556">
        <f>'TAB8'!K30*-1</f>
        <v>0</v>
      </c>
      <c r="H52" s="543">
        <f t="shared" si="0"/>
        <v>0</v>
      </c>
      <c r="I52" s="543">
        <f t="shared" si="1"/>
        <v>0</v>
      </c>
      <c r="J52" s="543">
        <f t="shared" si="2"/>
        <v>0</v>
      </c>
      <c r="K52" s="543">
        <f t="shared" si="3"/>
        <v>0</v>
      </c>
    </row>
    <row r="53" spans="1:11" s="82" customFormat="1" x14ac:dyDescent="0.3">
      <c r="A53" s="561" t="s">
        <v>53</v>
      </c>
      <c r="B53" s="556">
        <f>SUM(B23,B31,B46,B49,B52)</f>
        <v>0</v>
      </c>
      <c r="C53" s="556">
        <f>SUM(C23,C31,C46,C49,C52)</f>
        <v>0</v>
      </c>
      <c r="D53" s="556">
        <f>SUM(D23,D31,D46,D49,D52)</f>
        <v>0</v>
      </c>
      <c r="E53" s="556">
        <f>SUM(E23,E31,E46,E49,E52)</f>
        <v>0</v>
      </c>
      <c r="F53" s="556">
        <f>SUM(F23,F31,F46,F49,F52)</f>
        <v>0</v>
      </c>
      <c r="H53" s="543">
        <f t="shared" si="0"/>
        <v>0</v>
      </c>
      <c r="I53" s="543">
        <f t="shared" si="1"/>
        <v>0</v>
      </c>
      <c r="J53" s="543">
        <f t="shared" si="2"/>
        <v>0</v>
      </c>
      <c r="K53" s="543">
        <f t="shared" si="3"/>
        <v>0</v>
      </c>
    </row>
    <row r="56" spans="1:11" x14ac:dyDescent="0.3">
      <c r="A56" s="589" t="s">
        <v>771</v>
      </c>
      <c r="B56" s="589"/>
      <c r="C56" s="589"/>
      <c r="D56" s="589"/>
      <c r="E56" s="589"/>
      <c r="F56" s="589"/>
      <c r="H56" s="589"/>
      <c r="I56" s="589"/>
      <c r="J56" s="589"/>
      <c r="K56" s="589"/>
    </row>
    <row r="58" spans="1:11" x14ac:dyDescent="0.3">
      <c r="A58" s="393" t="s">
        <v>772</v>
      </c>
      <c r="B58" s="18">
        <f>SUM(B59:B61)</f>
        <v>0</v>
      </c>
      <c r="C58" s="18">
        <f>SUM(C59:C61)</f>
        <v>0</v>
      </c>
      <c r="D58" s="18">
        <f>SUM(D59:D61)</f>
        <v>0</v>
      </c>
      <c r="E58" s="18">
        <f>SUM(E59:E61)</f>
        <v>0</v>
      </c>
      <c r="F58" s="18">
        <f>SUM(F59:F61)</f>
        <v>0</v>
      </c>
      <c r="H58" s="272">
        <f t="shared" ref="H58:K64" si="9">IF(AND(ROUND(B58,0)=0,C58&gt;B58),"INF",IF(AND(ROUND(B58,0)=0,ROUND(C58,0)=0),0,(C58-B58)/B58))</f>
        <v>0</v>
      </c>
      <c r="I58" s="272">
        <f t="shared" si="9"/>
        <v>0</v>
      </c>
      <c r="J58" s="272">
        <f t="shared" si="9"/>
        <v>0</v>
      </c>
      <c r="K58" s="272">
        <f t="shared" si="9"/>
        <v>0</v>
      </c>
    </row>
    <row r="59" spans="1:11" x14ac:dyDescent="0.3">
      <c r="A59" s="389" t="s">
        <v>556</v>
      </c>
      <c r="B59" s="18">
        <f t="shared" ref="B59:C61" si="10">B28</f>
        <v>0</v>
      </c>
      <c r="C59" s="18">
        <f t="shared" si="10"/>
        <v>0</v>
      </c>
      <c r="D59" s="18">
        <f t="shared" ref="D59:F61" si="11">D28</f>
        <v>0</v>
      </c>
      <c r="E59" s="18">
        <f t="shared" si="11"/>
        <v>0</v>
      </c>
      <c r="F59" s="18">
        <f t="shared" si="11"/>
        <v>0</v>
      </c>
      <c r="H59" s="272">
        <f t="shared" si="9"/>
        <v>0</v>
      </c>
      <c r="I59" s="272">
        <f t="shared" si="9"/>
        <v>0</v>
      </c>
      <c r="J59" s="272">
        <f t="shared" si="9"/>
        <v>0</v>
      </c>
      <c r="K59" s="272">
        <f t="shared" si="9"/>
        <v>0</v>
      </c>
    </row>
    <row r="60" spans="1:11" x14ac:dyDescent="0.3">
      <c r="A60" s="389" t="s">
        <v>555</v>
      </c>
      <c r="B60" s="18">
        <f t="shared" si="10"/>
        <v>0</v>
      </c>
      <c r="C60" s="18">
        <f t="shared" si="10"/>
        <v>0</v>
      </c>
      <c r="D60" s="18">
        <f t="shared" si="11"/>
        <v>0</v>
      </c>
      <c r="E60" s="18">
        <f t="shared" si="11"/>
        <v>0</v>
      </c>
      <c r="F60" s="18">
        <f t="shared" si="11"/>
        <v>0</v>
      </c>
      <c r="H60" s="272">
        <f t="shared" si="9"/>
        <v>0</v>
      </c>
      <c r="I60" s="272">
        <f t="shared" si="9"/>
        <v>0</v>
      </c>
      <c r="J60" s="272">
        <f t="shared" si="9"/>
        <v>0</v>
      </c>
      <c r="K60" s="272">
        <f t="shared" si="9"/>
        <v>0</v>
      </c>
    </row>
    <row r="61" spans="1:11" x14ac:dyDescent="0.3">
      <c r="A61" s="389" t="s">
        <v>509</v>
      </c>
      <c r="B61" s="18">
        <f t="shared" si="10"/>
        <v>0</v>
      </c>
      <c r="C61" s="18">
        <f t="shared" si="10"/>
        <v>0</v>
      </c>
      <c r="D61" s="18">
        <f t="shared" si="11"/>
        <v>0</v>
      </c>
      <c r="E61" s="18">
        <f t="shared" si="11"/>
        <v>0</v>
      </c>
      <c r="F61" s="18">
        <f t="shared" si="11"/>
        <v>0</v>
      </c>
      <c r="H61" s="272">
        <f t="shared" si="9"/>
        <v>0</v>
      </c>
      <c r="I61" s="272">
        <f t="shared" si="9"/>
        <v>0</v>
      </c>
      <c r="J61" s="272">
        <f t="shared" si="9"/>
        <v>0</v>
      </c>
      <c r="K61" s="272">
        <f t="shared" si="9"/>
        <v>0</v>
      </c>
    </row>
    <row r="62" spans="1:11" x14ac:dyDescent="0.3">
      <c r="A62" s="393" t="s">
        <v>773</v>
      </c>
      <c r="B62" s="18">
        <f>B39</f>
        <v>0</v>
      </c>
      <c r="C62" s="18">
        <f>C39</f>
        <v>0</v>
      </c>
      <c r="D62" s="18">
        <f>D39</f>
        <v>0</v>
      </c>
      <c r="E62" s="18">
        <f>E39</f>
        <v>0</v>
      </c>
      <c r="F62" s="18">
        <f>F39</f>
        <v>0</v>
      </c>
      <c r="H62" s="272">
        <f t="shared" si="9"/>
        <v>0</v>
      </c>
      <c r="I62" s="272">
        <f t="shared" si="9"/>
        <v>0</v>
      </c>
      <c r="J62" s="272">
        <f t="shared" si="9"/>
        <v>0</v>
      </c>
      <c r="K62" s="272">
        <f t="shared" si="9"/>
        <v>0</v>
      </c>
    </row>
    <row r="63" spans="1:11" x14ac:dyDescent="0.3">
      <c r="A63" s="393" t="s">
        <v>76</v>
      </c>
      <c r="B63" s="18">
        <f>B51</f>
        <v>0</v>
      </c>
      <c r="C63" s="18">
        <f>C51</f>
        <v>0</v>
      </c>
      <c r="D63" s="18">
        <f>D51</f>
        <v>0</v>
      </c>
      <c r="E63" s="18">
        <f>E51</f>
        <v>0</v>
      </c>
      <c r="F63" s="18">
        <f>F51</f>
        <v>0</v>
      </c>
      <c r="H63" s="272">
        <f t="shared" si="9"/>
        <v>0</v>
      </c>
      <c r="I63" s="272">
        <f t="shared" si="9"/>
        <v>0</v>
      </c>
      <c r="J63" s="272">
        <f t="shared" si="9"/>
        <v>0</v>
      </c>
      <c r="K63" s="272">
        <f t="shared" si="9"/>
        <v>0</v>
      </c>
    </row>
    <row r="64" spans="1:11" x14ac:dyDescent="0.3">
      <c r="A64" s="388" t="s">
        <v>774</v>
      </c>
      <c r="B64" s="18">
        <f>SUM(B58,B62:B63)</f>
        <v>0</v>
      </c>
      <c r="C64" s="18">
        <f>SUM(C58,C62:C63)</f>
        <v>0</v>
      </c>
      <c r="D64" s="18">
        <f>SUM(D58,D62:D63)</f>
        <v>0</v>
      </c>
      <c r="E64" s="18">
        <f>SUM(E58,E62:E63)</f>
        <v>0</v>
      </c>
      <c r="F64" s="18">
        <f>SUM(F58,F62:F63)</f>
        <v>0</v>
      </c>
      <c r="H64" s="272">
        <f t="shared" si="9"/>
        <v>0</v>
      </c>
      <c r="I64" s="272">
        <f t="shared" si="9"/>
        <v>0</v>
      </c>
      <c r="J64" s="272">
        <f t="shared" si="9"/>
        <v>0</v>
      </c>
      <c r="K64" s="272">
        <f t="shared" si="9"/>
        <v>0</v>
      </c>
    </row>
  </sheetData>
  <mergeCells count="1">
    <mergeCell ref="H21:K21"/>
  </mergeCells>
  <conditionalFormatting sqref="D20:D21">
    <cfRule type="cellIs" dxfId="709" priority="17" operator="equal">
      <formula>"O"</formula>
    </cfRule>
    <cfRule type="cellIs" dxfId="708" priority="18" operator="equal">
      <formula>"P"</formula>
    </cfRule>
  </conditionalFormatting>
  <conditionalFormatting sqref="B9">
    <cfRule type="containsText" dxfId="707" priority="11" operator="containsText" text="ntitulé">
      <formula>NOT(ISERROR(SEARCH("ntitulé",B9)))</formula>
    </cfRule>
    <cfRule type="containsBlanks" dxfId="706" priority="12">
      <formula>LEN(TRIM(B9))=0</formula>
    </cfRule>
  </conditionalFormatting>
  <conditionalFormatting sqref="B11:B13">
    <cfRule type="containsText" dxfId="705" priority="9" operator="containsText" text="ntitulé">
      <formula>NOT(ISERROR(SEARCH("ntitulé",B11)))</formula>
    </cfRule>
    <cfRule type="containsBlanks" dxfId="704" priority="10">
      <formula>LEN(TRIM(B11))=0</formula>
    </cfRule>
  </conditionalFormatting>
  <conditionalFormatting sqref="B10">
    <cfRule type="containsText" dxfId="703" priority="7" operator="containsText" text="ntitulé">
      <formula>NOT(ISERROR(SEARCH("ntitulé",B10)))</formula>
    </cfRule>
    <cfRule type="containsBlanks" dxfId="702" priority="8">
      <formula>LEN(TRIM(B10))=0</formula>
    </cfRule>
  </conditionalFormatting>
  <conditionalFormatting sqref="A19:K19">
    <cfRule type="containsText" dxfId="701" priority="1" operator="containsText" text="C.10.a. le total du revenu autorisé 2019  (contrôlables, non contrôlables, marge équitable) hors projets spécifiques et hors transport ne doit pas excéder l’enveloppe budgétaire 2017 indexée hors adaptations du plafond des coûts gérables et hors transport">
      <formula>NOT(ISERROR(SEARCH("C.10.a. le total du revenu autorisé 2019  (contrôlables, non contrôlables, marge équitable) hors projets spécifiques et hors transport ne doit pas excéder l’enveloppe budgétaire 2017 indexée hors adaptations du plafond des coûts gérables et hors transport",A19)))</formula>
    </cfRule>
    <cfRule type="containsText" dxfId="700" priority="2" operator="containsText" text="C.10.a. le total du revenu autorisé 2019  (contrôlables, non contrôlables, marge équitable) hors projets spécifiques et hors transport n'excède pas l’enveloppe budgétaire 2017 indexée hors adaptations du plafond des coûts gérables et hors transport">
      <formula>NOT(ISERROR(SEARCH("C.10.a. le total du revenu autorisé 2019  (contrôlables, non contrôlables, marge équitable) hors projets spécifiques et hors transport n'excède pas l’enveloppe budgétaire 2017 indexée hors adaptations du plafond des coûts gérables et hors transport",A19)))</formula>
    </cfRule>
  </conditionalFormatting>
  <hyperlinks>
    <hyperlink ref="A1" location="TAB00!A1" display="Retour page de garde"/>
  </hyperlinks>
  <pageMargins left="0.7" right="0.7" top="0.75" bottom="0.75" header="0.3" footer="0.3"/>
  <pageSetup paperSize="9" scale="70" orientation="landscape" verticalDpi="300"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4"/>
  <sheetViews>
    <sheetView topLeftCell="A15" zoomScaleNormal="100" workbookViewId="0">
      <selection activeCell="E5" sqref="E5"/>
    </sheetView>
  </sheetViews>
  <sheetFormatPr baseColWidth="10" defaultColWidth="9.1640625" defaultRowHeight="32.450000000000003" customHeight="1" x14ac:dyDescent="0.3"/>
  <cols>
    <col min="1" max="1" width="9.1640625" style="203"/>
    <col min="2" max="2" width="82.83203125" style="204" customWidth="1"/>
    <col min="3" max="3" width="9.83203125" style="205" customWidth="1"/>
    <col min="4" max="4" width="14.5" style="206" bestFit="1" customWidth="1"/>
    <col min="5" max="16384" width="9.1640625" style="6"/>
  </cols>
  <sheetData>
    <row r="1" spans="1:4" ht="15" x14ac:dyDescent="0.3">
      <c r="A1" s="17" t="s">
        <v>131</v>
      </c>
      <c r="B1" s="6"/>
      <c r="C1" s="6"/>
      <c r="D1" s="10"/>
    </row>
    <row r="2" spans="1:4" ht="15" x14ac:dyDescent="0.3">
      <c r="A2" s="119"/>
      <c r="B2" s="6"/>
      <c r="C2" s="6"/>
      <c r="D2" s="10"/>
    </row>
    <row r="3" spans="1:4" ht="21.75" thickBot="1" x14ac:dyDescent="0.4">
      <c r="A3" s="250" t="str">
        <f>TAB00!B48&amp;" : "&amp;TAB00!C48</f>
        <v>TAB C : Liste des contrôles à satisfaire</v>
      </c>
      <c r="B3" s="531"/>
      <c r="C3" s="531"/>
      <c r="D3" s="531"/>
    </row>
    <row r="4" spans="1:4" ht="15.75" thickBot="1" x14ac:dyDescent="0.35">
      <c r="A4" s="660" t="str">
        <f>IF(COUNT(A7:A209)=COUNTIF(C7:C209,"P"),"Vous avez satisfait à tous les contrôles","Vous avez encore "&amp;COUNT(A7:A209)-COUNTIF(C7:C209,"P")&amp;" contrôles à satisfaire avant de soumettre le fichier à la CWaPE")</f>
        <v>Vous avez encore 7 contrôles à satisfaire avant de soumettre le fichier à la CWaPE</v>
      </c>
      <c r="B4" s="661"/>
      <c r="C4" s="661"/>
      <c r="D4" s="662"/>
    </row>
    <row r="5" spans="1:4" ht="18" x14ac:dyDescent="0.3"/>
    <row r="6" spans="1:4" ht="32.450000000000003" customHeight="1" x14ac:dyDescent="0.3">
      <c r="A6" s="207" t="s">
        <v>521</v>
      </c>
      <c r="B6" s="208" t="s">
        <v>522</v>
      </c>
      <c r="C6" s="207" t="s">
        <v>89</v>
      </c>
      <c r="D6" s="207" t="s">
        <v>523</v>
      </c>
    </row>
    <row r="7" spans="1:4" ht="32.450000000000003" customHeight="1" x14ac:dyDescent="0.3">
      <c r="A7" s="279">
        <v>1</v>
      </c>
      <c r="B7" s="204" t="s">
        <v>513</v>
      </c>
      <c r="C7" s="209" t="str">
        <f>IF(ABS('TAB1'!H38)&lt;100,"P","O")</f>
        <v>P</v>
      </c>
      <c r="D7" s="210" t="s">
        <v>325</v>
      </c>
    </row>
    <row r="8" spans="1:4" ht="32.450000000000003" customHeight="1" x14ac:dyDescent="0.3">
      <c r="A8" s="279">
        <f>IF(ISBLANK(B8),"",A7+1)</f>
        <v>2</v>
      </c>
      <c r="B8" s="204" t="s">
        <v>824</v>
      </c>
      <c r="C8" s="209" t="str">
        <f>IF('TAB1'!H40="Je confirme l'exhaustivité des frais non-récurrents déduits","P","O")</f>
        <v>O</v>
      </c>
      <c r="D8" s="210" t="s">
        <v>325</v>
      </c>
    </row>
    <row r="9" spans="1:4" ht="36" customHeight="1" x14ac:dyDescent="0.3">
      <c r="A9" s="279">
        <f>IF(ISBLANK(B9),"",A8+1)</f>
        <v>3</v>
      </c>
      <c r="B9" s="204" t="s">
        <v>508</v>
      </c>
      <c r="C9" s="209" t="str">
        <f>IF(ABS(SUM(TAB2.1!C35:L35))&lt;100,"P","O")</f>
        <v>P</v>
      </c>
      <c r="D9" s="211" t="s">
        <v>414</v>
      </c>
    </row>
    <row r="10" spans="1:4" ht="32.450000000000003" customHeight="1" x14ac:dyDescent="0.3">
      <c r="A10" s="279">
        <f t="shared" ref="A10:A49" si="0">IF(ISBLANK(B10),"",A9+1)</f>
        <v>4</v>
      </c>
      <c r="B10" s="204" t="s">
        <v>629</v>
      </c>
      <c r="C10" s="209" t="str">
        <f>IF(ABS(SUM(TAB2.1!C49:L49))&lt;100,"P","O")</f>
        <v>P</v>
      </c>
      <c r="D10" s="211" t="s">
        <v>414</v>
      </c>
    </row>
    <row r="11" spans="1:4" ht="32.450000000000003" customHeight="1" x14ac:dyDescent="0.3">
      <c r="A11" s="279">
        <f t="shared" si="0"/>
        <v>5</v>
      </c>
      <c r="B11" s="204" t="s">
        <v>862</v>
      </c>
      <c r="C11" s="209" t="str">
        <f>IF(ABS(SUM(TAB2.2!C25:L25))&lt;100,"P","O")</f>
        <v>P</v>
      </c>
      <c r="D11" s="211" t="s">
        <v>425</v>
      </c>
    </row>
    <row r="12" spans="1:4" ht="32.450000000000003" customHeight="1" x14ac:dyDescent="0.3">
      <c r="A12" s="279">
        <f t="shared" si="0"/>
        <v>6</v>
      </c>
      <c r="B12" s="204" t="str">
        <f>TAB2.3!A27</f>
        <v>C.2.3.a. Concordance entre le détail desproduits  issus des tarifs non périodiques avec le tableau de synthèse (TAB2)</v>
      </c>
      <c r="C12" s="209" t="str">
        <f>IF(ABS(SUM(TAB2.3!B25:F25))&lt;100,"P","O")</f>
        <v>P</v>
      </c>
      <c r="D12" s="211" t="s">
        <v>643</v>
      </c>
    </row>
    <row r="13" spans="1:4" ht="32.450000000000003" customHeight="1" x14ac:dyDescent="0.3">
      <c r="A13" s="279">
        <f t="shared" si="0"/>
        <v>7</v>
      </c>
      <c r="B13" s="204" t="s">
        <v>551</v>
      </c>
      <c r="C13" s="209" t="str">
        <f>IF(ABS('TAB3'!H28)&lt;100,"P","O")</f>
        <v>P</v>
      </c>
      <c r="D13" s="210" t="s">
        <v>327</v>
      </c>
    </row>
    <row r="14" spans="1:4" ht="32.450000000000003" customHeight="1" x14ac:dyDescent="0.3">
      <c r="A14" s="279">
        <f t="shared" si="0"/>
        <v>8</v>
      </c>
      <c r="B14" s="204" t="s">
        <v>567</v>
      </c>
      <c r="C14" s="209" t="str">
        <f>IF(TAB4.1!$A$41=B14,"O","P")</f>
        <v>O</v>
      </c>
      <c r="D14" s="211" t="s">
        <v>280</v>
      </c>
    </row>
    <row r="15" spans="1:4" ht="32.450000000000003" customHeight="1" x14ac:dyDescent="0.3">
      <c r="A15" s="279">
        <f t="shared" si="0"/>
        <v>9</v>
      </c>
      <c r="B15" s="204" t="s">
        <v>591</v>
      </c>
      <c r="C15" s="209" t="str">
        <f>IF(TAB4.1!$A$42='TAB C'!B15,"O","P")</f>
        <v>P</v>
      </c>
      <c r="D15" s="211" t="s">
        <v>280</v>
      </c>
    </row>
    <row r="16" spans="1:4" ht="32.450000000000003" customHeight="1" x14ac:dyDescent="0.3">
      <c r="A16" s="279">
        <f t="shared" si="0"/>
        <v>10</v>
      </c>
      <c r="B16" s="204" t="s">
        <v>568</v>
      </c>
      <c r="C16" s="209" t="str">
        <f>IF(TAB4.2!$A$39=B16,"O","P")</f>
        <v>O</v>
      </c>
      <c r="D16" s="211" t="s">
        <v>281</v>
      </c>
    </row>
    <row r="17" spans="1:4" ht="32.450000000000003" customHeight="1" x14ac:dyDescent="0.3">
      <c r="A17" s="279">
        <f t="shared" si="0"/>
        <v>11</v>
      </c>
      <c r="B17" s="204" t="s">
        <v>592</v>
      </c>
      <c r="C17" s="209" t="str">
        <f>IF(TAB4.2!$A$40='TAB C'!B17,"O","P")</f>
        <v>P</v>
      </c>
      <c r="D17" s="211" t="s">
        <v>281</v>
      </c>
    </row>
    <row r="18" spans="1:4" ht="32.450000000000003" customHeight="1" x14ac:dyDescent="0.3">
      <c r="A18" s="279">
        <f t="shared" si="0"/>
        <v>12</v>
      </c>
      <c r="B18" s="204" t="s">
        <v>569</v>
      </c>
      <c r="C18" s="209" t="str">
        <f>IF(TAB4.3!$A$40=B18,"O","P")</f>
        <v>O</v>
      </c>
      <c r="D18" s="211" t="s">
        <v>282</v>
      </c>
    </row>
    <row r="19" spans="1:4" ht="32.450000000000003" customHeight="1" x14ac:dyDescent="0.3">
      <c r="A19" s="279">
        <f t="shared" si="0"/>
        <v>13</v>
      </c>
      <c r="B19" s="204" t="s">
        <v>593</v>
      </c>
      <c r="C19" s="209" t="str">
        <f>IF(TAB4.3!$A$41='TAB C'!B19,"O","P")</f>
        <v>P</v>
      </c>
      <c r="D19" s="211" t="s">
        <v>282</v>
      </c>
    </row>
    <row r="20" spans="1:4" ht="32.450000000000003" customHeight="1" x14ac:dyDescent="0.3">
      <c r="A20" s="279">
        <f t="shared" si="0"/>
        <v>14</v>
      </c>
      <c r="B20" s="204" t="s">
        <v>570</v>
      </c>
      <c r="C20" s="209" t="str">
        <f>IF(TAB4.4!$A$41=B20,"O","P")</f>
        <v>O</v>
      </c>
      <c r="D20" s="211" t="s">
        <v>283</v>
      </c>
    </row>
    <row r="21" spans="1:4" ht="32.450000000000003" customHeight="1" x14ac:dyDescent="0.3">
      <c r="A21" s="279">
        <f t="shared" si="0"/>
        <v>15</v>
      </c>
      <c r="B21" s="204" t="s">
        <v>594</v>
      </c>
      <c r="C21" s="209" t="str">
        <f>IF(TAB4.4!$A$42='TAB C'!B21,"O","P")</f>
        <v>P</v>
      </c>
      <c r="D21" s="211" t="s">
        <v>283</v>
      </c>
    </row>
    <row r="22" spans="1:4" ht="32.450000000000003" customHeight="1" x14ac:dyDescent="0.3">
      <c r="A22" s="279">
        <f t="shared" si="0"/>
        <v>16</v>
      </c>
      <c r="B22" s="204" t="s">
        <v>572</v>
      </c>
      <c r="C22" s="209" t="str">
        <f>IF(TAB4.7!$A$16=B22,"O","P")</f>
        <v>O</v>
      </c>
      <c r="D22" s="211" t="s">
        <v>286</v>
      </c>
    </row>
    <row r="23" spans="1:4" ht="32.450000000000003" customHeight="1" x14ac:dyDescent="0.3">
      <c r="A23" s="279">
        <f t="shared" si="0"/>
        <v>17</v>
      </c>
      <c r="B23" s="204" t="s">
        <v>650</v>
      </c>
      <c r="C23" s="209" t="str">
        <f>IF(TAB4.7!$A$17='TAB C'!B23,"O","P")</f>
        <v>P</v>
      </c>
      <c r="D23" s="211" t="s">
        <v>286</v>
      </c>
    </row>
    <row r="24" spans="1:4" ht="54" x14ac:dyDescent="0.3">
      <c r="A24" s="279">
        <f t="shared" si="0"/>
        <v>18</v>
      </c>
      <c r="B24" s="204" t="s">
        <v>600</v>
      </c>
      <c r="C24" s="209" t="str">
        <f>IF(TAB5.9!$A$23='TAB C'!B24,"O","P")</f>
        <v>P</v>
      </c>
      <c r="D24" s="211" t="s">
        <v>563</v>
      </c>
    </row>
    <row r="25" spans="1:4" ht="40.5" x14ac:dyDescent="0.3">
      <c r="A25" s="279">
        <f t="shared" si="0"/>
        <v>19</v>
      </c>
      <c r="B25" s="204" t="s">
        <v>640</v>
      </c>
      <c r="C25" s="209" t="str">
        <f>IF(TAB5.10!$A$24='TAB C'!B25,"O","P")</f>
        <v>P</v>
      </c>
      <c r="D25" s="211" t="s">
        <v>564</v>
      </c>
    </row>
    <row r="26" spans="1:4" ht="32.450000000000003" customHeight="1" x14ac:dyDescent="0.3">
      <c r="A26" s="279">
        <f t="shared" si="0"/>
        <v>20</v>
      </c>
      <c r="B26" s="204" t="s">
        <v>641</v>
      </c>
      <c r="C26" s="209" t="str">
        <f>IF(TAB5.12!$A$27='TAB C'!B26,"O","P")</f>
        <v>P</v>
      </c>
      <c r="D26" s="211" t="s">
        <v>566</v>
      </c>
    </row>
    <row r="27" spans="1:4" ht="32.450000000000003" customHeight="1" x14ac:dyDescent="0.3">
      <c r="A27" s="279">
        <f t="shared" si="0"/>
        <v>21</v>
      </c>
      <c r="B27" s="204" t="s">
        <v>642</v>
      </c>
      <c r="C27" s="209" t="str">
        <f>IF(ABS(SUM('TAB6'!C11:P11))&lt;100,"P","O")</f>
        <v>P</v>
      </c>
      <c r="D27" s="210" t="s">
        <v>337</v>
      </c>
    </row>
    <row r="28" spans="1:4" ht="32.450000000000003" customHeight="1" x14ac:dyDescent="0.3">
      <c r="A28" s="279">
        <f t="shared" si="0"/>
        <v>22</v>
      </c>
      <c r="B28" s="204" t="str">
        <f>TAB6.3!A27</f>
        <v>C.6.3.a. Concordance entre le détail des interventions URD avec le tableau des actifs régulés (TAB6.1)</v>
      </c>
      <c r="C28" s="209" t="str">
        <f>IF(ABS(SUM(TAB6.3!B27:F27))&lt;100,"P","O")</f>
        <v>P</v>
      </c>
      <c r="D28" s="211" t="s">
        <v>644</v>
      </c>
    </row>
    <row r="29" spans="1:4" ht="32.450000000000003" customHeight="1" x14ac:dyDescent="0.3">
      <c r="A29" s="279">
        <f t="shared" si="0"/>
        <v>23</v>
      </c>
      <c r="B29" s="204" t="s">
        <v>530</v>
      </c>
      <c r="C29" s="209" t="str">
        <f>IF(ABS(SUM(TAB9.1!B23:S23))&lt;100,"P","O")</f>
        <v>P</v>
      </c>
      <c r="D29" s="211" t="s">
        <v>187</v>
      </c>
    </row>
    <row r="30" spans="1:4" ht="32.450000000000003" customHeight="1" x14ac:dyDescent="0.3">
      <c r="A30" s="279">
        <f t="shared" si="0"/>
        <v>24</v>
      </c>
      <c r="B30" s="204" t="s">
        <v>527</v>
      </c>
      <c r="C30" s="209" t="str">
        <f>IF(ABS(SUM(TAB9.2!B44:S44))&lt;100,"P","O")</f>
        <v>P</v>
      </c>
      <c r="D30" s="211" t="s">
        <v>216</v>
      </c>
    </row>
    <row r="31" spans="1:4" ht="32.450000000000003" customHeight="1" x14ac:dyDescent="0.3">
      <c r="A31" s="279">
        <f t="shared" si="0"/>
        <v>25</v>
      </c>
      <c r="B31" s="204" t="s">
        <v>528</v>
      </c>
      <c r="C31" s="209" t="str">
        <f>IF(ABS(SUM(TAB9.2!B49:S49))&lt;100,"P","O")</f>
        <v>P</v>
      </c>
      <c r="D31" s="211" t="s">
        <v>216</v>
      </c>
    </row>
    <row r="32" spans="1:4" ht="32.450000000000003" customHeight="1" x14ac:dyDescent="0.3">
      <c r="A32" s="279">
        <f t="shared" si="0"/>
        <v>26</v>
      </c>
      <c r="B32" s="204" t="s">
        <v>621</v>
      </c>
      <c r="C32" s="209" t="str">
        <f>IF(ABS(SUM(TAB9.3!B30:Q30,TAB9.3!B60:Q60))&lt;100,"P","O")</f>
        <v>P</v>
      </c>
      <c r="D32" s="211" t="s">
        <v>217</v>
      </c>
    </row>
    <row r="33" spans="1:4" ht="32.450000000000003" customHeight="1" x14ac:dyDescent="0.3">
      <c r="A33" s="279">
        <f t="shared" si="0"/>
        <v>27</v>
      </c>
      <c r="B33" s="204" t="s">
        <v>821</v>
      </c>
      <c r="C33" s="209" t="str">
        <f>IF(ABS(SUM(TAB9.3!B60:Q60))&lt;100,"P","O")</f>
        <v>P</v>
      </c>
      <c r="D33" s="211" t="s">
        <v>217</v>
      </c>
    </row>
    <row r="34" spans="1:4" ht="32.450000000000003" customHeight="1" x14ac:dyDescent="0.3">
      <c r="A34" s="279">
        <f t="shared" si="0"/>
        <v>28</v>
      </c>
      <c r="B34" s="204" t="s">
        <v>825</v>
      </c>
      <c r="C34" s="209" t="str">
        <f>IF('TAB10'!A19='TAB C'!B34,"O","P")</f>
        <v>P</v>
      </c>
      <c r="D34" s="210" t="s">
        <v>589</v>
      </c>
    </row>
    <row r="35" spans="1:4" ht="32.450000000000003" customHeight="1" x14ac:dyDescent="0.3">
      <c r="A35" s="279">
        <f t="shared" si="0"/>
        <v>29</v>
      </c>
      <c r="B35" s="204" t="s">
        <v>826</v>
      </c>
      <c r="C35" s="209" t="e">
        <f>IF(TAB10.1!#REF!=B35,"O","P")</f>
        <v>#REF!</v>
      </c>
      <c r="D35" s="211" t="s">
        <v>590</v>
      </c>
    </row>
    <row r="36" spans="1:4" ht="32.450000000000003" customHeight="1" x14ac:dyDescent="0.3">
      <c r="A36" s="279" t="str">
        <f t="shared" si="0"/>
        <v/>
      </c>
      <c r="C36" s="209"/>
      <c r="D36" s="211"/>
    </row>
    <row r="37" spans="1:4" ht="32.450000000000003" customHeight="1" x14ac:dyDescent="0.3">
      <c r="A37" s="279" t="str">
        <f t="shared" si="0"/>
        <v/>
      </c>
      <c r="C37" s="209"/>
      <c r="D37" s="211"/>
    </row>
    <row r="38" spans="1:4" ht="32.450000000000003" customHeight="1" x14ac:dyDescent="0.3">
      <c r="A38" s="279" t="str">
        <f t="shared" si="0"/>
        <v/>
      </c>
      <c r="C38" s="209"/>
      <c r="D38" s="211"/>
    </row>
    <row r="39" spans="1:4" ht="32.450000000000003" customHeight="1" x14ac:dyDescent="0.3">
      <c r="A39" s="279" t="str">
        <f t="shared" si="0"/>
        <v/>
      </c>
      <c r="C39" s="209"/>
      <c r="D39" s="211"/>
    </row>
    <row r="40" spans="1:4" ht="32.450000000000003" customHeight="1" x14ac:dyDescent="0.3">
      <c r="A40" s="279" t="str">
        <f t="shared" si="0"/>
        <v/>
      </c>
      <c r="C40" s="209"/>
      <c r="D40" s="211"/>
    </row>
    <row r="41" spans="1:4" ht="32.450000000000003" customHeight="1" x14ac:dyDescent="0.3">
      <c r="A41" s="279" t="str">
        <f t="shared" si="0"/>
        <v/>
      </c>
      <c r="C41" s="209"/>
      <c r="D41" s="212"/>
    </row>
    <row r="42" spans="1:4" ht="32.450000000000003" customHeight="1" x14ac:dyDescent="0.3">
      <c r="A42" s="279" t="str">
        <f t="shared" si="0"/>
        <v/>
      </c>
      <c r="C42" s="209"/>
      <c r="D42" s="210"/>
    </row>
    <row r="43" spans="1:4" ht="32.450000000000003" customHeight="1" x14ac:dyDescent="0.3">
      <c r="A43" s="279" t="str">
        <f t="shared" si="0"/>
        <v/>
      </c>
      <c r="C43" s="209"/>
      <c r="D43" s="210"/>
    </row>
    <row r="44" spans="1:4" ht="32.450000000000003" customHeight="1" x14ac:dyDescent="0.3">
      <c r="A44" s="279" t="str">
        <f t="shared" si="0"/>
        <v/>
      </c>
      <c r="C44" s="209"/>
      <c r="D44" s="210"/>
    </row>
    <row r="45" spans="1:4" ht="32.450000000000003" customHeight="1" x14ac:dyDescent="0.3">
      <c r="A45" s="279" t="str">
        <f t="shared" si="0"/>
        <v/>
      </c>
      <c r="C45" s="209"/>
      <c r="D45" s="211"/>
    </row>
    <row r="46" spans="1:4" ht="32.450000000000003" customHeight="1" x14ac:dyDescent="0.3">
      <c r="A46" s="279" t="str">
        <f t="shared" si="0"/>
        <v/>
      </c>
      <c r="C46" s="209"/>
      <c r="D46" s="211"/>
    </row>
    <row r="47" spans="1:4" ht="32.450000000000003" customHeight="1" x14ac:dyDescent="0.3">
      <c r="A47" s="279" t="str">
        <f t="shared" si="0"/>
        <v/>
      </c>
      <c r="C47" s="209"/>
      <c r="D47" s="211"/>
    </row>
    <row r="48" spans="1:4" ht="32.450000000000003" customHeight="1" x14ac:dyDescent="0.3">
      <c r="A48" s="279" t="str">
        <f t="shared" si="0"/>
        <v/>
      </c>
      <c r="C48" s="209"/>
      <c r="D48" s="211"/>
    </row>
    <row r="49" spans="1:4" ht="32.450000000000003" customHeight="1" x14ac:dyDescent="0.3">
      <c r="A49" s="279" t="str">
        <f t="shared" si="0"/>
        <v/>
      </c>
      <c r="C49" s="209"/>
      <c r="D49" s="211"/>
    </row>
    <row r="50" spans="1:4" ht="32.450000000000003" customHeight="1" x14ac:dyDescent="0.3">
      <c r="C50" s="209"/>
      <c r="D50" s="211"/>
    </row>
    <row r="51" spans="1:4" ht="32.450000000000003" customHeight="1" x14ac:dyDescent="0.3">
      <c r="C51" s="209"/>
    </row>
    <row r="52" spans="1:4" ht="32.450000000000003" customHeight="1" x14ac:dyDescent="0.3">
      <c r="C52" s="209"/>
    </row>
    <row r="53" spans="1:4" ht="32.450000000000003" customHeight="1" x14ac:dyDescent="0.3">
      <c r="C53" s="209"/>
    </row>
    <row r="54" spans="1:4" ht="32.450000000000003" customHeight="1" x14ac:dyDescent="0.3">
      <c r="C54" s="209"/>
    </row>
    <row r="55" spans="1:4" ht="32.450000000000003" customHeight="1" x14ac:dyDescent="0.3">
      <c r="C55" s="209"/>
    </row>
    <row r="56" spans="1:4" ht="32.450000000000003" customHeight="1" x14ac:dyDescent="0.3">
      <c r="C56" s="209"/>
    </row>
    <row r="57" spans="1:4" ht="32.450000000000003" customHeight="1" x14ac:dyDescent="0.3">
      <c r="C57" s="209"/>
    </row>
    <row r="58" spans="1:4" ht="32.450000000000003" customHeight="1" x14ac:dyDescent="0.3">
      <c r="C58" s="209"/>
    </row>
    <row r="59" spans="1:4" ht="32.450000000000003" customHeight="1" x14ac:dyDescent="0.3">
      <c r="C59" s="209"/>
    </row>
    <row r="60" spans="1:4" ht="32.450000000000003" customHeight="1" x14ac:dyDescent="0.3">
      <c r="C60" s="209"/>
    </row>
    <row r="61" spans="1:4" ht="32.450000000000003" customHeight="1" x14ac:dyDescent="0.3">
      <c r="C61" s="209"/>
    </row>
    <row r="62" spans="1:4" ht="32.450000000000003" customHeight="1" x14ac:dyDescent="0.3">
      <c r="C62" s="209"/>
    </row>
    <row r="63" spans="1:4" ht="32.450000000000003" customHeight="1" x14ac:dyDescent="0.3">
      <c r="C63" s="209"/>
    </row>
    <row r="64" spans="1:4" ht="32.450000000000003" customHeight="1" x14ac:dyDescent="0.3">
      <c r="C64" s="209"/>
    </row>
    <row r="65" spans="3:3" ht="32.450000000000003" customHeight="1" x14ac:dyDescent="0.3">
      <c r="C65" s="209"/>
    </row>
    <row r="66" spans="3:3" ht="32.450000000000003" customHeight="1" x14ac:dyDescent="0.3">
      <c r="C66" s="209"/>
    </row>
    <row r="67" spans="3:3" ht="32.450000000000003" customHeight="1" x14ac:dyDescent="0.3">
      <c r="C67" s="209"/>
    </row>
    <row r="68" spans="3:3" ht="32.450000000000003" customHeight="1" x14ac:dyDescent="0.3">
      <c r="C68" s="209"/>
    </row>
    <row r="69" spans="3:3" ht="32.450000000000003" customHeight="1" x14ac:dyDescent="0.3">
      <c r="C69" s="209"/>
    </row>
    <row r="70" spans="3:3" ht="32.450000000000003" customHeight="1" x14ac:dyDescent="0.3">
      <c r="C70" s="209"/>
    </row>
    <row r="71" spans="3:3" ht="32.450000000000003" customHeight="1" x14ac:dyDescent="0.3">
      <c r="C71" s="209"/>
    </row>
    <row r="72" spans="3:3" ht="32.450000000000003" customHeight="1" x14ac:dyDescent="0.3">
      <c r="C72" s="209"/>
    </row>
    <row r="73" spans="3:3" ht="32.450000000000003" customHeight="1" x14ac:dyDescent="0.3">
      <c r="C73" s="209"/>
    </row>
    <row r="74" spans="3:3" ht="32.450000000000003" customHeight="1" x14ac:dyDescent="0.3">
      <c r="C74" s="209"/>
    </row>
    <row r="75" spans="3:3" ht="32.450000000000003" customHeight="1" x14ac:dyDescent="0.3">
      <c r="C75" s="209"/>
    </row>
    <row r="76" spans="3:3" ht="32.450000000000003" customHeight="1" x14ac:dyDescent="0.3">
      <c r="C76" s="209"/>
    </row>
    <row r="77" spans="3:3" ht="32.450000000000003" customHeight="1" x14ac:dyDescent="0.3">
      <c r="C77" s="209"/>
    </row>
    <row r="78" spans="3:3" ht="32.450000000000003" customHeight="1" x14ac:dyDescent="0.3">
      <c r="C78" s="209"/>
    </row>
    <row r="79" spans="3:3" ht="32.450000000000003" customHeight="1" x14ac:dyDescent="0.3">
      <c r="C79" s="209"/>
    </row>
    <row r="80" spans="3:3" ht="32.450000000000003" customHeight="1" x14ac:dyDescent="0.3">
      <c r="C80" s="209"/>
    </row>
    <row r="81" spans="3:3" ht="32.450000000000003" customHeight="1" x14ac:dyDescent="0.3">
      <c r="C81" s="209"/>
    </row>
    <row r="82" spans="3:3" ht="32.450000000000003" customHeight="1" x14ac:dyDescent="0.3">
      <c r="C82" s="209"/>
    </row>
    <row r="83" spans="3:3" ht="32.450000000000003" customHeight="1" x14ac:dyDescent="0.3">
      <c r="C83" s="209"/>
    </row>
    <row r="84" spans="3:3" ht="32.450000000000003" customHeight="1" x14ac:dyDescent="0.3">
      <c r="C84" s="209"/>
    </row>
    <row r="85" spans="3:3" ht="32.450000000000003" customHeight="1" x14ac:dyDescent="0.3">
      <c r="C85" s="209"/>
    </row>
    <row r="86" spans="3:3" ht="32.450000000000003" customHeight="1" x14ac:dyDescent="0.3">
      <c r="C86" s="209"/>
    </row>
    <row r="87" spans="3:3" ht="32.450000000000003" customHeight="1" x14ac:dyDescent="0.3">
      <c r="C87" s="209"/>
    </row>
    <row r="88" spans="3:3" ht="32.450000000000003" customHeight="1" x14ac:dyDescent="0.3">
      <c r="C88" s="209"/>
    </row>
    <row r="89" spans="3:3" ht="32.450000000000003" customHeight="1" x14ac:dyDescent="0.3">
      <c r="C89" s="209"/>
    </row>
    <row r="90" spans="3:3" ht="32.450000000000003" customHeight="1" x14ac:dyDescent="0.3">
      <c r="C90" s="209"/>
    </row>
    <row r="91" spans="3:3" ht="32.450000000000003" customHeight="1" x14ac:dyDescent="0.3">
      <c r="C91" s="209"/>
    </row>
    <row r="92" spans="3:3" ht="32.450000000000003" customHeight="1" x14ac:dyDescent="0.3">
      <c r="C92" s="209"/>
    </row>
    <row r="93" spans="3:3" ht="32.450000000000003" customHeight="1" x14ac:dyDescent="0.3">
      <c r="C93" s="209"/>
    </row>
    <row r="94" spans="3:3" ht="32.450000000000003" customHeight="1" x14ac:dyDescent="0.3">
      <c r="C94" s="209"/>
    </row>
    <row r="95" spans="3:3" ht="32.450000000000003" customHeight="1" x14ac:dyDescent="0.3">
      <c r="C95" s="209"/>
    </row>
    <row r="96" spans="3:3" ht="32.450000000000003" customHeight="1" x14ac:dyDescent="0.3">
      <c r="C96" s="209"/>
    </row>
    <row r="97" spans="3:3" ht="32.450000000000003" customHeight="1" x14ac:dyDescent="0.3">
      <c r="C97" s="209"/>
    </row>
    <row r="98" spans="3:3" ht="32.450000000000003" customHeight="1" x14ac:dyDescent="0.3">
      <c r="C98" s="209"/>
    </row>
    <row r="99" spans="3:3" ht="32.450000000000003" customHeight="1" x14ac:dyDescent="0.3">
      <c r="C99" s="209"/>
    </row>
    <row r="100" spans="3:3" ht="32.450000000000003" customHeight="1" x14ac:dyDescent="0.3">
      <c r="C100" s="209"/>
    </row>
    <row r="101" spans="3:3" ht="32.450000000000003" customHeight="1" x14ac:dyDescent="0.3">
      <c r="C101" s="209"/>
    </row>
    <row r="102" spans="3:3" ht="32.450000000000003" customHeight="1" x14ac:dyDescent="0.3">
      <c r="C102" s="209"/>
    </row>
    <row r="103" spans="3:3" ht="32.450000000000003" customHeight="1" x14ac:dyDescent="0.3">
      <c r="C103" s="209"/>
    </row>
    <row r="104" spans="3:3" ht="32.450000000000003" customHeight="1" x14ac:dyDescent="0.3">
      <c r="C104" s="209"/>
    </row>
    <row r="105" spans="3:3" ht="32.450000000000003" customHeight="1" x14ac:dyDescent="0.3">
      <c r="C105" s="209"/>
    </row>
    <row r="106" spans="3:3" ht="32.450000000000003" customHeight="1" x14ac:dyDescent="0.3">
      <c r="C106" s="209"/>
    </row>
    <row r="107" spans="3:3" ht="32.450000000000003" customHeight="1" x14ac:dyDescent="0.3">
      <c r="C107" s="209"/>
    </row>
    <row r="108" spans="3:3" ht="32.450000000000003" customHeight="1" x14ac:dyDescent="0.3">
      <c r="C108" s="209"/>
    </row>
    <row r="109" spans="3:3" ht="32.450000000000003" customHeight="1" x14ac:dyDescent="0.3">
      <c r="C109" s="209"/>
    </row>
    <row r="110" spans="3:3" ht="32.450000000000003" customHeight="1" x14ac:dyDescent="0.3">
      <c r="C110" s="209"/>
    </row>
    <row r="111" spans="3:3" ht="32.450000000000003" customHeight="1" x14ac:dyDescent="0.3">
      <c r="C111" s="209"/>
    </row>
    <row r="112" spans="3:3" ht="32.450000000000003" customHeight="1" x14ac:dyDescent="0.3">
      <c r="C112" s="209"/>
    </row>
    <row r="113" spans="3:3" ht="32.450000000000003" customHeight="1" x14ac:dyDescent="0.3">
      <c r="C113" s="209"/>
    </row>
    <row r="114" spans="3:3" ht="32.450000000000003" customHeight="1" x14ac:dyDescent="0.3">
      <c r="C114" s="209"/>
    </row>
    <row r="115" spans="3:3" ht="32.450000000000003" customHeight="1" x14ac:dyDescent="0.3">
      <c r="C115" s="209"/>
    </row>
    <row r="116" spans="3:3" ht="32.450000000000003" customHeight="1" x14ac:dyDescent="0.3">
      <c r="C116" s="209"/>
    </row>
    <row r="117" spans="3:3" ht="32.450000000000003" customHeight="1" x14ac:dyDescent="0.3">
      <c r="C117" s="209"/>
    </row>
    <row r="118" spans="3:3" ht="32.450000000000003" customHeight="1" x14ac:dyDescent="0.3">
      <c r="C118" s="209"/>
    </row>
    <row r="119" spans="3:3" ht="32.450000000000003" customHeight="1" x14ac:dyDescent="0.3">
      <c r="C119" s="209"/>
    </row>
    <row r="120" spans="3:3" ht="32.450000000000003" customHeight="1" x14ac:dyDescent="0.3">
      <c r="C120" s="209"/>
    </row>
    <row r="121" spans="3:3" ht="32.450000000000003" customHeight="1" x14ac:dyDescent="0.3">
      <c r="C121" s="209"/>
    </row>
    <row r="122" spans="3:3" ht="32.450000000000003" customHeight="1" x14ac:dyDescent="0.3">
      <c r="C122" s="209"/>
    </row>
    <row r="123" spans="3:3" ht="32.450000000000003" customHeight="1" x14ac:dyDescent="0.3">
      <c r="C123" s="209"/>
    </row>
    <row r="124" spans="3:3" ht="32.450000000000003" customHeight="1" x14ac:dyDescent="0.3">
      <c r="C124" s="209"/>
    </row>
    <row r="125" spans="3:3" ht="32.450000000000003" customHeight="1" x14ac:dyDescent="0.3">
      <c r="C125" s="209"/>
    </row>
    <row r="126" spans="3:3" ht="32.450000000000003" customHeight="1" x14ac:dyDescent="0.3">
      <c r="C126" s="209"/>
    </row>
    <row r="127" spans="3:3" ht="32.450000000000003" customHeight="1" x14ac:dyDescent="0.3">
      <c r="C127" s="209"/>
    </row>
    <row r="128" spans="3:3" ht="32.450000000000003" customHeight="1" x14ac:dyDescent="0.3">
      <c r="C128" s="209"/>
    </row>
    <row r="129" spans="3:3" ht="32.450000000000003" customHeight="1" x14ac:dyDescent="0.3">
      <c r="C129" s="209"/>
    </row>
    <row r="130" spans="3:3" ht="32.450000000000003" customHeight="1" x14ac:dyDescent="0.3">
      <c r="C130" s="209"/>
    </row>
    <row r="131" spans="3:3" ht="32.450000000000003" customHeight="1" x14ac:dyDescent="0.3">
      <c r="C131" s="209"/>
    </row>
    <row r="132" spans="3:3" ht="32.450000000000003" customHeight="1" x14ac:dyDescent="0.3">
      <c r="C132" s="209"/>
    </row>
    <row r="133" spans="3:3" ht="32.450000000000003" customHeight="1" x14ac:dyDescent="0.3">
      <c r="C133" s="209"/>
    </row>
    <row r="134" spans="3:3" ht="32.450000000000003" customHeight="1" x14ac:dyDescent="0.3">
      <c r="C134" s="209"/>
    </row>
    <row r="135" spans="3:3" ht="32.450000000000003" customHeight="1" x14ac:dyDescent="0.3">
      <c r="C135" s="209"/>
    </row>
    <row r="136" spans="3:3" ht="32.450000000000003" customHeight="1" x14ac:dyDescent="0.3">
      <c r="C136" s="209"/>
    </row>
    <row r="137" spans="3:3" ht="32.450000000000003" customHeight="1" x14ac:dyDescent="0.3">
      <c r="C137" s="209"/>
    </row>
    <row r="138" spans="3:3" ht="32.450000000000003" customHeight="1" x14ac:dyDescent="0.3">
      <c r="C138" s="209"/>
    </row>
    <row r="139" spans="3:3" ht="32.450000000000003" customHeight="1" x14ac:dyDescent="0.3">
      <c r="C139" s="209"/>
    </row>
    <row r="140" spans="3:3" ht="32.450000000000003" customHeight="1" x14ac:dyDescent="0.3">
      <c r="C140" s="209"/>
    </row>
    <row r="141" spans="3:3" ht="32.450000000000003" customHeight="1" x14ac:dyDescent="0.3">
      <c r="C141" s="209"/>
    </row>
    <row r="142" spans="3:3" ht="32.450000000000003" customHeight="1" x14ac:dyDescent="0.3">
      <c r="C142" s="209"/>
    </row>
    <row r="143" spans="3:3" ht="32.450000000000003" customHeight="1" x14ac:dyDescent="0.3">
      <c r="C143" s="209"/>
    </row>
    <row r="144" spans="3:3" ht="32.450000000000003" customHeight="1" x14ac:dyDescent="0.3">
      <c r="C144" s="209"/>
    </row>
    <row r="145" spans="3:3" ht="32.450000000000003" customHeight="1" x14ac:dyDescent="0.3">
      <c r="C145" s="209"/>
    </row>
    <row r="146" spans="3:3" ht="32.450000000000003" customHeight="1" x14ac:dyDescent="0.3">
      <c r="C146" s="209"/>
    </row>
    <row r="147" spans="3:3" ht="32.450000000000003" customHeight="1" x14ac:dyDescent="0.3">
      <c r="C147" s="209"/>
    </row>
    <row r="148" spans="3:3" ht="32.450000000000003" customHeight="1" x14ac:dyDescent="0.3">
      <c r="C148" s="209"/>
    </row>
    <row r="149" spans="3:3" ht="32.450000000000003" customHeight="1" x14ac:dyDescent="0.3">
      <c r="C149" s="209"/>
    </row>
    <row r="150" spans="3:3" ht="32.450000000000003" customHeight="1" x14ac:dyDescent="0.3">
      <c r="C150" s="209"/>
    </row>
    <row r="151" spans="3:3" ht="32.450000000000003" customHeight="1" x14ac:dyDescent="0.3">
      <c r="C151" s="209"/>
    </row>
    <row r="152" spans="3:3" ht="32.450000000000003" customHeight="1" x14ac:dyDescent="0.3">
      <c r="C152" s="209"/>
    </row>
    <row r="153" spans="3:3" ht="32.450000000000003" customHeight="1" x14ac:dyDescent="0.3">
      <c r="C153" s="209"/>
    </row>
    <row r="154" spans="3:3" ht="32.450000000000003" customHeight="1" x14ac:dyDescent="0.3">
      <c r="C154" s="209"/>
    </row>
    <row r="155" spans="3:3" ht="32.450000000000003" customHeight="1" x14ac:dyDescent="0.3">
      <c r="C155" s="209"/>
    </row>
    <row r="156" spans="3:3" ht="32.450000000000003" customHeight="1" x14ac:dyDescent="0.3">
      <c r="C156" s="209"/>
    </row>
    <row r="157" spans="3:3" ht="32.450000000000003" customHeight="1" x14ac:dyDescent="0.3">
      <c r="C157" s="209"/>
    </row>
    <row r="158" spans="3:3" ht="32.450000000000003" customHeight="1" x14ac:dyDescent="0.3">
      <c r="C158" s="209"/>
    </row>
    <row r="159" spans="3:3" ht="32.450000000000003" customHeight="1" x14ac:dyDescent="0.3">
      <c r="C159" s="209"/>
    </row>
    <row r="160" spans="3:3" ht="32.450000000000003" customHeight="1" x14ac:dyDescent="0.3">
      <c r="C160" s="209"/>
    </row>
    <row r="161" spans="3:3" ht="32.450000000000003" customHeight="1" x14ac:dyDescent="0.3">
      <c r="C161" s="209"/>
    </row>
    <row r="162" spans="3:3" ht="32.450000000000003" customHeight="1" x14ac:dyDescent="0.3">
      <c r="C162" s="209"/>
    </row>
    <row r="163" spans="3:3" ht="32.450000000000003" customHeight="1" x14ac:dyDescent="0.3">
      <c r="C163" s="209"/>
    </row>
    <row r="164" spans="3:3" ht="32.450000000000003" customHeight="1" x14ac:dyDescent="0.3">
      <c r="C164" s="209"/>
    </row>
    <row r="165" spans="3:3" ht="32.450000000000003" customHeight="1" x14ac:dyDescent="0.3">
      <c r="C165" s="209"/>
    </row>
    <row r="166" spans="3:3" ht="32.450000000000003" customHeight="1" x14ac:dyDescent="0.3">
      <c r="C166" s="209"/>
    </row>
    <row r="167" spans="3:3" ht="32.450000000000003" customHeight="1" x14ac:dyDescent="0.3">
      <c r="C167" s="209"/>
    </row>
    <row r="168" spans="3:3" ht="32.450000000000003" customHeight="1" x14ac:dyDescent="0.3">
      <c r="C168" s="209"/>
    </row>
    <row r="169" spans="3:3" ht="32.450000000000003" customHeight="1" x14ac:dyDescent="0.3">
      <c r="C169" s="209"/>
    </row>
    <row r="170" spans="3:3" ht="32.450000000000003" customHeight="1" x14ac:dyDescent="0.3">
      <c r="C170" s="209"/>
    </row>
    <row r="171" spans="3:3" ht="32.450000000000003" customHeight="1" x14ac:dyDescent="0.3">
      <c r="C171" s="209"/>
    </row>
    <row r="172" spans="3:3" ht="32.450000000000003" customHeight="1" x14ac:dyDescent="0.3">
      <c r="C172" s="209"/>
    </row>
    <row r="173" spans="3:3" ht="32.450000000000003" customHeight="1" x14ac:dyDescent="0.3">
      <c r="C173" s="209"/>
    </row>
    <row r="174" spans="3:3" ht="32.450000000000003" customHeight="1" x14ac:dyDescent="0.3">
      <c r="C174" s="209"/>
    </row>
    <row r="175" spans="3:3" ht="32.450000000000003" customHeight="1" x14ac:dyDescent="0.3">
      <c r="C175" s="209"/>
    </row>
    <row r="176" spans="3:3" ht="32.450000000000003" customHeight="1" x14ac:dyDescent="0.3">
      <c r="C176" s="209"/>
    </row>
    <row r="177" spans="3:3" ht="32.450000000000003" customHeight="1" x14ac:dyDescent="0.3">
      <c r="C177" s="209"/>
    </row>
    <row r="178" spans="3:3" ht="32.450000000000003" customHeight="1" x14ac:dyDescent="0.3">
      <c r="C178" s="209"/>
    </row>
    <row r="179" spans="3:3" ht="32.450000000000003" customHeight="1" x14ac:dyDescent="0.3">
      <c r="C179" s="209"/>
    </row>
    <row r="180" spans="3:3" ht="32.450000000000003" customHeight="1" x14ac:dyDescent="0.3">
      <c r="C180" s="209"/>
    </row>
    <row r="181" spans="3:3" ht="32.450000000000003" customHeight="1" x14ac:dyDescent="0.3">
      <c r="C181" s="209"/>
    </row>
    <row r="182" spans="3:3" ht="32.450000000000003" customHeight="1" x14ac:dyDescent="0.3">
      <c r="C182" s="209"/>
    </row>
    <row r="183" spans="3:3" ht="32.450000000000003" customHeight="1" x14ac:dyDescent="0.3">
      <c r="C183" s="209"/>
    </row>
    <row r="184" spans="3:3" ht="32.450000000000003" customHeight="1" x14ac:dyDescent="0.3">
      <c r="C184" s="209"/>
    </row>
    <row r="185" spans="3:3" ht="32.450000000000003" customHeight="1" x14ac:dyDescent="0.3">
      <c r="C185" s="209"/>
    </row>
    <row r="186" spans="3:3" ht="32.450000000000003" customHeight="1" x14ac:dyDescent="0.3">
      <c r="C186" s="209"/>
    </row>
    <row r="187" spans="3:3" ht="32.450000000000003" customHeight="1" x14ac:dyDescent="0.3">
      <c r="C187" s="209"/>
    </row>
    <row r="188" spans="3:3" ht="32.450000000000003" customHeight="1" x14ac:dyDescent="0.3">
      <c r="C188" s="209"/>
    </row>
    <row r="189" spans="3:3" ht="32.450000000000003" customHeight="1" x14ac:dyDescent="0.3">
      <c r="C189" s="209"/>
    </row>
    <row r="190" spans="3:3" ht="32.450000000000003" customHeight="1" x14ac:dyDescent="0.3">
      <c r="C190" s="209"/>
    </row>
    <row r="191" spans="3:3" ht="32.450000000000003" customHeight="1" x14ac:dyDescent="0.3">
      <c r="C191" s="209"/>
    </row>
    <row r="192" spans="3:3" ht="32.450000000000003" customHeight="1" x14ac:dyDescent="0.3">
      <c r="C192" s="209"/>
    </row>
    <row r="193" spans="3:3" ht="32.450000000000003" customHeight="1" x14ac:dyDescent="0.3">
      <c r="C193" s="209"/>
    </row>
    <row r="194" spans="3:3" ht="32.450000000000003" customHeight="1" x14ac:dyDescent="0.3">
      <c r="C194" s="209"/>
    </row>
    <row r="195" spans="3:3" ht="32.450000000000003" customHeight="1" x14ac:dyDescent="0.3">
      <c r="C195" s="209"/>
    </row>
    <row r="196" spans="3:3" ht="32.450000000000003" customHeight="1" x14ac:dyDescent="0.3">
      <c r="C196" s="209"/>
    </row>
    <row r="197" spans="3:3" ht="32.450000000000003" customHeight="1" x14ac:dyDescent="0.3">
      <c r="C197" s="209"/>
    </row>
    <row r="198" spans="3:3" ht="32.450000000000003" customHeight="1" x14ac:dyDescent="0.3">
      <c r="C198" s="209"/>
    </row>
    <row r="199" spans="3:3" ht="32.450000000000003" customHeight="1" x14ac:dyDescent="0.3">
      <c r="C199" s="209"/>
    </row>
    <row r="200" spans="3:3" ht="32.450000000000003" customHeight="1" x14ac:dyDescent="0.3">
      <c r="C200" s="209"/>
    </row>
    <row r="201" spans="3:3" ht="32.450000000000003" customHeight="1" x14ac:dyDescent="0.3">
      <c r="C201" s="209"/>
    </row>
    <row r="202" spans="3:3" ht="32.450000000000003" customHeight="1" x14ac:dyDescent="0.3">
      <c r="C202" s="209"/>
    </row>
    <row r="203" spans="3:3" ht="32.450000000000003" customHeight="1" x14ac:dyDescent="0.3">
      <c r="C203" s="209"/>
    </row>
    <row r="204" spans="3:3" ht="32.450000000000003" customHeight="1" x14ac:dyDescent="0.3">
      <c r="C204" s="209"/>
    </row>
    <row r="205" spans="3:3" ht="32.450000000000003" customHeight="1" x14ac:dyDescent="0.3">
      <c r="C205" s="209"/>
    </row>
    <row r="206" spans="3:3" ht="32.450000000000003" customHeight="1" x14ac:dyDescent="0.3">
      <c r="C206" s="209"/>
    </row>
    <row r="207" spans="3:3" ht="32.450000000000003" customHeight="1" x14ac:dyDescent="0.3">
      <c r="C207" s="209"/>
    </row>
    <row r="208" spans="3:3" ht="32.450000000000003" customHeight="1" x14ac:dyDescent="0.3">
      <c r="C208" s="209"/>
    </row>
    <row r="209" spans="3:3" ht="32.450000000000003" customHeight="1" x14ac:dyDescent="0.3">
      <c r="C209" s="209"/>
    </row>
    <row r="210" spans="3:3" ht="32.450000000000003" customHeight="1" x14ac:dyDescent="0.3">
      <c r="C210" s="209"/>
    </row>
    <row r="211" spans="3:3" ht="32.450000000000003" customHeight="1" x14ac:dyDescent="0.3">
      <c r="C211" s="209"/>
    </row>
    <row r="212" spans="3:3" ht="32.450000000000003" customHeight="1" x14ac:dyDescent="0.3">
      <c r="C212" s="209"/>
    </row>
    <row r="213" spans="3:3" ht="32.450000000000003" customHeight="1" x14ac:dyDescent="0.3">
      <c r="C213" s="209"/>
    </row>
    <row r="214" spans="3:3" ht="32.450000000000003" customHeight="1" x14ac:dyDescent="0.3">
      <c r="C214" s="209"/>
    </row>
    <row r="215" spans="3:3" ht="32.450000000000003" customHeight="1" x14ac:dyDescent="0.3">
      <c r="C215" s="209"/>
    </row>
    <row r="216" spans="3:3" ht="32.450000000000003" customHeight="1" x14ac:dyDescent="0.3">
      <c r="C216" s="209"/>
    </row>
    <row r="217" spans="3:3" ht="32.450000000000003" customHeight="1" x14ac:dyDescent="0.3">
      <c r="C217" s="209"/>
    </row>
    <row r="218" spans="3:3" ht="32.450000000000003" customHeight="1" x14ac:dyDescent="0.3">
      <c r="C218" s="209"/>
    </row>
    <row r="219" spans="3:3" ht="32.450000000000003" customHeight="1" x14ac:dyDescent="0.3">
      <c r="C219" s="209"/>
    </row>
    <row r="220" spans="3:3" ht="32.450000000000003" customHeight="1" x14ac:dyDescent="0.3">
      <c r="C220" s="209"/>
    </row>
    <row r="221" spans="3:3" ht="32.450000000000003" customHeight="1" x14ac:dyDescent="0.3">
      <c r="C221" s="209"/>
    </row>
    <row r="222" spans="3:3" ht="32.450000000000003" customHeight="1" x14ac:dyDescent="0.3">
      <c r="C222" s="209"/>
    </row>
    <row r="223" spans="3:3" ht="32.450000000000003" customHeight="1" x14ac:dyDescent="0.3">
      <c r="C223" s="209"/>
    </row>
    <row r="224" spans="3:3" ht="32.450000000000003" customHeight="1" x14ac:dyDescent="0.3">
      <c r="C224" s="209"/>
    </row>
    <row r="225" spans="3:3" ht="32.450000000000003" customHeight="1" x14ac:dyDescent="0.3">
      <c r="C225" s="209"/>
    </row>
    <row r="226" spans="3:3" ht="32.450000000000003" customHeight="1" x14ac:dyDescent="0.3">
      <c r="C226" s="209"/>
    </row>
    <row r="227" spans="3:3" ht="32.450000000000003" customHeight="1" x14ac:dyDescent="0.3">
      <c r="C227" s="209"/>
    </row>
    <row r="228" spans="3:3" ht="32.450000000000003" customHeight="1" x14ac:dyDescent="0.3">
      <c r="C228" s="209"/>
    </row>
    <row r="229" spans="3:3" ht="32.450000000000003" customHeight="1" x14ac:dyDescent="0.3">
      <c r="C229" s="209"/>
    </row>
    <row r="230" spans="3:3" ht="32.450000000000003" customHeight="1" x14ac:dyDescent="0.3">
      <c r="C230" s="209"/>
    </row>
    <row r="231" spans="3:3" ht="32.450000000000003" customHeight="1" x14ac:dyDescent="0.3">
      <c r="C231" s="209"/>
    </row>
    <row r="232" spans="3:3" ht="32.450000000000003" customHeight="1" x14ac:dyDescent="0.3">
      <c r="C232" s="209"/>
    </row>
    <row r="233" spans="3:3" ht="32.450000000000003" customHeight="1" x14ac:dyDescent="0.3">
      <c r="C233" s="209"/>
    </row>
    <row r="234" spans="3:3" ht="32.450000000000003" customHeight="1" x14ac:dyDescent="0.3">
      <c r="C234" s="209"/>
    </row>
    <row r="235" spans="3:3" ht="32.450000000000003" customHeight="1" x14ac:dyDescent="0.3">
      <c r="C235" s="209"/>
    </row>
    <row r="236" spans="3:3" ht="32.450000000000003" customHeight="1" x14ac:dyDescent="0.3">
      <c r="C236" s="209"/>
    </row>
    <row r="237" spans="3:3" ht="32.450000000000003" customHeight="1" x14ac:dyDescent="0.3">
      <c r="C237" s="209"/>
    </row>
    <row r="238" spans="3:3" ht="32.450000000000003" customHeight="1" x14ac:dyDescent="0.3">
      <c r="C238" s="209"/>
    </row>
    <row r="239" spans="3:3" ht="32.450000000000003" customHeight="1" x14ac:dyDescent="0.3">
      <c r="C239" s="209"/>
    </row>
    <row r="240" spans="3:3" ht="32.450000000000003" customHeight="1" x14ac:dyDescent="0.3">
      <c r="C240" s="209"/>
    </row>
    <row r="241" spans="3:3" ht="32.450000000000003" customHeight="1" x14ac:dyDescent="0.3">
      <c r="C241" s="209"/>
    </row>
    <row r="242" spans="3:3" ht="32.450000000000003" customHeight="1" x14ac:dyDescent="0.3">
      <c r="C242" s="209"/>
    </row>
    <row r="243" spans="3:3" ht="32.450000000000003" customHeight="1" x14ac:dyDescent="0.3">
      <c r="C243" s="209"/>
    </row>
    <row r="244" spans="3:3" ht="32.450000000000003" customHeight="1" x14ac:dyDescent="0.3">
      <c r="C244" s="209"/>
    </row>
    <row r="245" spans="3:3" ht="32.450000000000003" customHeight="1" x14ac:dyDescent="0.3">
      <c r="C245" s="209"/>
    </row>
    <row r="246" spans="3:3" ht="32.450000000000003" customHeight="1" x14ac:dyDescent="0.3">
      <c r="C246" s="209"/>
    </row>
    <row r="247" spans="3:3" ht="32.450000000000003" customHeight="1" x14ac:dyDescent="0.3">
      <c r="C247" s="209"/>
    </row>
    <row r="248" spans="3:3" ht="32.450000000000003" customHeight="1" x14ac:dyDescent="0.3">
      <c r="C248" s="209"/>
    </row>
    <row r="249" spans="3:3" ht="32.450000000000003" customHeight="1" x14ac:dyDescent="0.3">
      <c r="C249" s="209"/>
    </row>
    <row r="250" spans="3:3" ht="32.450000000000003" customHeight="1" x14ac:dyDescent="0.3">
      <c r="C250" s="209"/>
    </row>
    <row r="251" spans="3:3" ht="32.450000000000003" customHeight="1" x14ac:dyDescent="0.3">
      <c r="C251" s="209"/>
    </row>
    <row r="252" spans="3:3" ht="32.450000000000003" customHeight="1" x14ac:dyDescent="0.3">
      <c r="C252" s="209"/>
    </row>
    <row r="253" spans="3:3" ht="32.450000000000003" customHeight="1" x14ac:dyDescent="0.3">
      <c r="C253" s="209"/>
    </row>
    <row r="254" spans="3:3" ht="32.450000000000003" customHeight="1" x14ac:dyDescent="0.3">
      <c r="C254" s="209"/>
    </row>
    <row r="255" spans="3:3" ht="32.450000000000003" customHeight="1" x14ac:dyDescent="0.3">
      <c r="C255" s="209"/>
    </row>
    <row r="256" spans="3:3" ht="32.450000000000003" customHeight="1" x14ac:dyDescent="0.3">
      <c r="C256" s="209"/>
    </row>
    <row r="257" spans="3:3" ht="32.450000000000003" customHeight="1" x14ac:dyDescent="0.3">
      <c r="C257" s="209"/>
    </row>
    <row r="258" spans="3:3" ht="32.450000000000003" customHeight="1" x14ac:dyDescent="0.3">
      <c r="C258" s="209"/>
    </row>
    <row r="259" spans="3:3" ht="32.450000000000003" customHeight="1" x14ac:dyDescent="0.3">
      <c r="C259" s="209"/>
    </row>
    <row r="260" spans="3:3" ht="32.450000000000003" customHeight="1" x14ac:dyDescent="0.3">
      <c r="C260" s="209"/>
    </row>
    <row r="261" spans="3:3" ht="32.450000000000003" customHeight="1" x14ac:dyDescent="0.3">
      <c r="C261" s="209"/>
    </row>
    <row r="262" spans="3:3" ht="32.450000000000003" customHeight="1" x14ac:dyDescent="0.3">
      <c r="C262" s="209"/>
    </row>
    <row r="263" spans="3:3" ht="32.450000000000003" customHeight="1" x14ac:dyDescent="0.3">
      <c r="C263" s="209"/>
    </row>
    <row r="264" spans="3:3" ht="32.450000000000003" customHeight="1" x14ac:dyDescent="0.3">
      <c r="C264" s="209"/>
    </row>
    <row r="265" spans="3:3" ht="32.450000000000003" customHeight="1" x14ac:dyDescent="0.3">
      <c r="C265" s="209"/>
    </row>
    <row r="266" spans="3:3" ht="32.450000000000003" customHeight="1" x14ac:dyDescent="0.3">
      <c r="C266" s="209"/>
    </row>
    <row r="267" spans="3:3" ht="32.450000000000003" customHeight="1" x14ac:dyDescent="0.3">
      <c r="C267" s="209"/>
    </row>
    <row r="268" spans="3:3" ht="32.450000000000003" customHeight="1" x14ac:dyDescent="0.3">
      <c r="C268" s="209"/>
    </row>
    <row r="269" spans="3:3" ht="32.450000000000003" customHeight="1" x14ac:dyDescent="0.3">
      <c r="C269" s="209"/>
    </row>
    <row r="270" spans="3:3" ht="32.450000000000003" customHeight="1" x14ac:dyDescent="0.3">
      <c r="C270" s="209"/>
    </row>
    <row r="271" spans="3:3" ht="32.450000000000003" customHeight="1" x14ac:dyDescent="0.3">
      <c r="C271" s="209"/>
    </row>
    <row r="272" spans="3:3" ht="32.450000000000003" customHeight="1" x14ac:dyDescent="0.3">
      <c r="C272" s="209"/>
    </row>
    <row r="273" spans="3:3" ht="32.450000000000003" customHeight="1" x14ac:dyDescent="0.3">
      <c r="C273" s="209"/>
    </row>
    <row r="274" spans="3:3" ht="32.450000000000003" customHeight="1" x14ac:dyDescent="0.3">
      <c r="C274" s="209"/>
    </row>
    <row r="275" spans="3:3" ht="32.450000000000003" customHeight="1" x14ac:dyDescent="0.3">
      <c r="C275" s="209"/>
    </row>
    <row r="276" spans="3:3" ht="32.450000000000003" customHeight="1" x14ac:dyDescent="0.3">
      <c r="C276" s="209"/>
    </row>
    <row r="277" spans="3:3" ht="32.450000000000003" customHeight="1" x14ac:dyDescent="0.3">
      <c r="C277" s="209"/>
    </row>
    <row r="278" spans="3:3" ht="32.450000000000003" customHeight="1" x14ac:dyDescent="0.3">
      <c r="C278" s="209"/>
    </row>
    <row r="279" spans="3:3" ht="32.450000000000003" customHeight="1" x14ac:dyDescent="0.3">
      <c r="C279" s="209"/>
    </row>
    <row r="280" spans="3:3" ht="32.450000000000003" customHeight="1" x14ac:dyDescent="0.3">
      <c r="C280" s="209"/>
    </row>
    <row r="281" spans="3:3" ht="32.450000000000003" customHeight="1" x14ac:dyDescent="0.3">
      <c r="C281" s="209"/>
    </row>
    <row r="282" spans="3:3" ht="32.450000000000003" customHeight="1" x14ac:dyDescent="0.3">
      <c r="C282" s="209"/>
    </row>
    <row r="283" spans="3:3" ht="32.450000000000003" customHeight="1" x14ac:dyDescent="0.3">
      <c r="C283" s="209"/>
    </row>
    <row r="284" spans="3:3" ht="32.450000000000003" customHeight="1" x14ac:dyDescent="0.3">
      <c r="C284" s="209"/>
    </row>
    <row r="285" spans="3:3" ht="32.450000000000003" customHeight="1" x14ac:dyDescent="0.3">
      <c r="C285" s="209"/>
    </row>
    <row r="286" spans="3:3" ht="32.450000000000003" customHeight="1" x14ac:dyDescent="0.3">
      <c r="C286" s="209"/>
    </row>
    <row r="287" spans="3:3" ht="32.450000000000003" customHeight="1" x14ac:dyDescent="0.3">
      <c r="C287" s="209"/>
    </row>
    <row r="288" spans="3:3" ht="32.450000000000003" customHeight="1" x14ac:dyDescent="0.3">
      <c r="C288" s="209"/>
    </row>
    <row r="289" spans="3:3" ht="32.450000000000003" customHeight="1" x14ac:dyDescent="0.3">
      <c r="C289" s="209"/>
    </row>
    <row r="290" spans="3:3" ht="32.450000000000003" customHeight="1" x14ac:dyDescent="0.3">
      <c r="C290" s="209"/>
    </row>
    <row r="291" spans="3:3" ht="32.450000000000003" customHeight="1" x14ac:dyDescent="0.3">
      <c r="C291" s="209"/>
    </row>
    <row r="292" spans="3:3" ht="32.450000000000003" customHeight="1" x14ac:dyDescent="0.3">
      <c r="C292" s="209"/>
    </row>
    <row r="293" spans="3:3" ht="32.450000000000003" customHeight="1" x14ac:dyDescent="0.3">
      <c r="C293" s="209"/>
    </row>
    <row r="294" spans="3:3" ht="32.450000000000003" customHeight="1" x14ac:dyDescent="0.3">
      <c r="C294" s="209"/>
    </row>
  </sheetData>
  <mergeCells count="1">
    <mergeCell ref="A4:D4"/>
  </mergeCells>
  <conditionalFormatting sqref="C5 C14 C44 C51:C1048576 C42 C9:C12">
    <cfRule type="cellIs" dxfId="2241" priority="59" operator="equal">
      <formula>"O"</formula>
    </cfRule>
    <cfRule type="cellIs" dxfId="2240" priority="60" operator="equal">
      <formula>"P"</formula>
    </cfRule>
  </conditionalFormatting>
  <conditionalFormatting sqref="C13">
    <cfRule type="cellIs" dxfId="2239" priority="55" operator="equal">
      <formula>"O"</formula>
    </cfRule>
    <cfRule type="cellIs" dxfId="2238" priority="56" operator="equal">
      <formula>"P"</formula>
    </cfRule>
  </conditionalFormatting>
  <conditionalFormatting sqref="C36:C37">
    <cfRule type="cellIs" dxfId="2237" priority="53" operator="equal">
      <formula>"O"</formula>
    </cfRule>
    <cfRule type="cellIs" dxfId="2236" priority="54" operator="equal">
      <formula>"P"</formula>
    </cfRule>
  </conditionalFormatting>
  <conditionalFormatting sqref="C27 C29:C31">
    <cfRule type="cellIs" dxfId="2235" priority="51" operator="equal">
      <formula>"O"</formula>
    </cfRule>
    <cfRule type="cellIs" dxfId="2234" priority="52" operator="equal">
      <formula>"P"</formula>
    </cfRule>
  </conditionalFormatting>
  <conditionalFormatting sqref="C32:C33">
    <cfRule type="cellIs" dxfId="2233" priority="49" operator="equal">
      <formula>"O"</formula>
    </cfRule>
    <cfRule type="cellIs" dxfId="2232" priority="50" operator="equal">
      <formula>"P"</formula>
    </cfRule>
  </conditionalFormatting>
  <conditionalFormatting sqref="C34">
    <cfRule type="cellIs" dxfId="2231" priority="47" operator="equal">
      <formula>"O"</formula>
    </cfRule>
    <cfRule type="cellIs" dxfId="2230" priority="48" operator="equal">
      <formula>"P"</formula>
    </cfRule>
  </conditionalFormatting>
  <conditionalFormatting sqref="C38">
    <cfRule type="cellIs" dxfId="2229" priority="45" operator="equal">
      <formula>"O"</formula>
    </cfRule>
    <cfRule type="cellIs" dxfId="2228" priority="46" operator="equal">
      <formula>"P"</formula>
    </cfRule>
  </conditionalFormatting>
  <conditionalFormatting sqref="C39">
    <cfRule type="cellIs" dxfId="2227" priority="43" operator="equal">
      <formula>"O"</formula>
    </cfRule>
    <cfRule type="cellIs" dxfId="2226" priority="44" operator="equal">
      <formula>"P"</formula>
    </cfRule>
  </conditionalFormatting>
  <conditionalFormatting sqref="C40">
    <cfRule type="cellIs" dxfId="2225" priority="41" operator="equal">
      <formula>"O"</formula>
    </cfRule>
    <cfRule type="cellIs" dxfId="2224" priority="42" operator="equal">
      <formula>"P"</formula>
    </cfRule>
  </conditionalFormatting>
  <conditionalFormatting sqref="C41">
    <cfRule type="cellIs" dxfId="2223" priority="39" operator="equal">
      <formula>"O"</formula>
    </cfRule>
    <cfRule type="cellIs" dxfId="2222" priority="40" operator="equal">
      <formula>"P"</formula>
    </cfRule>
  </conditionalFormatting>
  <conditionalFormatting sqref="A4:C4">
    <cfRule type="containsText" dxfId="2221" priority="35" operator="containsText" text="à satisfaire">
      <formula>NOT(ISERROR(SEARCH("à satisfaire",A4)))</formula>
    </cfRule>
    <cfRule type="cellIs" dxfId="2220" priority="36" operator="equal">
      <formula>"Vous avez satisfait à tous les contrôles"</formula>
    </cfRule>
  </conditionalFormatting>
  <conditionalFormatting sqref="C43">
    <cfRule type="cellIs" dxfId="2219" priority="33" operator="equal">
      <formula>"O"</formula>
    </cfRule>
    <cfRule type="cellIs" dxfId="2218" priority="34" operator="equal">
      <formula>"P"</formula>
    </cfRule>
  </conditionalFormatting>
  <conditionalFormatting sqref="C46">
    <cfRule type="cellIs" dxfId="2217" priority="31" operator="equal">
      <formula>"O"</formula>
    </cfRule>
    <cfRule type="cellIs" dxfId="2216" priority="32" operator="equal">
      <formula>"P"</formula>
    </cfRule>
  </conditionalFormatting>
  <conditionalFormatting sqref="C47">
    <cfRule type="cellIs" dxfId="2215" priority="27" operator="equal">
      <formula>"O"</formula>
    </cfRule>
    <cfRule type="cellIs" dxfId="2214" priority="28" operator="equal">
      <formula>"P"</formula>
    </cfRule>
  </conditionalFormatting>
  <conditionalFormatting sqref="C48">
    <cfRule type="cellIs" dxfId="2213" priority="23" operator="equal">
      <formula>"O"</formula>
    </cfRule>
    <cfRule type="cellIs" dxfId="2212" priority="24" operator="equal">
      <formula>"P"</formula>
    </cfRule>
  </conditionalFormatting>
  <conditionalFormatting sqref="C45">
    <cfRule type="cellIs" dxfId="2211" priority="25" operator="equal">
      <formula>"O"</formula>
    </cfRule>
    <cfRule type="cellIs" dxfId="2210" priority="26" operator="equal">
      <formula>"P"</formula>
    </cfRule>
  </conditionalFormatting>
  <conditionalFormatting sqref="C49">
    <cfRule type="cellIs" dxfId="2209" priority="21" operator="equal">
      <formula>"O"</formula>
    </cfRule>
    <cfRule type="cellIs" dxfId="2208" priority="22" operator="equal">
      <formula>"P"</formula>
    </cfRule>
  </conditionalFormatting>
  <conditionalFormatting sqref="C50">
    <cfRule type="cellIs" dxfId="2207" priority="19" operator="equal">
      <formula>"O"</formula>
    </cfRule>
    <cfRule type="cellIs" dxfId="2206" priority="20" operator="equal">
      <formula>"P"</formula>
    </cfRule>
  </conditionalFormatting>
  <conditionalFormatting sqref="C7:C8">
    <cfRule type="cellIs" dxfId="2205" priority="17" operator="equal">
      <formula>"O"</formula>
    </cfRule>
    <cfRule type="cellIs" dxfId="2204" priority="18" operator="equal">
      <formula>"P"</formula>
    </cfRule>
  </conditionalFormatting>
  <conditionalFormatting sqref="C15">
    <cfRule type="cellIs" dxfId="2203" priority="15" operator="equal">
      <formula>"O"</formula>
    </cfRule>
    <cfRule type="cellIs" dxfId="2202" priority="16" operator="equal">
      <formula>"P"</formula>
    </cfRule>
  </conditionalFormatting>
  <conditionalFormatting sqref="C16 C18 C20 C22">
    <cfRule type="cellIs" dxfId="2201" priority="13" operator="equal">
      <formula>"O"</formula>
    </cfRule>
    <cfRule type="cellIs" dxfId="2200" priority="14" operator="equal">
      <formula>"P"</formula>
    </cfRule>
  </conditionalFormatting>
  <conditionalFormatting sqref="C17 C19 C21 C23">
    <cfRule type="cellIs" dxfId="2199" priority="11" operator="equal">
      <formula>"O"</formula>
    </cfRule>
    <cfRule type="cellIs" dxfId="2198" priority="12" operator="equal">
      <formula>"P"</formula>
    </cfRule>
  </conditionalFormatting>
  <conditionalFormatting sqref="C24">
    <cfRule type="cellIs" dxfId="2197" priority="9" operator="equal">
      <formula>"O"</formula>
    </cfRule>
    <cfRule type="cellIs" dxfId="2196" priority="10" operator="equal">
      <formula>"P"</formula>
    </cfRule>
  </conditionalFormatting>
  <conditionalFormatting sqref="C25">
    <cfRule type="cellIs" dxfId="2195" priority="7" operator="equal">
      <formula>"O"</formula>
    </cfRule>
    <cfRule type="cellIs" dxfId="2194" priority="8" operator="equal">
      <formula>"P"</formula>
    </cfRule>
  </conditionalFormatting>
  <conditionalFormatting sqref="C26">
    <cfRule type="cellIs" dxfId="2193" priority="5" operator="equal">
      <formula>"O"</formula>
    </cfRule>
    <cfRule type="cellIs" dxfId="2192" priority="6" operator="equal">
      <formula>"P"</formula>
    </cfRule>
  </conditionalFormatting>
  <conditionalFormatting sqref="C28">
    <cfRule type="cellIs" dxfId="2191" priority="3" operator="equal">
      <formula>"O"</formula>
    </cfRule>
    <cfRule type="cellIs" dxfId="2190" priority="4" operator="equal">
      <formula>"P"</formula>
    </cfRule>
  </conditionalFormatting>
  <conditionalFormatting sqref="C35">
    <cfRule type="cellIs" dxfId="2189" priority="1" operator="equal">
      <formula>"O"</formula>
    </cfRule>
    <cfRule type="cellIs" dxfId="2188" priority="2" operator="equal">
      <formula>"P"</formula>
    </cfRule>
  </conditionalFormatting>
  <hyperlinks>
    <hyperlink ref="A1" location="TAB00!A1" display="Retour page de garde"/>
    <hyperlink ref="D7" location="'TAB1'!A1" display="'TAB1'"/>
    <hyperlink ref="D8" location="'TAB1'!A1" display="'TAB1'"/>
    <hyperlink ref="D9" location="TAB2.1!A1" display="TAB2.1"/>
    <hyperlink ref="D10" location="TAB2.1!A1" display="TAB2.1"/>
    <hyperlink ref="D13" location="'TAB3'!A1" display="'TAB3"/>
    <hyperlink ref="D14" location="TAB4.1!A1" display="TAB4.1"/>
    <hyperlink ref="D15" location="TAB4.1!A1" display="TAB4.1"/>
    <hyperlink ref="D16" location="TAB4.2!A1" display="TAB4.2"/>
    <hyperlink ref="D17" location="TAB4.2!A1" display="TAB4.2"/>
    <hyperlink ref="D18" location="TAB4.3!A1" display="TAB4.3"/>
    <hyperlink ref="D19" location="TAB4.3!A1" display="TAB4.3"/>
    <hyperlink ref="D20" location="TAB4.4!A1" display="TAB4.47"/>
    <hyperlink ref="D21" location="TAB4.4!A1" display="TAB4.47"/>
    <hyperlink ref="D22" location="TAB4.7!A1" display="TAB4.7"/>
    <hyperlink ref="D23" location="TAB4.7!A1" display="TAB4.7"/>
    <hyperlink ref="D24" location="TAB5.9!A1" display="TAB5.9"/>
    <hyperlink ref="D25" location="TAB5.10!A1" display="TAB5.10"/>
    <hyperlink ref="D26" location="TAB5.12!A1" display="TAB5.12"/>
    <hyperlink ref="D27" location="'TAB6'!A1" display="'TAB6"/>
    <hyperlink ref="D29" location="TAB9.1!A1" display="TAB9.1"/>
    <hyperlink ref="D30" location="TAB9.2!A1" display="TAB9.2"/>
    <hyperlink ref="D31" location="TAB9.2!A1" display="TAB9.2"/>
    <hyperlink ref="D32" location="TAB9.3!A1" display="TAB9.3"/>
    <hyperlink ref="D33" location="TAB9.3!A1" display="TAB9.3"/>
    <hyperlink ref="D12" location="TAB2.3!A1" display="TAB2.3"/>
    <hyperlink ref="D28" location="TAB6.3!A1" display="TAB6.3"/>
    <hyperlink ref="D34" location="'TAB10'!A1" display="'TAB10"/>
    <hyperlink ref="D35" location="TAB10.1!A1" display="TAB10.1!A1"/>
    <hyperlink ref="D11" location="TAB2.2!A1" display="TAB2.2!A1"/>
  </hyperlinks>
  <pageMargins left="0.7" right="0.7" top="0.75" bottom="0.75" header="0.3" footer="0.3"/>
  <pageSetup paperSize="9" scale="95" orientation="landscape"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16"/>
  <sheetViews>
    <sheetView topLeftCell="A79" zoomScale="90" zoomScaleNormal="90" workbookViewId="0">
      <selection activeCell="E5" sqref="E5"/>
    </sheetView>
  </sheetViews>
  <sheetFormatPr baseColWidth="10" defaultColWidth="9.1640625" defaultRowHeight="13.5" x14ac:dyDescent="0.3"/>
  <cols>
    <col min="1" max="1" width="15.5" style="6" customWidth="1"/>
    <col min="2" max="2" width="83.83203125" style="10" customWidth="1"/>
    <col min="3" max="3" width="16.6640625" style="10" customWidth="1"/>
    <col min="4" max="4" width="9.6640625" style="10" customWidth="1"/>
    <col min="5" max="5" width="16.6640625" style="6" customWidth="1"/>
    <col min="6" max="6" width="9.6640625" style="6" customWidth="1"/>
    <col min="7" max="7" width="16.6640625" style="6" customWidth="1"/>
    <col min="8" max="8" width="9.6640625" style="6" customWidth="1"/>
    <col min="9" max="9" width="16.6640625" style="6" customWidth="1"/>
    <col min="10" max="10" width="9.6640625" style="6" customWidth="1"/>
    <col min="11" max="11" width="16.6640625" style="6" customWidth="1"/>
    <col min="12" max="12" width="9.6640625" style="6" customWidth="1"/>
    <col min="13" max="13" width="16.6640625" style="6" customWidth="1"/>
    <col min="14" max="14" width="2.6640625" style="6" customWidth="1"/>
    <col min="15" max="15" width="15.5" style="6" bestFit="1" customWidth="1"/>
    <col min="16" max="16" width="12.33203125" style="6" customWidth="1"/>
    <col min="17" max="18" width="9.1640625" style="6" customWidth="1"/>
    <col min="19" max="16384" width="9.1640625" style="6"/>
  </cols>
  <sheetData>
    <row r="1" spans="1:31" ht="15" x14ac:dyDescent="0.3">
      <c r="A1" s="17" t="s">
        <v>131</v>
      </c>
      <c r="C1" s="6"/>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3">
      <c r="A2" s="10"/>
      <c r="C2" s="6"/>
      <c r="D2" s="6"/>
    </row>
    <row r="3" spans="1:31" ht="22.15" customHeight="1" x14ac:dyDescent="0.35">
      <c r="A3" s="250" t="str">
        <f>TAB00!B91&amp;" : "&amp;TAB00!C91</f>
        <v xml:space="preserve">TAB10.1 : Synthèse du revenu autorisé des années 2019 à 2023 par secteur </v>
      </c>
      <c r="B3" s="597"/>
      <c r="C3" s="250"/>
      <c r="D3" s="250"/>
      <c r="E3" s="250"/>
      <c r="F3" s="250"/>
      <c r="G3" s="250"/>
      <c r="H3" s="250"/>
      <c r="I3" s="250"/>
      <c r="J3" s="250"/>
      <c r="K3" s="250"/>
      <c r="L3" s="250"/>
      <c r="M3" s="250"/>
      <c r="N3" s="250"/>
      <c r="O3" s="250"/>
      <c r="P3" s="250"/>
      <c r="Q3" s="250"/>
    </row>
    <row r="4" spans="1:31" x14ac:dyDescent="0.3">
      <c r="A4" s="10"/>
      <c r="C4" s="6"/>
      <c r="D4" s="18"/>
      <c r="E4" s="18"/>
      <c r="F4" s="18"/>
      <c r="G4" s="18"/>
      <c r="H4" s="18"/>
      <c r="I4" s="18"/>
    </row>
    <row r="5" spans="1:31" ht="16.5" x14ac:dyDescent="0.3">
      <c r="B5" s="313"/>
      <c r="C5" s="313"/>
      <c r="D5" s="313"/>
      <c r="E5" s="313"/>
      <c r="F5" s="313"/>
      <c r="G5" s="313"/>
      <c r="H5" s="313"/>
      <c r="I5" s="313"/>
      <c r="J5" s="313"/>
      <c r="K5" s="313"/>
      <c r="L5" s="313"/>
      <c r="M5" s="313"/>
      <c r="N5" s="11"/>
      <c r="O5" s="313"/>
    </row>
    <row r="6" spans="1:31" s="78" customFormat="1" ht="25.9" customHeight="1" x14ac:dyDescent="0.3">
      <c r="B6" s="788" t="s">
        <v>310</v>
      </c>
      <c r="C6" s="788"/>
      <c r="D6" s="788"/>
      <c r="E6" s="788"/>
      <c r="F6" s="788"/>
      <c r="G6" s="788"/>
      <c r="H6" s="788"/>
      <c r="I6" s="788"/>
      <c r="J6" s="788"/>
      <c r="K6" s="788"/>
      <c r="L6" s="788"/>
      <c r="M6" s="788"/>
      <c r="N6" s="79"/>
      <c r="O6" s="788" t="s">
        <v>880</v>
      </c>
      <c r="P6" s="788"/>
      <c r="Q6" s="6"/>
      <c r="R6" s="6"/>
      <c r="S6" s="6"/>
      <c r="T6" s="6"/>
      <c r="U6" s="6"/>
      <c r="V6" s="6"/>
      <c r="W6" s="6"/>
      <c r="X6" s="6"/>
      <c r="Y6" s="6"/>
      <c r="Z6" s="6"/>
      <c r="AA6" s="6"/>
      <c r="AB6" s="6"/>
    </row>
    <row r="7" spans="1:31" s="11" customFormat="1" x14ac:dyDescent="0.3">
      <c r="A7" s="13"/>
      <c r="B7" s="392" t="s">
        <v>2</v>
      </c>
      <c r="C7" s="789" t="s">
        <v>469</v>
      </c>
      <c r="D7" s="790"/>
      <c r="E7" s="789" t="s">
        <v>470</v>
      </c>
      <c r="F7" s="790"/>
      <c r="G7" s="789" t="s">
        <v>471</v>
      </c>
      <c r="H7" s="790"/>
      <c r="I7" s="789" t="s">
        <v>472</v>
      </c>
      <c r="J7" s="790"/>
      <c r="K7" s="789" t="s">
        <v>473</v>
      </c>
      <c r="L7" s="790"/>
      <c r="M7" s="527" t="s">
        <v>53</v>
      </c>
      <c r="O7" s="569" t="s">
        <v>860</v>
      </c>
      <c r="P7" s="569" t="s">
        <v>859</v>
      </c>
    </row>
    <row r="8" spans="1:31" s="11" customFormat="1" ht="12" customHeight="1" x14ac:dyDescent="0.3">
      <c r="A8" s="636"/>
      <c r="B8" s="534" t="s">
        <v>622</v>
      </c>
      <c r="C8" s="18">
        <f>SUM(C9,C12)</f>
        <v>0</v>
      </c>
      <c r="D8" s="530">
        <f>IFERROR(C8/$M8,0)</f>
        <v>0</v>
      </c>
      <c r="E8" s="18">
        <f>SUM(E9,E12)</f>
        <v>0</v>
      </c>
      <c r="F8" s="530">
        <f>IFERROR(E8/$M8,0)</f>
        <v>0</v>
      </c>
      <c r="G8" s="18">
        <f>SUM(G9,G12)</f>
        <v>0</v>
      </c>
      <c r="H8" s="530">
        <f>IFERROR(G8/$M8,0)</f>
        <v>0</v>
      </c>
      <c r="I8" s="18">
        <f>SUM(I9,I12)</f>
        <v>0</v>
      </c>
      <c r="J8" s="530">
        <f>IFERROR(I8/$M8,0)</f>
        <v>0</v>
      </c>
      <c r="K8" s="18">
        <f>SUM(K9,K12)</f>
        <v>0</v>
      </c>
      <c r="L8" s="530">
        <f>IFERROR(K8/$M8,0)</f>
        <v>0</v>
      </c>
      <c r="M8" s="18">
        <f>SUM(C8,E8,G8,I8,K8)</f>
        <v>0</v>
      </c>
      <c r="O8" s="18">
        <f>'TAB10'!$B$23</f>
        <v>0</v>
      </c>
      <c r="P8" s="14">
        <f>M8-O8</f>
        <v>0</v>
      </c>
    </row>
    <row r="9" spans="1:31" s="11" customFormat="1" ht="12" customHeight="1" x14ac:dyDescent="0.3">
      <c r="A9" s="794" t="s">
        <v>881</v>
      </c>
      <c r="B9" s="533" t="s">
        <v>623</v>
      </c>
      <c r="C9" s="18">
        <f>SUM(C10:C11)</f>
        <v>0</v>
      </c>
      <c r="D9" s="530">
        <f t="shared" ref="D9:F38" si="0">IFERROR(C9/$M9,0)</f>
        <v>0</v>
      </c>
      <c r="E9" s="18">
        <f>SUM(E10:E11)</f>
        <v>0</v>
      </c>
      <c r="F9" s="530">
        <f t="shared" si="0"/>
        <v>0</v>
      </c>
      <c r="G9" s="18">
        <f>SUM(G10:G11)</f>
        <v>0</v>
      </c>
      <c r="H9" s="530">
        <f t="shared" ref="H9" si="1">IFERROR(G9/$M9,0)</f>
        <v>0</v>
      </c>
      <c r="I9" s="18">
        <f>SUM(I10:I11)</f>
        <v>0</v>
      </c>
      <c r="J9" s="530">
        <f t="shared" ref="J9" si="2">IFERROR(I9/$M9,0)</f>
        <v>0</v>
      </c>
      <c r="K9" s="18">
        <f>SUM(K10:K11)</f>
        <v>0</v>
      </c>
      <c r="L9" s="530">
        <f t="shared" ref="L9" si="3">IFERROR(K9/$M9,0)</f>
        <v>0</v>
      </c>
      <c r="M9" s="18">
        <f t="shared" ref="M9:M38" si="4">SUM(C9,E9,G9,I9,K9)</f>
        <v>0</v>
      </c>
      <c r="O9" s="18">
        <f>'TAB10'!$B$24</f>
        <v>0</v>
      </c>
      <c r="P9" s="14">
        <f t="shared" ref="P9:P15" si="5">M9-O9</f>
        <v>0</v>
      </c>
    </row>
    <row r="10" spans="1:31" s="11" customFormat="1" ht="12" customHeight="1" x14ac:dyDescent="0.3">
      <c r="A10" s="795"/>
      <c r="B10" s="634" t="str">
        <f>'TAB2'!A38</f>
        <v>Charges nettes hors charges nettes liées aux immobilisations</v>
      </c>
      <c r="C10" s="23"/>
      <c r="D10" s="530">
        <f t="shared" si="0"/>
        <v>0</v>
      </c>
      <c r="E10" s="23"/>
      <c r="F10" s="530">
        <f t="shared" si="0"/>
        <v>0</v>
      </c>
      <c r="G10" s="23"/>
      <c r="H10" s="530">
        <f t="shared" ref="H10" si="6">IFERROR(G10/$M10,0)</f>
        <v>0</v>
      </c>
      <c r="I10" s="23"/>
      <c r="J10" s="530">
        <f t="shared" ref="J10" si="7">IFERROR(I10/$M10,0)</f>
        <v>0</v>
      </c>
      <c r="K10" s="23"/>
      <c r="L10" s="530">
        <f t="shared" ref="L10" si="8">IFERROR(K10/$M10,0)</f>
        <v>0</v>
      </c>
      <c r="M10" s="18">
        <f t="shared" si="4"/>
        <v>0</v>
      </c>
      <c r="O10" s="18">
        <f>'TAB10'!$B$25</f>
        <v>0</v>
      </c>
      <c r="P10" s="14">
        <f t="shared" si="5"/>
        <v>0</v>
      </c>
    </row>
    <row r="11" spans="1:31" s="11" customFormat="1" ht="12" customHeight="1" x14ac:dyDescent="0.3">
      <c r="A11" s="795"/>
      <c r="B11" s="634" t="str">
        <f>'TAB2'!A45</f>
        <v xml:space="preserve">Charges nettes liées aux immobilisations </v>
      </c>
      <c r="C11" s="23"/>
      <c r="D11" s="530">
        <f t="shared" si="0"/>
        <v>0</v>
      </c>
      <c r="E11" s="23"/>
      <c r="F11" s="530">
        <f t="shared" si="0"/>
        <v>0</v>
      </c>
      <c r="G11" s="23"/>
      <c r="H11" s="530">
        <f t="shared" ref="H11" si="9">IFERROR(G11/$M11,0)</f>
        <v>0</v>
      </c>
      <c r="I11" s="23"/>
      <c r="J11" s="530">
        <f t="shared" ref="J11" si="10">IFERROR(I11/$M11,0)</f>
        <v>0</v>
      </c>
      <c r="K11" s="23"/>
      <c r="L11" s="530">
        <f t="shared" ref="L11" si="11">IFERROR(K11/$M11,0)</f>
        <v>0</v>
      </c>
      <c r="M11" s="18">
        <f t="shared" si="4"/>
        <v>0</v>
      </c>
      <c r="O11" s="18">
        <f>'TAB10'!$B$26</f>
        <v>0</v>
      </c>
      <c r="P11" s="14">
        <f t="shared" si="5"/>
        <v>0</v>
      </c>
    </row>
    <row r="12" spans="1:31" s="11" customFormat="1" ht="12" customHeight="1" x14ac:dyDescent="0.3">
      <c r="A12" s="795"/>
      <c r="B12" s="533" t="s">
        <v>624</v>
      </c>
      <c r="C12" s="18">
        <f>SUM(C13:C15)</f>
        <v>0</v>
      </c>
      <c r="D12" s="530">
        <f t="shared" si="0"/>
        <v>0</v>
      </c>
      <c r="E12" s="18">
        <f>SUM(E13:E15)</f>
        <v>0</v>
      </c>
      <c r="F12" s="530">
        <f t="shared" si="0"/>
        <v>0</v>
      </c>
      <c r="G12" s="18">
        <f>SUM(G13:G15)</f>
        <v>0</v>
      </c>
      <c r="H12" s="530">
        <f t="shared" ref="H12" si="12">IFERROR(G12/$M12,0)</f>
        <v>0</v>
      </c>
      <c r="I12" s="18">
        <f>SUM(I13:I15)</f>
        <v>0</v>
      </c>
      <c r="J12" s="530">
        <f t="shared" ref="J12" si="13">IFERROR(I12/$M12,0)</f>
        <v>0</v>
      </c>
      <c r="K12" s="18">
        <f>SUM(K13:K15)</f>
        <v>0</v>
      </c>
      <c r="L12" s="530">
        <f t="shared" ref="L12" si="14">IFERROR(K12/$M12,0)</f>
        <v>0</v>
      </c>
      <c r="M12" s="18">
        <f t="shared" si="4"/>
        <v>0</v>
      </c>
      <c r="O12" s="18">
        <f>'TAB10'!$B$27</f>
        <v>0</v>
      </c>
      <c r="P12" s="14">
        <f t="shared" si="5"/>
        <v>0</v>
      </c>
    </row>
    <row r="13" spans="1:31" s="11" customFormat="1" ht="12" customHeight="1" x14ac:dyDescent="0.3">
      <c r="A13" s="795"/>
      <c r="B13" s="600" t="s">
        <v>556</v>
      </c>
      <c r="C13" s="23"/>
      <c r="D13" s="530">
        <f t="shared" si="0"/>
        <v>0</v>
      </c>
      <c r="E13" s="23"/>
      <c r="F13" s="530">
        <f t="shared" si="0"/>
        <v>0</v>
      </c>
      <c r="G13" s="23"/>
      <c r="H13" s="530">
        <f t="shared" ref="H13" si="15">IFERROR(G13/$M13,0)</f>
        <v>0</v>
      </c>
      <c r="I13" s="23"/>
      <c r="J13" s="530">
        <f t="shared" ref="J13" si="16">IFERROR(I13/$M13,0)</f>
        <v>0</v>
      </c>
      <c r="K13" s="23"/>
      <c r="L13" s="530">
        <f t="shared" ref="L13" si="17">IFERROR(K13/$M13,0)</f>
        <v>0</v>
      </c>
      <c r="M13" s="18">
        <f t="shared" si="4"/>
        <v>0</v>
      </c>
      <c r="O13" s="18">
        <f>'TAB10'!$B$28</f>
        <v>0</v>
      </c>
      <c r="P13" s="14">
        <f t="shared" si="5"/>
        <v>0</v>
      </c>
    </row>
    <row r="14" spans="1:31" s="11" customFormat="1" ht="12" customHeight="1" x14ac:dyDescent="0.3">
      <c r="A14" s="795"/>
      <c r="B14" s="600" t="s">
        <v>555</v>
      </c>
      <c r="C14" s="23"/>
      <c r="D14" s="530">
        <f t="shared" si="0"/>
        <v>0</v>
      </c>
      <c r="E14" s="23"/>
      <c r="F14" s="530">
        <f t="shared" si="0"/>
        <v>0</v>
      </c>
      <c r="G14" s="23"/>
      <c r="H14" s="530">
        <f t="shared" ref="H14" si="18">IFERROR(G14/$M14,0)</f>
        <v>0</v>
      </c>
      <c r="I14" s="23"/>
      <c r="J14" s="530">
        <f t="shared" ref="J14" si="19">IFERROR(I14/$M14,0)</f>
        <v>0</v>
      </c>
      <c r="K14" s="23"/>
      <c r="L14" s="530">
        <f t="shared" ref="L14" si="20">IFERROR(K14/$M14,0)</f>
        <v>0</v>
      </c>
      <c r="M14" s="18">
        <f t="shared" si="4"/>
        <v>0</v>
      </c>
      <c r="O14" s="18">
        <f>'TAB10'!$B$29</f>
        <v>0</v>
      </c>
      <c r="P14" s="14">
        <f t="shared" si="5"/>
        <v>0</v>
      </c>
    </row>
    <row r="15" spans="1:31" s="11" customFormat="1" ht="13.5" customHeight="1" x14ac:dyDescent="0.3">
      <c r="A15" s="796"/>
      <c r="B15" s="600" t="s">
        <v>509</v>
      </c>
      <c r="C15" s="23"/>
      <c r="D15" s="530">
        <f t="shared" si="0"/>
        <v>0</v>
      </c>
      <c r="E15" s="23"/>
      <c r="F15" s="530">
        <f t="shared" si="0"/>
        <v>0</v>
      </c>
      <c r="G15" s="23"/>
      <c r="H15" s="530">
        <f t="shared" ref="H15" si="21">IFERROR(G15/$M15,0)</f>
        <v>0</v>
      </c>
      <c r="I15" s="23"/>
      <c r="J15" s="530">
        <f t="shared" ref="J15" si="22">IFERROR(I15/$M15,0)</f>
        <v>0</v>
      </c>
      <c r="K15" s="23"/>
      <c r="L15" s="530">
        <f t="shared" ref="L15" si="23">IFERROR(K15/$M15,0)</f>
        <v>0</v>
      </c>
      <c r="M15" s="18">
        <f t="shared" si="4"/>
        <v>0</v>
      </c>
      <c r="O15" s="18">
        <f>'TAB10'!$B$30</f>
        <v>0</v>
      </c>
      <c r="P15" s="14">
        <f t="shared" si="5"/>
        <v>0</v>
      </c>
    </row>
    <row r="16" spans="1:31" s="11" customFormat="1" ht="12" customHeight="1" x14ac:dyDescent="0.3">
      <c r="A16" s="637"/>
      <c r="B16" s="534" t="s">
        <v>770</v>
      </c>
      <c r="C16" s="18">
        <f>SUM(C17,C24)</f>
        <v>0</v>
      </c>
      <c r="D16" s="530">
        <f t="shared" si="0"/>
        <v>0</v>
      </c>
      <c r="E16" s="18">
        <f>SUM(E17,E24)</f>
        <v>0</v>
      </c>
      <c r="F16" s="530">
        <f t="shared" si="0"/>
        <v>0</v>
      </c>
      <c r="G16" s="18">
        <f>SUM(G17,G24)</f>
        <v>0</v>
      </c>
      <c r="H16" s="530">
        <f t="shared" ref="H16" si="24">IFERROR(G16/$M16,0)</f>
        <v>0</v>
      </c>
      <c r="I16" s="18">
        <f>SUM(I17,I24)</f>
        <v>0</v>
      </c>
      <c r="J16" s="530">
        <f t="shared" ref="J16" si="25">IFERROR(I16/$M16,0)</f>
        <v>0</v>
      </c>
      <c r="K16" s="18">
        <f>SUM(K17,K24)</f>
        <v>0</v>
      </c>
      <c r="L16" s="530">
        <f t="shared" ref="L16" si="26">IFERROR(K16/$M16,0)</f>
        <v>0</v>
      </c>
      <c r="M16" s="18">
        <f t="shared" si="4"/>
        <v>0</v>
      </c>
      <c r="O16" s="18">
        <f>'TAB10'!$B$30</f>
        <v>0</v>
      </c>
      <c r="P16" s="14">
        <f t="shared" ref="P16:P38" si="27">M16-O16</f>
        <v>0</v>
      </c>
    </row>
    <row r="17" spans="1:16" s="11" customFormat="1" ht="12" customHeight="1" x14ac:dyDescent="0.3">
      <c r="A17" s="791" t="s">
        <v>882</v>
      </c>
      <c r="B17" s="535" t="s">
        <v>129</v>
      </c>
      <c r="C17" s="18">
        <f>SUM(C18:C23)</f>
        <v>0</v>
      </c>
      <c r="D17" s="530">
        <f t="shared" si="0"/>
        <v>0</v>
      </c>
      <c r="E17" s="18">
        <f>SUM(E18:E23)</f>
        <v>0</v>
      </c>
      <c r="F17" s="530">
        <f t="shared" si="0"/>
        <v>0</v>
      </c>
      <c r="G17" s="18">
        <f>SUM(G18:G23)</f>
        <v>0</v>
      </c>
      <c r="H17" s="530">
        <f t="shared" ref="H17" si="28">IFERROR(G17/$M17,0)</f>
        <v>0</v>
      </c>
      <c r="I17" s="18">
        <f>SUM(I18:I23)</f>
        <v>0</v>
      </c>
      <c r="J17" s="530">
        <f t="shared" ref="J17" si="29">IFERROR(I17/$M17,0)</f>
        <v>0</v>
      </c>
      <c r="K17" s="18">
        <f>SUM(K18:K23)</f>
        <v>0</v>
      </c>
      <c r="L17" s="530">
        <f t="shared" ref="L17" si="30">IFERROR(K17/$M17,0)</f>
        <v>0</v>
      </c>
      <c r="M17" s="18">
        <f t="shared" si="4"/>
        <v>0</v>
      </c>
      <c r="O17" s="18">
        <f>'TAB10'!$B$30</f>
        <v>0</v>
      </c>
      <c r="P17" s="14">
        <f t="shared" si="27"/>
        <v>0</v>
      </c>
    </row>
    <row r="18" spans="1:16" s="11" customFormat="1" ht="12" customHeight="1" x14ac:dyDescent="0.3">
      <c r="A18" s="791"/>
      <c r="B18" s="600" t="str">
        <f>'TAB5'!A8</f>
        <v xml:space="preserve">Charges émanant de factures émises par la société FeReSO dans le cadre du processus de réconciliation </v>
      </c>
      <c r="C18" s="23"/>
      <c r="D18" s="530">
        <f t="shared" si="0"/>
        <v>0</v>
      </c>
      <c r="E18" s="23"/>
      <c r="F18" s="530">
        <f t="shared" si="0"/>
        <v>0</v>
      </c>
      <c r="G18" s="23"/>
      <c r="H18" s="530">
        <f t="shared" ref="H18" si="31">IFERROR(G18/$M18,0)</f>
        <v>0</v>
      </c>
      <c r="I18" s="23"/>
      <c r="J18" s="530">
        <f t="shared" ref="J18" si="32">IFERROR(I18/$M18,0)</f>
        <v>0</v>
      </c>
      <c r="K18" s="23"/>
      <c r="L18" s="530">
        <f t="shared" ref="L18" si="33">IFERROR(K18/$M18,0)</f>
        <v>0</v>
      </c>
      <c r="M18" s="18">
        <f t="shared" si="4"/>
        <v>0</v>
      </c>
      <c r="O18" s="18">
        <f>'TAB10'!$B$30</f>
        <v>0</v>
      </c>
      <c r="P18" s="14">
        <f t="shared" si="27"/>
        <v>0</v>
      </c>
    </row>
    <row r="19" spans="1:16" s="11" customFormat="1" ht="12" customHeight="1" x14ac:dyDescent="0.3">
      <c r="A19" s="791"/>
      <c r="B19" s="600" t="str">
        <f>'TAB5'!A9</f>
        <v xml:space="preserve">Redevance de voirie </v>
      </c>
      <c r="C19" s="23"/>
      <c r="D19" s="530">
        <f t="shared" si="0"/>
        <v>0</v>
      </c>
      <c r="E19" s="23"/>
      <c r="F19" s="530">
        <f t="shared" si="0"/>
        <v>0</v>
      </c>
      <c r="G19" s="23"/>
      <c r="H19" s="530">
        <f t="shared" ref="H19" si="34">IFERROR(G19/$M19,0)</f>
        <v>0</v>
      </c>
      <c r="I19" s="23"/>
      <c r="J19" s="530">
        <f t="shared" ref="J19" si="35">IFERROR(I19/$M19,0)</f>
        <v>0</v>
      </c>
      <c r="K19" s="23"/>
      <c r="L19" s="530">
        <f t="shared" ref="L19" si="36">IFERROR(K19/$M19,0)</f>
        <v>0</v>
      </c>
      <c r="M19" s="18">
        <f t="shared" si="4"/>
        <v>0</v>
      </c>
      <c r="O19" s="18">
        <f>'TAB10'!$B$30</f>
        <v>0</v>
      </c>
      <c r="P19" s="14">
        <f t="shared" si="27"/>
        <v>0</v>
      </c>
    </row>
    <row r="20" spans="1:16" s="11" customFormat="1" ht="12" customHeight="1" x14ac:dyDescent="0.3">
      <c r="A20" s="791"/>
      <c r="B20" s="600" t="str">
        <f>'TAB5'!A10</f>
        <v>Charge fiscale résultant de l'application de l'impôt des sociétés</v>
      </c>
      <c r="C20" s="23"/>
      <c r="D20" s="530">
        <f t="shared" si="0"/>
        <v>0</v>
      </c>
      <c r="E20" s="23"/>
      <c r="F20" s="530">
        <f t="shared" si="0"/>
        <v>0</v>
      </c>
      <c r="G20" s="23"/>
      <c r="H20" s="530">
        <f t="shared" ref="H20" si="37">IFERROR(G20/$M20,0)</f>
        <v>0</v>
      </c>
      <c r="I20" s="23"/>
      <c r="J20" s="530">
        <f t="shared" ref="J20" si="38">IFERROR(I20/$M20,0)</f>
        <v>0</v>
      </c>
      <c r="K20" s="23"/>
      <c r="L20" s="530">
        <f t="shared" ref="L20" si="39">IFERROR(K20/$M20,0)</f>
        <v>0</v>
      </c>
      <c r="M20" s="18">
        <f t="shared" si="4"/>
        <v>0</v>
      </c>
      <c r="O20" s="18">
        <f>'TAB10'!$B$30</f>
        <v>0</v>
      </c>
      <c r="P20" s="14">
        <f t="shared" si="27"/>
        <v>0</v>
      </c>
    </row>
    <row r="21" spans="1:16" s="11" customFormat="1" ht="12" customHeight="1" x14ac:dyDescent="0.3">
      <c r="A21" s="791"/>
      <c r="B21" s="600" t="str">
        <f>'TAB5'!A11</f>
        <v>Autres impôts, taxes, redevances, surcharges, précomptes immobiliers et mobiliers</v>
      </c>
      <c r="C21" s="23"/>
      <c r="D21" s="530">
        <f t="shared" si="0"/>
        <v>0</v>
      </c>
      <c r="E21" s="23"/>
      <c r="F21" s="530">
        <f t="shared" si="0"/>
        <v>0</v>
      </c>
      <c r="G21" s="23"/>
      <c r="H21" s="530">
        <f t="shared" ref="H21" si="40">IFERROR(G21/$M21,0)</f>
        <v>0</v>
      </c>
      <c r="I21" s="23"/>
      <c r="J21" s="530">
        <f t="shared" ref="J21" si="41">IFERROR(I21/$M21,0)</f>
        <v>0</v>
      </c>
      <c r="K21" s="23"/>
      <c r="L21" s="530">
        <f t="shared" ref="L21" si="42">IFERROR(K21/$M21,0)</f>
        <v>0</v>
      </c>
      <c r="M21" s="18">
        <f t="shared" si="4"/>
        <v>0</v>
      </c>
      <c r="O21" s="18">
        <f>'TAB10'!$B$30</f>
        <v>0</v>
      </c>
      <c r="P21" s="14">
        <f t="shared" si="27"/>
        <v>0</v>
      </c>
    </row>
    <row r="22" spans="1:16" s="11" customFormat="1" ht="12" customHeight="1" x14ac:dyDescent="0.3">
      <c r="A22" s="791"/>
      <c r="B22" s="600" t="str">
        <f>'TAB5'!A12</f>
        <v>Cotisations de responsabilisation de l’ONSSAPL</v>
      </c>
      <c r="C22" s="23"/>
      <c r="D22" s="530">
        <f t="shared" si="0"/>
        <v>0</v>
      </c>
      <c r="E22" s="23"/>
      <c r="F22" s="530">
        <f t="shared" si="0"/>
        <v>0</v>
      </c>
      <c r="G22" s="23"/>
      <c r="H22" s="530">
        <f t="shared" ref="H22" si="43">IFERROR(G22/$M22,0)</f>
        <v>0</v>
      </c>
      <c r="I22" s="23"/>
      <c r="J22" s="530">
        <f t="shared" ref="J22" si="44">IFERROR(I22/$M22,0)</f>
        <v>0</v>
      </c>
      <c r="K22" s="23"/>
      <c r="L22" s="530">
        <f t="shared" ref="L22" si="45">IFERROR(K22/$M22,0)</f>
        <v>0</v>
      </c>
      <c r="M22" s="18">
        <f t="shared" si="4"/>
        <v>0</v>
      </c>
      <c r="O22" s="18">
        <f>'TAB10'!$B$30</f>
        <v>0</v>
      </c>
      <c r="P22" s="14">
        <f t="shared" si="27"/>
        <v>0</v>
      </c>
    </row>
    <row r="23" spans="1:16" s="11" customFormat="1" ht="13.5" customHeight="1" x14ac:dyDescent="0.3">
      <c r="A23" s="791"/>
      <c r="B23" s="600" t="str">
        <f>'TAB5'!A13</f>
        <v>Charges de pension non-capitalisées</v>
      </c>
      <c r="C23" s="23"/>
      <c r="D23" s="530">
        <f t="shared" si="0"/>
        <v>0</v>
      </c>
      <c r="E23" s="23"/>
      <c r="F23" s="530">
        <f t="shared" si="0"/>
        <v>0</v>
      </c>
      <c r="G23" s="23"/>
      <c r="H23" s="530">
        <f t="shared" ref="H23" si="46">IFERROR(G23/$M23,0)</f>
        <v>0</v>
      </c>
      <c r="I23" s="23"/>
      <c r="J23" s="530">
        <f t="shared" ref="J23" si="47">IFERROR(I23/$M23,0)</f>
        <v>0</v>
      </c>
      <c r="K23" s="23"/>
      <c r="L23" s="530">
        <f t="shared" ref="L23" si="48">IFERROR(K23/$M23,0)</f>
        <v>0</v>
      </c>
      <c r="M23" s="18">
        <f t="shared" si="4"/>
        <v>0</v>
      </c>
      <c r="O23" s="18">
        <f>'TAB10'!$B$30</f>
        <v>0</v>
      </c>
      <c r="P23" s="14">
        <f t="shared" si="27"/>
        <v>0</v>
      </c>
    </row>
    <row r="24" spans="1:16" s="11" customFormat="1" ht="12" customHeight="1" x14ac:dyDescent="0.3">
      <c r="A24" s="637"/>
      <c r="B24" s="535" t="s">
        <v>130</v>
      </c>
      <c r="C24" s="18">
        <f>SUM(C25:C30)</f>
        <v>0</v>
      </c>
      <c r="D24" s="530">
        <f t="shared" si="0"/>
        <v>0</v>
      </c>
      <c r="E24" s="18">
        <f>SUM(E25:E30)</f>
        <v>0</v>
      </c>
      <c r="F24" s="530">
        <f t="shared" si="0"/>
        <v>0</v>
      </c>
      <c r="G24" s="18">
        <f>SUM(G25:G30)</f>
        <v>0</v>
      </c>
      <c r="H24" s="530">
        <f t="shared" ref="H24" si="49">IFERROR(G24/$M24,0)</f>
        <v>0</v>
      </c>
      <c r="I24" s="18">
        <f>SUM(I25:I30)</f>
        <v>0</v>
      </c>
      <c r="J24" s="530">
        <f t="shared" ref="J24" si="50">IFERROR(I24/$M24,0)</f>
        <v>0</v>
      </c>
      <c r="K24" s="18">
        <f>SUM(K25:K30)</f>
        <v>0</v>
      </c>
      <c r="L24" s="530">
        <f t="shared" ref="L24" si="51">IFERROR(K24/$M24,0)</f>
        <v>0</v>
      </c>
      <c r="M24" s="18">
        <f t="shared" si="4"/>
        <v>0</v>
      </c>
      <c r="O24" s="18">
        <f>'TAB10'!$B$30</f>
        <v>0</v>
      </c>
      <c r="P24" s="14">
        <f t="shared" si="27"/>
        <v>0</v>
      </c>
    </row>
    <row r="25" spans="1:16" s="11" customFormat="1" ht="27" x14ac:dyDescent="0.3">
      <c r="A25" s="791" t="s">
        <v>882</v>
      </c>
      <c r="B25" s="600" t="str">
        <f>'TAB5'!A17</f>
        <v>Charges émanant de factures d’achat de gaz émises par un fournisseur commercial pour l'alimentation de la clientèle propre du GRD</v>
      </c>
      <c r="C25" s="23"/>
      <c r="D25" s="530">
        <f t="shared" si="0"/>
        <v>0</v>
      </c>
      <c r="E25" s="23"/>
      <c r="F25" s="530">
        <f t="shared" si="0"/>
        <v>0</v>
      </c>
      <c r="G25" s="23"/>
      <c r="H25" s="530">
        <f t="shared" ref="H25" si="52">IFERROR(G25/$M25,0)</f>
        <v>0</v>
      </c>
      <c r="I25" s="23"/>
      <c r="J25" s="530">
        <f t="shared" ref="J25" si="53">IFERROR(I25/$M25,0)</f>
        <v>0</v>
      </c>
      <c r="K25" s="23"/>
      <c r="L25" s="530">
        <f t="shared" ref="L25" si="54">IFERROR(K25/$M25,0)</f>
        <v>0</v>
      </c>
      <c r="M25" s="18">
        <f t="shared" si="4"/>
        <v>0</v>
      </c>
      <c r="O25" s="18">
        <f>'TAB10'!$B$30</f>
        <v>0</v>
      </c>
      <c r="P25" s="14">
        <f t="shared" si="27"/>
        <v>0</v>
      </c>
    </row>
    <row r="26" spans="1:16" s="11" customFormat="1" ht="12" customHeight="1" x14ac:dyDescent="0.3">
      <c r="A26" s="791"/>
      <c r="B26" s="600" t="str">
        <f>'TAB5'!A18</f>
        <v>Charges de distribution supportées par le GRD pour l'alimentation de clientèle propre</v>
      </c>
      <c r="C26" s="23"/>
      <c r="D26" s="530">
        <f t="shared" si="0"/>
        <v>0</v>
      </c>
      <c r="E26" s="23"/>
      <c r="F26" s="530">
        <f t="shared" si="0"/>
        <v>0</v>
      </c>
      <c r="G26" s="23"/>
      <c r="H26" s="530">
        <f t="shared" ref="H26" si="55">IFERROR(G26/$M26,0)</f>
        <v>0</v>
      </c>
      <c r="I26" s="23"/>
      <c r="J26" s="530">
        <f t="shared" ref="J26" si="56">IFERROR(I26/$M26,0)</f>
        <v>0</v>
      </c>
      <c r="K26" s="23"/>
      <c r="L26" s="530">
        <f t="shared" ref="L26" si="57">IFERROR(K26/$M26,0)</f>
        <v>0</v>
      </c>
      <c r="M26" s="18">
        <f t="shared" si="4"/>
        <v>0</v>
      </c>
      <c r="O26" s="18">
        <f>'TAB10'!$B$30</f>
        <v>0</v>
      </c>
      <c r="P26" s="14">
        <f t="shared" si="27"/>
        <v>0</v>
      </c>
    </row>
    <row r="27" spans="1:16" s="82" customFormat="1" ht="27" x14ac:dyDescent="0.3">
      <c r="A27" s="791"/>
      <c r="B27" s="600" t="str">
        <f>'TAB5'!A19</f>
        <v xml:space="preserve">Produits issus de la facturation de la fourniture de gaz à la clientèle propre du gestionnaire de réseau de distribution ainsi que le montant de la compensation versée par la CREG </v>
      </c>
      <c r="C27" s="23"/>
      <c r="D27" s="530">
        <f t="shared" si="0"/>
        <v>0</v>
      </c>
      <c r="E27" s="23"/>
      <c r="F27" s="530">
        <f t="shared" si="0"/>
        <v>0</v>
      </c>
      <c r="G27" s="23"/>
      <c r="H27" s="530">
        <f t="shared" ref="H27" si="58">IFERROR(G27/$M27,0)</f>
        <v>0</v>
      </c>
      <c r="I27" s="23"/>
      <c r="J27" s="530">
        <f t="shared" ref="J27" si="59">IFERROR(I27/$M27,0)</f>
        <v>0</v>
      </c>
      <c r="K27" s="23"/>
      <c r="L27" s="530">
        <f t="shared" ref="L27" si="60">IFERROR(K27/$M27,0)</f>
        <v>0</v>
      </c>
      <c r="M27" s="18">
        <f t="shared" si="4"/>
        <v>0</v>
      </c>
      <c r="O27" s="18">
        <f>'TAB10'!$B$30</f>
        <v>0</v>
      </c>
      <c r="P27" s="14">
        <f t="shared" si="27"/>
        <v>0</v>
      </c>
    </row>
    <row r="28" spans="1:16" ht="12" customHeight="1" x14ac:dyDescent="0.3">
      <c r="A28" s="791"/>
      <c r="B28" s="600" t="str">
        <f>'TAB5'!A21</f>
        <v xml:space="preserve">Indemnités versées aux fournisseurs de gaz, résultant du retard de placement des compteurs à budget </v>
      </c>
      <c r="C28" s="23"/>
      <c r="D28" s="530">
        <f t="shared" si="0"/>
        <v>0</v>
      </c>
      <c r="E28" s="23"/>
      <c r="F28" s="530">
        <f t="shared" si="0"/>
        <v>0</v>
      </c>
      <c r="G28" s="23"/>
      <c r="H28" s="530">
        <f t="shared" ref="H28" si="61">IFERROR(G28/$M28,0)</f>
        <v>0</v>
      </c>
      <c r="I28" s="23"/>
      <c r="J28" s="530">
        <f t="shared" ref="J28" si="62">IFERROR(I28/$M28,0)</f>
        <v>0</v>
      </c>
      <c r="K28" s="23"/>
      <c r="L28" s="530">
        <f t="shared" ref="L28" si="63">IFERROR(K28/$M28,0)</f>
        <v>0</v>
      </c>
      <c r="M28" s="18">
        <f t="shared" si="4"/>
        <v>0</v>
      </c>
      <c r="O28" s="18">
        <f>'TAB10'!$B$30</f>
        <v>0</v>
      </c>
      <c r="P28" s="14">
        <f t="shared" si="27"/>
        <v>0</v>
      </c>
    </row>
    <row r="29" spans="1:16" ht="12" customHeight="1" x14ac:dyDescent="0.3">
      <c r="A29" s="791"/>
      <c r="B29" s="600" t="str">
        <f>'TAB5'!A22</f>
        <v>Charges et produits liés à l’achat de gaz SER</v>
      </c>
      <c r="C29" s="23"/>
      <c r="D29" s="530">
        <f t="shared" si="0"/>
        <v>0</v>
      </c>
      <c r="E29" s="23"/>
      <c r="F29" s="530">
        <f t="shared" si="0"/>
        <v>0</v>
      </c>
      <c r="G29" s="23"/>
      <c r="H29" s="530">
        <f t="shared" ref="H29" si="64">IFERROR(G29/$M29,0)</f>
        <v>0</v>
      </c>
      <c r="I29" s="23"/>
      <c r="J29" s="530">
        <f t="shared" ref="J29" si="65">IFERROR(I29/$M29,0)</f>
        <v>0</v>
      </c>
      <c r="K29" s="23"/>
      <c r="L29" s="530">
        <f t="shared" ref="L29" si="66">IFERROR(K29/$M29,0)</f>
        <v>0</v>
      </c>
      <c r="M29" s="18">
        <f t="shared" si="4"/>
        <v>0</v>
      </c>
      <c r="O29" s="18">
        <f>'TAB10'!$B$30</f>
        <v>0</v>
      </c>
      <c r="P29" s="14">
        <f t="shared" si="27"/>
        <v>0</v>
      </c>
    </row>
    <row r="30" spans="1:16" ht="13.5" customHeight="1" x14ac:dyDescent="0.3">
      <c r="A30" s="791"/>
      <c r="B30" s="600" t="str">
        <f>'TAB5'!A20</f>
        <v xml:space="preserve">Charges émanant de factures émises par la société FeReSO dans le cadre du processus de réconciliation </v>
      </c>
      <c r="C30" s="23"/>
      <c r="D30" s="530">
        <f t="shared" si="0"/>
        <v>0</v>
      </c>
      <c r="E30" s="23"/>
      <c r="F30" s="530">
        <f t="shared" si="0"/>
        <v>0</v>
      </c>
      <c r="G30" s="23"/>
      <c r="H30" s="530">
        <f t="shared" ref="H30" si="67">IFERROR(G30/$M30,0)</f>
        <v>0</v>
      </c>
      <c r="I30" s="23"/>
      <c r="J30" s="530">
        <f t="shared" ref="J30" si="68">IFERROR(I30/$M30,0)</f>
        <v>0</v>
      </c>
      <c r="K30" s="23"/>
      <c r="L30" s="530">
        <f t="shared" ref="L30" si="69">IFERROR(K30/$M30,0)</f>
        <v>0</v>
      </c>
      <c r="M30" s="18">
        <f t="shared" si="4"/>
        <v>0</v>
      </c>
      <c r="O30" s="18">
        <f>'TAB10'!$B$30</f>
        <v>0</v>
      </c>
      <c r="P30" s="14">
        <f t="shared" si="27"/>
        <v>0</v>
      </c>
    </row>
    <row r="31" spans="1:16" ht="12" customHeight="1" x14ac:dyDescent="0.3">
      <c r="A31" s="637"/>
      <c r="B31" s="536" t="s">
        <v>721</v>
      </c>
      <c r="C31" s="18">
        <f>SUM(C32:C33)</f>
        <v>0</v>
      </c>
      <c r="D31" s="530">
        <f t="shared" si="0"/>
        <v>0</v>
      </c>
      <c r="E31" s="18">
        <f>SUM(E32:E33)</f>
        <v>0</v>
      </c>
      <c r="F31" s="530">
        <f t="shared" si="0"/>
        <v>0</v>
      </c>
      <c r="G31" s="18">
        <f>SUM(G32:G33)</f>
        <v>0</v>
      </c>
      <c r="H31" s="530">
        <f t="shared" ref="H31" si="70">IFERROR(G31/$M31,0)</f>
        <v>0</v>
      </c>
      <c r="I31" s="18">
        <f>SUM(I32:I33)</f>
        <v>0</v>
      </c>
      <c r="J31" s="530">
        <f t="shared" ref="J31" si="71">IFERROR(I31/$M31,0)</f>
        <v>0</v>
      </c>
      <c r="K31" s="18">
        <f>SUM(K32:K33)</f>
        <v>0</v>
      </c>
      <c r="L31" s="530">
        <f t="shared" ref="L31" si="72">IFERROR(K31/$M31,0)</f>
        <v>0</v>
      </c>
      <c r="M31" s="18">
        <f t="shared" si="4"/>
        <v>0</v>
      </c>
      <c r="O31" s="18">
        <f>'TAB10'!$B$30</f>
        <v>0</v>
      </c>
      <c r="P31" s="14">
        <f t="shared" si="27"/>
        <v>0</v>
      </c>
    </row>
    <row r="32" spans="1:16" ht="12" customHeight="1" x14ac:dyDescent="0.3">
      <c r="A32" s="792" t="s">
        <v>881</v>
      </c>
      <c r="B32" s="635" t="s">
        <v>625</v>
      </c>
      <c r="C32" s="23"/>
      <c r="D32" s="530">
        <f t="shared" si="0"/>
        <v>0</v>
      </c>
      <c r="E32" s="23"/>
      <c r="F32" s="530">
        <f t="shared" si="0"/>
        <v>0</v>
      </c>
      <c r="G32" s="23"/>
      <c r="H32" s="530">
        <f t="shared" ref="H32" si="73">IFERROR(G32/$M32,0)</f>
        <v>0</v>
      </c>
      <c r="I32" s="23"/>
      <c r="J32" s="530">
        <f t="shared" ref="J32" si="74">IFERROR(I32/$M32,0)</f>
        <v>0</v>
      </c>
      <c r="K32" s="23"/>
      <c r="L32" s="530">
        <f t="shared" ref="L32" si="75">IFERROR(K32/$M32,0)</f>
        <v>0</v>
      </c>
      <c r="M32" s="18">
        <f t="shared" si="4"/>
        <v>0</v>
      </c>
      <c r="O32" s="18">
        <f>'TAB10'!$B$30</f>
        <v>0</v>
      </c>
      <c r="P32" s="14">
        <f t="shared" si="27"/>
        <v>0</v>
      </c>
    </row>
    <row r="33" spans="1:16" ht="13.5" customHeight="1" x14ac:dyDescent="0.3">
      <c r="A33" s="792"/>
      <c r="B33" s="635" t="s">
        <v>626</v>
      </c>
      <c r="C33" s="23"/>
      <c r="D33" s="530">
        <f t="shared" si="0"/>
        <v>0</v>
      </c>
      <c r="E33" s="23"/>
      <c r="F33" s="530">
        <f t="shared" si="0"/>
        <v>0</v>
      </c>
      <c r="G33" s="23"/>
      <c r="H33" s="530">
        <f t="shared" ref="H33" si="76">IFERROR(G33/$M33,0)</f>
        <v>0</v>
      </c>
      <c r="I33" s="23"/>
      <c r="J33" s="530">
        <f t="shared" ref="J33" si="77">IFERROR(I33/$M33,0)</f>
        <v>0</v>
      </c>
      <c r="K33" s="23"/>
      <c r="L33" s="530">
        <f t="shared" ref="L33" si="78">IFERROR(K33/$M33,0)</f>
        <v>0</v>
      </c>
      <c r="M33" s="18">
        <f t="shared" si="4"/>
        <v>0</v>
      </c>
      <c r="O33" s="18">
        <f>'TAB10'!$B$30</f>
        <v>0</v>
      </c>
      <c r="P33" s="14">
        <f t="shared" si="27"/>
        <v>0</v>
      </c>
    </row>
    <row r="34" spans="1:16" ht="12" customHeight="1" x14ac:dyDescent="0.3">
      <c r="A34" s="637"/>
      <c r="B34" s="536" t="s">
        <v>76</v>
      </c>
      <c r="C34" s="18">
        <f>SUM(C35:C36)</f>
        <v>0</v>
      </c>
      <c r="D34" s="530">
        <f t="shared" si="0"/>
        <v>0</v>
      </c>
      <c r="E34" s="18">
        <f>SUM(E35:E36)</f>
        <v>0</v>
      </c>
      <c r="F34" s="530">
        <f t="shared" si="0"/>
        <v>0</v>
      </c>
      <c r="G34" s="18">
        <f>SUM(G35:G36)</f>
        <v>0</v>
      </c>
      <c r="H34" s="530">
        <f t="shared" ref="H34" si="79">IFERROR(G34/$M34,0)</f>
        <v>0</v>
      </c>
      <c r="I34" s="18">
        <f>SUM(I35:I36)</f>
        <v>0</v>
      </c>
      <c r="J34" s="530">
        <f t="shared" ref="J34" si="80">IFERROR(I34/$M34,0)</f>
        <v>0</v>
      </c>
      <c r="K34" s="18">
        <f>SUM(K35:K36)</f>
        <v>0</v>
      </c>
      <c r="L34" s="530">
        <f t="shared" ref="L34" si="81">IFERROR(K34/$M34,0)</f>
        <v>0</v>
      </c>
      <c r="M34" s="18">
        <f t="shared" si="4"/>
        <v>0</v>
      </c>
      <c r="O34" s="18">
        <f>'TAB10'!$B$30</f>
        <v>0</v>
      </c>
      <c r="P34" s="14">
        <f t="shared" si="27"/>
        <v>0</v>
      </c>
    </row>
    <row r="35" spans="1:16" ht="12" customHeight="1" x14ac:dyDescent="0.3">
      <c r="A35" s="793" t="s">
        <v>882</v>
      </c>
      <c r="B35" s="535" t="s">
        <v>129</v>
      </c>
      <c r="C35" s="23"/>
      <c r="D35" s="530">
        <f t="shared" si="0"/>
        <v>0</v>
      </c>
      <c r="E35" s="23"/>
      <c r="F35" s="530">
        <f t="shared" si="0"/>
        <v>0</v>
      </c>
      <c r="G35" s="23"/>
      <c r="H35" s="530">
        <f t="shared" ref="H35" si="82">IFERROR(G35/$M35,0)</f>
        <v>0</v>
      </c>
      <c r="I35" s="23"/>
      <c r="J35" s="530">
        <f t="shared" ref="J35" si="83">IFERROR(I35/$M35,0)</f>
        <v>0</v>
      </c>
      <c r="K35" s="23"/>
      <c r="L35" s="530">
        <f t="shared" ref="L35" si="84">IFERROR(K35/$M35,0)</f>
        <v>0</v>
      </c>
      <c r="M35" s="18">
        <f t="shared" si="4"/>
        <v>0</v>
      </c>
      <c r="O35" s="18">
        <f>'TAB10'!$B$30</f>
        <v>0</v>
      </c>
      <c r="P35" s="14">
        <f t="shared" si="27"/>
        <v>0</v>
      </c>
    </row>
    <row r="36" spans="1:16" x14ac:dyDescent="0.3">
      <c r="A36" s="793"/>
      <c r="B36" s="535" t="s">
        <v>130</v>
      </c>
      <c r="C36" s="23"/>
      <c r="D36" s="530">
        <f t="shared" si="0"/>
        <v>0</v>
      </c>
      <c r="E36" s="23"/>
      <c r="F36" s="530">
        <f t="shared" si="0"/>
        <v>0</v>
      </c>
      <c r="G36" s="23"/>
      <c r="H36" s="530">
        <f t="shared" ref="H36" si="85">IFERROR(G36/$M36,0)</f>
        <v>0</v>
      </c>
      <c r="I36" s="23"/>
      <c r="J36" s="530">
        <f t="shared" ref="J36" si="86">IFERROR(I36/$M36,0)</f>
        <v>0</v>
      </c>
      <c r="K36" s="23"/>
      <c r="L36" s="530">
        <f t="shared" ref="L36" si="87">IFERROR(K36/$M36,0)</f>
        <v>0</v>
      </c>
      <c r="M36" s="18">
        <f t="shared" si="4"/>
        <v>0</v>
      </c>
      <c r="O36" s="18">
        <f>'TAB10'!$B$30</f>
        <v>0</v>
      </c>
      <c r="P36" s="14">
        <f t="shared" si="27"/>
        <v>0</v>
      </c>
    </row>
    <row r="37" spans="1:16" ht="30" x14ac:dyDescent="0.3">
      <c r="A37" s="638" t="s">
        <v>882</v>
      </c>
      <c r="B37" s="536" t="s">
        <v>769</v>
      </c>
      <c r="C37" s="23"/>
      <c r="D37" s="530">
        <f t="shared" si="0"/>
        <v>0</v>
      </c>
      <c r="E37" s="23"/>
      <c r="F37" s="530">
        <f t="shared" si="0"/>
        <v>0</v>
      </c>
      <c r="G37" s="23"/>
      <c r="H37" s="530">
        <f t="shared" ref="H37" si="88">IFERROR(G37/$M37,0)</f>
        <v>0</v>
      </c>
      <c r="I37" s="23"/>
      <c r="J37" s="530">
        <f t="shared" ref="J37" si="89">IFERROR(I37/$M37,0)</f>
        <v>0</v>
      </c>
      <c r="K37" s="23"/>
      <c r="L37" s="530">
        <f t="shared" ref="L37" si="90">IFERROR(K37/$M37,0)</f>
        <v>0</v>
      </c>
      <c r="M37" s="18">
        <f t="shared" si="4"/>
        <v>0</v>
      </c>
      <c r="O37" s="18">
        <f>'TAB10'!$B$30</f>
        <v>0</v>
      </c>
      <c r="P37" s="14">
        <f t="shared" si="27"/>
        <v>0</v>
      </c>
    </row>
    <row r="38" spans="1:16" x14ac:dyDescent="0.3">
      <c r="A38" s="639"/>
      <c r="B38" s="537" t="s">
        <v>53</v>
      </c>
      <c r="C38" s="18">
        <f>SUM(C8,C16,C31,C34,C37)</f>
        <v>0</v>
      </c>
      <c r="D38" s="530">
        <f t="shared" si="0"/>
        <v>0</v>
      </c>
      <c r="E38" s="18">
        <f>SUM(E8,E16,E31,E34,E37)</f>
        <v>0</v>
      </c>
      <c r="F38" s="530">
        <f t="shared" si="0"/>
        <v>0</v>
      </c>
      <c r="G38" s="18">
        <f>SUM(G8,G16,G31,G34,G37)</f>
        <v>0</v>
      </c>
      <c r="H38" s="530">
        <f t="shared" ref="H38" si="91">IFERROR(G38/$M38,0)</f>
        <v>0</v>
      </c>
      <c r="I38" s="18">
        <f>SUM(I8,I16,I31,I34,I37)</f>
        <v>0</v>
      </c>
      <c r="J38" s="530">
        <f t="shared" ref="J38" si="92">IFERROR(I38/$M38,0)</f>
        <v>0</v>
      </c>
      <c r="K38" s="18">
        <f>SUM(K8,K16,K31,K34,K37)</f>
        <v>0</v>
      </c>
      <c r="L38" s="530">
        <f t="shared" ref="L38" si="93">IFERROR(K38/$M38,0)</f>
        <v>0</v>
      </c>
      <c r="M38" s="18">
        <f t="shared" si="4"/>
        <v>0</v>
      </c>
      <c r="O38" s="18">
        <f>'TAB10'!$B$30</f>
        <v>0</v>
      </c>
      <c r="P38" s="14">
        <f t="shared" si="27"/>
        <v>0</v>
      </c>
    </row>
    <row r="39" spans="1:16" x14ac:dyDescent="0.3">
      <c r="A39" s="639"/>
      <c r="C39" s="6"/>
      <c r="D39" s="6"/>
      <c r="O39" s="18"/>
      <c r="P39" s="14"/>
    </row>
    <row r="40" spans="1:16" ht="12" customHeight="1" x14ac:dyDescent="0.3">
      <c r="A40" s="639"/>
      <c r="C40" s="6"/>
      <c r="D40" s="6"/>
    </row>
    <row r="41" spans="1:16" ht="12" customHeight="1" x14ac:dyDescent="0.3">
      <c r="A41" s="639"/>
      <c r="B41" s="787" t="s">
        <v>771</v>
      </c>
      <c r="C41" s="787"/>
      <c r="D41" s="787"/>
      <c r="E41" s="787"/>
      <c r="F41" s="787"/>
      <c r="G41" s="787"/>
      <c r="H41" s="787"/>
      <c r="I41" s="787"/>
      <c r="J41" s="787"/>
      <c r="K41" s="787"/>
      <c r="L41" s="787"/>
      <c r="M41" s="787"/>
    </row>
    <row r="42" spans="1:16" ht="12" customHeight="1" x14ac:dyDescent="0.3">
      <c r="A42" s="639"/>
      <c r="C42" s="6"/>
      <c r="D42" s="6"/>
    </row>
    <row r="43" spans="1:16" ht="12" customHeight="1" x14ac:dyDescent="0.3">
      <c r="A43" s="639"/>
      <c r="B43" s="538" t="s">
        <v>772</v>
      </c>
      <c r="C43" s="18">
        <f>SUM(C44:C46)</f>
        <v>0</v>
      </c>
      <c r="D43" s="530">
        <f t="shared" ref="D43:F49" si="94">IFERROR(C43/$M43,0)</f>
        <v>0</v>
      </c>
      <c r="E43" s="18">
        <f>SUM(E44:E46)</f>
        <v>0</v>
      </c>
      <c r="F43" s="530">
        <f t="shared" si="94"/>
        <v>0</v>
      </c>
      <c r="G43" s="18">
        <f>SUM(G44:G46)</f>
        <v>0</v>
      </c>
      <c r="H43" s="530">
        <f t="shared" ref="H43" si="95">IFERROR(G43/$M43,0)</f>
        <v>0</v>
      </c>
      <c r="I43" s="18">
        <f>SUM(I44:I46)</f>
        <v>0</v>
      </c>
      <c r="J43" s="530">
        <f t="shared" ref="J43" si="96">IFERROR(I43/$M43,0)</f>
        <v>0</v>
      </c>
      <c r="K43" s="18">
        <f>SUM(K44:K46)</f>
        <v>0</v>
      </c>
      <c r="L43" s="530">
        <f t="shared" ref="L43" si="97">IFERROR(K43/$M43,0)</f>
        <v>0</v>
      </c>
      <c r="M43" s="18">
        <f>SUM(M44:M46)</f>
        <v>0</v>
      </c>
      <c r="O43" s="18"/>
    </row>
    <row r="44" spans="1:16" ht="12" customHeight="1" x14ac:dyDescent="0.3">
      <c r="A44" s="639"/>
      <c r="B44" s="600" t="s">
        <v>556</v>
      </c>
      <c r="C44" s="18">
        <f t="shared" ref="C44:C46" si="98">C13</f>
        <v>0</v>
      </c>
      <c r="D44" s="530">
        <f t="shared" si="94"/>
        <v>0</v>
      </c>
      <c r="E44" s="18">
        <f t="shared" ref="E44" si="99">E13</f>
        <v>0</v>
      </c>
      <c r="F44" s="530">
        <f t="shared" si="94"/>
        <v>0</v>
      </c>
      <c r="G44" s="18">
        <f t="shared" ref="G44" si="100">G13</f>
        <v>0</v>
      </c>
      <c r="H44" s="530">
        <f t="shared" ref="H44" si="101">IFERROR(G44/$M44,0)</f>
        <v>0</v>
      </c>
      <c r="I44" s="18">
        <f t="shared" ref="I44" si="102">I13</f>
        <v>0</v>
      </c>
      <c r="J44" s="530">
        <f t="shared" ref="J44" si="103">IFERROR(I44/$M44,0)</f>
        <v>0</v>
      </c>
      <c r="K44" s="18">
        <f t="shared" ref="K44" si="104">K13</f>
        <v>0</v>
      </c>
      <c r="L44" s="530">
        <f t="shared" ref="L44" si="105">IFERROR(K44/$M44,0)</f>
        <v>0</v>
      </c>
      <c r="M44" s="18">
        <f t="shared" ref="M44" si="106">M13</f>
        <v>0</v>
      </c>
      <c r="O44" s="18"/>
    </row>
    <row r="45" spans="1:16" ht="12" customHeight="1" x14ac:dyDescent="0.3">
      <c r="A45" s="639"/>
      <c r="B45" s="600" t="s">
        <v>555</v>
      </c>
      <c r="C45" s="18">
        <f t="shared" si="98"/>
        <v>0</v>
      </c>
      <c r="D45" s="530">
        <f t="shared" si="94"/>
        <v>0</v>
      </c>
      <c r="E45" s="18">
        <f t="shared" ref="E45" si="107">E14</f>
        <v>0</v>
      </c>
      <c r="F45" s="530">
        <f t="shared" si="94"/>
        <v>0</v>
      </c>
      <c r="G45" s="18">
        <f t="shared" ref="G45" si="108">G14</f>
        <v>0</v>
      </c>
      <c r="H45" s="530">
        <f t="shared" ref="H45" si="109">IFERROR(G45/$M45,0)</f>
        <v>0</v>
      </c>
      <c r="I45" s="18">
        <f t="shared" ref="I45" si="110">I14</f>
        <v>0</v>
      </c>
      <c r="J45" s="530">
        <f t="shared" ref="J45" si="111">IFERROR(I45/$M45,0)</f>
        <v>0</v>
      </c>
      <c r="K45" s="18">
        <f t="shared" ref="K45" si="112">K14</f>
        <v>0</v>
      </c>
      <c r="L45" s="530">
        <f t="shared" ref="L45" si="113">IFERROR(K45/$M45,0)</f>
        <v>0</v>
      </c>
      <c r="M45" s="18">
        <f t="shared" ref="M45" si="114">M14</f>
        <v>0</v>
      </c>
      <c r="O45" s="18"/>
    </row>
    <row r="46" spans="1:16" ht="12" customHeight="1" x14ac:dyDescent="0.3">
      <c r="A46" s="639"/>
      <c r="B46" s="600" t="s">
        <v>509</v>
      </c>
      <c r="C46" s="18">
        <f t="shared" si="98"/>
        <v>0</v>
      </c>
      <c r="D46" s="530">
        <f t="shared" si="94"/>
        <v>0</v>
      </c>
      <c r="E46" s="18">
        <f t="shared" ref="E46" si="115">E15</f>
        <v>0</v>
      </c>
      <c r="F46" s="530">
        <f t="shared" si="94"/>
        <v>0</v>
      </c>
      <c r="G46" s="18">
        <f t="shared" ref="G46" si="116">G15</f>
        <v>0</v>
      </c>
      <c r="H46" s="530">
        <f t="shared" ref="H46" si="117">IFERROR(G46/$M46,0)</f>
        <v>0</v>
      </c>
      <c r="I46" s="18">
        <f t="shared" ref="I46" si="118">I15</f>
        <v>0</v>
      </c>
      <c r="J46" s="530">
        <f t="shared" ref="J46" si="119">IFERROR(I46/$M46,0)</f>
        <v>0</v>
      </c>
      <c r="K46" s="18">
        <f t="shared" ref="K46" si="120">K15</f>
        <v>0</v>
      </c>
      <c r="L46" s="530">
        <f t="shared" ref="L46" si="121">IFERROR(K46/$M46,0)</f>
        <v>0</v>
      </c>
      <c r="M46" s="18">
        <f t="shared" ref="M46" si="122">M15</f>
        <v>0</v>
      </c>
      <c r="O46" s="18"/>
    </row>
    <row r="47" spans="1:16" ht="12" customHeight="1" x14ac:dyDescent="0.3">
      <c r="A47" s="639"/>
      <c r="B47" s="538" t="s">
        <v>773</v>
      </c>
      <c r="C47" s="18">
        <f>C24</f>
        <v>0</v>
      </c>
      <c r="D47" s="530">
        <f t="shared" si="94"/>
        <v>0</v>
      </c>
      <c r="E47" s="18">
        <f>E24</f>
        <v>0</v>
      </c>
      <c r="F47" s="530">
        <f t="shared" si="94"/>
        <v>0</v>
      </c>
      <c r="G47" s="18">
        <f>G24</f>
        <v>0</v>
      </c>
      <c r="H47" s="530">
        <f t="shared" ref="H47" si="123">IFERROR(G47/$M47,0)</f>
        <v>0</v>
      </c>
      <c r="I47" s="18">
        <f>I24</f>
        <v>0</v>
      </c>
      <c r="J47" s="530">
        <f t="shared" ref="J47" si="124">IFERROR(I47/$M47,0)</f>
        <v>0</v>
      </c>
      <c r="K47" s="18">
        <f>K24</f>
        <v>0</v>
      </c>
      <c r="L47" s="530">
        <f t="shared" ref="L47" si="125">IFERROR(K47/$M47,0)</f>
        <v>0</v>
      </c>
      <c r="M47" s="18">
        <f>M24</f>
        <v>0</v>
      </c>
      <c r="O47" s="18"/>
    </row>
    <row r="48" spans="1:16" x14ac:dyDescent="0.3">
      <c r="A48" s="639"/>
      <c r="B48" s="538" t="s">
        <v>76</v>
      </c>
      <c r="C48" s="18">
        <f>C36</f>
        <v>0</v>
      </c>
      <c r="D48" s="530">
        <f t="shared" si="94"/>
        <v>0</v>
      </c>
      <c r="E48" s="18">
        <f>E36</f>
        <v>0</v>
      </c>
      <c r="F48" s="530">
        <f t="shared" si="94"/>
        <v>0</v>
      </c>
      <c r="G48" s="18">
        <f>G36</f>
        <v>0</v>
      </c>
      <c r="H48" s="530">
        <f t="shared" ref="H48" si="126">IFERROR(G48/$M48,0)</f>
        <v>0</v>
      </c>
      <c r="I48" s="18">
        <f>I36</f>
        <v>0</v>
      </c>
      <c r="J48" s="530">
        <f t="shared" ref="J48" si="127">IFERROR(I48/$M48,0)</f>
        <v>0</v>
      </c>
      <c r="K48" s="18">
        <f>K36</f>
        <v>0</v>
      </c>
      <c r="L48" s="530">
        <f t="shared" ref="L48" si="128">IFERROR(K48/$M48,0)</f>
        <v>0</v>
      </c>
      <c r="M48" s="18">
        <f>M36</f>
        <v>0</v>
      </c>
      <c r="O48" s="18"/>
    </row>
    <row r="49" spans="1:16" x14ac:dyDescent="0.3">
      <c r="A49" s="640"/>
      <c r="B49" s="534" t="s">
        <v>774</v>
      </c>
      <c r="C49" s="18">
        <f>SUM(C43,C47:C48)</f>
        <v>0</v>
      </c>
      <c r="D49" s="530">
        <f t="shared" si="94"/>
        <v>0</v>
      </c>
      <c r="E49" s="18">
        <f>SUM(E43,E47:E48)</f>
        <v>0</v>
      </c>
      <c r="F49" s="530">
        <f t="shared" si="94"/>
        <v>0</v>
      </c>
      <c r="G49" s="18">
        <f>SUM(G43,G47:G48)</f>
        <v>0</v>
      </c>
      <c r="H49" s="530">
        <f t="shared" ref="H49" si="129">IFERROR(G49/$M49,0)</f>
        <v>0</v>
      </c>
      <c r="I49" s="18">
        <f>SUM(I43,I47:I48)</f>
        <v>0</v>
      </c>
      <c r="J49" s="530">
        <f t="shared" ref="J49" si="130">IFERROR(I49/$M49,0)</f>
        <v>0</v>
      </c>
      <c r="K49" s="18">
        <f>SUM(K43,K47:K48)</f>
        <v>0</v>
      </c>
      <c r="L49" s="530">
        <f t="shared" ref="L49" si="131">IFERROR(K49/$M49,0)</f>
        <v>0</v>
      </c>
      <c r="M49" s="18">
        <f>SUM(M43,M47:M48)</f>
        <v>0</v>
      </c>
      <c r="O49" s="18"/>
    </row>
    <row r="50" spans="1:16" x14ac:dyDescent="0.3">
      <c r="A50" s="641"/>
      <c r="C50" s="6"/>
      <c r="D50" s="6"/>
    </row>
    <row r="51" spans="1:16" ht="25.15" customHeight="1" x14ac:dyDescent="0.3">
      <c r="A51" s="641"/>
      <c r="B51" s="788" t="s">
        <v>311</v>
      </c>
      <c r="C51" s="788"/>
      <c r="D51" s="788"/>
      <c r="E51" s="788"/>
      <c r="F51" s="788"/>
      <c r="G51" s="788"/>
      <c r="H51" s="788"/>
      <c r="I51" s="788"/>
      <c r="J51" s="788"/>
      <c r="K51" s="788"/>
      <c r="L51" s="788"/>
      <c r="M51" s="788"/>
      <c r="O51" s="788" t="s">
        <v>880</v>
      </c>
      <c r="P51" s="788"/>
    </row>
    <row r="52" spans="1:16" ht="12" customHeight="1" x14ac:dyDescent="0.3">
      <c r="A52" s="641"/>
      <c r="B52" s="392" t="str">
        <f>B7</f>
        <v>Intitulé</v>
      </c>
      <c r="C52" s="789" t="s">
        <v>469</v>
      </c>
      <c r="D52" s="790"/>
      <c r="E52" s="789" t="s">
        <v>470</v>
      </c>
      <c r="F52" s="790"/>
      <c r="G52" s="789" t="s">
        <v>471</v>
      </c>
      <c r="H52" s="790"/>
      <c r="I52" s="789" t="s">
        <v>472</v>
      </c>
      <c r="J52" s="790"/>
      <c r="K52" s="789" t="s">
        <v>473</v>
      </c>
      <c r="L52" s="790"/>
      <c r="M52" s="532" t="s">
        <v>53</v>
      </c>
      <c r="O52" s="569" t="s">
        <v>860</v>
      </c>
      <c r="P52" s="569" t="s">
        <v>859</v>
      </c>
    </row>
    <row r="53" spans="1:16" x14ac:dyDescent="0.3">
      <c r="A53" s="641"/>
      <c r="B53" s="534" t="str">
        <f t="shared" ref="B53:B83" si="132">B8</f>
        <v>Charges nettes contrôlables</v>
      </c>
      <c r="C53" s="18">
        <f>SUM(C54,C57)</f>
        <v>0</v>
      </c>
      <c r="D53" s="530">
        <f>IFERROR(C53/$M53,0)</f>
        <v>0</v>
      </c>
      <c r="E53" s="18">
        <f>SUM(E54,E57)</f>
        <v>0</v>
      </c>
      <c r="F53" s="530">
        <f>IFERROR(E53/$M53,0)</f>
        <v>0</v>
      </c>
      <c r="G53" s="18">
        <f>SUM(G54,G57)</f>
        <v>0</v>
      </c>
      <c r="H53" s="530">
        <f>IFERROR(G53/$M53,0)</f>
        <v>0</v>
      </c>
      <c r="I53" s="18">
        <f>SUM(I54,I57)</f>
        <v>0</v>
      </c>
      <c r="J53" s="530">
        <f>IFERROR(I53/$M53,0)</f>
        <v>0</v>
      </c>
      <c r="K53" s="18">
        <f>SUM(K54,K57)</f>
        <v>0</v>
      </c>
      <c r="L53" s="530">
        <f>IFERROR(K53/$M53,0)</f>
        <v>0</v>
      </c>
      <c r="M53" s="18">
        <f>SUM(C53,E53,G53,I53,K53)</f>
        <v>0</v>
      </c>
      <c r="O53" s="18">
        <f>'TAB10'!$C$23</f>
        <v>0</v>
      </c>
      <c r="P53" s="14">
        <f>M53-O53</f>
        <v>0</v>
      </c>
    </row>
    <row r="54" spans="1:16" ht="13.5" customHeight="1" x14ac:dyDescent="0.3">
      <c r="A54" s="794" t="s">
        <v>881</v>
      </c>
      <c r="B54" s="533" t="str">
        <f t="shared" si="132"/>
        <v>Charges nettes contrôlables hors OSP</v>
      </c>
      <c r="C54" s="18">
        <f>SUM(C55:C56)</f>
        <v>0</v>
      </c>
      <c r="D54" s="530">
        <f t="shared" ref="D54" si="133">IFERROR(C54/$M54,0)</f>
        <v>0</v>
      </c>
      <c r="E54" s="18">
        <f>SUM(E55:E56)</f>
        <v>0</v>
      </c>
      <c r="F54" s="530">
        <f t="shared" ref="F54" si="134">IFERROR(E54/$M54,0)</f>
        <v>0</v>
      </c>
      <c r="G54" s="18">
        <f>SUM(G55:G56)</f>
        <v>0</v>
      </c>
      <c r="H54" s="530">
        <f t="shared" ref="H54:H83" si="135">IFERROR(G54/$M54,0)</f>
        <v>0</v>
      </c>
      <c r="I54" s="18">
        <f>SUM(I55:I56)</f>
        <v>0</v>
      </c>
      <c r="J54" s="530">
        <f t="shared" ref="J54:J83" si="136">IFERROR(I54/$M54,0)</f>
        <v>0</v>
      </c>
      <c r="K54" s="18">
        <f>SUM(K55:K56)</f>
        <v>0</v>
      </c>
      <c r="L54" s="530">
        <f t="shared" ref="L54:L83" si="137">IFERROR(K54/$M54,0)</f>
        <v>0</v>
      </c>
      <c r="M54" s="18">
        <f t="shared" ref="M54:M83" si="138">SUM(C54,E54,G54,I54,K54)</f>
        <v>0</v>
      </c>
      <c r="O54" s="18">
        <f>'TAB10'!$C$24</f>
        <v>0</v>
      </c>
      <c r="P54" s="14">
        <f t="shared" ref="P54:P60" si="139">M54-O54</f>
        <v>0</v>
      </c>
    </row>
    <row r="55" spans="1:16" ht="13.5" customHeight="1" x14ac:dyDescent="0.3">
      <c r="A55" s="795"/>
      <c r="B55" s="634" t="str">
        <f t="shared" si="132"/>
        <v>Charges nettes hors charges nettes liées aux immobilisations</v>
      </c>
      <c r="C55" s="23"/>
      <c r="D55" s="530">
        <f t="shared" ref="D55" si="140">IFERROR(C55/$M55,0)</f>
        <v>0</v>
      </c>
      <c r="E55" s="23"/>
      <c r="F55" s="530">
        <f t="shared" ref="F55" si="141">IFERROR(E55/$M55,0)</f>
        <v>0</v>
      </c>
      <c r="G55" s="23"/>
      <c r="H55" s="530">
        <f t="shared" si="135"/>
        <v>0</v>
      </c>
      <c r="I55" s="23"/>
      <c r="J55" s="530">
        <f t="shared" si="136"/>
        <v>0</v>
      </c>
      <c r="K55" s="23"/>
      <c r="L55" s="530">
        <f t="shared" si="137"/>
        <v>0</v>
      </c>
      <c r="M55" s="18">
        <f t="shared" si="138"/>
        <v>0</v>
      </c>
      <c r="O55" s="18">
        <f>'TAB10'!$C$25</f>
        <v>0</v>
      </c>
      <c r="P55" s="14">
        <f t="shared" si="139"/>
        <v>0</v>
      </c>
    </row>
    <row r="56" spans="1:16" ht="13.5" customHeight="1" x14ac:dyDescent="0.3">
      <c r="A56" s="795"/>
      <c r="B56" s="634" t="str">
        <f t="shared" si="132"/>
        <v xml:space="preserve">Charges nettes liées aux immobilisations </v>
      </c>
      <c r="C56" s="23"/>
      <c r="D56" s="530">
        <f t="shared" ref="D56" si="142">IFERROR(C56/$M56,0)</f>
        <v>0</v>
      </c>
      <c r="E56" s="23"/>
      <c r="F56" s="530">
        <f t="shared" ref="F56" si="143">IFERROR(E56/$M56,0)</f>
        <v>0</v>
      </c>
      <c r="G56" s="23"/>
      <c r="H56" s="530">
        <f t="shared" si="135"/>
        <v>0</v>
      </c>
      <c r="I56" s="23"/>
      <c r="J56" s="530">
        <f t="shared" si="136"/>
        <v>0</v>
      </c>
      <c r="K56" s="23"/>
      <c r="L56" s="530">
        <f t="shared" si="137"/>
        <v>0</v>
      </c>
      <c r="M56" s="18">
        <f t="shared" si="138"/>
        <v>0</v>
      </c>
      <c r="O56" s="18">
        <f>'TAB10'!$C$26</f>
        <v>0</v>
      </c>
      <c r="P56" s="14">
        <f t="shared" si="139"/>
        <v>0</v>
      </c>
    </row>
    <row r="57" spans="1:16" ht="13.5" customHeight="1" x14ac:dyDescent="0.3">
      <c r="A57" s="795"/>
      <c r="B57" s="533" t="str">
        <f t="shared" si="132"/>
        <v>Charges nettes contrôlables OSP</v>
      </c>
      <c r="C57" s="18">
        <f>SUM(C58:C60)</f>
        <v>0</v>
      </c>
      <c r="D57" s="530">
        <f t="shared" ref="D57" si="144">IFERROR(C57/$M57,0)</f>
        <v>0</v>
      </c>
      <c r="E57" s="18">
        <f>SUM(E58:E60)</f>
        <v>0</v>
      </c>
      <c r="F57" s="530">
        <f t="shared" ref="F57" si="145">IFERROR(E57/$M57,0)</f>
        <v>0</v>
      </c>
      <c r="G57" s="18">
        <f>SUM(G58:G60)</f>
        <v>0</v>
      </c>
      <c r="H57" s="530">
        <f t="shared" si="135"/>
        <v>0</v>
      </c>
      <c r="I57" s="18">
        <f>SUM(I58:I60)</f>
        <v>0</v>
      </c>
      <c r="J57" s="530">
        <f t="shared" si="136"/>
        <v>0</v>
      </c>
      <c r="K57" s="18">
        <f>SUM(K58:K60)</f>
        <v>0</v>
      </c>
      <c r="L57" s="530">
        <f t="shared" si="137"/>
        <v>0</v>
      </c>
      <c r="M57" s="18">
        <f t="shared" si="138"/>
        <v>0</v>
      </c>
      <c r="O57" s="18">
        <f>'TAB10'!$C$27</f>
        <v>0</v>
      </c>
      <c r="P57" s="14">
        <f t="shared" si="139"/>
        <v>0</v>
      </c>
    </row>
    <row r="58" spans="1:16" ht="13.5" customHeight="1" x14ac:dyDescent="0.3">
      <c r="A58" s="795"/>
      <c r="B58" s="600" t="str">
        <f t="shared" si="132"/>
        <v>Charges nettes fixes à l'exclusion des charges d'amortissement</v>
      </c>
      <c r="C58" s="23"/>
      <c r="D58" s="530">
        <f t="shared" ref="D58" si="146">IFERROR(C58/$M58,0)</f>
        <v>0</v>
      </c>
      <c r="E58" s="23"/>
      <c r="F58" s="530">
        <f t="shared" ref="F58" si="147">IFERROR(E58/$M58,0)</f>
        <v>0</v>
      </c>
      <c r="G58" s="23"/>
      <c r="H58" s="530">
        <f t="shared" si="135"/>
        <v>0</v>
      </c>
      <c r="I58" s="23"/>
      <c r="J58" s="530">
        <f t="shared" si="136"/>
        <v>0</v>
      </c>
      <c r="K58" s="23"/>
      <c r="L58" s="530">
        <f t="shared" si="137"/>
        <v>0</v>
      </c>
      <c r="M58" s="18">
        <f t="shared" si="138"/>
        <v>0</v>
      </c>
      <c r="O58" s="18">
        <f>'TAB10'!$C$28</f>
        <v>0</v>
      </c>
      <c r="P58" s="14">
        <f t="shared" si="139"/>
        <v>0</v>
      </c>
    </row>
    <row r="59" spans="1:16" ht="13.5" customHeight="1" x14ac:dyDescent="0.3">
      <c r="A59" s="795"/>
      <c r="B59" s="600" t="str">
        <f t="shared" si="132"/>
        <v>Charges nettes variables à l'exclusion des charges d'amortissement</v>
      </c>
      <c r="C59" s="23"/>
      <c r="D59" s="530">
        <f t="shared" ref="D59" si="148">IFERROR(C59/$M59,0)</f>
        <v>0</v>
      </c>
      <c r="E59" s="23"/>
      <c r="F59" s="530">
        <f t="shared" ref="F59" si="149">IFERROR(E59/$M59,0)</f>
        <v>0</v>
      </c>
      <c r="G59" s="23"/>
      <c r="H59" s="530">
        <f t="shared" si="135"/>
        <v>0</v>
      </c>
      <c r="I59" s="23"/>
      <c r="J59" s="530">
        <f t="shared" si="136"/>
        <v>0</v>
      </c>
      <c r="K59" s="23"/>
      <c r="L59" s="530">
        <f t="shared" si="137"/>
        <v>0</v>
      </c>
      <c r="M59" s="18">
        <f t="shared" si="138"/>
        <v>0</v>
      </c>
      <c r="O59" s="18">
        <f>'TAB10'!$C$29</f>
        <v>0</v>
      </c>
      <c r="P59" s="14">
        <f t="shared" si="139"/>
        <v>0</v>
      </c>
    </row>
    <row r="60" spans="1:16" ht="13.5" customHeight="1" x14ac:dyDescent="0.3">
      <c r="A60" s="796"/>
      <c r="B60" s="600" t="str">
        <f t="shared" si="132"/>
        <v>Charges d'amortissement</v>
      </c>
      <c r="C60" s="23"/>
      <c r="D60" s="530">
        <f t="shared" ref="D60" si="150">IFERROR(C60/$M60,0)</f>
        <v>0</v>
      </c>
      <c r="E60" s="23"/>
      <c r="F60" s="530">
        <f t="shared" ref="F60" si="151">IFERROR(E60/$M60,0)</f>
        <v>0</v>
      </c>
      <c r="G60" s="23"/>
      <c r="H60" s="530">
        <f t="shared" si="135"/>
        <v>0</v>
      </c>
      <c r="I60" s="23"/>
      <c r="J60" s="530">
        <f t="shared" si="136"/>
        <v>0</v>
      </c>
      <c r="K60" s="23"/>
      <c r="L60" s="530">
        <f t="shared" si="137"/>
        <v>0</v>
      </c>
      <c r="M60" s="18">
        <f t="shared" si="138"/>
        <v>0</v>
      </c>
      <c r="O60" s="18">
        <f>'TAB10'!$C$30</f>
        <v>0</v>
      </c>
      <c r="P60" s="14">
        <f t="shared" si="139"/>
        <v>0</v>
      </c>
    </row>
    <row r="61" spans="1:16" x14ac:dyDescent="0.3">
      <c r="A61" s="637"/>
      <c r="B61" s="534" t="str">
        <f t="shared" si="132"/>
        <v xml:space="preserve">Charges et produits non-contrôlables </v>
      </c>
      <c r="C61" s="18">
        <f>SUM(C62,C69)</f>
        <v>0</v>
      </c>
      <c r="D61" s="530">
        <f t="shared" ref="D61" si="152">IFERROR(C61/$M61,0)</f>
        <v>0</v>
      </c>
      <c r="E61" s="18">
        <f>SUM(E62,E69)</f>
        <v>0</v>
      </c>
      <c r="F61" s="530">
        <f t="shared" ref="F61" si="153">IFERROR(E61/$M61,0)</f>
        <v>0</v>
      </c>
      <c r="G61" s="18">
        <f>SUM(G62,G69)</f>
        <v>0</v>
      </c>
      <c r="H61" s="530">
        <f t="shared" si="135"/>
        <v>0</v>
      </c>
      <c r="I61" s="18">
        <f>SUM(I62,I69)</f>
        <v>0</v>
      </c>
      <c r="J61" s="530">
        <f t="shared" si="136"/>
        <v>0</v>
      </c>
      <c r="K61" s="18">
        <f>SUM(K62,K69)</f>
        <v>0</v>
      </c>
      <c r="L61" s="530">
        <f t="shared" si="137"/>
        <v>0</v>
      </c>
      <c r="M61" s="18">
        <f t="shared" si="138"/>
        <v>0</v>
      </c>
      <c r="O61" s="18">
        <f>'TAB10'!$C$30</f>
        <v>0</v>
      </c>
      <c r="P61" s="14">
        <f t="shared" ref="P61:P83" si="154">M61-O61</f>
        <v>0</v>
      </c>
    </row>
    <row r="62" spans="1:16" ht="13.5" customHeight="1" x14ac:dyDescent="0.3">
      <c r="A62" s="791" t="s">
        <v>882</v>
      </c>
      <c r="B62" s="535" t="str">
        <f t="shared" si="132"/>
        <v>Hors OSP</v>
      </c>
      <c r="C62" s="18">
        <f>SUM(C63:C68)</f>
        <v>0</v>
      </c>
      <c r="D62" s="530">
        <f t="shared" ref="D62" si="155">IFERROR(C62/$M62,0)</f>
        <v>0</v>
      </c>
      <c r="E62" s="18">
        <f>SUM(E63:E68)</f>
        <v>0</v>
      </c>
      <c r="F62" s="530">
        <f t="shared" ref="F62" si="156">IFERROR(E62/$M62,0)</f>
        <v>0</v>
      </c>
      <c r="G62" s="18">
        <f>SUM(G63:G68)</f>
        <v>0</v>
      </c>
      <c r="H62" s="530">
        <f t="shared" si="135"/>
        <v>0</v>
      </c>
      <c r="I62" s="18">
        <f>SUM(I63:I68)</f>
        <v>0</v>
      </c>
      <c r="J62" s="530">
        <f t="shared" si="136"/>
        <v>0</v>
      </c>
      <c r="K62" s="18">
        <f>SUM(K63:K68)</f>
        <v>0</v>
      </c>
      <c r="L62" s="530">
        <f t="shared" si="137"/>
        <v>0</v>
      </c>
      <c r="M62" s="18">
        <f t="shared" si="138"/>
        <v>0</v>
      </c>
      <c r="O62" s="18">
        <f>'TAB10'!$C$30</f>
        <v>0</v>
      </c>
      <c r="P62" s="14">
        <f t="shared" si="154"/>
        <v>0</v>
      </c>
    </row>
    <row r="63" spans="1:16" ht="13.5" customHeight="1" x14ac:dyDescent="0.3">
      <c r="A63" s="791"/>
      <c r="B63" s="600" t="str">
        <f t="shared" si="132"/>
        <v xml:space="preserve">Charges émanant de factures émises par la société FeReSO dans le cadre du processus de réconciliation </v>
      </c>
      <c r="C63" s="23"/>
      <c r="D63" s="530">
        <f t="shared" ref="D63" si="157">IFERROR(C63/$M63,0)</f>
        <v>0</v>
      </c>
      <c r="E63" s="23"/>
      <c r="F63" s="530">
        <f t="shared" ref="F63" si="158">IFERROR(E63/$M63,0)</f>
        <v>0</v>
      </c>
      <c r="G63" s="23"/>
      <c r="H63" s="530">
        <f t="shared" si="135"/>
        <v>0</v>
      </c>
      <c r="I63" s="23"/>
      <c r="J63" s="530">
        <f t="shared" si="136"/>
        <v>0</v>
      </c>
      <c r="K63" s="23"/>
      <c r="L63" s="530">
        <f t="shared" si="137"/>
        <v>0</v>
      </c>
      <c r="M63" s="18">
        <f t="shared" si="138"/>
        <v>0</v>
      </c>
      <c r="O63" s="18">
        <f>'TAB10'!$C$30</f>
        <v>0</v>
      </c>
      <c r="P63" s="14">
        <f t="shared" si="154"/>
        <v>0</v>
      </c>
    </row>
    <row r="64" spans="1:16" ht="13.5" customHeight="1" x14ac:dyDescent="0.3">
      <c r="A64" s="791"/>
      <c r="B64" s="600" t="str">
        <f t="shared" si="132"/>
        <v xml:space="preserve">Redevance de voirie </v>
      </c>
      <c r="C64" s="23"/>
      <c r="D64" s="530">
        <f t="shared" ref="D64" si="159">IFERROR(C64/$M64,0)</f>
        <v>0</v>
      </c>
      <c r="E64" s="23"/>
      <c r="F64" s="530">
        <f t="shared" ref="F64" si="160">IFERROR(E64/$M64,0)</f>
        <v>0</v>
      </c>
      <c r="G64" s="23"/>
      <c r="H64" s="530">
        <f t="shared" si="135"/>
        <v>0</v>
      </c>
      <c r="I64" s="23"/>
      <c r="J64" s="530">
        <f t="shared" si="136"/>
        <v>0</v>
      </c>
      <c r="K64" s="23"/>
      <c r="L64" s="530">
        <f t="shared" si="137"/>
        <v>0</v>
      </c>
      <c r="M64" s="18">
        <f t="shared" si="138"/>
        <v>0</v>
      </c>
      <c r="O64" s="18">
        <f>'TAB10'!$C$30</f>
        <v>0</v>
      </c>
      <c r="P64" s="14">
        <f t="shared" si="154"/>
        <v>0</v>
      </c>
    </row>
    <row r="65" spans="1:16" ht="13.5" customHeight="1" x14ac:dyDescent="0.3">
      <c r="A65" s="791"/>
      <c r="B65" s="600" t="str">
        <f t="shared" si="132"/>
        <v>Charge fiscale résultant de l'application de l'impôt des sociétés</v>
      </c>
      <c r="C65" s="23"/>
      <c r="D65" s="530">
        <f t="shared" ref="D65" si="161">IFERROR(C65/$M65,0)</f>
        <v>0</v>
      </c>
      <c r="E65" s="23"/>
      <c r="F65" s="530">
        <f t="shared" ref="F65" si="162">IFERROR(E65/$M65,0)</f>
        <v>0</v>
      </c>
      <c r="G65" s="23"/>
      <c r="H65" s="530">
        <f t="shared" si="135"/>
        <v>0</v>
      </c>
      <c r="I65" s="23"/>
      <c r="J65" s="530">
        <f t="shared" si="136"/>
        <v>0</v>
      </c>
      <c r="K65" s="23"/>
      <c r="L65" s="530">
        <f t="shared" si="137"/>
        <v>0</v>
      </c>
      <c r="M65" s="18">
        <f t="shared" si="138"/>
        <v>0</v>
      </c>
      <c r="O65" s="18">
        <f>'TAB10'!$C$30</f>
        <v>0</v>
      </c>
      <c r="P65" s="14">
        <f t="shared" si="154"/>
        <v>0</v>
      </c>
    </row>
    <row r="66" spans="1:16" ht="13.5" customHeight="1" x14ac:dyDescent="0.3">
      <c r="A66" s="791"/>
      <c r="B66" s="600" t="str">
        <f t="shared" si="132"/>
        <v>Autres impôts, taxes, redevances, surcharges, précomptes immobiliers et mobiliers</v>
      </c>
      <c r="C66" s="23"/>
      <c r="D66" s="530">
        <f t="shared" ref="D66" si="163">IFERROR(C66/$M66,0)</f>
        <v>0</v>
      </c>
      <c r="E66" s="23"/>
      <c r="F66" s="530">
        <f t="shared" ref="F66" si="164">IFERROR(E66/$M66,0)</f>
        <v>0</v>
      </c>
      <c r="G66" s="23"/>
      <c r="H66" s="530">
        <f t="shared" si="135"/>
        <v>0</v>
      </c>
      <c r="I66" s="23"/>
      <c r="J66" s="530">
        <f t="shared" si="136"/>
        <v>0</v>
      </c>
      <c r="K66" s="23"/>
      <c r="L66" s="530">
        <f t="shared" si="137"/>
        <v>0</v>
      </c>
      <c r="M66" s="18">
        <f t="shared" si="138"/>
        <v>0</v>
      </c>
      <c r="O66" s="18">
        <f>'TAB10'!$C$30</f>
        <v>0</v>
      </c>
      <c r="P66" s="14">
        <f t="shared" si="154"/>
        <v>0</v>
      </c>
    </row>
    <row r="67" spans="1:16" ht="13.5" customHeight="1" x14ac:dyDescent="0.3">
      <c r="A67" s="791"/>
      <c r="B67" s="600" t="str">
        <f t="shared" si="132"/>
        <v>Cotisations de responsabilisation de l’ONSSAPL</v>
      </c>
      <c r="C67" s="23"/>
      <c r="D67" s="530">
        <f t="shared" ref="D67" si="165">IFERROR(C67/$M67,0)</f>
        <v>0</v>
      </c>
      <c r="E67" s="23"/>
      <c r="F67" s="530">
        <f t="shared" ref="F67" si="166">IFERROR(E67/$M67,0)</f>
        <v>0</v>
      </c>
      <c r="G67" s="23"/>
      <c r="H67" s="530">
        <f t="shared" si="135"/>
        <v>0</v>
      </c>
      <c r="I67" s="23"/>
      <c r="J67" s="530">
        <f t="shared" si="136"/>
        <v>0</v>
      </c>
      <c r="K67" s="23"/>
      <c r="L67" s="530">
        <f t="shared" si="137"/>
        <v>0</v>
      </c>
      <c r="M67" s="18">
        <f t="shared" si="138"/>
        <v>0</v>
      </c>
      <c r="O67" s="18">
        <f>'TAB10'!$C$30</f>
        <v>0</v>
      </c>
      <c r="P67" s="14">
        <f t="shared" si="154"/>
        <v>0</v>
      </c>
    </row>
    <row r="68" spans="1:16" ht="13.5" customHeight="1" x14ac:dyDescent="0.3">
      <c r="A68" s="791"/>
      <c r="B68" s="600" t="str">
        <f t="shared" si="132"/>
        <v>Charges de pension non-capitalisées</v>
      </c>
      <c r="C68" s="23"/>
      <c r="D68" s="530">
        <f t="shared" ref="D68" si="167">IFERROR(C68/$M68,0)</f>
        <v>0</v>
      </c>
      <c r="E68" s="23"/>
      <c r="F68" s="530">
        <f t="shared" ref="F68" si="168">IFERROR(E68/$M68,0)</f>
        <v>0</v>
      </c>
      <c r="G68" s="23"/>
      <c r="H68" s="530">
        <f t="shared" si="135"/>
        <v>0</v>
      </c>
      <c r="I68" s="23"/>
      <c r="J68" s="530">
        <f t="shared" si="136"/>
        <v>0</v>
      </c>
      <c r="K68" s="23"/>
      <c r="L68" s="530">
        <f t="shared" si="137"/>
        <v>0</v>
      </c>
      <c r="M68" s="18">
        <f t="shared" si="138"/>
        <v>0</v>
      </c>
      <c r="O68" s="18">
        <f>'TAB10'!$C$30</f>
        <v>0</v>
      </c>
      <c r="P68" s="14">
        <f t="shared" si="154"/>
        <v>0</v>
      </c>
    </row>
    <row r="69" spans="1:16" x14ac:dyDescent="0.3">
      <c r="A69" s="637"/>
      <c r="B69" s="535" t="str">
        <f t="shared" si="132"/>
        <v>OSP</v>
      </c>
      <c r="C69" s="18">
        <f>SUM(C70:C75)</f>
        <v>0</v>
      </c>
      <c r="D69" s="530">
        <f t="shared" ref="D69" si="169">IFERROR(C69/$M69,0)</f>
        <v>0</v>
      </c>
      <c r="E69" s="18">
        <f>SUM(E70:E75)</f>
        <v>0</v>
      </c>
      <c r="F69" s="530">
        <f t="shared" ref="F69" si="170">IFERROR(E69/$M69,0)</f>
        <v>0</v>
      </c>
      <c r="G69" s="18">
        <f>SUM(G70:G75)</f>
        <v>0</v>
      </c>
      <c r="H69" s="530">
        <f t="shared" si="135"/>
        <v>0</v>
      </c>
      <c r="I69" s="18">
        <f>SUM(I70:I75)</f>
        <v>0</v>
      </c>
      <c r="J69" s="530">
        <f t="shared" si="136"/>
        <v>0</v>
      </c>
      <c r="K69" s="18">
        <f>SUM(K70:K75)</f>
        <v>0</v>
      </c>
      <c r="L69" s="530">
        <f t="shared" si="137"/>
        <v>0</v>
      </c>
      <c r="M69" s="18">
        <f t="shared" si="138"/>
        <v>0</v>
      </c>
      <c r="O69" s="18">
        <f>'TAB10'!$C$30</f>
        <v>0</v>
      </c>
      <c r="P69" s="14">
        <f t="shared" si="154"/>
        <v>0</v>
      </c>
    </row>
    <row r="70" spans="1:16" ht="27" x14ac:dyDescent="0.3">
      <c r="A70" s="791" t="s">
        <v>882</v>
      </c>
      <c r="B70" s="600" t="str">
        <f t="shared" si="132"/>
        <v>Charges émanant de factures d’achat de gaz émises par un fournisseur commercial pour l'alimentation de la clientèle propre du GRD</v>
      </c>
      <c r="C70" s="23"/>
      <c r="D70" s="530">
        <f t="shared" ref="D70" si="171">IFERROR(C70/$M70,0)</f>
        <v>0</v>
      </c>
      <c r="E70" s="23"/>
      <c r="F70" s="530">
        <f t="shared" ref="F70" si="172">IFERROR(E70/$M70,0)</f>
        <v>0</v>
      </c>
      <c r="G70" s="23"/>
      <c r="H70" s="530">
        <f t="shared" si="135"/>
        <v>0</v>
      </c>
      <c r="I70" s="23"/>
      <c r="J70" s="530">
        <f t="shared" si="136"/>
        <v>0</v>
      </c>
      <c r="K70" s="23"/>
      <c r="L70" s="530">
        <f t="shared" si="137"/>
        <v>0</v>
      </c>
      <c r="M70" s="18">
        <f t="shared" si="138"/>
        <v>0</v>
      </c>
      <c r="O70" s="18">
        <f>'TAB10'!$C$30</f>
        <v>0</v>
      </c>
      <c r="P70" s="14">
        <f t="shared" si="154"/>
        <v>0</v>
      </c>
    </row>
    <row r="71" spans="1:16" ht="13.5" customHeight="1" x14ac:dyDescent="0.3">
      <c r="A71" s="791"/>
      <c r="B71" s="600" t="str">
        <f t="shared" si="132"/>
        <v>Charges de distribution supportées par le GRD pour l'alimentation de clientèle propre</v>
      </c>
      <c r="C71" s="23"/>
      <c r="D71" s="530">
        <f t="shared" ref="D71" si="173">IFERROR(C71/$M71,0)</f>
        <v>0</v>
      </c>
      <c r="E71" s="23"/>
      <c r="F71" s="530">
        <f t="shared" ref="F71" si="174">IFERROR(E71/$M71,0)</f>
        <v>0</v>
      </c>
      <c r="G71" s="23"/>
      <c r="H71" s="530">
        <f t="shared" si="135"/>
        <v>0</v>
      </c>
      <c r="I71" s="23"/>
      <c r="J71" s="530">
        <f t="shared" si="136"/>
        <v>0</v>
      </c>
      <c r="K71" s="23"/>
      <c r="L71" s="530">
        <f t="shared" si="137"/>
        <v>0</v>
      </c>
      <c r="M71" s="18">
        <f t="shared" si="138"/>
        <v>0</v>
      </c>
      <c r="O71" s="18">
        <f>'TAB10'!$C$30</f>
        <v>0</v>
      </c>
      <c r="P71" s="14">
        <f t="shared" si="154"/>
        <v>0</v>
      </c>
    </row>
    <row r="72" spans="1:16" ht="27" x14ac:dyDescent="0.3">
      <c r="A72" s="791"/>
      <c r="B72" s="600" t="str">
        <f t="shared" si="132"/>
        <v xml:space="preserve">Produits issus de la facturation de la fourniture de gaz à la clientèle propre du gestionnaire de réseau de distribution ainsi que le montant de la compensation versée par la CREG </v>
      </c>
      <c r="C72" s="23"/>
      <c r="D72" s="530">
        <f t="shared" ref="D72" si="175">IFERROR(C72/$M72,0)</f>
        <v>0</v>
      </c>
      <c r="E72" s="23"/>
      <c r="F72" s="530">
        <f t="shared" ref="F72" si="176">IFERROR(E72/$M72,0)</f>
        <v>0</v>
      </c>
      <c r="G72" s="23"/>
      <c r="H72" s="530">
        <f t="shared" si="135"/>
        <v>0</v>
      </c>
      <c r="I72" s="23"/>
      <c r="J72" s="530">
        <f t="shared" si="136"/>
        <v>0</v>
      </c>
      <c r="K72" s="23"/>
      <c r="L72" s="530">
        <f t="shared" si="137"/>
        <v>0</v>
      </c>
      <c r="M72" s="18">
        <f t="shared" si="138"/>
        <v>0</v>
      </c>
      <c r="O72" s="18">
        <f>'TAB10'!$C$30</f>
        <v>0</v>
      </c>
      <c r="P72" s="14">
        <f t="shared" si="154"/>
        <v>0</v>
      </c>
    </row>
    <row r="73" spans="1:16" ht="13.5" customHeight="1" x14ac:dyDescent="0.3">
      <c r="A73" s="791"/>
      <c r="B73" s="600" t="str">
        <f t="shared" si="132"/>
        <v xml:space="preserve">Indemnités versées aux fournisseurs de gaz, résultant du retard de placement des compteurs à budget </v>
      </c>
      <c r="C73" s="23"/>
      <c r="D73" s="530">
        <f t="shared" ref="D73" si="177">IFERROR(C73/$M73,0)</f>
        <v>0</v>
      </c>
      <c r="E73" s="23"/>
      <c r="F73" s="530">
        <f t="shared" ref="F73" si="178">IFERROR(E73/$M73,0)</f>
        <v>0</v>
      </c>
      <c r="G73" s="23"/>
      <c r="H73" s="530">
        <f t="shared" si="135"/>
        <v>0</v>
      </c>
      <c r="I73" s="23"/>
      <c r="J73" s="530">
        <f t="shared" si="136"/>
        <v>0</v>
      </c>
      <c r="K73" s="23"/>
      <c r="L73" s="530">
        <f t="shared" si="137"/>
        <v>0</v>
      </c>
      <c r="M73" s="18">
        <f t="shared" si="138"/>
        <v>0</v>
      </c>
      <c r="O73" s="18">
        <f>'TAB10'!$C$30</f>
        <v>0</v>
      </c>
      <c r="P73" s="14">
        <f t="shared" si="154"/>
        <v>0</v>
      </c>
    </row>
    <row r="74" spans="1:16" ht="13.5" customHeight="1" x14ac:dyDescent="0.3">
      <c r="A74" s="791"/>
      <c r="B74" s="600" t="str">
        <f t="shared" si="132"/>
        <v>Charges et produits liés à l’achat de gaz SER</v>
      </c>
      <c r="C74" s="23"/>
      <c r="D74" s="530">
        <f t="shared" ref="D74" si="179">IFERROR(C74/$M74,0)</f>
        <v>0</v>
      </c>
      <c r="E74" s="23"/>
      <c r="F74" s="530">
        <f t="shared" ref="F74" si="180">IFERROR(E74/$M74,0)</f>
        <v>0</v>
      </c>
      <c r="G74" s="23"/>
      <c r="H74" s="530">
        <f t="shared" si="135"/>
        <v>0</v>
      </c>
      <c r="I74" s="23"/>
      <c r="J74" s="530">
        <f t="shared" si="136"/>
        <v>0</v>
      </c>
      <c r="K74" s="23"/>
      <c r="L74" s="530">
        <f t="shared" si="137"/>
        <v>0</v>
      </c>
      <c r="M74" s="18">
        <f t="shared" si="138"/>
        <v>0</v>
      </c>
      <c r="O74" s="18">
        <f>'TAB10'!$C$30</f>
        <v>0</v>
      </c>
      <c r="P74" s="14">
        <f t="shared" si="154"/>
        <v>0</v>
      </c>
    </row>
    <row r="75" spans="1:16" ht="13.5" customHeight="1" x14ac:dyDescent="0.3">
      <c r="A75" s="791"/>
      <c r="B75" s="600" t="str">
        <f t="shared" si="132"/>
        <v xml:space="preserve">Charges émanant de factures émises par la société FeReSO dans le cadre du processus de réconciliation </v>
      </c>
      <c r="C75" s="23"/>
      <c r="D75" s="530">
        <f t="shared" ref="D75" si="181">IFERROR(C75/$M75,0)</f>
        <v>0</v>
      </c>
      <c r="E75" s="23"/>
      <c r="F75" s="530">
        <f t="shared" ref="F75" si="182">IFERROR(E75/$M75,0)</f>
        <v>0</v>
      </c>
      <c r="G75" s="23"/>
      <c r="H75" s="530">
        <f t="shared" si="135"/>
        <v>0</v>
      </c>
      <c r="I75" s="23"/>
      <c r="J75" s="530">
        <f t="shared" si="136"/>
        <v>0</v>
      </c>
      <c r="K75" s="23"/>
      <c r="L75" s="530">
        <f t="shared" si="137"/>
        <v>0</v>
      </c>
      <c r="M75" s="18">
        <f t="shared" si="138"/>
        <v>0</v>
      </c>
      <c r="O75" s="18">
        <f>'TAB10'!$C$30</f>
        <v>0</v>
      </c>
      <c r="P75" s="14">
        <f t="shared" si="154"/>
        <v>0</v>
      </c>
    </row>
    <row r="76" spans="1:16" x14ac:dyDescent="0.3">
      <c r="A76" s="637"/>
      <c r="B76" s="536" t="str">
        <f t="shared" si="132"/>
        <v>Charges nettes relatives aux projets spécifiques</v>
      </c>
      <c r="C76" s="18">
        <f>SUM(C77:C78)</f>
        <v>0</v>
      </c>
      <c r="D76" s="530">
        <f t="shared" ref="D76" si="183">IFERROR(C76/$M76,0)</f>
        <v>0</v>
      </c>
      <c r="E76" s="18">
        <f>SUM(E77:E78)</f>
        <v>0</v>
      </c>
      <c r="F76" s="530">
        <f t="shared" ref="F76" si="184">IFERROR(E76/$M76,0)</f>
        <v>0</v>
      </c>
      <c r="G76" s="18">
        <f>SUM(G77:G78)</f>
        <v>0</v>
      </c>
      <c r="H76" s="530">
        <f t="shared" si="135"/>
        <v>0</v>
      </c>
      <c r="I76" s="18">
        <f>SUM(I77:I78)</f>
        <v>0</v>
      </c>
      <c r="J76" s="530">
        <f t="shared" si="136"/>
        <v>0</v>
      </c>
      <c r="K76" s="18">
        <f>SUM(K77:K78)</f>
        <v>0</v>
      </c>
      <c r="L76" s="530">
        <f t="shared" si="137"/>
        <v>0</v>
      </c>
      <c r="M76" s="18">
        <f t="shared" si="138"/>
        <v>0</v>
      </c>
      <c r="O76" s="18">
        <f>'TAB10'!$C$30</f>
        <v>0</v>
      </c>
      <c r="P76" s="14">
        <f t="shared" si="154"/>
        <v>0</v>
      </c>
    </row>
    <row r="77" spans="1:16" ht="13.5" customHeight="1" x14ac:dyDescent="0.3">
      <c r="A77" s="792" t="s">
        <v>881</v>
      </c>
      <c r="B77" s="635" t="str">
        <f t="shared" si="132"/>
        <v>Charges nettes fixes</v>
      </c>
      <c r="C77" s="23"/>
      <c r="D77" s="530">
        <f t="shared" ref="D77" si="185">IFERROR(C77/$M77,0)</f>
        <v>0</v>
      </c>
      <c r="E77" s="23"/>
      <c r="F77" s="530">
        <f t="shared" ref="F77" si="186">IFERROR(E77/$M77,0)</f>
        <v>0</v>
      </c>
      <c r="G77" s="23"/>
      <c r="H77" s="530">
        <f t="shared" si="135"/>
        <v>0</v>
      </c>
      <c r="I77" s="23"/>
      <c r="J77" s="530">
        <f t="shared" si="136"/>
        <v>0</v>
      </c>
      <c r="K77" s="23"/>
      <c r="L77" s="530">
        <f t="shared" si="137"/>
        <v>0</v>
      </c>
      <c r="M77" s="18">
        <f t="shared" si="138"/>
        <v>0</v>
      </c>
      <c r="O77" s="18">
        <f>'TAB10'!$C$30</f>
        <v>0</v>
      </c>
      <c r="P77" s="14">
        <f t="shared" si="154"/>
        <v>0</v>
      </c>
    </row>
    <row r="78" spans="1:16" ht="13.5" customHeight="1" x14ac:dyDescent="0.3">
      <c r="A78" s="792"/>
      <c r="B78" s="635" t="str">
        <f t="shared" si="132"/>
        <v>Charges nettes variables</v>
      </c>
      <c r="C78" s="23"/>
      <c r="D78" s="530">
        <f t="shared" ref="D78" si="187">IFERROR(C78/$M78,0)</f>
        <v>0</v>
      </c>
      <c r="E78" s="23"/>
      <c r="F78" s="530">
        <f t="shared" ref="F78" si="188">IFERROR(E78/$M78,0)</f>
        <v>0</v>
      </c>
      <c r="G78" s="23"/>
      <c r="H78" s="530">
        <f t="shared" si="135"/>
        <v>0</v>
      </c>
      <c r="I78" s="23"/>
      <c r="J78" s="530">
        <f t="shared" si="136"/>
        <v>0</v>
      </c>
      <c r="K78" s="23"/>
      <c r="L78" s="530">
        <f t="shared" si="137"/>
        <v>0</v>
      </c>
      <c r="M78" s="18">
        <f t="shared" si="138"/>
        <v>0</v>
      </c>
      <c r="O78" s="18">
        <f>'TAB10'!$C$30</f>
        <v>0</v>
      </c>
      <c r="P78" s="14">
        <f t="shared" si="154"/>
        <v>0</v>
      </c>
    </row>
    <row r="79" spans="1:16" x14ac:dyDescent="0.3">
      <c r="A79" s="637"/>
      <c r="B79" s="536" t="str">
        <f t="shared" si="132"/>
        <v>Marge équitable</v>
      </c>
      <c r="C79" s="18">
        <f>SUM(C80:C81)</f>
        <v>0</v>
      </c>
      <c r="D79" s="530">
        <f t="shared" ref="D79" si="189">IFERROR(C79/$M79,0)</f>
        <v>0</v>
      </c>
      <c r="E79" s="18">
        <f>SUM(E80:E81)</f>
        <v>0</v>
      </c>
      <c r="F79" s="530">
        <f t="shared" ref="F79" si="190">IFERROR(E79/$M79,0)</f>
        <v>0</v>
      </c>
      <c r="G79" s="18">
        <f>SUM(G80:G81)</f>
        <v>0</v>
      </c>
      <c r="H79" s="530">
        <f t="shared" si="135"/>
        <v>0</v>
      </c>
      <c r="I79" s="18">
        <f>SUM(I80:I81)</f>
        <v>0</v>
      </c>
      <c r="J79" s="530">
        <f t="shared" si="136"/>
        <v>0</v>
      </c>
      <c r="K79" s="18">
        <f>SUM(K80:K81)</f>
        <v>0</v>
      </c>
      <c r="L79" s="530">
        <f t="shared" si="137"/>
        <v>0</v>
      </c>
      <c r="M79" s="18">
        <f t="shared" si="138"/>
        <v>0</v>
      </c>
      <c r="O79" s="18">
        <f>'TAB10'!$C$30</f>
        <v>0</v>
      </c>
      <c r="P79" s="14">
        <f t="shared" si="154"/>
        <v>0</v>
      </c>
    </row>
    <row r="80" spans="1:16" ht="13.5" customHeight="1" x14ac:dyDescent="0.3">
      <c r="A80" s="793" t="s">
        <v>882</v>
      </c>
      <c r="B80" s="535" t="str">
        <f t="shared" si="132"/>
        <v>Hors OSP</v>
      </c>
      <c r="C80" s="23"/>
      <c r="D80" s="530">
        <f t="shared" ref="D80" si="191">IFERROR(C80/$M80,0)</f>
        <v>0</v>
      </c>
      <c r="E80" s="23"/>
      <c r="F80" s="530">
        <f t="shared" ref="F80" si="192">IFERROR(E80/$M80,0)</f>
        <v>0</v>
      </c>
      <c r="G80" s="23"/>
      <c r="H80" s="530">
        <f t="shared" si="135"/>
        <v>0</v>
      </c>
      <c r="I80" s="23"/>
      <c r="J80" s="530">
        <f t="shared" si="136"/>
        <v>0</v>
      </c>
      <c r="K80" s="23"/>
      <c r="L80" s="530">
        <f t="shared" si="137"/>
        <v>0</v>
      </c>
      <c r="M80" s="18">
        <f t="shared" si="138"/>
        <v>0</v>
      </c>
      <c r="O80" s="18">
        <f>'TAB10'!$C$30</f>
        <v>0</v>
      </c>
      <c r="P80" s="14">
        <f t="shared" si="154"/>
        <v>0</v>
      </c>
    </row>
    <row r="81" spans="1:16" ht="13.5" customHeight="1" x14ac:dyDescent="0.3">
      <c r="A81" s="793"/>
      <c r="B81" s="535" t="str">
        <f t="shared" si="132"/>
        <v>OSP</v>
      </c>
      <c r="C81" s="23"/>
      <c r="D81" s="530">
        <f t="shared" ref="D81" si="193">IFERROR(C81/$M81,0)</f>
        <v>0</v>
      </c>
      <c r="E81" s="23"/>
      <c r="F81" s="530">
        <f t="shared" ref="F81" si="194">IFERROR(E81/$M81,0)</f>
        <v>0</v>
      </c>
      <c r="G81" s="23"/>
      <c r="H81" s="530">
        <f t="shared" si="135"/>
        <v>0</v>
      </c>
      <c r="I81" s="23"/>
      <c r="J81" s="530">
        <f t="shared" si="136"/>
        <v>0</v>
      </c>
      <c r="K81" s="23"/>
      <c r="L81" s="530">
        <f t="shared" si="137"/>
        <v>0</v>
      </c>
      <c r="M81" s="18">
        <f t="shared" si="138"/>
        <v>0</v>
      </c>
      <c r="O81" s="18">
        <f>'TAB10'!$C$30</f>
        <v>0</v>
      </c>
      <c r="P81" s="14">
        <f t="shared" si="154"/>
        <v>0</v>
      </c>
    </row>
    <row r="82" spans="1:16" ht="30" x14ac:dyDescent="0.3">
      <c r="A82" s="638" t="s">
        <v>882</v>
      </c>
      <c r="B82" s="536" t="str">
        <f t="shared" si="132"/>
        <v>Quote-part des soldes régulatoires années précédentes</v>
      </c>
      <c r="C82" s="23"/>
      <c r="D82" s="530">
        <f t="shared" ref="D82" si="195">IFERROR(C82/$M82,0)</f>
        <v>0</v>
      </c>
      <c r="E82" s="23"/>
      <c r="F82" s="530">
        <f t="shared" ref="F82" si="196">IFERROR(E82/$M82,0)</f>
        <v>0</v>
      </c>
      <c r="G82" s="23"/>
      <c r="H82" s="530">
        <f t="shared" si="135"/>
        <v>0</v>
      </c>
      <c r="I82" s="23"/>
      <c r="J82" s="530">
        <f t="shared" si="136"/>
        <v>0</v>
      </c>
      <c r="K82" s="23"/>
      <c r="L82" s="530">
        <f t="shared" si="137"/>
        <v>0</v>
      </c>
      <c r="M82" s="18">
        <f t="shared" si="138"/>
        <v>0</v>
      </c>
      <c r="O82" s="18">
        <f>'TAB10'!$C$30</f>
        <v>0</v>
      </c>
      <c r="P82" s="14">
        <f t="shared" si="154"/>
        <v>0</v>
      </c>
    </row>
    <row r="83" spans="1:16" x14ac:dyDescent="0.3">
      <c r="A83" s="639"/>
      <c r="B83" s="537" t="str">
        <f t="shared" si="132"/>
        <v>TOTAL</v>
      </c>
      <c r="C83" s="18">
        <f>SUM(C53,C61,C76,C79,C82)</f>
        <v>0</v>
      </c>
      <c r="D83" s="530">
        <f t="shared" ref="D83" si="197">IFERROR(C83/$M83,0)</f>
        <v>0</v>
      </c>
      <c r="E83" s="18">
        <f>SUM(E53,E61,E76,E79,E82)</f>
        <v>0</v>
      </c>
      <c r="F83" s="530">
        <f t="shared" ref="F83" si="198">IFERROR(E83/$M83,0)</f>
        <v>0</v>
      </c>
      <c r="G83" s="18">
        <f>SUM(G53,G61,G76,G79,G82)</f>
        <v>0</v>
      </c>
      <c r="H83" s="530">
        <f t="shared" si="135"/>
        <v>0</v>
      </c>
      <c r="I83" s="18">
        <f>SUM(I53,I61,I76,I79,I82)</f>
        <v>0</v>
      </c>
      <c r="J83" s="530">
        <f t="shared" si="136"/>
        <v>0</v>
      </c>
      <c r="K83" s="18">
        <f>SUM(K53,K61,K76,K79,K82)</f>
        <v>0</v>
      </c>
      <c r="L83" s="530">
        <f t="shared" si="137"/>
        <v>0</v>
      </c>
      <c r="M83" s="18">
        <f t="shared" si="138"/>
        <v>0</v>
      </c>
      <c r="O83" s="18">
        <f>'TAB10'!$C$30</f>
        <v>0</v>
      </c>
      <c r="P83" s="14">
        <f t="shared" si="154"/>
        <v>0</v>
      </c>
    </row>
    <row r="84" spans="1:16" x14ac:dyDescent="0.3">
      <c r="A84" s="639"/>
      <c r="C84" s="6"/>
      <c r="D84" s="6"/>
    </row>
    <row r="85" spans="1:16" x14ac:dyDescent="0.3">
      <c r="A85" s="639"/>
      <c r="C85" s="6"/>
      <c r="D85" s="6"/>
    </row>
    <row r="86" spans="1:16" x14ac:dyDescent="0.3">
      <c r="A86" s="641"/>
      <c r="B86" s="787" t="s">
        <v>771</v>
      </c>
      <c r="C86" s="787"/>
      <c r="D86" s="787"/>
      <c r="E86" s="787"/>
      <c r="F86" s="787"/>
      <c r="G86" s="787"/>
      <c r="H86" s="787"/>
      <c r="I86" s="787"/>
      <c r="J86" s="787"/>
      <c r="K86" s="787"/>
      <c r="L86" s="787"/>
      <c r="M86" s="787"/>
    </row>
    <row r="87" spans="1:16" x14ac:dyDescent="0.3">
      <c r="A87" s="641"/>
      <c r="C87" s="6"/>
      <c r="D87" s="6"/>
    </row>
    <row r="88" spans="1:16" x14ac:dyDescent="0.3">
      <c r="A88" s="641"/>
      <c r="B88" s="538" t="s">
        <v>772</v>
      </c>
      <c r="C88" s="18">
        <f>SUM(C89:C91)</f>
        <v>0</v>
      </c>
      <c r="D88" s="530">
        <f t="shared" ref="D88" si="199">IFERROR(C88/$M88,0)</f>
        <v>0</v>
      </c>
      <c r="E88" s="18">
        <f>SUM(E89:E91)</f>
        <v>0</v>
      </c>
      <c r="F88" s="530">
        <f t="shared" ref="F88" si="200">IFERROR(E88/$M88,0)</f>
        <v>0</v>
      </c>
      <c r="G88" s="18">
        <f>SUM(G89:G91)</f>
        <v>0</v>
      </c>
      <c r="H88" s="530">
        <f t="shared" ref="H88:H94" si="201">IFERROR(G88/$M88,0)</f>
        <v>0</v>
      </c>
      <c r="I88" s="18">
        <f>SUM(I89:I91)</f>
        <v>0</v>
      </c>
      <c r="J88" s="530">
        <f t="shared" ref="J88:J94" si="202">IFERROR(I88/$M88,0)</f>
        <v>0</v>
      </c>
      <c r="K88" s="18">
        <f>SUM(K89:K91)</f>
        <v>0</v>
      </c>
      <c r="L88" s="530">
        <f t="shared" ref="L88:L94" si="203">IFERROR(K88/$M88,0)</f>
        <v>0</v>
      </c>
      <c r="M88" s="18">
        <f>SUM(M89:M91)</f>
        <v>0</v>
      </c>
      <c r="O88" s="11"/>
    </row>
    <row r="89" spans="1:16" x14ac:dyDescent="0.3">
      <c r="A89" s="641"/>
      <c r="B89" s="600" t="s">
        <v>556</v>
      </c>
      <c r="C89" s="18">
        <f t="shared" ref="C89:C91" si="204">C58</f>
        <v>0</v>
      </c>
      <c r="D89" s="530">
        <f t="shared" ref="D89" si="205">IFERROR(C89/$M89,0)</f>
        <v>0</v>
      </c>
      <c r="E89" s="18">
        <f t="shared" ref="E89" si="206">E58</f>
        <v>0</v>
      </c>
      <c r="F89" s="530">
        <f t="shared" ref="F89" si="207">IFERROR(E89/$M89,0)</f>
        <v>0</v>
      </c>
      <c r="G89" s="18">
        <f t="shared" ref="G89" si="208">G58</f>
        <v>0</v>
      </c>
      <c r="H89" s="530">
        <f t="shared" si="201"/>
        <v>0</v>
      </c>
      <c r="I89" s="18">
        <f t="shared" ref="I89" si="209">I58</f>
        <v>0</v>
      </c>
      <c r="J89" s="530">
        <f t="shared" si="202"/>
        <v>0</v>
      </c>
      <c r="K89" s="18">
        <f t="shared" ref="K89" si="210">K58</f>
        <v>0</v>
      </c>
      <c r="L89" s="530">
        <f t="shared" si="203"/>
        <v>0</v>
      </c>
      <c r="M89" s="18">
        <f t="shared" ref="M89:M91" si="211">M58</f>
        <v>0</v>
      </c>
      <c r="O89" s="11"/>
    </row>
    <row r="90" spans="1:16" x14ac:dyDescent="0.3">
      <c r="A90" s="641"/>
      <c r="B90" s="600" t="s">
        <v>555</v>
      </c>
      <c r="C90" s="18">
        <f t="shared" si="204"/>
        <v>0</v>
      </c>
      <c r="D90" s="530">
        <f t="shared" ref="D90" si="212">IFERROR(C90/$M90,0)</f>
        <v>0</v>
      </c>
      <c r="E90" s="18">
        <f t="shared" ref="E90" si="213">E59</f>
        <v>0</v>
      </c>
      <c r="F90" s="530">
        <f t="shared" ref="F90" si="214">IFERROR(E90/$M90,0)</f>
        <v>0</v>
      </c>
      <c r="G90" s="18">
        <f t="shared" ref="G90" si="215">G59</f>
        <v>0</v>
      </c>
      <c r="H90" s="530">
        <f t="shared" si="201"/>
        <v>0</v>
      </c>
      <c r="I90" s="18">
        <f t="shared" ref="I90" si="216">I59</f>
        <v>0</v>
      </c>
      <c r="J90" s="530">
        <f t="shared" si="202"/>
        <v>0</v>
      </c>
      <c r="K90" s="18">
        <f t="shared" ref="K90" si="217">K59</f>
        <v>0</v>
      </c>
      <c r="L90" s="530">
        <f t="shared" si="203"/>
        <v>0</v>
      </c>
      <c r="M90" s="18">
        <f t="shared" si="211"/>
        <v>0</v>
      </c>
      <c r="O90" s="11"/>
    </row>
    <row r="91" spans="1:16" x14ac:dyDescent="0.3">
      <c r="A91" s="641"/>
      <c r="B91" s="600" t="s">
        <v>509</v>
      </c>
      <c r="C91" s="18">
        <f t="shared" si="204"/>
        <v>0</v>
      </c>
      <c r="D91" s="530">
        <f t="shared" ref="D91" si="218">IFERROR(C91/$M91,0)</f>
        <v>0</v>
      </c>
      <c r="E91" s="18">
        <f t="shared" ref="E91" si="219">E60</f>
        <v>0</v>
      </c>
      <c r="F91" s="530">
        <f t="shared" ref="F91" si="220">IFERROR(E91/$M91,0)</f>
        <v>0</v>
      </c>
      <c r="G91" s="18">
        <f t="shared" ref="G91" si="221">G60</f>
        <v>0</v>
      </c>
      <c r="H91" s="530">
        <f t="shared" si="201"/>
        <v>0</v>
      </c>
      <c r="I91" s="18">
        <f t="shared" ref="I91" si="222">I60</f>
        <v>0</v>
      </c>
      <c r="J91" s="530">
        <f t="shared" si="202"/>
        <v>0</v>
      </c>
      <c r="K91" s="18">
        <f t="shared" ref="K91" si="223">K60</f>
        <v>0</v>
      </c>
      <c r="L91" s="530">
        <f t="shared" si="203"/>
        <v>0</v>
      </c>
      <c r="M91" s="18">
        <f t="shared" si="211"/>
        <v>0</v>
      </c>
      <c r="O91" s="11"/>
    </row>
    <row r="92" spans="1:16" x14ac:dyDescent="0.3">
      <c r="A92" s="641"/>
      <c r="B92" s="538" t="s">
        <v>773</v>
      </c>
      <c r="C92" s="18">
        <f>C69</f>
        <v>0</v>
      </c>
      <c r="D92" s="530">
        <f t="shared" ref="D92" si="224">IFERROR(C92/$M92,0)</f>
        <v>0</v>
      </c>
      <c r="E92" s="18">
        <f>E69</f>
        <v>0</v>
      </c>
      <c r="F92" s="530">
        <f t="shared" ref="F92" si="225">IFERROR(E92/$M92,0)</f>
        <v>0</v>
      </c>
      <c r="G92" s="18">
        <f>G69</f>
        <v>0</v>
      </c>
      <c r="H92" s="530">
        <f t="shared" si="201"/>
        <v>0</v>
      </c>
      <c r="I92" s="18">
        <f>I69</f>
        <v>0</v>
      </c>
      <c r="J92" s="530">
        <f t="shared" si="202"/>
        <v>0</v>
      </c>
      <c r="K92" s="18">
        <f>K69</f>
        <v>0</v>
      </c>
      <c r="L92" s="530">
        <f t="shared" si="203"/>
        <v>0</v>
      </c>
      <c r="M92" s="18">
        <f>M69</f>
        <v>0</v>
      </c>
      <c r="O92" s="11"/>
    </row>
    <row r="93" spans="1:16" x14ac:dyDescent="0.3">
      <c r="A93" s="641"/>
      <c r="B93" s="538" t="s">
        <v>76</v>
      </c>
      <c r="C93" s="18">
        <f>C81</f>
        <v>0</v>
      </c>
      <c r="D93" s="530">
        <f t="shared" ref="D93" si="226">IFERROR(C93/$M93,0)</f>
        <v>0</v>
      </c>
      <c r="E93" s="18">
        <f>E81</f>
        <v>0</v>
      </c>
      <c r="F93" s="530">
        <f t="shared" ref="F93" si="227">IFERROR(E93/$M93,0)</f>
        <v>0</v>
      </c>
      <c r="G93" s="18">
        <f>G81</f>
        <v>0</v>
      </c>
      <c r="H93" s="530">
        <f t="shared" si="201"/>
        <v>0</v>
      </c>
      <c r="I93" s="18">
        <f>I81</f>
        <v>0</v>
      </c>
      <c r="J93" s="530">
        <f t="shared" si="202"/>
        <v>0</v>
      </c>
      <c r="K93" s="18">
        <f>K81</f>
        <v>0</v>
      </c>
      <c r="L93" s="530">
        <f t="shared" si="203"/>
        <v>0</v>
      </c>
      <c r="M93" s="18">
        <f>M81</f>
        <v>0</v>
      </c>
      <c r="O93" s="11"/>
    </row>
    <row r="94" spans="1:16" x14ac:dyDescent="0.3">
      <c r="A94" s="641"/>
      <c r="B94" s="534" t="s">
        <v>774</v>
      </c>
      <c r="C94" s="18">
        <f>SUM(C88,C92:C93)</f>
        <v>0</v>
      </c>
      <c r="D94" s="530">
        <f t="shared" ref="D94" si="228">IFERROR(C94/$M94,0)</f>
        <v>0</v>
      </c>
      <c r="E94" s="18">
        <f>SUM(E88,E92:E93)</f>
        <v>0</v>
      </c>
      <c r="F94" s="530">
        <f t="shared" ref="F94" si="229">IFERROR(E94/$M94,0)</f>
        <v>0</v>
      </c>
      <c r="G94" s="18">
        <f>SUM(G88,G92:G93)</f>
        <v>0</v>
      </c>
      <c r="H94" s="530">
        <f t="shared" si="201"/>
        <v>0</v>
      </c>
      <c r="I94" s="18">
        <f>SUM(I88,I92:I93)</f>
        <v>0</v>
      </c>
      <c r="J94" s="530">
        <f t="shared" si="202"/>
        <v>0</v>
      </c>
      <c r="K94" s="18">
        <f>SUM(K88,K92:K93)</f>
        <v>0</v>
      </c>
      <c r="L94" s="530">
        <f t="shared" si="203"/>
        <v>0</v>
      </c>
      <c r="M94" s="18">
        <f>SUM(M88,M92:M93)</f>
        <v>0</v>
      </c>
      <c r="O94" s="11"/>
    </row>
    <row r="95" spans="1:16" x14ac:dyDescent="0.3">
      <c r="A95" s="641"/>
    </row>
    <row r="96" spans="1:16" ht="27" customHeight="1" x14ac:dyDescent="0.3">
      <c r="A96" s="641"/>
      <c r="B96" s="788" t="s">
        <v>312</v>
      </c>
      <c r="C96" s="788"/>
      <c r="D96" s="788"/>
      <c r="E96" s="788"/>
      <c r="F96" s="788"/>
      <c r="G96" s="788"/>
      <c r="H96" s="788"/>
      <c r="I96" s="788"/>
      <c r="J96" s="788"/>
      <c r="K96" s="788"/>
      <c r="L96" s="788"/>
      <c r="M96" s="788"/>
      <c r="O96" s="788" t="s">
        <v>880</v>
      </c>
      <c r="P96" s="788"/>
    </row>
    <row r="97" spans="1:16" ht="12" customHeight="1" x14ac:dyDescent="0.3">
      <c r="A97" s="641"/>
      <c r="B97" s="392" t="str">
        <f>B52</f>
        <v>Intitulé</v>
      </c>
      <c r="C97" s="789" t="s">
        <v>469</v>
      </c>
      <c r="D97" s="790"/>
      <c r="E97" s="789" t="s">
        <v>470</v>
      </c>
      <c r="F97" s="790"/>
      <c r="G97" s="789" t="s">
        <v>471</v>
      </c>
      <c r="H97" s="790"/>
      <c r="I97" s="789" t="s">
        <v>472</v>
      </c>
      <c r="J97" s="790"/>
      <c r="K97" s="789" t="s">
        <v>473</v>
      </c>
      <c r="L97" s="790"/>
      <c r="M97" s="532" t="s">
        <v>53</v>
      </c>
      <c r="O97" s="569" t="s">
        <v>860</v>
      </c>
      <c r="P97" s="569" t="s">
        <v>859</v>
      </c>
    </row>
    <row r="98" spans="1:16" x14ac:dyDescent="0.3">
      <c r="A98" s="641"/>
      <c r="B98" s="534" t="str">
        <f t="shared" ref="B98:B128" si="230">B53</f>
        <v>Charges nettes contrôlables</v>
      </c>
      <c r="C98" s="18">
        <f>SUM(C99,C102)</f>
        <v>0</v>
      </c>
      <c r="D98" s="530">
        <f>IFERROR(C98/$M98,0)</f>
        <v>0</v>
      </c>
      <c r="E98" s="18">
        <f>SUM(E99,E102)</f>
        <v>0</v>
      </c>
      <c r="F98" s="530">
        <f>IFERROR(E98/$M98,0)</f>
        <v>0</v>
      </c>
      <c r="G98" s="18">
        <f>SUM(G99,G102)</f>
        <v>0</v>
      </c>
      <c r="H98" s="530">
        <f>IFERROR(G98/$M98,0)</f>
        <v>0</v>
      </c>
      <c r="I98" s="18">
        <f>SUM(I99,I102)</f>
        <v>0</v>
      </c>
      <c r="J98" s="530">
        <f>IFERROR(I98/$M98,0)</f>
        <v>0</v>
      </c>
      <c r="K98" s="18">
        <f>SUM(K99,K102)</f>
        <v>0</v>
      </c>
      <c r="L98" s="530">
        <f>IFERROR(K98/$M98,0)</f>
        <v>0</v>
      </c>
      <c r="M98" s="18">
        <f>SUM(C98,E98,G98,I98,K98)</f>
        <v>0</v>
      </c>
      <c r="O98" s="18">
        <f>'TAB10'!$D$23</f>
        <v>0</v>
      </c>
      <c r="P98" s="14">
        <f>M98-O98</f>
        <v>0</v>
      </c>
    </row>
    <row r="99" spans="1:16" ht="13.5" customHeight="1" x14ac:dyDescent="0.3">
      <c r="A99" s="794" t="s">
        <v>881</v>
      </c>
      <c r="B99" s="533" t="str">
        <f t="shared" si="230"/>
        <v>Charges nettes contrôlables hors OSP</v>
      </c>
      <c r="C99" s="18">
        <f>SUM(C100:C101)</f>
        <v>0</v>
      </c>
      <c r="D99" s="530">
        <f t="shared" ref="D99" si="231">IFERROR(C99/$M99,0)</f>
        <v>0</v>
      </c>
      <c r="E99" s="18">
        <f>SUM(E100:E101)</f>
        <v>0</v>
      </c>
      <c r="F99" s="530">
        <f t="shared" ref="F99" si="232">IFERROR(E99/$M99,0)</f>
        <v>0</v>
      </c>
      <c r="G99" s="18">
        <f>SUM(G100:G101)</f>
        <v>0</v>
      </c>
      <c r="H99" s="530">
        <f t="shared" ref="H99:H128" si="233">IFERROR(G99/$M99,0)</f>
        <v>0</v>
      </c>
      <c r="I99" s="18">
        <f>SUM(I100:I101)</f>
        <v>0</v>
      </c>
      <c r="J99" s="530">
        <f t="shared" ref="J99:J128" si="234">IFERROR(I99/$M99,0)</f>
        <v>0</v>
      </c>
      <c r="K99" s="18">
        <f>SUM(K100:K101)</f>
        <v>0</v>
      </c>
      <c r="L99" s="530">
        <f t="shared" ref="L99:L128" si="235">IFERROR(K99/$M99,0)</f>
        <v>0</v>
      </c>
      <c r="M99" s="18">
        <f t="shared" ref="M99:M128" si="236">SUM(C99,E99,G99,I99,K99)</f>
        <v>0</v>
      </c>
      <c r="O99" s="18">
        <f>'TAB10'!$D$24</f>
        <v>0</v>
      </c>
      <c r="P99" s="14">
        <f t="shared" ref="P99:P105" si="237">M99-O99</f>
        <v>0</v>
      </c>
    </row>
    <row r="100" spans="1:16" ht="13.5" customHeight="1" x14ac:dyDescent="0.3">
      <c r="A100" s="795"/>
      <c r="B100" s="634" t="str">
        <f t="shared" si="230"/>
        <v>Charges nettes hors charges nettes liées aux immobilisations</v>
      </c>
      <c r="C100" s="23"/>
      <c r="D100" s="530">
        <f t="shared" ref="D100" si="238">IFERROR(C100/$M100,0)</f>
        <v>0</v>
      </c>
      <c r="E100" s="23"/>
      <c r="F100" s="530">
        <f t="shared" ref="F100" si="239">IFERROR(E100/$M100,0)</f>
        <v>0</v>
      </c>
      <c r="G100" s="23"/>
      <c r="H100" s="530">
        <f t="shared" si="233"/>
        <v>0</v>
      </c>
      <c r="I100" s="23"/>
      <c r="J100" s="530">
        <f t="shared" si="234"/>
        <v>0</v>
      </c>
      <c r="K100" s="23"/>
      <c r="L100" s="530">
        <f t="shared" si="235"/>
        <v>0</v>
      </c>
      <c r="M100" s="18">
        <f t="shared" si="236"/>
        <v>0</v>
      </c>
      <c r="O100" s="18">
        <f>'TAB10'!$D$25</f>
        <v>0</v>
      </c>
      <c r="P100" s="14">
        <f t="shared" si="237"/>
        <v>0</v>
      </c>
    </row>
    <row r="101" spans="1:16" ht="13.5" customHeight="1" x14ac:dyDescent="0.3">
      <c r="A101" s="795"/>
      <c r="B101" s="634" t="str">
        <f t="shared" si="230"/>
        <v xml:space="preserve">Charges nettes liées aux immobilisations </v>
      </c>
      <c r="C101" s="23"/>
      <c r="D101" s="530">
        <f t="shared" ref="D101" si="240">IFERROR(C101/$M101,0)</f>
        <v>0</v>
      </c>
      <c r="E101" s="23"/>
      <c r="F101" s="530">
        <f t="shared" ref="F101" si="241">IFERROR(E101/$M101,0)</f>
        <v>0</v>
      </c>
      <c r="G101" s="23"/>
      <c r="H101" s="530">
        <f t="shared" si="233"/>
        <v>0</v>
      </c>
      <c r="I101" s="23"/>
      <c r="J101" s="530">
        <f t="shared" si="234"/>
        <v>0</v>
      </c>
      <c r="K101" s="23"/>
      <c r="L101" s="530">
        <f t="shared" si="235"/>
        <v>0</v>
      </c>
      <c r="M101" s="18">
        <f t="shared" si="236"/>
        <v>0</v>
      </c>
      <c r="O101" s="18">
        <f>'TAB10'!$D$26</f>
        <v>0</v>
      </c>
      <c r="P101" s="14">
        <f t="shared" si="237"/>
        <v>0</v>
      </c>
    </row>
    <row r="102" spans="1:16" ht="13.5" customHeight="1" x14ac:dyDescent="0.3">
      <c r="A102" s="795"/>
      <c r="B102" s="533" t="str">
        <f t="shared" si="230"/>
        <v>Charges nettes contrôlables OSP</v>
      </c>
      <c r="C102" s="18">
        <f>SUM(C103:C105)</f>
        <v>0</v>
      </c>
      <c r="D102" s="530">
        <f t="shared" ref="D102" si="242">IFERROR(C102/$M102,0)</f>
        <v>0</v>
      </c>
      <c r="E102" s="18">
        <f>SUM(E103:E105)</f>
        <v>0</v>
      </c>
      <c r="F102" s="530">
        <f t="shared" ref="F102" si="243">IFERROR(E102/$M102,0)</f>
        <v>0</v>
      </c>
      <c r="G102" s="18">
        <f>SUM(G103:G105)</f>
        <v>0</v>
      </c>
      <c r="H102" s="530">
        <f t="shared" si="233"/>
        <v>0</v>
      </c>
      <c r="I102" s="18">
        <f>SUM(I103:I105)</f>
        <v>0</v>
      </c>
      <c r="J102" s="530">
        <f t="shared" si="234"/>
        <v>0</v>
      </c>
      <c r="K102" s="18">
        <f>SUM(K103:K105)</f>
        <v>0</v>
      </c>
      <c r="L102" s="530">
        <f t="shared" si="235"/>
        <v>0</v>
      </c>
      <c r="M102" s="18">
        <f t="shared" si="236"/>
        <v>0</v>
      </c>
      <c r="O102" s="18">
        <f>'TAB10'!$D$27</f>
        <v>0</v>
      </c>
      <c r="P102" s="14">
        <f t="shared" si="237"/>
        <v>0</v>
      </c>
    </row>
    <row r="103" spans="1:16" ht="13.5" customHeight="1" x14ac:dyDescent="0.3">
      <c r="A103" s="795"/>
      <c r="B103" s="600" t="str">
        <f t="shared" si="230"/>
        <v>Charges nettes fixes à l'exclusion des charges d'amortissement</v>
      </c>
      <c r="C103" s="23"/>
      <c r="D103" s="530">
        <f t="shared" ref="D103" si="244">IFERROR(C103/$M103,0)</f>
        <v>0</v>
      </c>
      <c r="E103" s="23"/>
      <c r="F103" s="530">
        <f t="shared" ref="F103" si="245">IFERROR(E103/$M103,0)</f>
        <v>0</v>
      </c>
      <c r="G103" s="23"/>
      <c r="H103" s="530">
        <f t="shared" si="233"/>
        <v>0</v>
      </c>
      <c r="I103" s="23"/>
      <c r="J103" s="530">
        <f t="shared" si="234"/>
        <v>0</v>
      </c>
      <c r="K103" s="23"/>
      <c r="L103" s="530">
        <f t="shared" si="235"/>
        <v>0</v>
      </c>
      <c r="M103" s="18">
        <f t="shared" si="236"/>
        <v>0</v>
      </c>
      <c r="O103" s="18">
        <f>'TAB10'!$D$28</f>
        <v>0</v>
      </c>
      <c r="P103" s="14">
        <f t="shared" si="237"/>
        <v>0</v>
      </c>
    </row>
    <row r="104" spans="1:16" ht="13.5" customHeight="1" x14ac:dyDescent="0.3">
      <c r="A104" s="795"/>
      <c r="B104" s="600" t="str">
        <f t="shared" si="230"/>
        <v>Charges nettes variables à l'exclusion des charges d'amortissement</v>
      </c>
      <c r="C104" s="23"/>
      <c r="D104" s="530">
        <f t="shared" ref="D104" si="246">IFERROR(C104/$M104,0)</f>
        <v>0</v>
      </c>
      <c r="E104" s="23"/>
      <c r="F104" s="530">
        <f t="shared" ref="F104" si="247">IFERROR(E104/$M104,0)</f>
        <v>0</v>
      </c>
      <c r="G104" s="23"/>
      <c r="H104" s="530">
        <f t="shared" si="233"/>
        <v>0</v>
      </c>
      <c r="I104" s="23"/>
      <c r="J104" s="530">
        <f t="shared" si="234"/>
        <v>0</v>
      </c>
      <c r="K104" s="23"/>
      <c r="L104" s="530">
        <f t="shared" si="235"/>
        <v>0</v>
      </c>
      <c r="M104" s="18">
        <f t="shared" si="236"/>
        <v>0</v>
      </c>
      <c r="O104" s="18">
        <f>'TAB10'!$D$29</f>
        <v>0</v>
      </c>
      <c r="P104" s="14">
        <f t="shared" si="237"/>
        <v>0</v>
      </c>
    </row>
    <row r="105" spans="1:16" ht="13.5" customHeight="1" x14ac:dyDescent="0.3">
      <c r="A105" s="796"/>
      <c r="B105" s="600" t="str">
        <f t="shared" si="230"/>
        <v>Charges d'amortissement</v>
      </c>
      <c r="C105" s="23"/>
      <c r="D105" s="530">
        <f t="shared" ref="D105" si="248">IFERROR(C105/$M105,0)</f>
        <v>0</v>
      </c>
      <c r="E105" s="23"/>
      <c r="F105" s="530">
        <f t="shared" ref="F105" si="249">IFERROR(E105/$M105,0)</f>
        <v>0</v>
      </c>
      <c r="G105" s="23"/>
      <c r="H105" s="530">
        <f t="shared" si="233"/>
        <v>0</v>
      </c>
      <c r="I105" s="23"/>
      <c r="J105" s="530">
        <f t="shared" si="234"/>
        <v>0</v>
      </c>
      <c r="K105" s="23"/>
      <c r="L105" s="530">
        <f t="shared" si="235"/>
        <v>0</v>
      </c>
      <c r="M105" s="18">
        <f t="shared" si="236"/>
        <v>0</v>
      </c>
      <c r="O105" s="18">
        <f>'TAB10'!$D$30</f>
        <v>0</v>
      </c>
      <c r="P105" s="14">
        <f t="shared" si="237"/>
        <v>0</v>
      </c>
    </row>
    <row r="106" spans="1:16" x14ac:dyDescent="0.3">
      <c r="A106" s="637"/>
      <c r="B106" s="534" t="str">
        <f t="shared" si="230"/>
        <v xml:space="preserve">Charges et produits non-contrôlables </v>
      </c>
      <c r="C106" s="18">
        <f>SUM(C107,C114)</f>
        <v>0</v>
      </c>
      <c r="D106" s="530">
        <f t="shared" ref="D106" si="250">IFERROR(C106/$M106,0)</f>
        <v>0</v>
      </c>
      <c r="E106" s="18">
        <f>SUM(E107,E114)</f>
        <v>0</v>
      </c>
      <c r="F106" s="530">
        <f t="shared" ref="F106" si="251">IFERROR(E106/$M106,0)</f>
        <v>0</v>
      </c>
      <c r="G106" s="18">
        <f>SUM(G107,G114)</f>
        <v>0</v>
      </c>
      <c r="H106" s="530">
        <f t="shared" si="233"/>
        <v>0</v>
      </c>
      <c r="I106" s="18">
        <f>SUM(I107,I114)</f>
        <v>0</v>
      </c>
      <c r="J106" s="530">
        <f t="shared" si="234"/>
        <v>0</v>
      </c>
      <c r="K106" s="18">
        <f>SUM(K107,K114)</f>
        <v>0</v>
      </c>
      <c r="L106" s="530">
        <f t="shared" si="235"/>
        <v>0</v>
      </c>
      <c r="M106" s="18">
        <f t="shared" si="236"/>
        <v>0</v>
      </c>
      <c r="O106" s="18">
        <f>'TAB10'!$D$30</f>
        <v>0</v>
      </c>
      <c r="P106" s="14">
        <f t="shared" ref="P106:P128" si="252">M106-O106</f>
        <v>0</v>
      </c>
    </row>
    <row r="107" spans="1:16" ht="13.5" customHeight="1" x14ac:dyDescent="0.3">
      <c r="A107" s="791" t="s">
        <v>882</v>
      </c>
      <c r="B107" s="535" t="str">
        <f t="shared" si="230"/>
        <v>Hors OSP</v>
      </c>
      <c r="C107" s="18">
        <f>SUM(C108:C113)</f>
        <v>0</v>
      </c>
      <c r="D107" s="530">
        <f t="shared" ref="D107" si="253">IFERROR(C107/$M107,0)</f>
        <v>0</v>
      </c>
      <c r="E107" s="18">
        <f>SUM(E108:E113)</f>
        <v>0</v>
      </c>
      <c r="F107" s="530">
        <f t="shared" ref="F107" si="254">IFERROR(E107/$M107,0)</f>
        <v>0</v>
      </c>
      <c r="G107" s="18">
        <f>SUM(G108:G113)</f>
        <v>0</v>
      </c>
      <c r="H107" s="530">
        <f t="shared" si="233"/>
        <v>0</v>
      </c>
      <c r="I107" s="18">
        <f>SUM(I108:I113)</f>
        <v>0</v>
      </c>
      <c r="J107" s="530">
        <f t="shared" si="234"/>
        <v>0</v>
      </c>
      <c r="K107" s="18">
        <f>SUM(K108:K113)</f>
        <v>0</v>
      </c>
      <c r="L107" s="530">
        <f t="shared" si="235"/>
        <v>0</v>
      </c>
      <c r="M107" s="18">
        <f t="shared" si="236"/>
        <v>0</v>
      </c>
      <c r="O107" s="18">
        <f>'TAB10'!$D$30</f>
        <v>0</v>
      </c>
      <c r="P107" s="14">
        <f t="shared" si="252"/>
        <v>0</v>
      </c>
    </row>
    <row r="108" spans="1:16" ht="13.5" customHeight="1" x14ac:dyDescent="0.3">
      <c r="A108" s="791"/>
      <c r="B108" s="600" t="str">
        <f t="shared" si="230"/>
        <v xml:space="preserve">Charges émanant de factures émises par la société FeReSO dans le cadre du processus de réconciliation </v>
      </c>
      <c r="C108" s="23"/>
      <c r="D108" s="530">
        <f t="shared" ref="D108" si="255">IFERROR(C108/$M108,0)</f>
        <v>0</v>
      </c>
      <c r="E108" s="23"/>
      <c r="F108" s="530">
        <f t="shared" ref="F108" si="256">IFERROR(E108/$M108,0)</f>
        <v>0</v>
      </c>
      <c r="G108" s="23"/>
      <c r="H108" s="530">
        <f t="shared" si="233"/>
        <v>0</v>
      </c>
      <c r="I108" s="23"/>
      <c r="J108" s="530">
        <f t="shared" si="234"/>
        <v>0</v>
      </c>
      <c r="K108" s="23"/>
      <c r="L108" s="530">
        <f t="shared" si="235"/>
        <v>0</v>
      </c>
      <c r="M108" s="18">
        <f t="shared" si="236"/>
        <v>0</v>
      </c>
      <c r="O108" s="18">
        <f>'TAB10'!$D$30</f>
        <v>0</v>
      </c>
      <c r="P108" s="14">
        <f t="shared" si="252"/>
        <v>0</v>
      </c>
    </row>
    <row r="109" spans="1:16" ht="13.5" customHeight="1" x14ac:dyDescent="0.3">
      <c r="A109" s="791"/>
      <c r="B109" s="600" t="str">
        <f t="shared" si="230"/>
        <v xml:space="preserve">Redevance de voirie </v>
      </c>
      <c r="C109" s="23"/>
      <c r="D109" s="530">
        <f t="shared" ref="D109" si="257">IFERROR(C109/$M109,0)</f>
        <v>0</v>
      </c>
      <c r="E109" s="23"/>
      <c r="F109" s="530">
        <f t="shared" ref="F109" si="258">IFERROR(E109/$M109,0)</f>
        <v>0</v>
      </c>
      <c r="G109" s="23"/>
      <c r="H109" s="530">
        <f t="shared" si="233"/>
        <v>0</v>
      </c>
      <c r="I109" s="23"/>
      <c r="J109" s="530">
        <f t="shared" si="234"/>
        <v>0</v>
      </c>
      <c r="K109" s="23"/>
      <c r="L109" s="530">
        <f t="shared" si="235"/>
        <v>0</v>
      </c>
      <c r="M109" s="18">
        <f t="shared" si="236"/>
        <v>0</v>
      </c>
      <c r="O109" s="18">
        <f>'TAB10'!$D$30</f>
        <v>0</v>
      </c>
      <c r="P109" s="14">
        <f t="shared" si="252"/>
        <v>0</v>
      </c>
    </row>
    <row r="110" spans="1:16" ht="13.5" customHeight="1" x14ac:dyDescent="0.3">
      <c r="A110" s="791"/>
      <c r="B110" s="600" t="str">
        <f t="shared" si="230"/>
        <v>Charge fiscale résultant de l'application de l'impôt des sociétés</v>
      </c>
      <c r="C110" s="23"/>
      <c r="D110" s="530">
        <f t="shared" ref="D110" si="259">IFERROR(C110/$M110,0)</f>
        <v>0</v>
      </c>
      <c r="E110" s="23"/>
      <c r="F110" s="530">
        <f t="shared" ref="F110" si="260">IFERROR(E110/$M110,0)</f>
        <v>0</v>
      </c>
      <c r="G110" s="23"/>
      <c r="H110" s="530">
        <f t="shared" si="233"/>
        <v>0</v>
      </c>
      <c r="I110" s="23"/>
      <c r="J110" s="530">
        <f t="shared" si="234"/>
        <v>0</v>
      </c>
      <c r="K110" s="23"/>
      <c r="L110" s="530">
        <f t="shared" si="235"/>
        <v>0</v>
      </c>
      <c r="M110" s="18">
        <f t="shared" si="236"/>
        <v>0</v>
      </c>
      <c r="O110" s="18">
        <f>'TAB10'!$D$30</f>
        <v>0</v>
      </c>
      <c r="P110" s="14">
        <f t="shared" si="252"/>
        <v>0</v>
      </c>
    </row>
    <row r="111" spans="1:16" ht="13.5" customHeight="1" x14ac:dyDescent="0.3">
      <c r="A111" s="791"/>
      <c r="B111" s="600" t="str">
        <f t="shared" si="230"/>
        <v>Autres impôts, taxes, redevances, surcharges, précomptes immobiliers et mobiliers</v>
      </c>
      <c r="C111" s="23"/>
      <c r="D111" s="530">
        <f t="shared" ref="D111" si="261">IFERROR(C111/$M111,0)</f>
        <v>0</v>
      </c>
      <c r="E111" s="23"/>
      <c r="F111" s="530">
        <f t="shared" ref="F111" si="262">IFERROR(E111/$M111,0)</f>
        <v>0</v>
      </c>
      <c r="G111" s="23"/>
      <c r="H111" s="530">
        <f t="shared" si="233"/>
        <v>0</v>
      </c>
      <c r="I111" s="23"/>
      <c r="J111" s="530">
        <f t="shared" si="234"/>
        <v>0</v>
      </c>
      <c r="K111" s="23"/>
      <c r="L111" s="530">
        <f t="shared" si="235"/>
        <v>0</v>
      </c>
      <c r="M111" s="18">
        <f t="shared" si="236"/>
        <v>0</v>
      </c>
      <c r="O111" s="18">
        <f>'TAB10'!$D$30</f>
        <v>0</v>
      </c>
      <c r="P111" s="14">
        <f t="shared" si="252"/>
        <v>0</v>
      </c>
    </row>
    <row r="112" spans="1:16" ht="13.5" customHeight="1" x14ac:dyDescent="0.3">
      <c r="A112" s="791"/>
      <c r="B112" s="600" t="str">
        <f t="shared" si="230"/>
        <v>Cotisations de responsabilisation de l’ONSSAPL</v>
      </c>
      <c r="C112" s="23"/>
      <c r="D112" s="530">
        <f t="shared" ref="D112" si="263">IFERROR(C112/$M112,0)</f>
        <v>0</v>
      </c>
      <c r="E112" s="23"/>
      <c r="F112" s="530">
        <f t="shared" ref="F112" si="264">IFERROR(E112/$M112,0)</f>
        <v>0</v>
      </c>
      <c r="G112" s="23"/>
      <c r="H112" s="530">
        <f t="shared" si="233"/>
        <v>0</v>
      </c>
      <c r="I112" s="23"/>
      <c r="J112" s="530">
        <f t="shared" si="234"/>
        <v>0</v>
      </c>
      <c r="K112" s="23"/>
      <c r="L112" s="530">
        <f t="shared" si="235"/>
        <v>0</v>
      </c>
      <c r="M112" s="18">
        <f t="shared" si="236"/>
        <v>0</v>
      </c>
      <c r="O112" s="18">
        <f>'TAB10'!$D$30</f>
        <v>0</v>
      </c>
      <c r="P112" s="14">
        <f t="shared" si="252"/>
        <v>0</v>
      </c>
    </row>
    <row r="113" spans="1:16" ht="13.5" customHeight="1" x14ac:dyDescent="0.3">
      <c r="A113" s="791"/>
      <c r="B113" s="600" t="str">
        <f t="shared" si="230"/>
        <v>Charges de pension non-capitalisées</v>
      </c>
      <c r="C113" s="23"/>
      <c r="D113" s="530">
        <f t="shared" ref="D113" si="265">IFERROR(C113/$M113,0)</f>
        <v>0</v>
      </c>
      <c r="E113" s="23"/>
      <c r="F113" s="530">
        <f t="shared" ref="F113" si="266">IFERROR(E113/$M113,0)</f>
        <v>0</v>
      </c>
      <c r="G113" s="23"/>
      <c r="H113" s="530">
        <f t="shared" si="233"/>
        <v>0</v>
      </c>
      <c r="I113" s="23"/>
      <c r="J113" s="530">
        <f t="shared" si="234"/>
        <v>0</v>
      </c>
      <c r="K113" s="23"/>
      <c r="L113" s="530">
        <f t="shared" si="235"/>
        <v>0</v>
      </c>
      <c r="M113" s="18">
        <f t="shared" si="236"/>
        <v>0</v>
      </c>
      <c r="O113" s="18">
        <f>'TAB10'!$D$30</f>
        <v>0</v>
      </c>
      <c r="P113" s="14">
        <f t="shared" si="252"/>
        <v>0</v>
      </c>
    </row>
    <row r="114" spans="1:16" x14ac:dyDescent="0.3">
      <c r="A114" s="637"/>
      <c r="B114" s="535" t="str">
        <f t="shared" si="230"/>
        <v>OSP</v>
      </c>
      <c r="C114" s="18">
        <f>SUM(C115:C120)</f>
        <v>0</v>
      </c>
      <c r="D114" s="530">
        <f t="shared" ref="D114" si="267">IFERROR(C114/$M114,0)</f>
        <v>0</v>
      </c>
      <c r="E114" s="18">
        <f>SUM(E115:E120)</f>
        <v>0</v>
      </c>
      <c r="F114" s="530">
        <f t="shared" ref="F114" si="268">IFERROR(E114/$M114,0)</f>
        <v>0</v>
      </c>
      <c r="G114" s="18">
        <f>SUM(G115:G120)</f>
        <v>0</v>
      </c>
      <c r="H114" s="530">
        <f t="shared" si="233"/>
        <v>0</v>
      </c>
      <c r="I114" s="18">
        <f>SUM(I115:I120)</f>
        <v>0</v>
      </c>
      <c r="J114" s="530">
        <f t="shared" si="234"/>
        <v>0</v>
      </c>
      <c r="K114" s="18">
        <f>SUM(K115:K120)</f>
        <v>0</v>
      </c>
      <c r="L114" s="530">
        <f t="shared" si="235"/>
        <v>0</v>
      </c>
      <c r="M114" s="18">
        <f t="shared" si="236"/>
        <v>0</v>
      </c>
      <c r="O114" s="18">
        <f>'TAB10'!$D$30</f>
        <v>0</v>
      </c>
      <c r="P114" s="14">
        <f t="shared" si="252"/>
        <v>0</v>
      </c>
    </row>
    <row r="115" spans="1:16" ht="27" x14ac:dyDescent="0.3">
      <c r="A115" s="791" t="s">
        <v>882</v>
      </c>
      <c r="B115" s="600" t="str">
        <f t="shared" si="230"/>
        <v>Charges émanant de factures d’achat de gaz émises par un fournisseur commercial pour l'alimentation de la clientèle propre du GRD</v>
      </c>
      <c r="C115" s="23"/>
      <c r="D115" s="530">
        <f t="shared" ref="D115" si="269">IFERROR(C115/$M115,0)</f>
        <v>0</v>
      </c>
      <c r="E115" s="23"/>
      <c r="F115" s="530">
        <f t="shared" ref="F115" si="270">IFERROR(E115/$M115,0)</f>
        <v>0</v>
      </c>
      <c r="G115" s="23"/>
      <c r="H115" s="530">
        <f t="shared" si="233"/>
        <v>0</v>
      </c>
      <c r="I115" s="23"/>
      <c r="J115" s="530">
        <f t="shared" si="234"/>
        <v>0</v>
      </c>
      <c r="K115" s="23"/>
      <c r="L115" s="530">
        <f t="shared" si="235"/>
        <v>0</v>
      </c>
      <c r="M115" s="18">
        <f t="shared" si="236"/>
        <v>0</v>
      </c>
      <c r="O115" s="18">
        <f>'TAB10'!$D$30</f>
        <v>0</v>
      </c>
      <c r="P115" s="14">
        <f t="shared" si="252"/>
        <v>0</v>
      </c>
    </row>
    <row r="116" spans="1:16" ht="13.5" customHeight="1" x14ac:dyDescent="0.3">
      <c r="A116" s="791"/>
      <c r="B116" s="600" t="str">
        <f t="shared" si="230"/>
        <v>Charges de distribution supportées par le GRD pour l'alimentation de clientèle propre</v>
      </c>
      <c r="C116" s="23"/>
      <c r="D116" s="530">
        <f t="shared" ref="D116" si="271">IFERROR(C116/$M116,0)</f>
        <v>0</v>
      </c>
      <c r="E116" s="23"/>
      <c r="F116" s="530">
        <f t="shared" ref="F116" si="272">IFERROR(E116/$M116,0)</f>
        <v>0</v>
      </c>
      <c r="G116" s="23"/>
      <c r="H116" s="530">
        <f t="shared" si="233"/>
        <v>0</v>
      </c>
      <c r="I116" s="23"/>
      <c r="J116" s="530">
        <f t="shared" si="234"/>
        <v>0</v>
      </c>
      <c r="K116" s="23"/>
      <c r="L116" s="530">
        <f t="shared" si="235"/>
        <v>0</v>
      </c>
      <c r="M116" s="18">
        <f t="shared" si="236"/>
        <v>0</v>
      </c>
      <c r="O116" s="18">
        <f>'TAB10'!$D$30</f>
        <v>0</v>
      </c>
      <c r="P116" s="14">
        <f t="shared" si="252"/>
        <v>0</v>
      </c>
    </row>
    <row r="117" spans="1:16" ht="27" x14ac:dyDescent="0.3">
      <c r="A117" s="791"/>
      <c r="B117" s="600" t="str">
        <f t="shared" si="230"/>
        <v xml:space="preserve">Produits issus de la facturation de la fourniture de gaz à la clientèle propre du gestionnaire de réseau de distribution ainsi que le montant de la compensation versée par la CREG </v>
      </c>
      <c r="C117" s="23"/>
      <c r="D117" s="530">
        <f t="shared" ref="D117" si="273">IFERROR(C117/$M117,0)</f>
        <v>0</v>
      </c>
      <c r="E117" s="23"/>
      <c r="F117" s="530">
        <f t="shared" ref="F117" si="274">IFERROR(E117/$M117,0)</f>
        <v>0</v>
      </c>
      <c r="G117" s="23"/>
      <c r="H117" s="530">
        <f t="shared" si="233"/>
        <v>0</v>
      </c>
      <c r="I117" s="23"/>
      <c r="J117" s="530">
        <f t="shared" si="234"/>
        <v>0</v>
      </c>
      <c r="K117" s="23"/>
      <c r="L117" s="530">
        <f t="shared" si="235"/>
        <v>0</v>
      </c>
      <c r="M117" s="18">
        <f t="shared" si="236"/>
        <v>0</v>
      </c>
      <c r="O117" s="18">
        <f>'TAB10'!$D$30</f>
        <v>0</v>
      </c>
      <c r="P117" s="14">
        <f t="shared" si="252"/>
        <v>0</v>
      </c>
    </row>
    <row r="118" spans="1:16" ht="13.5" customHeight="1" x14ac:dyDescent="0.3">
      <c r="A118" s="791"/>
      <c r="B118" s="600" t="str">
        <f t="shared" si="230"/>
        <v xml:space="preserve">Indemnités versées aux fournisseurs de gaz, résultant du retard de placement des compteurs à budget </v>
      </c>
      <c r="C118" s="23"/>
      <c r="D118" s="530">
        <f t="shared" ref="D118" si="275">IFERROR(C118/$M118,0)</f>
        <v>0</v>
      </c>
      <c r="E118" s="23"/>
      <c r="F118" s="530">
        <f t="shared" ref="F118" si="276">IFERROR(E118/$M118,0)</f>
        <v>0</v>
      </c>
      <c r="G118" s="23"/>
      <c r="H118" s="530">
        <f t="shared" si="233"/>
        <v>0</v>
      </c>
      <c r="I118" s="23"/>
      <c r="J118" s="530">
        <f t="shared" si="234"/>
        <v>0</v>
      </c>
      <c r="K118" s="23"/>
      <c r="L118" s="530">
        <f t="shared" si="235"/>
        <v>0</v>
      </c>
      <c r="M118" s="18">
        <f t="shared" si="236"/>
        <v>0</v>
      </c>
      <c r="O118" s="18">
        <f>'TAB10'!$D$30</f>
        <v>0</v>
      </c>
      <c r="P118" s="14">
        <f t="shared" si="252"/>
        <v>0</v>
      </c>
    </row>
    <row r="119" spans="1:16" ht="13.5" customHeight="1" x14ac:dyDescent="0.3">
      <c r="A119" s="791"/>
      <c r="B119" s="600" t="str">
        <f t="shared" si="230"/>
        <v>Charges et produits liés à l’achat de gaz SER</v>
      </c>
      <c r="C119" s="23"/>
      <c r="D119" s="530">
        <f t="shared" ref="D119" si="277">IFERROR(C119/$M119,0)</f>
        <v>0</v>
      </c>
      <c r="E119" s="23"/>
      <c r="F119" s="530">
        <f t="shared" ref="F119" si="278">IFERROR(E119/$M119,0)</f>
        <v>0</v>
      </c>
      <c r="G119" s="23"/>
      <c r="H119" s="530">
        <f t="shared" si="233"/>
        <v>0</v>
      </c>
      <c r="I119" s="23"/>
      <c r="J119" s="530">
        <f t="shared" si="234"/>
        <v>0</v>
      </c>
      <c r="K119" s="23"/>
      <c r="L119" s="530">
        <f t="shared" si="235"/>
        <v>0</v>
      </c>
      <c r="M119" s="18">
        <f t="shared" si="236"/>
        <v>0</v>
      </c>
      <c r="O119" s="18">
        <f>'TAB10'!$D$30</f>
        <v>0</v>
      </c>
      <c r="P119" s="14">
        <f t="shared" si="252"/>
        <v>0</v>
      </c>
    </row>
    <row r="120" spans="1:16" ht="13.5" customHeight="1" x14ac:dyDescent="0.3">
      <c r="A120" s="791"/>
      <c r="B120" s="600" t="str">
        <f t="shared" si="230"/>
        <v xml:space="preserve">Charges émanant de factures émises par la société FeReSO dans le cadre du processus de réconciliation </v>
      </c>
      <c r="C120" s="23"/>
      <c r="D120" s="530">
        <f t="shared" ref="D120" si="279">IFERROR(C120/$M120,0)</f>
        <v>0</v>
      </c>
      <c r="E120" s="23"/>
      <c r="F120" s="530">
        <f t="shared" ref="F120" si="280">IFERROR(E120/$M120,0)</f>
        <v>0</v>
      </c>
      <c r="G120" s="23"/>
      <c r="H120" s="530">
        <f t="shared" si="233"/>
        <v>0</v>
      </c>
      <c r="I120" s="23"/>
      <c r="J120" s="530">
        <f t="shared" si="234"/>
        <v>0</v>
      </c>
      <c r="K120" s="23"/>
      <c r="L120" s="530">
        <f t="shared" si="235"/>
        <v>0</v>
      </c>
      <c r="M120" s="18">
        <f t="shared" si="236"/>
        <v>0</v>
      </c>
      <c r="O120" s="18">
        <f>'TAB10'!$D$30</f>
        <v>0</v>
      </c>
      <c r="P120" s="14">
        <f t="shared" si="252"/>
        <v>0</v>
      </c>
    </row>
    <row r="121" spans="1:16" x14ac:dyDescent="0.3">
      <c r="A121" s="637"/>
      <c r="B121" s="536" t="str">
        <f t="shared" si="230"/>
        <v>Charges nettes relatives aux projets spécifiques</v>
      </c>
      <c r="C121" s="18">
        <f>SUM(C122:C123)</f>
        <v>0</v>
      </c>
      <c r="D121" s="530">
        <f t="shared" ref="D121" si="281">IFERROR(C121/$M121,0)</f>
        <v>0</v>
      </c>
      <c r="E121" s="18">
        <f>SUM(E122:E123)</f>
        <v>0</v>
      </c>
      <c r="F121" s="530">
        <f t="shared" ref="F121" si="282">IFERROR(E121/$M121,0)</f>
        <v>0</v>
      </c>
      <c r="G121" s="18">
        <f>SUM(G122:G123)</f>
        <v>0</v>
      </c>
      <c r="H121" s="530">
        <f t="shared" si="233"/>
        <v>0</v>
      </c>
      <c r="I121" s="18">
        <f>SUM(I122:I123)</f>
        <v>0</v>
      </c>
      <c r="J121" s="530">
        <f t="shared" si="234"/>
        <v>0</v>
      </c>
      <c r="K121" s="18">
        <f>SUM(K122:K123)</f>
        <v>0</v>
      </c>
      <c r="L121" s="530">
        <f t="shared" si="235"/>
        <v>0</v>
      </c>
      <c r="M121" s="18">
        <f t="shared" si="236"/>
        <v>0</v>
      </c>
      <c r="O121" s="18">
        <f>'TAB10'!$D$30</f>
        <v>0</v>
      </c>
      <c r="P121" s="14">
        <f t="shared" si="252"/>
        <v>0</v>
      </c>
    </row>
    <row r="122" spans="1:16" ht="13.5" customHeight="1" x14ac:dyDescent="0.3">
      <c r="A122" s="792" t="s">
        <v>881</v>
      </c>
      <c r="B122" s="635" t="str">
        <f t="shared" si="230"/>
        <v>Charges nettes fixes</v>
      </c>
      <c r="C122" s="23"/>
      <c r="D122" s="530">
        <f t="shared" ref="D122" si="283">IFERROR(C122/$M122,0)</f>
        <v>0</v>
      </c>
      <c r="E122" s="23"/>
      <c r="F122" s="530">
        <f t="shared" ref="F122" si="284">IFERROR(E122/$M122,0)</f>
        <v>0</v>
      </c>
      <c r="G122" s="23"/>
      <c r="H122" s="530">
        <f t="shared" si="233"/>
        <v>0</v>
      </c>
      <c r="I122" s="23"/>
      <c r="J122" s="530">
        <f t="shared" si="234"/>
        <v>0</v>
      </c>
      <c r="K122" s="23"/>
      <c r="L122" s="530">
        <f t="shared" si="235"/>
        <v>0</v>
      </c>
      <c r="M122" s="18">
        <f t="shared" si="236"/>
        <v>0</v>
      </c>
      <c r="O122" s="18">
        <f>'TAB10'!$D$30</f>
        <v>0</v>
      </c>
      <c r="P122" s="14">
        <f t="shared" si="252"/>
        <v>0</v>
      </c>
    </row>
    <row r="123" spans="1:16" ht="13.5" customHeight="1" x14ac:dyDescent="0.3">
      <c r="A123" s="792"/>
      <c r="B123" s="635" t="str">
        <f t="shared" si="230"/>
        <v>Charges nettes variables</v>
      </c>
      <c r="C123" s="23"/>
      <c r="D123" s="530">
        <f t="shared" ref="D123" si="285">IFERROR(C123/$M123,0)</f>
        <v>0</v>
      </c>
      <c r="E123" s="23"/>
      <c r="F123" s="530">
        <f t="shared" ref="F123" si="286">IFERROR(E123/$M123,0)</f>
        <v>0</v>
      </c>
      <c r="G123" s="23"/>
      <c r="H123" s="530">
        <f t="shared" si="233"/>
        <v>0</v>
      </c>
      <c r="I123" s="23"/>
      <c r="J123" s="530">
        <f t="shared" si="234"/>
        <v>0</v>
      </c>
      <c r="K123" s="23"/>
      <c r="L123" s="530">
        <f t="shared" si="235"/>
        <v>0</v>
      </c>
      <c r="M123" s="18">
        <f t="shared" si="236"/>
        <v>0</v>
      </c>
      <c r="O123" s="18">
        <f>'TAB10'!$D$30</f>
        <v>0</v>
      </c>
      <c r="P123" s="14">
        <f t="shared" si="252"/>
        <v>0</v>
      </c>
    </row>
    <row r="124" spans="1:16" x14ac:dyDescent="0.3">
      <c r="A124" s="637"/>
      <c r="B124" s="536" t="str">
        <f t="shared" si="230"/>
        <v>Marge équitable</v>
      </c>
      <c r="C124" s="18">
        <f>SUM(C125:C126)</f>
        <v>0</v>
      </c>
      <c r="D124" s="530">
        <f t="shared" ref="D124" si="287">IFERROR(C124/$M124,0)</f>
        <v>0</v>
      </c>
      <c r="E124" s="18">
        <f>SUM(E125:E126)</f>
        <v>0</v>
      </c>
      <c r="F124" s="530">
        <f t="shared" ref="F124" si="288">IFERROR(E124/$M124,0)</f>
        <v>0</v>
      </c>
      <c r="G124" s="18">
        <f>SUM(G125:G126)</f>
        <v>0</v>
      </c>
      <c r="H124" s="530">
        <f t="shared" si="233"/>
        <v>0</v>
      </c>
      <c r="I124" s="18">
        <f>SUM(I125:I126)</f>
        <v>0</v>
      </c>
      <c r="J124" s="530">
        <f t="shared" si="234"/>
        <v>0</v>
      </c>
      <c r="K124" s="18">
        <f>SUM(K125:K126)</f>
        <v>0</v>
      </c>
      <c r="L124" s="530">
        <f t="shared" si="235"/>
        <v>0</v>
      </c>
      <c r="M124" s="18">
        <f t="shared" si="236"/>
        <v>0</v>
      </c>
      <c r="O124" s="18">
        <f>'TAB10'!$D$30</f>
        <v>0</v>
      </c>
      <c r="P124" s="14">
        <f t="shared" si="252"/>
        <v>0</v>
      </c>
    </row>
    <row r="125" spans="1:16" ht="13.5" customHeight="1" x14ac:dyDescent="0.3">
      <c r="A125" s="793" t="s">
        <v>882</v>
      </c>
      <c r="B125" s="535" t="str">
        <f t="shared" si="230"/>
        <v>Hors OSP</v>
      </c>
      <c r="C125" s="23"/>
      <c r="D125" s="530">
        <f t="shared" ref="D125" si="289">IFERROR(C125/$M125,0)</f>
        <v>0</v>
      </c>
      <c r="E125" s="23"/>
      <c r="F125" s="530">
        <f t="shared" ref="F125" si="290">IFERROR(E125/$M125,0)</f>
        <v>0</v>
      </c>
      <c r="G125" s="23"/>
      <c r="H125" s="530">
        <f t="shared" si="233"/>
        <v>0</v>
      </c>
      <c r="I125" s="23"/>
      <c r="J125" s="530">
        <f t="shared" si="234"/>
        <v>0</v>
      </c>
      <c r="K125" s="23"/>
      <c r="L125" s="530">
        <f t="shared" si="235"/>
        <v>0</v>
      </c>
      <c r="M125" s="18">
        <f t="shared" si="236"/>
        <v>0</v>
      </c>
      <c r="O125" s="18">
        <f>'TAB10'!$D$30</f>
        <v>0</v>
      </c>
      <c r="P125" s="14">
        <f t="shared" si="252"/>
        <v>0</v>
      </c>
    </row>
    <row r="126" spans="1:16" ht="13.5" customHeight="1" x14ac:dyDescent="0.3">
      <c r="A126" s="793"/>
      <c r="B126" s="535" t="str">
        <f t="shared" si="230"/>
        <v>OSP</v>
      </c>
      <c r="C126" s="23"/>
      <c r="D126" s="530">
        <f t="shared" ref="D126" si="291">IFERROR(C126/$M126,0)</f>
        <v>0</v>
      </c>
      <c r="E126" s="23"/>
      <c r="F126" s="530">
        <f t="shared" ref="F126" si="292">IFERROR(E126/$M126,0)</f>
        <v>0</v>
      </c>
      <c r="G126" s="23"/>
      <c r="H126" s="530">
        <f t="shared" si="233"/>
        <v>0</v>
      </c>
      <c r="I126" s="23"/>
      <c r="J126" s="530">
        <f t="shared" si="234"/>
        <v>0</v>
      </c>
      <c r="K126" s="23"/>
      <c r="L126" s="530">
        <f t="shared" si="235"/>
        <v>0</v>
      </c>
      <c r="M126" s="18">
        <f t="shared" si="236"/>
        <v>0</v>
      </c>
      <c r="O126" s="18">
        <f>'TAB10'!$D$30</f>
        <v>0</v>
      </c>
      <c r="P126" s="14">
        <f t="shared" si="252"/>
        <v>0</v>
      </c>
    </row>
    <row r="127" spans="1:16" ht="30" x14ac:dyDescent="0.3">
      <c r="A127" s="638" t="s">
        <v>882</v>
      </c>
      <c r="B127" s="536" t="str">
        <f t="shared" si="230"/>
        <v>Quote-part des soldes régulatoires années précédentes</v>
      </c>
      <c r="C127" s="23"/>
      <c r="D127" s="530">
        <f t="shared" ref="D127" si="293">IFERROR(C127/$M127,0)</f>
        <v>0</v>
      </c>
      <c r="E127" s="23"/>
      <c r="F127" s="530">
        <f t="shared" ref="F127" si="294">IFERROR(E127/$M127,0)</f>
        <v>0</v>
      </c>
      <c r="G127" s="23"/>
      <c r="H127" s="530">
        <f t="shared" si="233"/>
        <v>0</v>
      </c>
      <c r="I127" s="23"/>
      <c r="J127" s="530">
        <f t="shared" si="234"/>
        <v>0</v>
      </c>
      <c r="K127" s="23"/>
      <c r="L127" s="530">
        <f t="shared" si="235"/>
        <v>0</v>
      </c>
      <c r="M127" s="18">
        <f t="shared" si="236"/>
        <v>0</v>
      </c>
      <c r="O127" s="18">
        <f>'TAB10'!$D$30</f>
        <v>0</v>
      </c>
      <c r="P127" s="14">
        <f t="shared" si="252"/>
        <v>0</v>
      </c>
    </row>
    <row r="128" spans="1:16" x14ac:dyDescent="0.3">
      <c r="A128" s="639"/>
      <c r="B128" s="537" t="str">
        <f t="shared" si="230"/>
        <v>TOTAL</v>
      </c>
      <c r="C128" s="18">
        <f>SUM(C98,C106,C121,C124,C127)</f>
        <v>0</v>
      </c>
      <c r="D128" s="530">
        <f t="shared" ref="D128" si="295">IFERROR(C128/$M128,0)</f>
        <v>0</v>
      </c>
      <c r="E128" s="18">
        <f>SUM(E98,E106,E121,E124,E127)</f>
        <v>0</v>
      </c>
      <c r="F128" s="530">
        <f t="shared" ref="F128" si="296">IFERROR(E128/$M128,0)</f>
        <v>0</v>
      </c>
      <c r="G128" s="18">
        <f>SUM(G98,G106,G121,G124,G127)</f>
        <v>0</v>
      </c>
      <c r="H128" s="530">
        <f t="shared" si="233"/>
        <v>0</v>
      </c>
      <c r="I128" s="18">
        <f>SUM(I98,I106,I121,I124,I127)</f>
        <v>0</v>
      </c>
      <c r="J128" s="530">
        <f t="shared" si="234"/>
        <v>0</v>
      </c>
      <c r="K128" s="18">
        <f>SUM(K98,K106,K121,K124,K127)</f>
        <v>0</v>
      </c>
      <c r="L128" s="530">
        <f t="shared" si="235"/>
        <v>0</v>
      </c>
      <c r="M128" s="18">
        <f t="shared" si="236"/>
        <v>0</v>
      </c>
      <c r="O128" s="18">
        <f>'TAB10'!$D$30</f>
        <v>0</v>
      </c>
      <c r="P128" s="14">
        <f t="shared" si="252"/>
        <v>0</v>
      </c>
    </row>
    <row r="129" spans="1:16" x14ac:dyDescent="0.3">
      <c r="A129" s="639"/>
      <c r="C129" s="6"/>
      <c r="D129" s="6"/>
      <c r="O129" s="11"/>
    </row>
    <row r="130" spans="1:16" x14ac:dyDescent="0.3">
      <c r="A130" s="639"/>
      <c r="C130" s="6"/>
      <c r="D130" s="6"/>
      <c r="O130" s="11"/>
    </row>
    <row r="131" spans="1:16" x14ac:dyDescent="0.3">
      <c r="A131" s="641"/>
      <c r="B131" s="787" t="s">
        <v>771</v>
      </c>
      <c r="C131" s="787"/>
      <c r="D131" s="787"/>
      <c r="E131" s="787"/>
      <c r="F131" s="787"/>
      <c r="G131" s="787"/>
      <c r="H131" s="787"/>
      <c r="I131" s="787"/>
      <c r="J131" s="787"/>
      <c r="K131" s="787"/>
      <c r="L131" s="787"/>
      <c r="M131" s="787"/>
      <c r="O131" s="11"/>
    </row>
    <row r="132" spans="1:16" x14ac:dyDescent="0.3">
      <c r="A132" s="641"/>
      <c r="C132" s="6"/>
      <c r="D132" s="6"/>
      <c r="O132" s="11"/>
    </row>
    <row r="133" spans="1:16" x14ac:dyDescent="0.3">
      <c r="A133" s="641"/>
      <c r="B133" s="538" t="s">
        <v>772</v>
      </c>
      <c r="C133" s="18">
        <f>SUM(C134:C136)</f>
        <v>0</v>
      </c>
      <c r="D133" s="530">
        <f t="shared" ref="D133" si="297">IFERROR(C133/$M133,0)</f>
        <v>0</v>
      </c>
      <c r="E133" s="18">
        <f>SUM(E134:E136)</f>
        <v>0</v>
      </c>
      <c r="F133" s="530">
        <f t="shared" ref="F133" si="298">IFERROR(E133/$M133,0)</f>
        <v>0</v>
      </c>
      <c r="G133" s="18">
        <f>SUM(G134:G136)</f>
        <v>0</v>
      </c>
      <c r="H133" s="530">
        <f t="shared" ref="H133:H139" si="299">IFERROR(G133/$M133,0)</f>
        <v>0</v>
      </c>
      <c r="I133" s="18">
        <f>SUM(I134:I136)</f>
        <v>0</v>
      </c>
      <c r="J133" s="530">
        <f t="shared" ref="J133:J139" si="300">IFERROR(I133/$M133,0)</f>
        <v>0</v>
      </c>
      <c r="K133" s="18">
        <f>SUM(K134:K136)</f>
        <v>0</v>
      </c>
      <c r="L133" s="530">
        <f t="shared" ref="L133:L139" si="301">IFERROR(K133/$M133,0)</f>
        <v>0</v>
      </c>
      <c r="M133" s="18">
        <f>SUM(M134:M136)</f>
        <v>0</v>
      </c>
      <c r="O133" s="11"/>
    </row>
    <row r="134" spans="1:16" x14ac:dyDescent="0.3">
      <c r="A134" s="641"/>
      <c r="B134" s="600" t="s">
        <v>556</v>
      </c>
      <c r="C134" s="18">
        <f t="shared" ref="C134:C136" si="302">C103</f>
        <v>0</v>
      </c>
      <c r="D134" s="530">
        <f t="shared" ref="D134" si="303">IFERROR(C134/$M134,0)</f>
        <v>0</v>
      </c>
      <c r="E134" s="18">
        <f t="shared" ref="E134" si="304">E103</f>
        <v>0</v>
      </c>
      <c r="F134" s="530">
        <f t="shared" ref="F134" si="305">IFERROR(E134/$M134,0)</f>
        <v>0</v>
      </c>
      <c r="G134" s="18">
        <f t="shared" ref="G134" si="306">G103</f>
        <v>0</v>
      </c>
      <c r="H134" s="530">
        <f t="shared" si="299"/>
        <v>0</v>
      </c>
      <c r="I134" s="18">
        <f t="shared" ref="I134" si="307">I103</f>
        <v>0</v>
      </c>
      <c r="J134" s="530">
        <f t="shared" si="300"/>
        <v>0</v>
      </c>
      <c r="K134" s="18">
        <f t="shared" ref="K134" si="308">K103</f>
        <v>0</v>
      </c>
      <c r="L134" s="530">
        <f t="shared" si="301"/>
        <v>0</v>
      </c>
      <c r="M134" s="18">
        <f t="shared" ref="M134:M136" si="309">M103</f>
        <v>0</v>
      </c>
      <c r="O134" s="11"/>
    </row>
    <row r="135" spans="1:16" x14ac:dyDescent="0.3">
      <c r="A135" s="641"/>
      <c r="B135" s="600" t="s">
        <v>555</v>
      </c>
      <c r="C135" s="18">
        <f t="shared" si="302"/>
        <v>0</v>
      </c>
      <c r="D135" s="530">
        <f t="shared" ref="D135" si="310">IFERROR(C135/$M135,0)</f>
        <v>0</v>
      </c>
      <c r="E135" s="18">
        <f t="shared" ref="E135" si="311">E104</f>
        <v>0</v>
      </c>
      <c r="F135" s="530">
        <f t="shared" ref="F135" si="312">IFERROR(E135/$M135,0)</f>
        <v>0</v>
      </c>
      <c r="G135" s="18">
        <f t="shared" ref="G135" si="313">G104</f>
        <v>0</v>
      </c>
      <c r="H135" s="530">
        <f t="shared" si="299"/>
        <v>0</v>
      </c>
      <c r="I135" s="18">
        <f t="shared" ref="I135" si="314">I104</f>
        <v>0</v>
      </c>
      <c r="J135" s="530">
        <f t="shared" si="300"/>
        <v>0</v>
      </c>
      <c r="K135" s="18">
        <f t="shared" ref="K135" si="315">K104</f>
        <v>0</v>
      </c>
      <c r="L135" s="530">
        <f t="shared" si="301"/>
        <v>0</v>
      </c>
      <c r="M135" s="18">
        <f t="shared" si="309"/>
        <v>0</v>
      </c>
      <c r="O135" s="11"/>
    </row>
    <row r="136" spans="1:16" x14ac:dyDescent="0.3">
      <c r="A136" s="641"/>
      <c r="B136" s="600" t="s">
        <v>509</v>
      </c>
      <c r="C136" s="18">
        <f t="shared" si="302"/>
        <v>0</v>
      </c>
      <c r="D136" s="530">
        <f t="shared" ref="D136" si="316">IFERROR(C136/$M136,0)</f>
        <v>0</v>
      </c>
      <c r="E136" s="18">
        <f t="shared" ref="E136" si="317">E105</f>
        <v>0</v>
      </c>
      <c r="F136" s="530">
        <f t="shared" ref="F136" si="318">IFERROR(E136/$M136,0)</f>
        <v>0</v>
      </c>
      <c r="G136" s="18">
        <f t="shared" ref="G136" si="319">G105</f>
        <v>0</v>
      </c>
      <c r="H136" s="530">
        <f t="shared" si="299"/>
        <v>0</v>
      </c>
      <c r="I136" s="18">
        <f t="shared" ref="I136" si="320">I105</f>
        <v>0</v>
      </c>
      <c r="J136" s="530">
        <f t="shared" si="300"/>
        <v>0</v>
      </c>
      <c r="K136" s="18">
        <f t="shared" ref="K136" si="321">K105</f>
        <v>0</v>
      </c>
      <c r="L136" s="530">
        <f t="shared" si="301"/>
        <v>0</v>
      </c>
      <c r="M136" s="18">
        <f t="shared" si="309"/>
        <v>0</v>
      </c>
      <c r="O136" s="11"/>
    </row>
    <row r="137" spans="1:16" x14ac:dyDescent="0.3">
      <c r="A137" s="641"/>
      <c r="B137" s="538" t="s">
        <v>773</v>
      </c>
      <c r="C137" s="18">
        <f>C114</f>
        <v>0</v>
      </c>
      <c r="D137" s="530">
        <f t="shared" ref="D137" si="322">IFERROR(C137/$M137,0)</f>
        <v>0</v>
      </c>
      <c r="E137" s="18">
        <f>E114</f>
        <v>0</v>
      </c>
      <c r="F137" s="530">
        <f t="shared" ref="F137" si="323">IFERROR(E137/$M137,0)</f>
        <v>0</v>
      </c>
      <c r="G137" s="18">
        <f>G114</f>
        <v>0</v>
      </c>
      <c r="H137" s="530">
        <f t="shared" si="299"/>
        <v>0</v>
      </c>
      <c r="I137" s="18">
        <f>I114</f>
        <v>0</v>
      </c>
      <c r="J137" s="530">
        <f t="shared" si="300"/>
        <v>0</v>
      </c>
      <c r="K137" s="18">
        <f>K114</f>
        <v>0</v>
      </c>
      <c r="L137" s="530">
        <f t="shared" si="301"/>
        <v>0</v>
      </c>
      <c r="M137" s="18">
        <f>M114</f>
        <v>0</v>
      </c>
      <c r="O137" s="11"/>
    </row>
    <row r="138" spans="1:16" x14ac:dyDescent="0.3">
      <c r="A138" s="641"/>
      <c r="B138" s="538" t="s">
        <v>76</v>
      </c>
      <c r="C138" s="18">
        <f>C126</f>
        <v>0</v>
      </c>
      <c r="D138" s="530">
        <f t="shared" ref="D138" si="324">IFERROR(C138/$M138,0)</f>
        <v>0</v>
      </c>
      <c r="E138" s="18">
        <f>E126</f>
        <v>0</v>
      </c>
      <c r="F138" s="530">
        <f t="shared" ref="F138" si="325">IFERROR(E138/$M138,0)</f>
        <v>0</v>
      </c>
      <c r="G138" s="18">
        <f>G126</f>
        <v>0</v>
      </c>
      <c r="H138" s="530">
        <f t="shared" si="299"/>
        <v>0</v>
      </c>
      <c r="I138" s="18">
        <f>I126</f>
        <v>0</v>
      </c>
      <c r="J138" s="530">
        <f t="shared" si="300"/>
        <v>0</v>
      </c>
      <c r="K138" s="18">
        <f>K126</f>
        <v>0</v>
      </c>
      <c r="L138" s="530">
        <f t="shared" si="301"/>
        <v>0</v>
      </c>
      <c r="M138" s="18">
        <f>M126</f>
        <v>0</v>
      </c>
      <c r="O138" s="11"/>
    </row>
    <row r="139" spans="1:16" x14ac:dyDescent="0.3">
      <c r="A139" s="641"/>
      <c r="B139" s="534" t="s">
        <v>774</v>
      </c>
      <c r="C139" s="18">
        <f>SUM(C133,C137:C138)</f>
        <v>0</v>
      </c>
      <c r="D139" s="530">
        <f t="shared" ref="D139" si="326">IFERROR(C139/$M139,0)</f>
        <v>0</v>
      </c>
      <c r="E139" s="18">
        <f>SUM(E133,E137:E138)</f>
        <v>0</v>
      </c>
      <c r="F139" s="530">
        <f t="shared" ref="F139" si="327">IFERROR(E139/$M139,0)</f>
        <v>0</v>
      </c>
      <c r="G139" s="18">
        <f>SUM(G133,G137:G138)</f>
        <v>0</v>
      </c>
      <c r="H139" s="530">
        <f t="shared" si="299"/>
        <v>0</v>
      </c>
      <c r="I139" s="18">
        <f>SUM(I133,I137:I138)</f>
        <v>0</v>
      </c>
      <c r="J139" s="530">
        <f t="shared" si="300"/>
        <v>0</v>
      </c>
      <c r="K139" s="18">
        <f>SUM(K133,K137:K138)</f>
        <v>0</v>
      </c>
      <c r="L139" s="530">
        <f t="shared" si="301"/>
        <v>0</v>
      </c>
      <c r="M139" s="18">
        <f>SUM(M133,M137:M138)</f>
        <v>0</v>
      </c>
      <c r="O139" s="11"/>
    </row>
    <row r="140" spans="1:16" x14ac:dyDescent="0.3">
      <c r="A140" s="641"/>
    </row>
    <row r="141" spans="1:16" ht="27" customHeight="1" x14ac:dyDescent="0.3">
      <c r="A141" s="641"/>
      <c r="B141" s="788" t="s">
        <v>313</v>
      </c>
      <c r="C141" s="788"/>
      <c r="D141" s="788"/>
      <c r="E141" s="788"/>
      <c r="F141" s="788"/>
      <c r="G141" s="788"/>
      <c r="H141" s="788"/>
      <c r="I141" s="788"/>
      <c r="J141" s="788"/>
      <c r="K141" s="788"/>
      <c r="L141" s="788"/>
      <c r="M141" s="788"/>
      <c r="O141" s="788" t="s">
        <v>880</v>
      </c>
      <c r="P141" s="788"/>
    </row>
    <row r="142" spans="1:16" ht="12" customHeight="1" x14ac:dyDescent="0.3">
      <c r="A142" s="641"/>
      <c r="B142" s="392" t="str">
        <f>B97</f>
        <v>Intitulé</v>
      </c>
      <c r="C142" s="789" t="s">
        <v>469</v>
      </c>
      <c r="D142" s="790"/>
      <c r="E142" s="789" t="s">
        <v>470</v>
      </c>
      <c r="F142" s="790"/>
      <c r="G142" s="789" t="s">
        <v>471</v>
      </c>
      <c r="H142" s="790"/>
      <c r="I142" s="789" t="s">
        <v>472</v>
      </c>
      <c r="J142" s="790"/>
      <c r="K142" s="789" t="s">
        <v>473</v>
      </c>
      <c r="L142" s="790"/>
      <c r="M142" s="532" t="s">
        <v>53</v>
      </c>
      <c r="O142" s="569" t="s">
        <v>860</v>
      </c>
      <c r="P142" s="569" t="s">
        <v>859</v>
      </c>
    </row>
    <row r="143" spans="1:16" x14ac:dyDescent="0.3">
      <c r="A143" s="641"/>
      <c r="B143" s="534" t="str">
        <f t="shared" ref="B143:B173" si="328">B98</f>
        <v>Charges nettes contrôlables</v>
      </c>
      <c r="C143" s="18">
        <f>SUM(C144,C147)</f>
        <v>0</v>
      </c>
      <c r="D143" s="530">
        <f>IFERROR(C143/$M143,0)</f>
        <v>0</v>
      </c>
      <c r="E143" s="18">
        <f>SUM(E144,E147)</f>
        <v>0</v>
      </c>
      <c r="F143" s="530">
        <f>IFERROR(E143/$M143,0)</f>
        <v>0</v>
      </c>
      <c r="G143" s="18">
        <f>SUM(G144,G147)</f>
        <v>0</v>
      </c>
      <c r="H143" s="530">
        <f>IFERROR(G143/$M143,0)</f>
        <v>0</v>
      </c>
      <c r="I143" s="18">
        <f>SUM(I144,I147)</f>
        <v>0</v>
      </c>
      <c r="J143" s="530">
        <f>IFERROR(I143/$M143,0)</f>
        <v>0</v>
      </c>
      <c r="K143" s="18">
        <f>SUM(K144,K147)</f>
        <v>0</v>
      </c>
      <c r="L143" s="530">
        <f>IFERROR(K143/$M143,0)</f>
        <v>0</v>
      </c>
      <c r="M143" s="18">
        <f>SUM(C143,E143,G143,I143,K143)</f>
        <v>0</v>
      </c>
      <c r="O143" s="18">
        <f>'TAB10'!$E$23</f>
        <v>0</v>
      </c>
      <c r="P143" s="14">
        <f>M143-O143</f>
        <v>0</v>
      </c>
    </row>
    <row r="144" spans="1:16" ht="13.5" customHeight="1" x14ac:dyDescent="0.3">
      <c r="A144" s="794" t="s">
        <v>881</v>
      </c>
      <c r="B144" s="533" t="str">
        <f t="shared" si="328"/>
        <v>Charges nettes contrôlables hors OSP</v>
      </c>
      <c r="C144" s="18">
        <f>SUM(C145:C146)</f>
        <v>0</v>
      </c>
      <c r="D144" s="530">
        <f t="shared" ref="D144" si="329">IFERROR(C144/$M144,0)</f>
        <v>0</v>
      </c>
      <c r="E144" s="18">
        <f>SUM(E145:E146)</f>
        <v>0</v>
      </c>
      <c r="F144" s="530">
        <f t="shared" ref="F144" si="330">IFERROR(E144/$M144,0)</f>
        <v>0</v>
      </c>
      <c r="G144" s="18">
        <f>SUM(G145:G146)</f>
        <v>0</v>
      </c>
      <c r="H144" s="530">
        <f t="shared" ref="H144:H173" si="331">IFERROR(G144/$M144,0)</f>
        <v>0</v>
      </c>
      <c r="I144" s="18">
        <f>SUM(I145:I146)</f>
        <v>0</v>
      </c>
      <c r="J144" s="530">
        <f t="shared" ref="J144:J173" si="332">IFERROR(I144/$M144,0)</f>
        <v>0</v>
      </c>
      <c r="K144" s="18">
        <f>SUM(K145:K146)</f>
        <v>0</v>
      </c>
      <c r="L144" s="530">
        <f t="shared" ref="L144:L173" si="333">IFERROR(K144/$M144,0)</f>
        <v>0</v>
      </c>
      <c r="M144" s="18">
        <f t="shared" ref="M144:M173" si="334">SUM(C144,E144,G144,I144,K144)</f>
        <v>0</v>
      </c>
      <c r="O144" s="18">
        <f>'TAB10'!$E$24</f>
        <v>0</v>
      </c>
      <c r="P144" s="14">
        <f t="shared" ref="P144:P150" si="335">M144-O144</f>
        <v>0</v>
      </c>
    </row>
    <row r="145" spans="1:16" ht="13.5" customHeight="1" x14ac:dyDescent="0.3">
      <c r="A145" s="795"/>
      <c r="B145" s="634" t="str">
        <f t="shared" si="328"/>
        <v>Charges nettes hors charges nettes liées aux immobilisations</v>
      </c>
      <c r="C145" s="23"/>
      <c r="D145" s="530">
        <f t="shared" ref="D145" si="336">IFERROR(C145/$M145,0)</f>
        <v>0</v>
      </c>
      <c r="E145" s="23"/>
      <c r="F145" s="530">
        <f t="shared" ref="F145" si="337">IFERROR(E145/$M145,0)</f>
        <v>0</v>
      </c>
      <c r="G145" s="23"/>
      <c r="H145" s="530">
        <f t="shared" si="331"/>
        <v>0</v>
      </c>
      <c r="I145" s="23"/>
      <c r="J145" s="530">
        <f t="shared" si="332"/>
        <v>0</v>
      </c>
      <c r="K145" s="23"/>
      <c r="L145" s="530">
        <f t="shared" si="333"/>
        <v>0</v>
      </c>
      <c r="M145" s="18">
        <f t="shared" si="334"/>
        <v>0</v>
      </c>
      <c r="O145" s="18">
        <f>'TAB10'!$E$25</f>
        <v>0</v>
      </c>
      <c r="P145" s="14">
        <f t="shared" si="335"/>
        <v>0</v>
      </c>
    </row>
    <row r="146" spans="1:16" ht="13.5" customHeight="1" x14ac:dyDescent="0.3">
      <c r="A146" s="795"/>
      <c r="B146" s="634" t="str">
        <f t="shared" si="328"/>
        <v xml:space="preserve">Charges nettes liées aux immobilisations </v>
      </c>
      <c r="C146" s="23"/>
      <c r="D146" s="530">
        <f t="shared" ref="D146" si="338">IFERROR(C146/$M146,0)</f>
        <v>0</v>
      </c>
      <c r="E146" s="23"/>
      <c r="F146" s="530">
        <f t="shared" ref="F146" si="339">IFERROR(E146/$M146,0)</f>
        <v>0</v>
      </c>
      <c r="G146" s="23"/>
      <c r="H146" s="530">
        <f t="shared" si="331"/>
        <v>0</v>
      </c>
      <c r="I146" s="23"/>
      <c r="J146" s="530">
        <f t="shared" si="332"/>
        <v>0</v>
      </c>
      <c r="K146" s="23"/>
      <c r="L146" s="530">
        <f t="shared" si="333"/>
        <v>0</v>
      </c>
      <c r="M146" s="18">
        <f t="shared" si="334"/>
        <v>0</v>
      </c>
      <c r="O146" s="18">
        <f>'TAB10'!$E$26</f>
        <v>0</v>
      </c>
      <c r="P146" s="14">
        <f t="shared" si="335"/>
        <v>0</v>
      </c>
    </row>
    <row r="147" spans="1:16" ht="13.5" customHeight="1" x14ac:dyDescent="0.3">
      <c r="A147" s="795"/>
      <c r="B147" s="533" t="str">
        <f t="shared" si="328"/>
        <v>Charges nettes contrôlables OSP</v>
      </c>
      <c r="C147" s="18">
        <f>SUM(C148:C150)</f>
        <v>0</v>
      </c>
      <c r="D147" s="530">
        <f t="shared" ref="D147" si="340">IFERROR(C147/$M147,0)</f>
        <v>0</v>
      </c>
      <c r="E147" s="18">
        <f>SUM(E148:E150)</f>
        <v>0</v>
      </c>
      <c r="F147" s="530">
        <f t="shared" ref="F147" si="341">IFERROR(E147/$M147,0)</f>
        <v>0</v>
      </c>
      <c r="G147" s="18">
        <f>SUM(G148:G150)</f>
        <v>0</v>
      </c>
      <c r="H147" s="530">
        <f t="shared" si="331"/>
        <v>0</v>
      </c>
      <c r="I147" s="18">
        <f>SUM(I148:I150)</f>
        <v>0</v>
      </c>
      <c r="J147" s="530">
        <f t="shared" si="332"/>
        <v>0</v>
      </c>
      <c r="K147" s="18">
        <f>SUM(K148:K150)</f>
        <v>0</v>
      </c>
      <c r="L147" s="530">
        <f t="shared" si="333"/>
        <v>0</v>
      </c>
      <c r="M147" s="18">
        <f t="shared" si="334"/>
        <v>0</v>
      </c>
      <c r="O147" s="18">
        <f>'TAB10'!$E$27</f>
        <v>0</v>
      </c>
      <c r="P147" s="14">
        <f t="shared" si="335"/>
        <v>0</v>
      </c>
    </row>
    <row r="148" spans="1:16" ht="13.5" customHeight="1" x14ac:dyDescent="0.3">
      <c r="A148" s="795"/>
      <c r="B148" s="600" t="str">
        <f t="shared" si="328"/>
        <v>Charges nettes fixes à l'exclusion des charges d'amortissement</v>
      </c>
      <c r="C148" s="23"/>
      <c r="D148" s="530">
        <f t="shared" ref="D148" si="342">IFERROR(C148/$M148,0)</f>
        <v>0</v>
      </c>
      <c r="E148" s="23"/>
      <c r="F148" s="530">
        <f t="shared" ref="F148" si="343">IFERROR(E148/$M148,0)</f>
        <v>0</v>
      </c>
      <c r="G148" s="23"/>
      <c r="H148" s="530">
        <f t="shared" si="331"/>
        <v>0</v>
      </c>
      <c r="I148" s="23"/>
      <c r="J148" s="530">
        <f t="shared" si="332"/>
        <v>0</v>
      </c>
      <c r="K148" s="23"/>
      <c r="L148" s="530">
        <f t="shared" si="333"/>
        <v>0</v>
      </c>
      <c r="M148" s="18">
        <f t="shared" si="334"/>
        <v>0</v>
      </c>
      <c r="O148" s="18">
        <f>'TAB10'!$E$28</f>
        <v>0</v>
      </c>
      <c r="P148" s="14">
        <f t="shared" si="335"/>
        <v>0</v>
      </c>
    </row>
    <row r="149" spans="1:16" ht="13.5" customHeight="1" x14ac:dyDescent="0.3">
      <c r="A149" s="795"/>
      <c r="B149" s="600" t="str">
        <f t="shared" si="328"/>
        <v>Charges nettes variables à l'exclusion des charges d'amortissement</v>
      </c>
      <c r="C149" s="23"/>
      <c r="D149" s="530">
        <f t="shared" ref="D149" si="344">IFERROR(C149/$M149,0)</f>
        <v>0</v>
      </c>
      <c r="E149" s="23"/>
      <c r="F149" s="530">
        <f t="shared" ref="F149" si="345">IFERROR(E149/$M149,0)</f>
        <v>0</v>
      </c>
      <c r="G149" s="23"/>
      <c r="H149" s="530">
        <f t="shared" si="331"/>
        <v>0</v>
      </c>
      <c r="I149" s="23"/>
      <c r="J149" s="530">
        <f t="shared" si="332"/>
        <v>0</v>
      </c>
      <c r="K149" s="23"/>
      <c r="L149" s="530">
        <f t="shared" si="333"/>
        <v>0</v>
      </c>
      <c r="M149" s="18">
        <f t="shared" si="334"/>
        <v>0</v>
      </c>
      <c r="O149" s="18">
        <f>'TAB10'!$E$29</f>
        <v>0</v>
      </c>
      <c r="P149" s="14">
        <f t="shared" si="335"/>
        <v>0</v>
      </c>
    </row>
    <row r="150" spans="1:16" ht="13.5" customHeight="1" x14ac:dyDescent="0.3">
      <c r="A150" s="796"/>
      <c r="B150" s="600" t="str">
        <f t="shared" si="328"/>
        <v>Charges d'amortissement</v>
      </c>
      <c r="C150" s="23"/>
      <c r="D150" s="530">
        <f t="shared" ref="D150" si="346">IFERROR(C150/$M150,0)</f>
        <v>0</v>
      </c>
      <c r="E150" s="23"/>
      <c r="F150" s="530">
        <f t="shared" ref="F150" si="347">IFERROR(E150/$M150,0)</f>
        <v>0</v>
      </c>
      <c r="G150" s="23"/>
      <c r="H150" s="530">
        <f t="shared" si="331"/>
        <v>0</v>
      </c>
      <c r="I150" s="23"/>
      <c r="J150" s="530">
        <f t="shared" si="332"/>
        <v>0</v>
      </c>
      <c r="K150" s="23"/>
      <c r="L150" s="530">
        <f t="shared" si="333"/>
        <v>0</v>
      </c>
      <c r="M150" s="18">
        <f t="shared" si="334"/>
        <v>0</v>
      </c>
      <c r="O150" s="18">
        <f>'TAB10'!$E$30</f>
        <v>0</v>
      </c>
      <c r="P150" s="14">
        <f t="shared" si="335"/>
        <v>0</v>
      </c>
    </row>
    <row r="151" spans="1:16" x14ac:dyDescent="0.3">
      <c r="A151" s="637"/>
      <c r="B151" s="534" t="str">
        <f t="shared" si="328"/>
        <v xml:space="preserve">Charges et produits non-contrôlables </v>
      </c>
      <c r="C151" s="18">
        <f>SUM(C152,C159)</f>
        <v>0</v>
      </c>
      <c r="D151" s="530">
        <f t="shared" ref="D151" si="348">IFERROR(C151/$M151,0)</f>
        <v>0</v>
      </c>
      <c r="E151" s="18">
        <f>SUM(E152,E159)</f>
        <v>0</v>
      </c>
      <c r="F151" s="530">
        <f t="shared" ref="F151" si="349">IFERROR(E151/$M151,0)</f>
        <v>0</v>
      </c>
      <c r="G151" s="18">
        <f>SUM(G152,G159)</f>
        <v>0</v>
      </c>
      <c r="H151" s="530">
        <f t="shared" si="331"/>
        <v>0</v>
      </c>
      <c r="I151" s="18">
        <f>SUM(I152,I159)</f>
        <v>0</v>
      </c>
      <c r="J151" s="530">
        <f t="shared" si="332"/>
        <v>0</v>
      </c>
      <c r="K151" s="18">
        <f>SUM(K152,K159)</f>
        <v>0</v>
      </c>
      <c r="L151" s="530">
        <f t="shared" si="333"/>
        <v>0</v>
      </c>
      <c r="M151" s="18">
        <f t="shared" si="334"/>
        <v>0</v>
      </c>
      <c r="O151" s="18">
        <f>'TAB10'!$E$30</f>
        <v>0</v>
      </c>
      <c r="P151" s="14">
        <f t="shared" ref="P151:P173" si="350">M151-O151</f>
        <v>0</v>
      </c>
    </row>
    <row r="152" spans="1:16" ht="13.5" customHeight="1" x14ac:dyDescent="0.3">
      <c r="A152" s="791" t="s">
        <v>882</v>
      </c>
      <c r="B152" s="535" t="str">
        <f t="shared" si="328"/>
        <v>Hors OSP</v>
      </c>
      <c r="C152" s="18">
        <f>SUM(C153:C158)</f>
        <v>0</v>
      </c>
      <c r="D152" s="530">
        <f t="shared" ref="D152" si="351">IFERROR(C152/$M152,0)</f>
        <v>0</v>
      </c>
      <c r="E152" s="18">
        <f>SUM(E153:E158)</f>
        <v>0</v>
      </c>
      <c r="F152" s="530">
        <f t="shared" ref="F152" si="352">IFERROR(E152/$M152,0)</f>
        <v>0</v>
      </c>
      <c r="G152" s="18">
        <f>SUM(G153:G158)</f>
        <v>0</v>
      </c>
      <c r="H152" s="530">
        <f t="shared" si="331"/>
        <v>0</v>
      </c>
      <c r="I152" s="18">
        <f>SUM(I153:I158)</f>
        <v>0</v>
      </c>
      <c r="J152" s="530">
        <f t="shared" si="332"/>
        <v>0</v>
      </c>
      <c r="K152" s="18">
        <f>SUM(K153:K158)</f>
        <v>0</v>
      </c>
      <c r="L152" s="530">
        <f t="shared" si="333"/>
        <v>0</v>
      </c>
      <c r="M152" s="18">
        <f t="shared" si="334"/>
        <v>0</v>
      </c>
      <c r="O152" s="18">
        <f>'TAB10'!$E$30</f>
        <v>0</v>
      </c>
      <c r="P152" s="14">
        <f t="shared" si="350"/>
        <v>0</v>
      </c>
    </row>
    <row r="153" spans="1:16" ht="13.5" customHeight="1" x14ac:dyDescent="0.3">
      <c r="A153" s="791"/>
      <c r="B153" s="600" t="str">
        <f t="shared" si="328"/>
        <v xml:space="preserve">Charges émanant de factures émises par la société FeReSO dans le cadre du processus de réconciliation </v>
      </c>
      <c r="C153" s="23"/>
      <c r="D153" s="530">
        <f t="shared" ref="D153" si="353">IFERROR(C153/$M153,0)</f>
        <v>0</v>
      </c>
      <c r="E153" s="23"/>
      <c r="F153" s="530">
        <f t="shared" ref="F153" si="354">IFERROR(E153/$M153,0)</f>
        <v>0</v>
      </c>
      <c r="G153" s="23"/>
      <c r="H153" s="530">
        <f t="shared" si="331"/>
        <v>0</v>
      </c>
      <c r="I153" s="23"/>
      <c r="J153" s="530">
        <f t="shared" si="332"/>
        <v>0</v>
      </c>
      <c r="K153" s="23"/>
      <c r="L153" s="530">
        <f t="shared" si="333"/>
        <v>0</v>
      </c>
      <c r="M153" s="18">
        <f t="shared" si="334"/>
        <v>0</v>
      </c>
      <c r="O153" s="18">
        <f>'TAB10'!$E$30</f>
        <v>0</v>
      </c>
      <c r="P153" s="14">
        <f t="shared" si="350"/>
        <v>0</v>
      </c>
    </row>
    <row r="154" spans="1:16" ht="13.5" customHeight="1" x14ac:dyDescent="0.3">
      <c r="A154" s="791"/>
      <c r="B154" s="600" t="str">
        <f t="shared" si="328"/>
        <v xml:space="preserve">Redevance de voirie </v>
      </c>
      <c r="C154" s="23"/>
      <c r="D154" s="530">
        <f t="shared" ref="D154" si="355">IFERROR(C154/$M154,0)</f>
        <v>0</v>
      </c>
      <c r="E154" s="23"/>
      <c r="F154" s="530">
        <f t="shared" ref="F154" si="356">IFERROR(E154/$M154,0)</f>
        <v>0</v>
      </c>
      <c r="G154" s="23"/>
      <c r="H154" s="530">
        <f t="shared" si="331"/>
        <v>0</v>
      </c>
      <c r="I154" s="23"/>
      <c r="J154" s="530">
        <f t="shared" si="332"/>
        <v>0</v>
      </c>
      <c r="K154" s="23"/>
      <c r="L154" s="530">
        <f t="shared" si="333"/>
        <v>0</v>
      </c>
      <c r="M154" s="18">
        <f t="shared" si="334"/>
        <v>0</v>
      </c>
      <c r="O154" s="18">
        <f>'TAB10'!$E$30</f>
        <v>0</v>
      </c>
      <c r="P154" s="14">
        <f t="shared" si="350"/>
        <v>0</v>
      </c>
    </row>
    <row r="155" spans="1:16" ht="13.5" customHeight="1" x14ac:dyDescent="0.3">
      <c r="A155" s="791"/>
      <c r="B155" s="600" t="str">
        <f t="shared" si="328"/>
        <v>Charge fiscale résultant de l'application de l'impôt des sociétés</v>
      </c>
      <c r="C155" s="23"/>
      <c r="D155" s="530">
        <f t="shared" ref="D155" si="357">IFERROR(C155/$M155,0)</f>
        <v>0</v>
      </c>
      <c r="E155" s="23"/>
      <c r="F155" s="530">
        <f t="shared" ref="F155" si="358">IFERROR(E155/$M155,0)</f>
        <v>0</v>
      </c>
      <c r="G155" s="23"/>
      <c r="H155" s="530">
        <f t="shared" si="331"/>
        <v>0</v>
      </c>
      <c r="I155" s="23"/>
      <c r="J155" s="530">
        <f t="shared" si="332"/>
        <v>0</v>
      </c>
      <c r="K155" s="23"/>
      <c r="L155" s="530">
        <f t="shared" si="333"/>
        <v>0</v>
      </c>
      <c r="M155" s="18">
        <f t="shared" si="334"/>
        <v>0</v>
      </c>
      <c r="O155" s="18">
        <f>'TAB10'!$E$30</f>
        <v>0</v>
      </c>
      <c r="P155" s="14">
        <f t="shared" si="350"/>
        <v>0</v>
      </c>
    </row>
    <row r="156" spans="1:16" ht="13.5" customHeight="1" x14ac:dyDescent="0.3">
      <c r="A156" s="791"/>
      <c r="B156" s="600" t="str">
        <f t="shared" si="328"/>
        <v>Autres impôts, taxes, redevances, surcharges, précomptes immobiliers et mobiliers</v>
      </c>
      <c r="C156" s="23"/>
      <c r="D156" s="530">
        <f t="shared" ref="D156" si="359">IFERROR(C156/$M156,0)</f>
        <v>0</v>
      </c>
      <c r="E156" s="23"/>
      <c r="F156" s="530">
        <f t="shared" ref="F156" si="360">IFERROR(E156/$M156,0)</f>
        <v>0</v>
      </c>
      <c r="G156" s="23"/>
      <c r="H156" s="530">
        <f t="shared" si="331"/>
        <v>0</v>
      </c>
      <c r="I156" s="23"/>
      <c r="J156" s="530">
        <f t="shared" si="332"/>
        <v>0</v>
      </c>
      <c r="K156" s="23"/>
      <c r="L156" s="530">
        <f t="shared" si="333"/>
        <v>0</v>
      </c>
      <c r="M156" s="18">
        <f t="shared" si="334"/>
        <v>0</v>
      </c>
      <c r="O156" s="18">
        <f>'TAB10'!$E$30</f>
        <v>0</v>
      </c>
      <c r="P156" s="14">
        <f t="shared" si="350"/>
        <v>0</v>
      </c>
    </row>
    <row r="157" spans="1:16" ht="13.5" customHeight="1" x14ac:dyDescent="0.3">
      <c r="A157" s="791"/>
      <c r="B157" s="600" t="str">
        <f t="shared" si="328"/>
        <v>Cotisations de responsabilisation de l’ONSSAPL</v>
      </c>
      <c r="C157" s="23"/>
      <c r="D157" s="530">
        <f t="shared" ref="D157" si="361">IFERROR(C157/$M157,0)</f>
        <v>0</v>
      </c>
      <c r="E157" s="23"/>
      <c r="F157" s="530">
        <f t="shared" ref="F157" si="362">IFERROR(E157/$M157,0)</f>
        <v>0</v>
      </c>
      <c r="G157" s="23"/>
      <c r="H157" s="530">
        <f t="shared" si="331"/>
        <v>0</v>
      </c>
      <c r="I157" s="23"/>
      <c r="J157" s="530">
        <f t="shared" si="332"/>
        <v>0</v>
      </c>
      <c r="K157" s="23"/>
      <c r="L157" s="530">
        <f t="shared" si="333"/>
        <v>0</v>
      </c>
      <c r="M157" s="18">
        <f t="shared" si="334"/>
        <v>0</v>
      </c>
      <c r="O157" s="18">
        <f>'TAB10'!$E$30</f>
        <v>0</v>
      </c>
      <c r="P157" s="14">
        <f t="shared" si="350"/>
        <v>0</v>
      </c>
    </row>
    <row r="158" spans="1:16" ht="13.5" customHeight="1" x14ac:dyDescent="0.3">
      <c r="A158" s="791"/>
      <c r="B158" s="600" t="str">
        <f t="shared" si="328"/>
        <v>Charges de pension non-capitalisées</v>
      </c>
      <c r="C158" s="23"/>
      <c r="D158" s="530">
        <f t="shared" ref="D158" si="363">IFERROR(C158/$M158,0)</f>
        <v>0</v>
      </c>
      <c r="E158" s="23"/>
      <c r="F158" s="530">
        <f t="shared" ref="F158" si="364">IFERROR(E158/$M158,0)</f>
        <v>0</v>
      </c>
      <c r="G158" s="23"/>
      <c r="H158" s="530">
        <f t="shared" si="331"/>
        <v>0</v>
      </c>
      <c r="I158" s="23"/>
      <c r="J158" s="530">
        <f t="shared" si="332"/>
        <v>0</v>
      </c>
      <c r="K158" s="23"/>
      <c r="L158" s="530">
        <f t="shared" si="333"/>
        <v>0</v>
      </c>
      <c r="M158" s="18">
        <f t="shared" si="334"/>
        <v>0</v>
      </c>
      <c r="O158" s="18">
        <f>'TAB10'!$E$30</f>
        <v>0</v>
      </c>
      <c r="P158" s="14">
        <f t="shared" si="350"/>
        <v>0</v>
      </c>
    </row>
    <row r="159" spans="1:16" x14ac:dyDescent="0.3">
      <c r="A159" s="637"/>
      <c r="B159" s="535" t="str">
        <f t="shared" si="328"/>
        <v>OSP</v>
      </c>
      <c r="C159" s="18">
        <f>SUM(C160:C165)</f>
        <v>0</v>
      </c>
      <c r="D159" s="530">
        <f t="shared" ref="D159" si="365">IFERROR(C159/$M159,0)</f>
        <v>0</v>
      </c>
      <c r="E159" s="18">
        <f>SUM(E160:E165)</f>
        <v>0</v>
      </c>
      <c r="F159" s="530">
        <f t="shared" ref="F159" si="366">IFERROR(E159/$M159,0)</f>
        <v>0</v>
      </c>
      <c r="G159" s="18">
        <f>SUM(G160:G165)</f>
        <v>0</v>
      </c>
      <c r="H159" s="530">
        <f t="shared" si="331"/>
        <v>0</v>
      </c>
      <c r="I159" s="18">
        <f>SUM(I160:I165)</f>
        <v>0</v>
      </c>
      <c r="J159" s="530">
        <f t="shared" si="332"/>
        <v>0</v>
      </c>
      <c r="K159" s="18">
        <f>SUM(K160:K165)</f>
        <v>0</v>
      </c>
      <c r="L159" s="530">
        <f t="shared" si="333"/>
        <v>0</v>
      </c>
      <c r="M159" s="18">
        <f t="shared" si="334"/>
        <v>0</v>
      </c>
      <c r="O159" s="18">
        <f>'TAB10'!$E$30</f>
        <v>0</v>
      </c>
      <c r="P159" s="14">
        <f t="shared" si="350"/>
        <v>0</v>
      </c>
    </row>
    <row r="160" spans="1:16" ht="27" x14ac:dyDescent="0.3">
      <c r="A160" s="791" t="s">
        <v>882</v>
      </c>
      <c r="B160" s="600" t="str">
        <f t="shared" si="328"/>
        <v>Charges émanant de factures d’achat de gaz émises par un fournisseur commercial pour l'alimentation de la clientèle propre du GRD</v>
      </c>
      <c r="C160" s="23"/>
      <c r="D160" s="530">
        <f t="shared" ref="D160" si="367">IFERROR(C160/$M160,0)</f>
        <v>0</v>
      </c>
      <c r="E160" s="23"/>
      <c r="F160" s="530">
        <f t="shared" ref="F160" si="368">IFERROR(E160/$M160,0)</f>
        <v>0</v>
      </c>
      <c r="G160" s="23"/>
      <c r="H160" s="530">
        <f t="shared" si="331"/>
        <v>0</v>
      </c>
      <c r="I160" s="23"/>
      <c r="J160" s="530">
        <f t="shared" si="332"/>
        <v>0</v>
      </c>
      <c r="K160" s="23"/>
      <c r="L160" s="530">
        <f t="shared" si="333"/>
        <v>0</v>
      </c>
      <c r="M160" s="18">
        <f t="shared" si="334"/>
        <v>0</v>
      </c>
      <c r="O160" s="18">
        <f>'TAB10'!$E$30</f>
        <v>0</v>
      </c>
      <c r="P160" s="14">
        <f t="shared" si="350"/>
        <v>0</v>
      </c>
    </row>
    <row r="161" spans="1:16" ht="13.5" customHeight="1" x14ac:dyDescent="0.3">
      <c r="A161" s="791"/>
      <c r="B161" s="600" t="str">
        <f t="shared" si="328"/>
        <v>Charges de distribution supportées par le GRD pour l'alimentation de clientèle propre</v>
      </c>
      <c r="C161" s="23"/>
      <c r="D161" s="530">
        <f t="shared" ref="D161" si="369">IFERROR(C161/$M161,0)</f>
        <v>0</v>
      </c>
      <c r="E161" s="23"/>
      <c r="F161" s="530">
        <f t="shared" ref="F161" si="370">IFERROR(E161/$M161,0)</f>
        <v>0</v>
      </c>
      <c r="G161" s="23"/>
      <c r="H161" s="530">
        <f t="shared" si="331"/>
        <v>0</v>
      </c>
      <c r="I161" s="23"/>
      <c r="J161" s="530">
        <f t="shared" si="332"/>
        <v>0</v>
      </c>
      <c r="K161" s="23"/>
      <c r="L161" s="530">
        <f t="shared" si="333"/>
        <v>0</v>
      </c>
      <c r="M161" s="18">
        <f t="shared" si="334"/>
        <v>0</v>
      </c>
      <c r="O161" s="18">
        <f>'TAB10'!$E$30</f>
        <v>0</v>
      </c>
      <c r="P161" s="14">
        <f t="shared" si="350"/>
        <v>0</v>
      </c>
    </row>
    <row r="162" spans="1:16" ht="27" x14ac:dyDescent="0.3">
      <c r="A162" s="791"/>
      <c r="B162" s="600" t="str">
        <f t="shared" si="328"/>
        <v xml:space="preserve">Produits issus de la facturation de la fourniture de gaz à la clientèle propre du gestionnaire de réseau de distribution ainsi que le montant de la compensation versée par la CREG </v>
      </c>
      <c r="C162" s="23"/>
      <c r="D162" s="530">
        <f t="shared" ref="D162" si="371">IFERROR(C162/$M162,0)</f>
        <v>0</v>
      </c>
      <c r="E162" s="23"/>
      <c r="F162" s="530">
        <f t="shared" ref="F162" si="372">IFERROR(E162/$M162,0)</f>
        <v>0</v>
      </c>
      <c r="G162" s="23"/>
      <c r="H162" s="530">
        <f t="shared" si="331"/>
        <v>0</v>
      </c>
      <c r="I162" s="23"/>
      <c r="J162" s="530">
        <f t="shared" si="332"/>
        <v>0</v>
      </c>
      <c r="K162" s="23"/>
      <c r="L162" s="530">
        <f t="shared" si="333"/>
        <v>0</v>
      </c>
      <c r="M162" s="18">
        <f t="shared" si="334"/>
        <v>0</v>
      </c>
      <c r="O162" s="18">
        <f>'TAB10'!$E$30</f>
        <v>0</v>
      </c>
      <c r="P162" s="14">
        <f t="shared" si="350"/>
        <v>0</v>
      </c>
    </row>
    <row r="163" spans="1:16" ht="13.5" customHeight="1" x14ac:dyDescent="0.3">
      <c r="A163" s="791"/>
      <c r="B163" s="600" t="str">
        <f t="shared" si="328"/>
        <v xml:space="preserve">Indemnités versées aux fournisseurs de gaz, résultant du retard de placement des compteurs à budget </v>
      </c>
      <c r="C163" s="23"/>
      <c r="D163" s="530">
        <f t="shared" ref="D163" si="373">IFERROR(C163/$M163,0)</f>
        <v>0</v>
      </c>
      <c r="E163" s="23"/>
      <c r="F163" s="530">
        <f t="shared" ref="F163" si="374">IFERROR(E163/$M163,0)</f>
        <v>0</v>
      </c>
      <c r="G163" s="23"/>
      <c r="H163" s="530">
        <f t="shared" si="331"/>
        <v>0</v>
      </c>
      <c r="I163" s="23"/>
      <c r="J163" s="530">
        <f t="shared" si="332"/>
        <v>0</v>
      </c>
      <c r="K163" s="23"/>
      <c r="L163" s="530">
        <f t="shared" si="333"/>
        <v>0</v>
      </c>
      <c r="M163" s="18">
        <f t="shared" si="334"/>
        <v>0</v>
      </c>
      <c r="O163" s="18">
        <f>'TAB10'!$E$30</f>
        <v>0</v>
      </c>
      <c r="P163" s="14">
        <f t="shared" si="350"/>
        <v>0</v>
      </c>
    </row>
    <row r="164" spans="1:16" ht="13.5" customHeight="1" x14ac:dyDescent="0.3">
      <c r="A164" s="791"/>
      <c r="B164" s="600" t="str">
        <f t="shared" si="328"/>
        <v>Charges et produits liés à l’achat de gaz SER</v>
      </c>
      <c r="C164" s="23"/>
      <c r="D164" s="530">
        <f t="shared" ref="D164" si="375">IFERROR(C164/$M164,0)</f>
        <v>0</v>
      </c>
      <c r="E164" s="23"/>
      <c r="F164" s="530">
        <f t="shared" ref="F164" si="376">IFERROR(E164/$M164,0)</f>
        <v>0</v>
      </c>
      <c r="G164" s="23"/>
      <c r="H164" s="530">
        <f t="shared" si="331"/>
        <v>0</v>
      </c>
      <c r="I164" s="23"/>
      <c r="J164" s="530">
        <f t="shared" si="332"/>
        <v>0</v>
      </c>
      <c r="K164" s="23"/>
      <c r="L164" s="530">
        <f t="shared" si="333"/>
        <v>0</v>
      </c>
      <c r="M164" s="18">
        <f t="shared" si="334"/>
        <v>0</v>
      </c>
      <c r="O164" s="18">
        <f>'TAB10'!$E$30</f>
        <v>0</v>
      </c>
      <c r="P164" s="14">
        <f t="shared" si="350"/>
        <v>0</v>
      </c>
    </row>
    <row r="165" spans="1:16" ht="13.5" customHeight="1" x14ac:dyDescent="0.3">
      <c r="A165" s="791"/>
      <c r="B165" s="600" t="str">
        <f t="shared" si="328"/>
        <v xml:space="preserve">Charges émanant de factures émises par la société FeReSO dans le cadre du processus de réconciliation </v>
      </c>
      <c r="C165" s="23"/>
      <c r="D165" s="530">
        <f t="shared" ref="D165" si="377">IFERROR(C165/$M165,0)</f>
        <v>0</v>
      </c>
      <c r="E165" s="23"/>
      <c r="F165" s="530">
        <f t="shared" ref="F165" si="378">IFERROR(E165/$M165,0)</f>
        <v>0</v>
      </c>
      <c r="G165" s="23"/>
      <c r="H165" s="530">
        <f t="shared" si="331"/>
        <v>0</v>
      </c>
      <c r="I165" s="23"/>
      <c r="J165" s="530">
        <f t="shared" si="332"/>
        <v>0</v>
      </c>
      <c r="K165" s="23"/>
      <c r="L165" s="530">
        <f t="shared" si="333"/>
        <v>0</v>
      </c>
      <c r="M165" s="18">
        <f t="shared" si="334"/>
        <v>0</v>
      </c>
      <c r="O165" s="18">
        <f>'TAB10'!$E$30</f>
        <v>0</v>
      </c>
      <c r="P165" s="14">
        <f t="shared" si="350"/>
        <v>0</v>
      </c>
    </row>
    <row r="166" spans="1:16" x14ac:dyDescent="0.3">
      <c r="A166" s="637"/>
      <c r="B166" s="536" t="str">
        <f t="shared" si="328"/>
        <v>Charges nettes relatives aux projets spécifiques</v>
      </c>
      <c r="C166" s="18">
        <f>SUM(C167:C168)</f>
        <v>0</v>
      </c>
      <c r="D166" s="530">
        <f t="shared" ref="D166" si="379">IFERROR(C166/$M166,0)</f>
        <v>0</v>
      </c>
      <c r="E166" s="18">
        <f>SUM(E167:E168)</f>
        <v>0</v>
      </c>
      <c r="F166" s="530">
        <f t="shared" ref="F166" si="380">IFERROR(E166/$M166,0)</f>
        <v>0</v>
      </c>
      <c r="G166" s="18">
        <f>SUM(G167:G168)</f>
        <v>0</v>
      </c>
      <c r="H166" s="530">
        <f t="shared" si="331"/>
        <v>0</v>
      </c>
      <c r="I166" s="18">
        <f>SUM(I167:I168)</f>
        <v>0</v>
      </c>
      <c r="J166" s="530">
        <f t="shared" si="332"/>
        <v>0</v>
      </c>
      <c r="K166" s="18">
        <f>SUM(K167:K168)</f>
        <v>0</v>
      </c>
      <c r="L166" s="530">
        <f t="shared" si="333"/>
        <v>0</v>
      </c>
      <c r="M166" s="18">
        <f t="shared" si="334"/>
        <v>0</v>
      </c>
      <c r="O166" s="18">
        <f>'TAB10'!$E$30</f>
        <v>0</v>
      </c>
      <c r="P166" s="14">
        <f t="shared" si="350"/>
        <v>0</v>
      </c>
    </row>
    <row r="167" spans="1:16" ht="13.5" customHeight="1" x14ac:dyDescent="0.3">
      <c r="A167" s="792" t="s">
        <v>881</v>
      </c>
      <c r="B167" s="635" t="str">
        <f t="shared" si="328"/>
        <v>Charges nettes fixes</v>
      </c>
      <c r="C167" s="23"/>
      <c r="D167" s="530">
        <f t="shared" ref="D167" si="381">IFERROR(C167/$M167,0)</f>
        <v>0</v>
      </c>
      <c r="E167" s="23"/>
      <c r="F167" s="530">
        <f t="shared" ref="F167" si="382">IFERROR(E167/$M167,0)</f>
        <v>0</v>
      </c>
      <c r="G167" s="23"/>
      <c r="H167" s="530">
        <f t="shared" si="331"/>
        <v>0</v>
      </c>
      <c r="I167" s="23"/>
      <c r="J167" s="530">
        <f t="shared" si="332"/>
        <v>0</v>
      </c>
      <c r="K167" s="23"/>
      <c r="L167" s="530">
        <f t="shared" si="333"/>
        <v>0</v>
      </c>
      <c r="M167" s="18">
        <f t="shared" si="334"/>
        <v>0</v>
      </c>
      <c r="O167" s="18">
        <f>'TAB10'!$E$30</f>
        <v>0</v>
      </c>
      <c r="P167" s="14">
        <f t="shared" si="350"/>
        <v>0</v>
      </c>
    </row>
    <row r="168" spans="1:16" ht="13.5" customHeight="1" x14ac:dyDescent="0.3">
      <c r="A168" s="792"/>
      <c r="B168" s="635" t="str">
        <f t="shared" si="328"/>
        <v>Charges nettes variables</v>
      </c>
      <c r="C168" s="23"/>
      <c r="D168" s="530">
        <f t="shared" ref="D168" si="383">IFERROR(C168/$M168,0)</f>
        <v>0</v>
      </c>
      <c r="E168" s="23"/>
      <c r="F168" s="530">
        <f t="shared" ref="F168" si="384">IFERROR(E168/$M168,0)</f>
        <v>0</v>
      </c>
      <c r="G168" s="23"/>
      <c r="H168" s="530">
        <f t="shared" si="331"/>
        <v>0</v>
      </c>
      <c r="I168" s="23"/>
      <c r="J168" s="530">
        <f t="shared" si="332"/>
        <v>0</v>
      </c>
      <c r="K168" s="23"/>
      <c r="L168" s="530">
        <f t="shared" si="333"/>
        <v>0</v>
      </c>
      <c r="M168" s="18">
        <f t="shared" si="334"/>
        <v>0</v>
      </c>
      <c r="O168" s="18">
        <f>'TAB10'!$E$30</f>
        <v>0</v>
      </c>
      <c r="P168" s="14">
        <f t="shared" si="350"/>
        <v>0</v>
      </c>
    </row>
    <row r="169" spans="1:16" x14ac:dyDescent="0.3">
      <c r="A169" s="637"/>
      <c r="B169" s="536" t="str">
        <f t="shared" si="328"/>
        <v>Marge équitable</v>
      </c>
      <c r="C169" s="18">
        <f>SUM(C170:C171)</f>
        <v>0</v>
      </c>
      <c r="D169" s="530">
        <f t="shared" ref="D169" si="385">IFERROR(C169/$M169,0)</f>
        <v>0</v>
      </c>
      <c r="E169" s="18">
        <f>SUM(E170:E171)</f>
        <v>0</v>
      </c>
      <c r="F169" s="530">
        <f t="shared" ref="F169" si="386">IFERROR(E169/$M169,0)</f>
        <v>0</v>
      </c>
      <c r="G169" s="18">
        <f>SUM(G170:G171)</f>
        <v>0</v>
      </c>
      <c r="H169" s="530">
        <f t="shared" si="331"/>
        <v>0</v>
      </c>
      <c r="I169" s="18">
        <f>SUM(I170:I171)</f>
        <v>0</v>
      </c>
      <c r="J169" s="530">
        <f t="shared" si="332"/>
        <v>0</v>
      </c>
      <c r="K169" s="18">
        <f>SUM(K170:K171)</f>
        <v>0</v>
      </c>
      <c r="L169" s="530">
        <f t="shared" si="333"/>
        <v>0</v>
      </c>
      <c r="M169" s="18">
        <f t="shared" si="334"/>
        <v>0</v>
      </c>
      <c r="O169" s="18">
        <f>'TAB10'!$E$30</f>
        <v>0</v>
      </c>
      <c r="P169" s="14">
        <f t="shared" si="350"/>
        <v>0</v>
      </c>
    </row>
    <row r="170" spans="1:16" ht="13.5" customHeight="1" x14ac:dyDescent="0.3">
      <c r="A170" s="793" t="s">
        <v>882</v>
      </c>
      <c r="B170" s="535" t="str">
        <f t="shared" si="328"/>
        <v>Hors OSP</v>
      </c>
      <c r="C170" s="23"/>
      <c r="D170" s="530">
        <f t="shared" ref="D170" si="387">IFERROR(C170/$M170,0)</f>
        <v>0</v>
      </c>
      <c r="E170" s="23"/>
      <c r="F170" s="530">
        <f t="shared" ref="F170" si="388">IFERROR(E170/$M170,0)</f>
        <v>0</v>
      </c>
      <c r="G170" s="23"/>
      <c r="H170" s="530">
        <f t="shared" si="331"/>
        <v>0</v>
      </c>
      <c r="I170" s="23"/>
      <c r="J170" s="530">
        <f t="shared" si="332"/>
        <v>0</v>
      </c>
      <c r="K170" s="23"/>
      <c r="L170" s="530">
        <f t="shared" si="333"/>
        <v>0</v>
      </c>
      <c r="M170" s="18">
        <f t="shared" si="334"/>
        <v>0</v>
      </c>
      <c r="O170" s="18">
        <f>'TAB10'!$E$30</f>
        <v>0</v>
      </c>
      <c r="P170" s="14">
        <f t="shared" si="350"/>
        <v>0</v>
      </c>
    </row>
    <row r="171" spans="1:16" ht="13.5" customHeight="1" x14ac:dyDescent="0.3">
      <c r="A171" s="793"/>
      <c r="B171" s="535" t="str">
        <f t="shared" si="328"/>
        <v>OSP</v>
      </c>
      <c r="C171" s="23"/>
      <c r="D171" s="530">
        <f t="shared" ref="D171" si="389">IFERROR(C171/$M171,0)</f>
        <v>0</v>
      </c>
      <c r="E171" s="23"/>
      <c r="F171" s="530">
        <f t="shared" ref="F171" si="390">IFERROR(E171/$M171,0)</f>
        <v>0</v>
      </c>
      <c r="G171" s="23"/>
      <c r="H171" s="530">
        <f t="shared" si="331"/>
        <v>0</v>
      </c>
      <c r="I171" s="23"/>
      <c r="J171" s="530">
        <f t="shared" si="332"/>
        <v>0</v>
      </c>
      <c r="K171" s="23"/>
      <c r="L171" s="530">
        <f t="shared" si="333"/>
        <v>0</v>
      </c>
      <c r="M171" s="18">
        <f t="shared" si="334"/>
        <v>0</v>
      </c>
      <c r="O171" s="18">
        <f>'TAB10'!$E$30</f>
        <v>0</v>
      </c>
      <c r="P171" s="14">
        <f t="shared" si="350"/>
        <v>0</v>
      </c>
    </row>
    <row r="172" spans="1:16" ht="30" x14ac:dyDescent="0.3">
      <c r="A172" s="638" t="s">
        <v>882</v>
      </c>
      <c r="B172" s="536" t="str">
        <f t="shared" si="328"/>
        <v>Quote-part des soldes régulatoires années précédentes</v>
      </c>
      <c r="C172" s="23"/>
      <c r="D172" s="530">
        <f t="shared" ref="D172" si="391">IFERROR(C172/$M172,0)</f>
        <v>0</v>
      </c>
      <c r="E172" s="23"/>
      <c r="F172" s="530">
        <f t="shared" ref="F172" si="392">IFERROR(E172/$M172,0)</f>
        <v>0</v>
      </c>
      <c r="G172" s="23"/>
      <c r="H172" s="530">
        <f t="shared" si="331"/>
        <v>0</v>
      </c>
      <c r="I172" s="23"/>
      <c r="J172" s="530">
        <f t="shared" si="332"/>
        <v>0</v>
      </c>
      <c r="K172" s="23"/>
      <c r="L172" s="530">
        <f t="shared" si="333"/>
        <v>0</v>
      </c>
      <c r="M172" s="18">
        <f t="shared" si="334"/>
        <v>0</v>
      </c>
      <c r="O172" s="18">
        <f>'TAB10'!$E$30</f>
        <v>0</v>
      </c>
      <c r="P172" s="14">
        <f t="shared" si="350"/>
        <v>0</v>
      </c>
    </row>
    <row r="173" spans="1:16" x14ac:dyDescent="0.3">
      <c r="A173" s="639"/>
      <c r="B173" s="537" t="str">
        <f t="shared" si="328"/>
        <v>TOTAL</v>
      </c>
      <c r="C173" s="18">
        <f>SUM(C143,C151,C166,C169,C172)</f>
        <v>0</v>
      </c>
      <c r="D173" s="530">
        <f t="shared" ref="D173" si="393">IFERROR(C173/$M173,0)</f>
        <v>0</v>
      </c>
      <c r="E173" s="18">
        <f>SUM(E143,E151,E166,E169,E172)</f>
        <v>0</v>
      </c>
      <c r="F173" s="530">
        <f t="shared" ref="F173" si="394">IFERROR(E173/$M173,0)</f>
        <v>0</v>
      </c>
      <c r="G173" s="18">
        <f>SUM(G143,G151,G166,G169,G172)</f>
        <v>0</v>
      </c>
      <c r="H173" s="530">
        <f t="shared" si="331"/>
        <v>0</v>
      </c>
      <c r="I173" s="18">
        <f>SUM(I143,I151,I166,I169,I172)</f>
        <v>0</v>
      </c>
      <c r="J173" s="530">
        <f t="shared" si="332"/>
        <v>0</v>
      </c>
      <c r="K173" s="18">
        <f>SUM(K143,K151,K166,K169,K172)</f>
        <v>0</v>
      </c>
      <c r="L173" s="530">
        <f t="shared" si="333"/>
        <v>0</v>
      </c>
      <c r="M173" s="18">
        <f t="shared" si="334"/>
        <v>0</v>
      </c>
      <c r="O173" s="18">
        <f>'TAB10'!$E$30</f>
        <v>0</v>
      </c>
      <c r="P173" s="14">
        <f t="shared" si="350"/>
        <v>0</v>
      </c>
    </row>
    <row r="174" spans="1:16" x14ac:dyDescent="0.3">
      <c r="A174" s="639"/>
      <c r="C174" s="6"/>
      <c r="D174" s="6"/>
      <c r="O174" s="11"/>
    </row>
    <row r="175" spans="1:16" x14ac:dyDescent="0.3">
      <c r="A175" s="639"/>
      <c r="C175" s="6"/>
      <c r="D175" s="6"/>
    </row>
    <row r="176" spans="1:16" x14ac:dyDescent="0.3">
      <c r="A176" s="641"/>
      <c r="B176" s="787" t="s">
        <v>771</v>
      </c>
      <c r="C176" s="787"/>
      <c r="D176" s="787"/>
      <c r="E176" s="787"/>
      <c r="F176" s="787"/>
      <c r="G176" s="787"/>
      <c r="H176" s="787"/>
      <c r="I176" s="787"/>
      <c r="J176" s="787"/>
      <c r="K176" s="787"/>
      <c r="L176" s="787"/>
      <c r="M176" s="787"/>
    </row>
    <row r="177" spans="1:16" x14ac:dyDescent="0.3">
      <c r="A177" s="641"/>
      <c r="C177" s="6"/>
      <c r="D177" s="6"/>
    </row>
    <row r="178" spans="1:16" x14ac:dyDescent="0.3">
      <c r="A178" s="641"/>
      <c r="B178" s="538" t="s">
        <v>772</v>
      </c>
      <c r="C178" s="18">
        <f>SUM(C179:C181)</f>
        <v>0</v>
      </c>
      <c r="D178" s="530">
        <f t="shared" ref="D178" si="395">IFERROR(C178/$M178,0)</f>
        <v>0</v>
      </c>
      <c r="E178" s="18">
        <f>SUM(E179:E181)</f>
        <v>0</v>
      </c>
      <c r="F178" s="530">
        <f t="shared" ref="F178" si="396">IFERROR(E178/$M178,0)</f>
        <v>0</v>
      </c>
      <c r="G178" s="18">
        <f>SUM(G179:G181)</f>
        <v>0</v>
      </c>
      <c r="H178" s="530">
        <f t="shared" ref="H178:H184" si="397">IFERROR(G178/$M178,0)</f>
        <v>0</v>
      </c>
      <c r="I178" s="18">
        <f>SUM(I179:I181)</f>
        <v>0</v>
      </c>
      <c r="J178" s="530">
        <f t="shared" ref="J178:J184" si="398">IFERROR(I178/$M178,0)</f>
        <v>0</v>
      </c>
      <c r="K178" s="18">
        <f>SUM(K179:K181)</f>
        <v>0</v>
      </c>
      <c r="L178" s="530">
        <f t="shared" ref="L178:L184" si="399">IFERROR(K178/$M178,0)</f>
        <v>0</v>
      </c>
      <c r="M178" s="18">
        <f>SUM(M179:M181)</f>
        <v>0</v>
      </c>
      <c r="O178" s="11"/>
    </row>
    <row r="179" spans="1:16" x14ac:dyDescent="0.3">
      <c r="A179" s="641"/>
      <c r="B179" s="600" t="s">
        <v>556</v>
      </c>
      <c r="C179" s="18">
        <f t="shared" ref="C179:C181" si="400">C148</f>
        <v>0</v>
      </c>
      <c r="D179" s="530">
        <f t="shared" ref="D179" si="401">IFERROR(C179/$M179,0)</f>
        <v>0</v>
      </c>
      <c r="E179" s="18">
        <f t="shared" ref="E179" si="402">E148</f>
        <v>0</v>
      </c>
      <c r="F179" s="530">
        <f t="shared" ref="F179" si="403">IFERROR(E179/$M179,0)</f>
        <v>0</v>
      </c>
      <c r="G179" s="18">
        <f t="shared" ref="G179" si="404">G148</f>
        <v>0</v>
      </c>
      <c r="H179" s="530">
        <f t="shared" si="397"/>
        <v>0</v>
      </c>
      <c r="I179" s="18">
        <f t="shared" ref="I179" si="405">I148</f>
        <v>0</v>
      </c>
      <c r="J179" s="530">
        <f t="shared" si="398"/>
        <v>0</v>
      </c>
      <c r="K179" s="18">
        <f t="shared" ref="K179" si="406">K148</f>
        <v>0</v>
      </c>
      <c r="L179" s="530">
        <f t="shared" si="399"/>
        <v>0</v>
      </c>
      <c r="M179" s="18">
        <f t="shared" ref="M179:M181" si="407">M148</f>
        <v>0</v>
      </c>
      <c r="O179" s="11"/>
    </row>
    <row r="180" spans="1:16" x14ac:dyDescent="0.3">
      <c r="A180" s="641"/>
      <c r="B180" s="600" t="s">
        <v>555</v>
      </c>
      <c r="C180" s="18">
        <f t="shared" si="400"/>
        <v>0</v>
      </c>
      <c r="D180" s="530">
        <f t="shared" ref="D180" si="408">IFERROR(C180/$M180,0)</f>
        <v>0</v>
      </c>
      <c r="E180" s="18">
        <f t="shared" ref="E180" si="409">E149</f>
        <v>0</v>
      </c>
      <c r="F180" s="530">
        <f t="shared" ref="F180" si="410">IFERROR(E180/$M180,0)</f>
        <v>0</v>
      </c>
      <c r="G180" s="18">
        <f t="shared" ref="G180" si="411">G149</f>
        <v>0</v>
      </c>
      <c r="H180" s="530">
        <f t="shared" si="397"/>
        <v>0</v>
      </c>
      <c r="I180" s="18">
        <f t="shared" ref="I180" si="412">I149</f>
        <v>0</v>
      </c>
      <c r="J180" s="530">
        <f t="shared" si="398"/>
        <v>0</v>
      </c>
      <c r="K180" s="18">
        <f t="shared" ref="K180" si="413">K149</f>
        <v>0</v>
      </c>
      <c r="L180" s="530">
        <f t="shared" si="399"/>
        <v>0</v>
      </c>
      <c r="M180" s="18">
        <f t="shared" si="407"/>
        <v>0</v>
      </c>
      <c r="O180" s="11"/>
    </row>
    <row r="181" spans="1:16" x14ac:dyDescent="0.3">
      <c r="A181" s="641"/>
      <c r="B181" s="600" t="s">
        <v>509</v>
      </c>
      <c r="C181" s="18">
        <f t="shared" si="400"/>
        <v>0</v>
      </c>
      <c r="D181" s="530">
        <f t="shared" ref="D181" si="414">IFERROR(C181/$M181,0)</f>
        <v>0</v>
      </c>
      <c r="E181" s="18">
        <f t="shared" ref="E181" si="415">E150</f>
        <v>0</v>
      </c>
      <c r="F181" s="530">
        <f t="shared" ref="F181" si="416">IFERROR(E181/$M181,0)</f>
        <v>0</v>
      </c>
      <c r="G181" s="18">
        <f t="shared" ref="G181" si="417">G150</f>
        <v>0</v>
      </c>
      <c r="H181" s="530">
        <f t="shared" si="397"/>
        <v>0</v>
      </c>
      <c r="I181" s="18">
        <f t="shared" ref="I181" si="418">I150</f>
        <v>0</v>
      </c>
      <c r="J181" s="530">
        <f t="shared" si="398"/>
        <v>0</v>
      </c>
      <c r="K181" s="18">
        <f t="shared" ref="K181" si="419">K150</f>
        <v>0</v>
      </c>
      <c r="L181" s="530">
        <f t="shared" si="399"/>
        <v>0</v>
      </c>
      <c r="M181" s="18">
        <f t="shared" si="407"/>
        <v>0</v>
      </c>
      <c r="O181" s="11"/>
    </row>
    <row r="182" spans="1:16" x14ac:dyDescent="0.3">
      <c r="A182" s="641"/>
      <c r="B182" s="538" t="s">
        <v>773</v>
      </c>
      <c r="C182" s="18">
        <f>C159</f>
        <v>0</v>
      </c>
      <c r="D182" s="530">
        <f t="shared" ref="D182" si="420">IFERROR(C182/$M182,0)</f>
        <v>0</v>
      </c>
      <c r="E182" s="18">
        <f>E159</f>
        <v>0</v>
      </c>
      <c r="F182" s="530">
        <f t="shared" ref="F182" si="421">IFERROR(E182/$M182,0)</f>
        <v>0</v>
      </c>
      <c r="G182" s="18">
        <f>G159</f>
        <v>0</v>
      </c>
      <c r="H182" s="530">
        <f t="shared" si="397"/>
        <v>0</v>
      </c>
      <c r="I182" s="18">
        <f>I159</f>
        <v>0</v>
      </c>
      <c r="J182" s="530">
        <f t="shared" si="398"/>
        <v>0</v>
      </c>
      <c r="K182" s="18">
        <f>K159</f>
        <v>0</v>
      </c>
      <c r="L182" s="530">
        <f t="shared" si="399"/>
        <v>0</v>
      </c>
      <c r="M182" s="18">
        <f>M159</f>
        <v>0</v>
      </c>
      <c r="O182" s="11"/>
    </row>
    <row r="183" spans="1:16" x14ac:dyDescent="0.3">
      <c r="A183" s="641"/>
      <c r="B183" s="538" t="s">
        <v>76</v>
      </c>
      <c r="C183" s="18">
        <f>C171</f>
        <v>0</v>
      </c>
      <c r="D183" s="530">
        <f t="shared" ref="D183" si="422">IFERROR(C183/$M183,0)</f>
        <v>0</v>
      </c>
      <c r="E183" s="18">
        <f>E171</f>
        <v>0</v>
      </c>
      <c r="F183" s="530">
        <f t="shared" ref="F183" si="423">IFERROR(E183/$M183,0)</f>
        <v>0</v>
      </c>
      <c r="G183" s="18">
        <f>G171</f>
        <v>0</v>
      </c>
      <c r="H183" s="530">
        <f t="shared" si="397"/>
        <v>0</v>
      </c>
      <c r="I183" s="18">
        <f>I171</f>
        <v>0</v>
      </c>
      <c r="J183" s="530">
        <f t="shared" si="398"/>
        <v>0</v>
      </c>
      <c r="K183" s="18">
        <f>K171</f>
        <v>0</v>
      </c>
      <c r="L183" s="530">
        <f t="shared" si="399"/>
        <v>0</v>
      </c>
      <c r="M183" s="18">
        <f>M171</f>
        <v>0</v>
      </c>
      <c r="O183" s="11"/>
    </row>
    <row r="184" spans="1:16" x14ac:dyDescent="0.3">
      <c r="A184" s="641"/>
      <c r="B184" s="534" t="s">
        <v>774</v>
      </c>
      <c r="C184" s="18">
        <f>SUM(C178,C182:C183)</f>
        <v>0</v>
      </c>
      <c r="D184" s="530">
        <f t="shared" ref="D184" si="424">IFERROR(C184/$M184,0)</f>
        <v>0</v>
      </c>
      <c r="E184" s="18">
        <f>SUM(E178,E182:E183)</f>
        <v>0</v>
      </c>
      <c r="F184" s="530">
        <f t="shared" ref="F184" si="425">IFERROR(E184/$M184,0)</f>
        <v>0</v>
      </c>
      <c r="G184" s="18">
        <f>SUM(G178,G182:G183)</f>
        <v>0</v>
      </c>
      <c r="H184" s="530">
        <f t="shared" si="397"/>
        <v>0</v>
      </c>
      <c r="I184" s="18">
        <f>SUM(I178,I182:I183)</f>
        <v>0</v>
      </c>
      <c r="J184" s="530">
        <f t="shared" si="398"/>
        <v>0</v>
      </c>
      <c r="K184" s="18">
        <f>SUM(K178,K182:K183)</f>
        <v>0</v>
      </c>
      <c r="L184" s="530">
        <f t="shared" si="399"/>
        <v>0</v>
      </c>
      <c r="M184" s="18">
        <f>SUM(M178,M182:M183)</f>
        <v>0</v>
      </c>
      <c r="O184" s="11"/>
    </row>
    <row r="185" spans="1:16" x14ac:dyDescent="0.3">
      <c r="A185" s="641"/>
    </row>
    <row r="186" spans="1:16" ht="27" customHeight="1" x14ac:dyDescent="0.3">
      <c r="A186" s="641"/>
      <c r="B186" s="788" t="s">
        <v>314</v>
      </c>
      <c r="C186" s="788"/>
      <c r="D186" s="788"/>
      <c r="E186" s="788"/>
      <c r="F186" s="788"/>
      <c r="G186" s="788"/>
      <c r="H186" s="788"/>
      <c r="I186" s="788"/>
      <c r="J186" s="788"/>
      <c r="K186" s="788"/>
      <c r="L186" s="788"/>
      <c r="M186" s="788"/>
      <c r="O186" s="788" t="s">
        <v>880</v>
      </c>
      <c r="P186" s="788"/>
    </row>
    <row r="187" spans="1:16" ht="12" customHeight="1" x14ac:dyDescent="0.3">
      <c r="A187" s="641"/>
      <c r="B187" s="392" t="str">
        <f>B142</f>
        <v>Intitulé</v>
      </c>
      <c r="C187" s="789" t="s">
        <v>469</v>
      </c>
      <c r="D187" s="790"/>
      <c r="E187" s="789" t="s">
        <v>470</v>
      </c>
      <c r="F187" s="790"/>
      <c r="G187" s="789" t="s">
        <v>471</v>
      </c>
      <c r="H187" s="790"/>
      <c r="I187" s="789" t="s">
        <v>472</v>
      </c>
      <c r="J187" s="790"/>
      <c r="K187" s="789" t="s">
        <v>473</v>
      </c>
      <c r="L187" s="790"/>
      <c r="M187" s="532" t="s">
        <v>53</v>
      </c>
      <c r="O187" s="569" t="s">
        <v>860</v>
      </c>
      <c r="P187" s="569" t="s">
        <v>859</v>
      </c>
    </row>
    <row r="188" spans="1:16" x14ac:dyDescent="0.3">
      <c r="A188" s="641"/>
      <c r="B188" s="534" t="str">
        <f t="shared" ref="B188:B218" si="426">B143</f>
        <v>Charges nettes contrôlables</v>
      </c>
      <c r="C188" s="18">
        <f>SUM(C189,C192)</f>
        <v>0</v>
      </c>
      <c r="D188" s="530">
        <f>IFERROR(C188/$M188,0)</f>
        <v>0</v>
      </c>
      <c r="E188" s="18">
        <f>SUM(E189,E192)</f>
        <v>0</v>
      </c>
      <c r="F188" s="530">
        <f>IFERROR(E188/$M188,0)</f>
        <v>0</v>
      </c>
      <c r="G188" s="18">
        <f>SUM(G189,G192)</f>
        <v>0</v>
      </c>
      <c r="H188" s="530">
        <f>IFERROR(G188/$M188,0)</f>
        <v>0</v>
      </c>
      <c r="I188" s="18">
        <f>SUM(I189,I192)</f>
        <v>0</v>
      </c>
      <c r="J188" s="530">
        <f>IFERROR(I188/$M188,0)</f>
        <v>0</v>
      </c>
      <c r="K188" s="18">
        <f>SUM(K189,K192)</f>
        <v>0</v>
      </c>
      <c r="L188" s="530">
        <f>IFERROR(K188/$M188,0)</f>
        <v>0</v>
      </c>
      <c r="M188" s="18">
        <f>SUM(C188,E188,G188,I188,K188)</f>
        <v>0</v>
      </c>
      <c r="O188" s="18">
        <f>'TAB10'!$F$23</f>
        <v>0</v>
      </c>
      <c r="P188" s="14">
        <f>M188-O188</f>
        <v>0</v>
      </c>
    </row>
    <row r="189" spans="1:16" ht="13.5" customHeight="1" x14ac:dyDescent="0.3">
      <c r="A189" s="794" t="s">
        <v>881</v>
      </c>
      <c r="B189" s="533" t="str">
        <f t="shared" si="426"/>
        <v>Charges nettes contrôlables hors OSP</v>
      </c>
      <c r="C189" s="18">
        <f>SUM(C190:C191)</f>
        <v>0</v>
      </c>
      <c r="D189" s="530">
        <f t="shared" ref="D189" si="427">IFERROR(C189/$M189,0)</f>
        <v>0</v>
      </c>
      <c r="E189" s="18">
        <f>SUM(E190:E191)</f>
        <v>0</v>
      </c>
      <c r="F189" s="530">
        <f t="shared" ref="F189" si="428">IFERROR(E189/$M189,0)</f>
        <v>0</v>
      </c>
      <c r="G189" s="18">
        <f>SUM(G190:G191)</f>
        <v>0</v>
      </c>
      <c r="H189" s="530">
        <f t="shared" ref="H189:H218" si="429">IFERROR(G189/$M189,0)</f>
        <v>0</v>
      </c>
      <c r="I189" s="18">
        <f>SUM(I190:I191)</f>
        <v>0</v>
      </c>
      <c r="J189" s="530">
        <f t="shared" ref="J189:J218" si="430">IFERROR(I189/$M189,0)</f>
        <v>0</v>
      </c>
      <c r="K189" s="18">
        <f>SUM(K190:K191)</f>
        <v>0</v>
      </c>
      <c r="L189" s="530">
        <f t="shared" ref="L189:L218" si="431">IFERROR(K189/$M189,0)</f>
        <v>0</v>
      </c>
      <c r="M189" s="18">
        <f>SUM(C189,E189,G189,I189,K189)</f>
        <v>0</v>
      </c>
      <c r="O189" s="18">
        <f>'TAB10'!$F$24</f>
        <v>0</v>
      </c>
      <c r="P189" s="14">
        <f t="shared" ref="P189:P195" si="432">M189-O189</f>
        <v>0</v>
      </c>
    </row>
    <row r="190" spans="1:16" ht="13.5" customHeight="1" x14ac:dyDescent="0.3">
      <c r="A190" s="795"/>
      <c r="B190" s="634" t="str">
        <f t="shared" si="426"/>
        <v>Charges nettes hors charges nettes liées aux immobilisations</v>
      </c>
      <c r="C190" s="23"/>
      <c r="D190" s="530">
        <f t="shared" ref="D190" si="433">IFERROR(C190/$M190,0)</f>
        <v>0</v>
      </c>
      <c r="E190" s="23"/>
      <c r="F190" s="530">
        <f t="shared" ref="F190" si="434">IFERROR(E190/$M190,0)</f>
        <v>0</v>
      </c>
      <c r="G190" s="23"/>
      <c r="H190" s="530">
        <f t="shared" si="429"/>
        <v>0</v>
      </c>
      <c r="I190" s="23"/>
      <c r="J190" s="530">
        <f t="shared" si="430"/>
        <v>0</v>
      </c>
      <c r="K190" s="23"/>
      <c r="L190" s="530">
        <f t="shared" si="431"/>
        <v>0</v>
      </c>
      <c r="M190" s="18">
        <f t="shared" ref="M190:M218" si="435">SUM(C190,E190,G190,I190,K190)</f>
        <v>0</v>
      </c>
      <c r="O190" s="18">
        <f>'TAB10'!$F$25</f>
        <v>0</v>
      </c>
      <c r="P190" s="14">
        <f t="shared" si="432"/>
        <v>0</v>
      </c>
    </row>
    <row r="191" spans="1:16" ht="13.5" customHeight="1" x14ac:dyDescent="0.3">
      <c r="A191" s="795"/>
      <c r="B191" s="634" t="str">
        <f t="shared" si="426"/>
        <v xml:space="preserve">Charges nettes liées aux immobilisations </v>
      </c>
      <c r="C191" s="23"/>
      <c r="D191" s="530">
        <f t="shared" ref="D191" si="436">IFERROR(C191/$M191,0)</f>
        <v>0</v>
      </c>
      <c r="E191" s="23"/>
      <c r="F191" s="530">
        <f t="shared" ref="F191" si="437">IFERROR(E191/$M191,0)</f>
        <v>0</v>
      </c>
      <c r="G191" s="23"/>
      <c r="H191" s="530">
        <f t="shared" si="429"/>
        <v>0</v>
      </c>
      <c r="I191" s="23"/>
      <c r="J191" s="530">
        <f t="shared" si="430"/>
        <v>0</v>
      </c>
      <c r="K191" s="23"/>
      <c r="L191" s="530">
        <f t="shared" si="431"/>
        <v>0</v>
      </c>
      <c r="M191" s="18">
        <f t="shared" si="435"/>
        <v>0</v>
      </c>
      <c r="O191" s="18">
        <f>'TAB10'!$F$26</f>
        <v>0</v>
      </c>
      <c r="P191" s="14">
        <f t="shared" si="432"/>
        <v>0</v>
      </c>
    </row>
    <row r="192" spans="1:16" ht="13.5" customHeight="1" x14ac:dyDescent="0.3">
      <c r="A192" s="795"/>
      <c r="B192" s="533" t="str">
        <f t="shared" si="426"/>
        <v>Charges nettes contrôlables OSP</v>
      </c>
      <c r="C192" s="18">
        <f>SUM(C193:C195)</f>
        <v>0</v>
      </c>
      <c r="D192" s="530">
        <f t="shared" ref="D192" si="438">IFERROR(C192/$M192,0)</f>
        <v>0</v>
      </c>
      <c r="E192" s="18">
        <f>SUM(E193:E195)</f>
        <v>0</v>
      </c>
      <c r="F192" s="530">
        <f t="shared" ref="F192" si="439">IFERROR(E192/$M192,0)</f>
        <v>0</v>
      </c>
      <c r="G192" s="18">
        <f>SUM(G193:G195)</f>
        <v>0</v>
      </c>
      <c r="H192" s="530">
        <f t="shared" si="429"/>
        <v>0</v>
      </c>
      <c r="I192" s="18">
        <f>SUM(I193:I195)</f>
        <v>0</v>
      </c>
      <c r="J192" s="530">
        <f t="shared" si="430"/>
        <v>0</v>
      </c>
      <c r="K192" s="18">
        <f>SUM(K193:K195)</f>
        <v>0</v>
      </c>
      <c r="L192" s="530">
        <f t="shared" si="431"/>
        <v>0</v>
      </c>
      <c r="M192" s="18">
        <f t="shared" si="435"/>
        <v>0</v>
      </c>
      <c r="O192" s="18">
        <f>'TAB10'!$F$27</f>
        <v>0</v>
      </c>
      <c r="P192" s="14">
        <f t="shared" si="432"/>
        <v>0</v>
      </c>
    </row>
    <row r="193" spans="1:16" ht="13.5" customHeight="1" x14ac:dyDescent="0.3">
      <c r="A193" s="795"/>
      <c r="B193" s="600" t="str">
        <f t="shared" si="426"/>
        <v>Charges nettes fixes à l'exclusion des charges d'amortissement</v>
      </c>
      <c r="C193" s="23"/>
      <c r="D193" s="530">
        <f t="shared" ref="D193" si="440">IFERROR(C193/$M193,0)</f>
        <v>0</v>
      </c>
      <c r="E193" s="23"/>
      <c r="F193" s="530">
        <f t="shared" ref="F193" si="441">IFERROR(E193/$M193,0)</f>
        <v>0</v>
      </c>
      <c r="G193" s="23"/>
      <c r="H193" s="530">
        <f t="shared" si="429"/>
        <v>0</v>
      </c>
      <c r="I193" s="23"/>
      <c r="J193" s="530">
        <f t="shared" si="430"/>
        <v>0</v>
      </c>
      <c r="K193" s="23"/>
      <c r="L193" s="530">
        <f t="shared" si="431"/>
        <v>0</v>
      </c>
      <c r="M193" s="18">
        <f t="shared" si="435"/>
        <v>0</v>
      </c>
      <c r="O193" s="18">
        <f>'TAB10'!$F$28</f>
        <v>0</v>
      </c>
      <c r="P193" s="14">
        <f t="shared" si="432"/>
        <v>0</v>
      </c>
    </row>
    <row r="194" spans="1:16" ht="13.5" customHeight="1" x14ac:dyDescent="0.3">
      <c r="A194" s="795"/>
      <c r="B194" s="600" t="str">
        <f t="shared" si="426"/>
        <v>Charges nettes variables à l'exclusion des charges d'amortissement</v>
      </c>
      <c r="C194" s="23"/>
      <c r="D194" s="530">
        <f t="shared" ref="D194" si="442">IFERROR(C194/$M194,0)</f>
        <v>0</v>
      </c>
      <c r="E194" s="23"/>
      <c r="F194" s="530">
        <f t="shared" ref="F194" si="443">IFERROR(E194/$M194,0)</f>
        <v>0</v>
      </c>
      <c r="G194" s="23"/>
      <c r="H194" s="530">
        <f t="shared" si="429"/>
        <v>0</v>
      </c>
      <c r="I194" s="23"/>
      <c r="J194" s="530">
        <f t="shared" si="430"/>
        <v>0</v>
      </c>
      <c r="K194" s="23"/>
      <c r="L194" s="530">
        <f t="shared" si="431"/>
        <v>0</v>
      </c>
      <c r="M194" s="18">
        <f t="shared" si="435"/>
        <v>0</v>
      </c>
      <c r="O194" s="18">
        <f>'TAB10'!$F$29</f>
        <v>0</v>
      </c>
      <c r="P194" s="14">
        <f t="shared" si="432"/>
        <v>0</v>
      </c>
    </row>
    <row r="195" spans="1:16" ht="13.5" customHeight="1" x14ac:dyDescent="0.3">
      <c r="A195" s="796"/>
      <c r="B195" s="600" t="str">
        <f t="shared" si="426"/>
        <v>Charges d'amortissement</v>
      </c>
      <c r="C195" s="23"/>
      <c r="D195" s="530">
        <f t="shared" ref="D195" si="444">IFERROR(C195/$M195,0)</f>
        <v>0</v>
      </c>
      <c r="E195" s="23"/>
      <c r="F195" s="530">
        <f t="shared" ref="F195" si="445">IFERROR(E195/$M195,0)</f>
        <v>0</v>
      </c>
      <c r="G195" s="23"/>
      <c r="H195" s="530">
        <f t="shared" si="429"/>
        <v>0</v>
      </c>
      <c r="I195" s="23"/>
      <c r="J195" s="530">
        <f t="shared" si="430"/>
        <v>0</v>
      </c>
      <c r="K195" s="23"/>
      <c r="L195" s="530">
        <f t="shared" si="431"/>
        <v>0</v>
      </c>
      <c r="M195" s="18">
        <f t="shared" si="435"/>
        <v>0</v>
      </c>
      <c r="O195" s="18">
        <f>'TAB10'!$F$30</f>
        <v>0</v>
      </c>
      <c r="P195" s="14">
        <f t="shared" si="432"/>
        <v>0</v>
      </c>
    </row>
    <row r="196" spans="1:16" x14ac:dyDescent="0.3">
      <c r="A196" s="637"/>
      <c r="B196" s="534" t="str">
        <f t="shared" si="426"/>
        <v xml:space="preserve">Charges et produits non-contrôlables </v>
      </c>
      <c r="C196" s="18">
        <f>SUM(C197,C204)</f>
        <v>0</v>
      </c>
      <c r="D196" s="530">
        <f t="shared" ref="D196" si="446">IFERROR(C196/$M196,0)</f>
        <v>0</v>
      </c>
      <c r="E196" s="18">
        <f>SUM(E197,E204)</f>
        <v>0</v>
      </c>
      <c r="F196" s="530">
        <f t="shared" ref="F196" si="447">IFERROR(E196/$M196,0)</f>
        <v>0</v>
      </c>
      <c r="G196" s="18">
        <f>SUM(G197,G204)</f>
        <v>0</v>
      </c>
      <c r="H196" s="530">
        <f t="shared" si="429"/>
        <v>0</v>
      </c>
      <c r="I196" s="18">
        <f>SUM(I197,I204)</f>
        <v>0</v>
      </c>
      <c r="J196" s="530">
        <f t="shared" si="430"/>
        <v>0</v>
      </c>
      <c r="K196" s="18">
        <f>SUM(K197,K204)</f>
        <v>0</v>
      </c>
      <c r="L196" s="530">
        <f t="shared" si="431"/>
        <v>0</v>
      </c>
      <c r="M196" s="18">
        <f t="shared" si="435"/>
        <v>0</v>
      </c>
      <c r="O196" s="18">
        <f>'TAB10'!$F$30</f>
        <v>0</v>
      </c>
      <c r="P196" s="14">
        <f t="shared" ref="P196:P218" si="448">M196-O196</f>
        <v>0</v>
      </c>
    </row>
    <row r="197" spans="1:16" ht="13.5" customHeight="1" x14ac:dyDescent="0.3">
      <c r="A197" s="791" t="s">
        <v>882</v>
      </c>
      <c r="B197" s="535" t="str">
        <f t="shared" si="426"/>
        <v>Hors OSP</v>
      </c>
      <c r="C197" s="18">
        <f>SUM(C198:C203)</f>
        <v>0</v>
      </c>
      <c r="D197" s="530">
        <f t="shared" ref="D197" si="449">IFERROR(C197/$M197,0)</f>
        <v>0</v>
      </c>
      <c r="E197" s="18">
        <f>SUM(E198:E203)</f>
        <v>0</v>
      </c>
      <c r="F197" s="530">
        <f t="shared" ref="F197" si="450">IFERROR(E197/$M197,0)</f>
        <v>0</v>
      </c>
      <c r="G197" s="18">
        <f>SUM(G198:G203)</f>
        <v>0</v>
      </c>
      <c r="H197" s="530">
        <f t="shared" si="429"/>
        <v>0</v>
      </c>
      <c r="I197" s="18">
        <f>SUM(I198:I203)</f>
        <v>0</v>
      </c>
      <c r="J197" s="530">
        <f t="shared" si="430"/>
        <v>0</v>
      </c>
      <c r="K197" s="18">
        <f>SUM(K198:K203)</f>
        <v>0</v>
      </c>
      <c r="L197" s="530">
        <f t="shared" si="431"/>
        <v>0</v>
      </c>
      <c r="M197" s="18">
        <f t="shared" si="435"/>
        <v>0</v>
      </c>
      <c r="O197" s="18">
        <f>'TAB10'!$F$30</f>
        <v>0</v>
      </c>
      <c r="P197" s="14">
        <f t="shared" si="448"/>
        <v>0</v>
      </c>
    </row>
    <row r="198" spans="1:16" ht="13.5" customHeight="1" x14ac:dyDescent="0.3">
      <c r="A198" s="791"/>
      <c r="B198" s="600" t="str">
        <f t="shared" si="426"/>
        <v xml:space="preserve">Charges émanant de factures émises par la société FeReSO dans le cadre du processus de réconciliation </v>
      </c>
      <c r="C198" s="23"/>
      <c r="D198" s="530">
        <f t="shared" ref="D198" si="451">IFERROR(C198/$M198,0)</f>
        <v>0</v>
      </c>
      <c r="E198" s="23"/>
      <c r="F198" s="530">
        <f t="shared" ref="F198" si="452">IFERROR(E198/$M198,0)</f>
        <v>0</v>
      </c>
      <c r="G198" s="23"/>
      <c r="H198" s="530">
        <f t="shared" si="429"/>
        <v>0</v>
      </c>
      <c r="I198" s="23"/>
      <c r="J198" s="530">
        <f t="shared" si="430"/>
        <v>0</v>
      </c>
      <c r="K198" s="23"/>
      <c r="L198" s="530">
        <f t="shared" si="431"/>
        <v>0</v>
      </c>
      <c r="M198" s="18">
        <f t="shared" si="435"/>
        <v>0</v>
      </c>
      <c r="O198" s="18">
        <f>'TAB10'!$F$30</f>
        <v>0</v>
      </c>
      <c r="P198" s="14">
        <f t="shared" si="448"/>
        <v>0</v>
      </c>
    </row>
    <row r="199" spans="1:16" ht="13.5" customHeight="1" x14ac:dyDescent="0.3">
      <c r="A199" s="791"/>
      <c r="B199" s="600" t="str">
        <f t="shared" si="426"/>
        <v xml:space="preserve">Redevance de voirie </v>
      </c>
      <c r="C199" s="23"/>
      <c r="D199" s="530">
        <f t="shared" ref="D199" si="453">IFERROR(C199/$M199,0)</f>
        <v>0</v>
      </c>
      <c r="E199" s="23"/>
      <c r="F199" s="530">
        <f t="shared" ref="F199" si="454">IFERROR(E199/$M199,0)</f>
        <v>0</v>
      </c>
      <c r="G199" s="23"/>
      <c r="H199" s="530">
        <f t="shared" si="429"/>
        <v>0</v>
      </c>
      <c r="I199" s="23"/>
      <c r="J199" s="530">
        <f t="shared" si="430"/>
        <v>0</v>
      </c>
      <c r="K199" s="23"/>
      <c r="L199" s="530">
        <f t="shared" si="431"/>
        <v>0</v>
      </c>
      <c r="M199" s="18">
        <f t="shared" si="435"/>
        <v>0</v>
      </c>
      <c r="O199" s="18">
        <f>'TAB10'!$F$30</f>
        <v>0</v>
      </c>
      <c r="P199" s="14">
        <f t="shared" si="448"/>
        <v>0</v>
      </c>
    </row>
    <row r="200" spans="1:16" ht="13.5" customHeight="1" x14ac:dyDescent="0.3">
      <c r="A200" s="791"/>
      <c r="B200" s="600" t="str">
        <f t="shared" si="426"/>
        <v>Charge fiscale résultant de l'application de l'impôt des sociétés</v>
      </c>
      <c r="C200" s="23"/>
      <c r="D200" s="530">
        <f t="shared" ref="D200" si="455">IFERROR(C200/$M200,0)</f>
        <v>0</v>
      </c>
      <c r="E200" s="23"/>
      <c r="F200" s="530">
        <f t="shared" ref="F200" si="456">IFERROR(E200/$M200,0)</f>
        <v>0</v>
      </c>
      <c r="G200" s="23"/>
      <c r="H200" s="530">
        <f t="shared" si="429"/>
        <v>0</v>
      </c>
      <c r="I200" s="23"/>
      <c r="J200" s="530">
        <f t="shared" si="430"/>
        <v>0</v>
      </c>
      <c r="K200" s="23"/>
      <c r="L200" s="530">
        <f t="shared" si="431"/>
        <v>0</v>
      </c>
      <c r="M200" s="18">
        <f t="shared" si="435"/>
        <v>0</v>
      </c>
      <c r="O200" s="18">
        <f>'TAB10'!$F$30</f>
        <v>0</v>
      </c>
      <c r="P200" s="14">
        <f t="shared" si="448"/>
        <v>0</v>
      </c>
    </row>
    <row r="201" spans="1:16" ht="13.5" customHeight="1" x14ac:dyDescent="0.3">
      <c r="A201" s="791"/>
      <c r="B201" s="600" t="str">
        <f t="shared" si="426"/>
        <v>Autres impôts, taxes, redevances, surcharges, précomptes immobiliers et mobiliers</v>
      </c>
      <c r="C201" s="23"/>
      <c r="D201" s="530">
        <f t="shared" ref="D201" si="457">IFERROR(C201/$M201,0)</f>
        <v>0</v>
      </c>
      <c r="E201" s="23"/>
      <c r="F201" s="530">
        <f t="shared" ref="F201" si="458">IFERROR(E201/$M201,0)</f>
        <v>0</v>
      </c>
      <c r="G201" s="23"/>
      <c r="H201" s="530">
        <f t="shared" si="429"/>
        <v>0</v>
      </c>
      <c r="I201" s="23"/>
      <c r="J201" s="530">
        <f t="shared" si="430"/>
        <v>0</v>
      </c>
      <c r="K201" s="23"/>
      <c r="L201" s="530">
        <f t="shared" si="431"/>
        <v>0</v>
      </c>
      <c r="M201" s="18">
        <f t="shared" si="435"/>
        <v>0</v>
      </c>
      <c r="O201" s="18">
        <f>'TAB10'!$F$30</f>
        <v>0</v>
      </c>
      <c r="P201" s="14">
        <f t="shared" si="448"/>
        <v>0</v>
      </c>
    </row>
    <row r="202" spans="1:16" ht="13.5" customHeight="1" x14ac:dyDescent="0.3">
      <c r="A202" s="791"/>
      <c r="B202" s="600" t="str">
        <f t="shared" si="426"/>
        <v>Cotisations de responsabilisation de l’ONSSAPL</v>
      </c>
      <c r="C202" s="23"/>
      <c r="D202" s="530">
        <f t="shared" ref="D202" si="459">IFERROR(C202/$M202,0)</f>
        <v>0</v>
      </c>
      <c r="E202" s="23"/>
      <c r="F202" s="530">
        <f t="shared" ref="F202" si="460">IFERROR(E202/$M202,0)</f>
        <v>0</v>
      </c>
      <c r="G202" s="23"/>
      <c r="H202" s="530">
        <f t="shared" si="429"/>
        <v>0</v>
      </c>
      <c r="I202" s="23"/>
      <c r="J202" s="530">
        <f t="shared" si="430"/>
        <v>0</v>
      </c>
      <c r="K202" s="23"/>
      <c r="L202" s="530">
        <f t="shared" si="431"/>
        <v>0</v>
      </c>
      <c r="M202" s="18">
        <f t="shared" si="435"/>
        <v>0</v>
      </c>
      <c r="O202" s="18">
        <f>'TAB10'!$F$30</f>
        <v>0</v>
      </c>
      <c r="P202" s="14">
        <f t="shared" si="448"/>
        <v>0</v>
      </c>
    </row>
    <row r="203" spans="1:16" ht="13.5" customHeight="1" x14ac:dyDescent="0.3">
      <c r="A203" s="791"/>
      <c r="B203" s="600" t="str">
        <f t="shared" si="426"/>
        <v>Charges de pension non-capitalisées</v>
      </c>
      <c r="C203" s="23"/>
      <c r="D203" s="530">
        <f t="shared" ref="D203" si="461">IFERROR(C203/$M203,0)</f>
        <v>0</v>
      </c>
      <c r="E203" s="23"/>
      <c r="F203" s="530">
        <f t="shared" ref="F203" si="462">IFERROR(E203/$M203,0)</f>
        <v>0</v>
      </c>
      <c r="G203" s="23"/>
      <c r="H203" s="530">
        <f t="shared" si="429"/>
        <v>0</v>
      </c>
      <c r="I203" s="23"/>
      <c r="J203" s="530">
        <f t="shared" si="430"/>
        <v>0</v>
      </c>
      <c r="K203" s="23"/>
      <c r="L203" s="530">
        <f t="shared" si="431"/>
        <v>0</v>
      </c>
      <c r="M203" s="18">
        <f t="shared" si="435"/>
        <v>0</v>
      </c>
      <c r="O203" s="18">
        <f>'TAB10'!$F$30</f>
        <v>0</v>
      </c>
      <c r="P203" s="14">
        <f t="shared" si="448"/>
        <v>0</v>
      </c>
    </row>
    <row r="204" spans="1:16" x14ac:dyDescent="0.3">
      <c r="A204" s="637"/>
      <c r="B204" s="535" t="str">
        <f t="shared" si="426"/>
        <v>OSP</v>
      </c>
      <c r="C204" s="18">
        <f>SUM(C205:C210)</f>
        <v>0</v>
      </c>
      <c r="D204" s="530">
        <f t="shared" ref="D204" si="463">IFERROR(C204/$M204,0)</f>
        <v>0</v>
      </c>
      <c r="E204" s="18">
        <f>SUM(E205:E210)</f>
        <v>0</v>
      </c>
      <c r="F204" s="530">
        <f t="shared" ref="F204" si="464">IFERROR(E204/$M204,0)</f>
        <v>0</v>
      </c>
      <c r="G204" s="18">
        <f>SUM(G205:G210)</f>
        <v>0</v>
      </c>
      <c r="H204" s="530">
        <f t="shared" si="429"/>
        <v>0</v>
      </c>
      <c r="I204" s="18">
        <f>SUM(I205:I210)</f>
        <v>0</v>
      </c>
      <c r="J204" s="530">
        <f t="shared" si="430"/>
        <v>0</v>
      </c>
      <c r="K204" s="18">
        <f>SUM(K205:K210)</f>
        <v>0</v>
      </c>
      <c r="L204" s="530">
        <f t="shared" si="431"/>
        <v>0</v>
      </c>
      <c r="M204" s="18">
        <f t="shared" si="435"/>
        <v>0</v>
      </c>
      <c r="O204" s="18">
        <f>'TAB10'!$F$30</f>
        <v>0</v>
      </c>
      <c r="P204" s="14">
        <f t="shared" si="448"/>
        <v>0</v>
      </c>
    </row>
    <row r="205" spans="1:16" ht="27" x14ac:dyDescent="0.3">
      <c r="A205" s="791" t="s">
        <v>882</v>
      </c>
      <c r="B205" s="600" t="str">
        <f t="shared" si="426"/>
        <v>Charges émanant de factures d’achat de gaz émises par un fournisseur commercial pour l'alimentation de la clientèle propre du GRD</v>
      </c>
      <c r="C205" s="23"/>
      <c r="D205" s="530">
        <f t="shared" ref="D205" si="465">IFERROR(C205/$M205,0)</f>
        <v>0</v>
      </c>
      <c r="E205" s="23"/>
      <c r="F205" s="530">
        <f t="shared" ref="F205" si="466">IFERROR(E205/$M205,0)</f>
        <v>0</v>
      </c>
      <c r="G205" s="23"/>
      <c r="H205" s="530">
        <f t="shared" si="429"/>
        <v>0</v>
      </c>
      <c r="I205" s="23"/>
      <c r="J205" s="530">
        <f t="shared" si="430"/>
        <v>0</v>
      </c>
      <c r="K205" s="23"/>
      <c r="L205" s="530">
        <f t="shared" si="431"/>
        <v>0</v>
      </c>
      <c r="M205" s="18">
        <f t="shared" si="435"/>
        <v>0</v>
      </c>
      <c r="O205" s="18">
        <f>'TAB10'!$F$30</f>
        <v>0</v>
      </c>
      <c r="P205" s="14">
        <f t="shared" si="448"/>
        <v>0</v>
      </c>
    </row>
    <row r="206" spans="1:16" ht="13.5" customHeight="1" x14ac:dyDescent="0.3">
      <c r="A206" s="791"/>
      <c r="B206" s="600" t="str">
        <f t="shared" si="426"/>
        <v>Charges de distribution supportées par le GRD pour l'alimentation de clientèle propre</v>
      </c>
      <c r="C206" s="23"/>
      <c r="D206" s="530">
        <f t="shared" ref="D206" si="467">IFERROR(C206/$M206,0)</f>
        <v>0</v>
      </c>
      <c r="E206" s="23"/>
      <c r="F206" s="530">
        <f t="shared" ref="F206" si="468">IFERROR(E206/$M206,0)</f>
        <v>0</v>
      </c>
      <c r="G206" s="23"/>
      <c r="H206" s="530">
        <f t="shared" si="429"/>
        <v>0</v>
      </c>
      <c r="I206" s="23"/>
      <c r="J206" s="530">
        <f t="shared" si="430"/>
        <v>0</v>
      </c>
      <c r="K206" s="23"/>
      <c r="L206" s="530">
        <f t="shared" si="431"/>
        <v>0</v>
      </c>
      <c r="M206" s="18">
        <f t="shared" si="435"/>
        <v>0</v>
      </c>
      <c r="O206" s="18">
        <f>'TAB10'!$F$30</f>
        <v>0</v>
      </c>
      <c r="P206" s="14">
        <f t="shared" si="448"/>
        <v>0</v>
      </c>
    </row>
    <row r="207" spans="1:16" ht="27" x14ac:dyDescent="0.3">
      <c r="A207" s="791"/>
      <c r="B207" s="600" t="str">
        <f t="shared" si="426"/>
        <v xml:space="preserve">Produits issus de la facturation de la fourniture de gaz à la clientèle propre du gestionnaire de réseau de distribution ainsi que le montant de la compensation versée par la CREG </v>
      </c>
      <c r="C207" s="23"/>
      <c r="D207" s="530">
        <f t="shared" ref="D207" si="469">IFERROR(C207/$M207,0)</f>
        <v>0</v>
      </c>
      <c r="E207" s="23"/>
      <c r="F207" s="530">
        <f t="shared" ref="F207" si="470">IFERROR(E207/$M207,0)</f>
        <v>0</v>
      </c>
      <c r="G207" s="23"/>
      <c r="H207" s="530">
        <f t="shared" si="429"/>
        <v>0</v>
      </c>
      <c r="I207" s="23"/>
      <c r="J207" s="530">
        <f t="shared" si="430"/>
        <v>0</v>
      </c>
      <c r="K207" s="23"/>
      <c r="L207" s="530">
        <f t="shared" si="431"/>
        <v>0</v>
      </c>
      <c r="M207" s="18">
        <f t="shared" si="435"/>
        <v>0</v>
      </c>
      <c r="O207" s="18">
        <f>'TAB10'!$F$30</f>
        <v>0</v>
      </c>
      <c r="P207" s="14">
        <f t="shared" si="448"/>
        <v>0</v>
      </c>
    </row>
    <row r="208" spans="1:16" ht="13.5" customHeight="1" x14ac:dyDescent="0.3">
      <c r="A208" s="791"/>
      <c r="B208" s="600" t="str">
        <f t="shared" si="426"/>
        <v xml:space="preserve">Indemnités versées aux fournisseurs de gaz, résultant du retard de placement des compteurs à budget </v>
      </c>
      <c r="C208" s="23"/>
      <c r="D208" s="530">
        <f t="shared" ref="D208" si="471">IFERROR(C208/$M208,0)</f>
        <v>0</v>
      </c>
      <c r="E208" s="23"/>
      <c r="F208" s="530">
        <f t="shared" ref="F208" si="472">IFERROR(E208/$M208,0)</f>
        <v>0</v>
      </c>
      <c r="G208" s="23"/>
      <c r="H208" s="530">
        <f t="shared" si="429"/>
        <v>0</v>
      </c>
      <c r="I208" s="23"/>
      <c r="J208" s="530">
        <f t="shared" si="430"/>
        <v>0</v>
      </c>
      <c r="K208" s="23"/>
      <c r="L208" s="530">
        <f t="shared" si="431"/>
        <v>0</v>
      </c>
      <c r="M208" s="18">
        <f t="shared" si="435"/>
        <v>0</v>
      </c>
      <c r="O208" s="18">
        <f>'TAB10'!$F$30</f>
        <v>0</v>
      </c>
      <c r="P208" s="14">
        <f t="shared" si="448"/>
        <v>0</v>
      </c>
    </row>
    <row r="209" spans="1:16" ht="13.5" customHeight="1" x14ac:dyDescent="0.3">
      <c r="A209" s="791"/>
      <c r="B209" s="600" t="str">
        <f t="shared" si="426"/>
        <v>Charges et produits liés à l’achat de gaz SER</v>
      </c>
      <c r="C209" s="23"/>
      <c r="D209" s="530">
        <f t="shared" ref="D209" si="473">IFERROR(C209/$M209,0)</f>
        <v>0</v>
      </c>
      <c r="E209" s="23"/>
      <c r="F209" s="530">
        <f t="shared" ref="F209" si="474">IFERROR(E209/$M209,0)</f>
        <v>0</v>
      </c>
      <c r="G209" s="23"/>
      <c r="H209" s="530">
        <f t="shared" si="429"/>
        <v>0</v>
      </c>
      <c r="I209" s="23"/>
      <c r="J209" s="530">
        <f t="shared" si="430"/>
        <v>0</v>
      </c>
      <c r="K209" s="23"/>
      <c r="L209" s="530">
        <f t="shared" si="431"/>
        <v>0</v>
      </c>
      <c r="M209" s="18">
        <f t="shared" si="435"/>
        <v>0</v>
      </c>
      <c r="O209" s="18">
        <f>'TAB10'!$F$30</f>
        <v>0</v>
      </c>
      <c r="P209" s="14">
        <f t="shared" si="448"/>
        <v>0</v>
      </c>
    </row>
    <row r="210" spans="1:16" ht="13.5" customHeight="1" x14ac:dyDescent="0.3">
      <c r="A210" s="791"/>
      <c r="B210" s="600" t="str">
        <f t="shared" si="426"/>
        <v xml:space="preserve">Charges émanant de factures émises par la société FeReSO dans le cadre du processus de réconciliation </v>
      </c>
      <c r="C210" s="23"/>
      <c r="D210" s="530">
        <f t="shared" ref="D210" si="475">IFERROR(C210/$M210,0)</f>
        <v>0</v>
      </c>
      <c r="E210" s="23"/>
      <c r="F210" s="530">
        <f t="shared" ref="F210" si="476">IFERROR(E210/$M210,0)</f>
        <v>0</v>
      </c>
      <c r="G210" s="23"/>
      <c r="H210" s="530">
        <f t="shared" si="429"/>
        <v>0</v>
      </c>
      <c r="I210" s="23"/>
      <c r="J210" s="530">
        <f t="shared" si="430"/>
        <v>0</v>
      </c>
      <c r="K210" s="23"/>
      <c r="L210" s="530">
        <f t="shared" si="431"/>
        <v>0</v>
      </c>
      <c r="M210" s="18">
        <f t="shared" si="435"/>
        <v>0</v>
      </c>
      <c r="O210" s="18">
        <f>'TAB10'!$F$30</f>
        <v>0</v>
      </c>
      <c r="P210" s="14">
        <f t="shared" si="448"/>
        <v>0</v>
      </c>
    </row>
    <row r="211" spans="1:16" x14ac:dyDescent="0.3">
      <c r="A211" s="637"/>
      <c r="B211" s="536" t="str">
        <f t="shared" si="426"/>
        <v>Charges nettes relatives aux projets spécifiques</v>
      </c>
      <c r="C211" s="18">
        <f>SUM(C212:C213)</f>
        <v>0</v>
      </c>
      <c r="D211" s="530">
        <f t="shared" ref="D211" si="477">IFERROR(C211/$M211,0)</f>
        <v>0</v>
      </c>
      <c r="E211" s="18">
        <f>SUM(E212:E213)</f>
        <v>0</v>
      </c>
      <c r="F211" s="530">
        <f t="shared" ref="F211" si="478">IFERROR(E211/$M211,0)</f>
        <v>0</v>
      </c>
      <c r="G211" s="18">
        <f>SUM(G212:G213)</f>
        <v>0</v>
      </c>
      <c r="H211" s="530">
        <f t="shared" si="429"/>
        <v>0</v>
      </c>
      <c r="I211" s="18">
        <f>SUM(I212:I213)</f>
        <v>0</v>
      </c>
      <c r="J211" s="530">
        <f t="shared" si="430"/>
        <v>0</v>
      </c>
      <c r="K211" s="18">
        <f>SUM(K212:K213)</f>
        <v>0</v>
      </c>
      <c r="L211" s="530">
        <f t="shared" si="431"/>
        <v>0</v>
      </c>
      <c r="M211" s="18">
        <f t="shared" si="435"/>
        <v>0</v>
      </c>
      <c r="O211" s="18">
        <f>'TAB10'!$F$30</f>
        <v>0</v>
      </c>
      <c r="P211" s="14">
        <f t="shared" si="448"/>
        <v>0</v>
      </c>
    </row>
    <row r="212" spans="1:16" ht="13.5" customHeight="1" x14ac:dyDescent="0.3">
      <c r="A212" s="792" t="s">
        <v>881</v>
      </c>
      <c r="B212" s="635" t="str">
        <f t="shared" si="426"/>
        <v>Charges nettes fixes</v>
      </c>
      <c r="C212" s="23"/>
      <c r="D212" s="530">
        <f t="shared" ref="D212" si="479">IFERROR(C212/$M212,0)</f>
        <v>0</v>
      </c>
      <c r="E212" s="23"/>
      <c r="F212" s="530">
        <f t="shared" ref="F212" si="480">IFERROR(E212/$M212,0)</f>
        <v>0</v>
      </c>
      <c r="G212" s="23"/>
      <c r="H212" s="530">
        <f t="shared" si="429"/>
        <v>0</v>
      </c>
      <c r="I212" s="23"/>
      <c r="J212" s="530">
        <f t="shared" si="430"/>
        <v>0</v>
      </c>
      <c r="K212" s="23"/>
      <c r="L212" s="530">
        <f t="shared" si="431"/>
        <v>0</v>
      </c>
      <c r="M212" s="18">
        <f t="shared" si="435"/>
        <v>0</v>
      </c>
      <c r="O212" s="18">
        <f>'TAB10'!$F$30</f>
        <v>0</v>
      </c>
      <c r="P212" s="14">
        <f t="shared" si="448"/>
        <v>0</v>
      </c>
    </row>
    <row r="213" spans="1:16" ht="13.5" customHeight="1" x14ac:dyDescent="0.3">
      <c r="A213" s="792"/>
      <c r="B213" s="635" t="str">
        <f t="shared" si="426"/>
        <v>Charges nettes variables</v>
      </c>
      <c r="C213" s="23"/>
      <c r="D213" s="530">
        <f t="shared" ref="D213" si="481">IFERROR(C213/$M213,0)</f>
        <v>0</v>
      </c>
      <c r="E213" s="23"/>
      <c r="F213" s="530">
        <f t="shared" ref="F213" si="482">IFERROR(E213/$M213,0)</f>
        <v>0</v>
      </c>
      <c r="G213" s="23"/>
      <c r="H213" s="530">
        <f t="shared" si="429"/>
        <v>0</v>
      </c>
      <c r="I213" s="23"/>
      <c r="J213" s="530">
        <f t="shared" si="430"/>
        <v>0</v>
      </c>
      <c r="K213" s="23"/>
      <c r="L213" s="530">
        <f t="shared" si="431"/>
        <v>0</v>
      </c>
      <c r="M213" s="18">
        <f t="shared" si="435"/>
        <v>0</v>
      </c>
      <c r="O213" s="18">
        <f>'TAB10'!$F$30</f>
        <v>0</v>
      </c>
      <c r="P213" s="14">
        <f t="shared" si="448"/>
        <v>0</v>
      </c>
    </row>
    <row r="214" spans="1:16" x14ac:dyDescent="0.3">
      <c r="A214" s="637"/>
      <c r="B214" s="536" t="str">
        <f t="shared" si="426"/>
        <v>Marge équitable</v>
      </c>
      <c r="C214" s="18">
        <f>SUM(C215:C216)</f>
        <v>0</v>
      </c>
      <c r="D214" s="530">
        <f t="shared" ref="D214" si="483">IFERROR(C214/$M214,0)</f>
        <v>0</v>
      </c>
      <c r="E214" s="18">
        <f>SUM(E215:E216)</f>
        <v>0</v>
      </c>
      <c r="F214" s="530">
        <f t="shared" ref="F214" si="484">IFERROR(E214/$M214,0)</f>
        <v>0</v>
      </c>
      <c r="G214" s="18">
        <f>SUM(G215:G216)</f>
        <v>0</v>
      </c>
      <c r="H214" s="530">
        <f t="shared" si="429"/>
        <v>0</v>
      </c>
      <c r="I214" s="18">
        <f>SUM(I215:I216)</f>
        <v>0</v>
      </c>
      <c r="J214" s="530">
        <f t="shared" si="430"/>
        <v>0</v>
      </c>
      <c r="K214" s="18">
        <f>SUM(K215:K216)</f>
        <v>0</v>
      </c>
      <c r="L214" s="530">
        <f t="shared" si="431"/>
        <v>0</v>
      </c>
      <c r="M214" s="18">
        <f t="shared" si="435"/>
        <v>0</v>
      </c>
      <c r="O214" s="18">
        <f>'TAB10'!$F$30</f>
        <v>0</v>
      </c>
      <c r="P214" s="14">
        <f t="shared" si="448"/>
        <v>0</v>
      </c>
    </row>
    <row r="215" spans="1:16" ht="13.5" customHeight="1" x14ac:dyDescent="0.3">
      <c r="A215" s="793" t="s">
        <v>882</v>
      </c>
      <c r="B215" s="535" t="str">
        <f t="shared" si="426"/>
        <v>Hors OSP</v>
      </c>
      <c r="C215" s="23"/>
      <c r="D215" s="530">
        <f t="shared" ref="D215" si="485">IFERROR(C215/$M215,0)</f>
        <v>0</v>
      </c>
      <c r="E215" s="23"/>
      <c r="F215" s="530">
        <f t="shared" ref="F215" si="486">IFERROR(E215/$M215,0)</f>
        <v>0</v>
      </c>
      <c r="G215" s="23"/>
      <c r="H215" s="530">
        <f t="shared" si="429"/>
        <v>0</v>
      </c>
      <c r="I215" s="23"/>
      <c r="J215" s="530">
        <f t="shared" si="430"/>
        <v>0</v>
      </c>
      <c r="K215" s="23"/>
      <c r="L215" s="530">
        <f t="shared" si="431"/>
        <v>0</v>
      </c>
      <c r="M215" s="18">
        <f t="shared" si="435"/>
        <v>0</v>
      </c>
      <c r="O215" s="18">
        <f>'TAB10'!$F$30</f>
        <v>0</v>
      </c>
      <c r="P215" s="14">
        <f t="shared" si="448"/>
        <v>0</v>
      </c>
    </row>
    <row r="216" spans="1:16" ht="13.5" customHeight="1" x14ac:dyDescent="0.3">
      <c r="A216" s="793"/>
      <c r="B216" s="535" t="str">
        <f t="shared" si="426"/>
        <v>OSP</v>
      </c>
      <c r="C216" s="23"/>
      <c r="D216" s="530">
        <f t="shared" ref="D216" si="487">IFERROR(C216/$M216,0)</f>
        <v>0</v>
      </c>
      <c r="E216" s="23"/>
      <c r="F216" s="530">
        <f t="shared" ref="F216" si="488">IFERROR(E216/$M216,0)</f>
        <v>0</v>
      </c>
      <c r="G216" s="23"/>
      <c r="H216" s="530">
        <f t="shared" si="429"/>
        <v>0</v>
      </c>
      <c r="I216" s="23"/>
      <c r="J216" s="530">
        <f t="shared" si="430"/>
        <v>0</v>
      </c>
      <c r="K216" s="23"/>
      <c r="L216" s="530">
        <f t="shared" si="431"/>
        <v>0</v>
      </c>
      <c r="M216" s="18">
        <f t="shared" si="435"/>
        <v>0</v>
      </c>
      <c r="O216" s="18">
        <f>'TAB10'!$F$30</f>
        <v>0</v>
      </c>
      <c r="P216" s="14">
        <f t="shared" si="448"/>
        <v>0</v>
      </c>
    </row>
    <row r="217" spans="1:16" ht="30" x14ac:dyDescent="0.3">
      <c r="A217" s="638" t="s">
        <v>882</v>
      </c>
      <c r="B217" s="536" t="str">
        <f t="shared" si="426"/>
        <v>Quote-part des soldes régulatoires années précédentes</v>
      </c>
      <c r="C217" s="23"/>
      <c r="D217" s="530">
        <f t="shared" ref="D217" si="489">IFERROR(C217/$M217,0)</f>
        <v>0</v>
      </c>
      <c r="E217" s="23"/>
      <c r="F217" s="530">
        <f t="shared" ref="F217" si="490">IFERROR(E217/$M217,0)</f>
        <v>0</v>
      </c>
      <c r="G217" s="23"/>
      <c r="H217" s="530">
        <f t="shared" si="429"/>
        <v>0</v>
      </c>
      <c r="I217" s="23"/>
      <c r="J217" s="530">
        <f t="shared" si="430"/>
        <v>0</v>
      </c>
      <c r="K217" s="23"/>
      <c r="L217" s="530">
        <f t="shared" si="431"/>
        <v>0</v>
      </c>
      <c r="M217" s="18">
        <f t="shared" si="435"/>
        <v>0</v>
      </c>
      <c r="O217" s="18">
        <f>'TAB10'!$F$30</f>
        <v>0</v>
      </c>
      <c r="P217" s="14">
        <f t="shared" si="448"/>
        <v>0</v>
      </c>
    </row>
    <row r="218" spans="1:16" x14ac:dyDescent="0.3">
      <c r="A218" s="639"/>
      <c r="B218" s="537" t="str">
        <f t="shared" si="426"/>
        <v>TOTAL</v>
      </c>
      <c r="C218" s="18">
        <f>SUM(C188,C196,C211,C214,C217)</f>
        <v>0</v>
      </c>
      <c r="D218" s="530">
        <f t="shared" ref="D218" si="491">IFERROR(C218/$M218,0)</f>
        <v>0</v>
      </c>
      <c r="E218" s="18">
        <f>SUM(E188,E196,E211,E214,E217)</f>
        <v>0</v>
      </c>
      <c r="F218" s="530">
        <f t="shared" ref="F218" si="492">IFERROR(E218/$M218,0)</f>
        <v>0</v>
      </c>
      <c r="G218" s="18">
        <f>SUM(G188,G196,G211,G214,G217)</f>
        <v>0</v>
      </c>
      <c r="H218" s="530">
        <f t="shared" si="429"/>
        <v>0</v>
      </c>
      <c r="I218" s="18">
        <f>SUM(I188,I196,I211,I214,I217)</f>
        <v>0</v>
      </c>
      <c r="J218" s="530">
        <f t="shared" si="430"/>
        <v>0</v>
      </c>
      <c r="K218" s="18">
        <f>SUM(K188,K196,K211,K214,K217)</f>
        <v>0</v>
      </c>
      <c r="L218" s="530">
        <f t="shared" si="431"/>
        <v>0</v>
      </c>
      <c r="M218" s="18">
        <f t="shared" si="435"/>
        <v>0</v>
      </c>
      <c r="O218" s="18">
        <f>'TAB10'!$F$30</f>
        <v>0</v>
      </c>
      <c r="P218" s="14">
        <f t="shared" si="448"/>
        <v>0</v>
      </c>
    </row>
    <row r="219" spans="1:16" x14ac:dyDescent="0.3">
      <c r="A219" s="639"/>
      <c r="C219" s="6"/>
      <c r="D219" s="6"/>
      <c r="O219" s="11"/>
    </row>
    <row r="220" spans="1:16" x14ac:dyDescent="0.3">
      <c r="A220" s="639"/>
      <c r="C220" s="6"/>
      <c r="D220" s="6"/>
      <c r="O220" s="11"/>
    </row>
    <row r="221" spans="1:16" x14ac:dyDescent="0.3">
      <c r="A221" s="641"/>
      <c r="B221" s="787" t="s">
        <v>771</v>
      </c>
      <c r="C221" s="787"/>
      <c r="D221" s="787"/>
      <c r="E221" s="787"/>
      <c r="F221" s="787"/>
      <c r="G221" s="787"/>
      <c r="H221" s="787"/>
      <c r="I221" s="787"/>
      <c r="J221" s="787"/>
      <c r="K221" s="787"/>
      <c r="L221" s="787"/>
      <c r="M221" s="787"/>
      <c r="O221" s="11"/>
    </row>
    <row r="222" spans="1:16" x14ac:dyDescent="0.3">
      <c r="A222" s="641"/>
      <c r="C222" s="6"/>
      <c r="D222" s="6"/>
      <c r="O222" s="11"/>
    </row>
    <row r="223" spans="1:16" x14ac:dyDescent="0.3">
      <c r="A223" s="641"/>
      <c r="B223" s="538" t="s">
        <v>772</v>
      </c>
      <c r="C223" s="18">
        <f>SUM(C224:C226)</f>
        <v>0</v>
      </c>
      <c r="D223" s="530">
        <f t="shared" ref="D223" si="493">IFERROR(C223/$M223,0)</f>
        <v>0</v>
      </c>
      <c r="E223" s="18">
        <f>SUM(E224:E226)</f>
        <v>0</v>
      </c>
      <c r="F223" s="530">
        <f t="shared" ref="F223" si="494">IFERROR(E223/$M223,0)</f>
        <v>0</v>
      </c>
      <c r="G223" s="18">
        <f>SUM(G224:G226)</f>
        <v>0</v>
      </c>
      <c r="H223" s="530">
        <f t="shared" ref="H223:H229" si="495">IFERROR(G223/$M223,0)</f>
        <v>0</v>
      </c>
      <c r="I223" s="18">
        <f>SUM(I224:I226)</f>
        <v>0</v>
      </c>
      <c r="J223" s="530">
        <f t="shared" ref="J223:J229" si="496">IFERROR(I223/$M223,0)</f>
        <v>0</v>
      </c>
      <c r="K223" s="18">
        <f>SUM(K224:K226)</f>
        <v>0</v>
      </c>
      <c r="L223" s="530">
        <f t="shared" ref="L223:L229" si="497">IFERROR(K223/$M223,0)</f>
        <v>0</v>
      </c>
      <c r="M223" s="18">
        <f>SUM(M224:M226)</f>
        <v>0</v>
      </c>
      <c r="O223" s="11"/>
    </row>
    <row r="224" spans="1:16" x14ac:dyDescent="0.3">
      <c r="A224" s="641"/>
      <c r="B224" s="600" t="s">
        <v>556</v>
      </c>
      <c r="C224" s="18">
        <f t="shared" ref="C224:C226" si="498">C193</f>
        <v>0</v>
      </c>
      <c r="D224" s="530">
        <f t="shared" ref="D224" si="499">IFERROR(C224/$M224,0)</f>
        <v>0</v>
      </c>
      <c r="E224" s="18">
        <f t="shared" ref="E224" si="500">E193</f>
        <v>0</v>
      </c>
      <c r="F224" s="530">
        <f t="shared" ref="F224" si="501">IFERROR(E224/$M224,0)</f>
        <v>0</v>
      </c>
      <c r="G224" s="18">
        <f t="shared" ref="G224" si="502">G193</f>
        <v>0</v>
      </c>
      <c r="H224" s="530">
        <f t="shared" si="495"/>
        <v>0</v>
      </c>
      <c r="I224" s="18">
        <f t="shared" ref="I224" si="503">I193</f>
        <v>0</v>
      </c>
      <c r="J224" s="530">
        <f t="shared" si="496"/>
        <v>0</v>
      </c>
      <c r="K224" s="18">
        <f t="shared" ref="K224" si="504">K193</f>
        <v>0</v>
      </c>
      <c r="L224" s="530">
        <f t="shared" si="497"/>
        <v>0</v>
      </c>
      <c r="M224" s="18">
        <f t="shared" ref="M224:M226" si="505">M193</f>
        <v>0</v>
      </c>
      <c r="O224" s="11"/>
    </row>
    <row r="225" spans="1:15" x14ac:dyDescent="0.3">
      <c r="A225" s="641"/>
      <c r="B225" s="600" t="s">
        <v>555</v>
      </c>
      <c r="C225" s="18">
        <f t="shared" si="498"/>
        <v>0</v>
      </c>
      <c r="D225" s="530">
        <f t="shared" ref="D225" si="506">IFERROR(C225/$M225,0)</f>
        <v>0</v>
      </c>
      <c r="E225" s="18">
        <f t="shared" ref="E225" si="507">E194</f>
        <v>0</v>
      </c>
      <c r="F225" s="530">
        <f t="shared" ref="F225" si="508">IFERROR(E225/$M225,0)</f>
        <v>0</v>
      </c>
      <c r="G225" s="18">
        <f t="shared" ref="G225" si="509">G194</f>
        <v>0</v>
      </c>
      <c r="H225" s="530">
        <f t="shared" si="495"/>
        <v>0</v>
      </c>
      <c r="I225" s="18">
        <f t="shared" ref="I225" si="510">I194</f>
        <v>0</v>
      </c>
      <c r="J225" s="530">
        <f t="shared" si="496"/>
        <v>0</v>
      </c>
      <c r="K225" s="18">
        <f t="shared" ref="K225" si="511">K194</f>
        <v>0</v>
      </c>
      <c r="L225" s="530">
        <f t="shared" si="497"/>
        <v>0</v>
      </c>
      <c r="M225" s="18">
        <f t="shared" si="505"/>
        <v>0</v>
      </c>
      <c r="O225" s="11"/>
    </row>
    <row r="226" spans="1:15" x14ac:dyDescent="0.3">
      <c r="A226" s="641"/>
      <c r="B226" s="600" t="s">
        <v>509</v>
      </c>
      <c r="C226" s="18">
        <f t="shared" si="498"/>
        <v>0</v>
      </c>
      <c r="D226" s="530">
        <f t="shared" ref="D226" si="512">IFERROR(C226/$M226,0)</f>
        <v>0</v>
      </c>
      <c r="E226" s="18">
        <f t="shared" ref="E226" si="513">E195</f>
        <v>0</v>
      </c>
      <c r="F226" s="530">
        <f t="shared" ref="F226" si="514">IFERROR(E226/$M226,0)</f>
        <v>0</v>
      </c>
      <c r="G226" s="18">
        <f t="shared" ref="G226" si="515">G195</f>
        <v>0</v>
      </c>
      <c r="H226" s="530">
        <f t="shared" si="495"/>
        <v>0</v>
      </c>
      <c r="I226" s="18">
        <f t="shared" ref="I226" si="516">I195</f>
        <v>0</v>
      </c>
      <c r="J226" s="530">
        <f t="shared" si="496"/>
        <v>0</v>
      </c>
      <c r="K226" s="18">
        <f t="shared" ref="K226" si="517">K195</f>
        <v>0</v>
      </c>
      <c r="L226" s="530">
        <f t="shared" si="497"/>
        <v>0</v>
      </c>
      <c r="M226" s="18">
        <f t="shared" si="505"/>
        <v>0</v>
      </c>
      <c r="O226" s="11"/>
    </row>
    <row r="227" spans="1:15" x14ac:dyDescent="0.3">
      <c r="A227" s="641"/>
      <c r="B227" s="538" t="s">
        <v>773</v>
      </c>
      <c r="C227" s="18">
        <f>C204</f>
        <v>0</v>
      </c>
      <c r="D227" s="530">
        <f t="shared" ref="D227" si="518">IFERROR(C227/$M227,0)</f>
        <v>0</v>
      </c>
      <c r="E227" s="18">
        <f>E204</f>
        <v>0</v>
      </c>
      <c r="F227" s="530">
        <f t="shared" ref="F227" si="519">IFERROR(E227/$M227,0)</f>
        <v>0</v>
      </c>
      <c r="G227" s="18">
        <f>G204</f>
        <v>0</v>
      </c>
      <c r="H227" s="530">
        <f t="shared" si="495"/>
        <v>0</v>
      </c>
      <c r="I227" s="18">
        <f>I204</f>
        <v>0</v>
      </c>
      <c r="J227" s="530">
        <f t="shared" si="496"/>
        <v>0</v>
      </c>
      <c r="K227" s="18">
        <f>K204</f>
        <v>0</v>
      </c>
      <c r="L227" s="530">
        <f t="shared" si="497"/>
        <v>0</v>
      </c>
      <c r="M227" s="18">
        <f>M204</f>
        <v>0</v>
      </c>
      <c r="O227" s="11"/>
    </row>
    <row r="228" spans="1:15" x14ac:dyDescent="0.3">
      <c r="A228" s="641"/>
      <c r="B228" s="538" t="s">
        <v>76</v>
      </c>
      <c r="C228" s="18">
        <f>C216</f>
        <v>0</v>
      </c>
      <c r="D228" s="530">
        <f t="shared" ref="D228" si="520">IFERROR(C228/$M228,0)</f>
        <v>0</v>
      </c>
      <c r="E228" s="18">
        <f>E216</f>
        <v>0</v>
      </c>
      <c r="F228" s="530">
        <f t="shared" ref="F228" si="521">IFERROR(E228/$M228,0)</f>
        <v>0</v>
      </c>
      <c r="G228" s="18">
        <f>G216</f>
        <v>0</v>
      </c>
      <c r="H228" s="530">
        <f t="shared" si="495"/>
        <v>0</v>
      </c>
      <c r="I228" s="18">
        <f>I216</f>
        <v>0</v>
      </c>
      <c r="J228" s="530">
        <f t="shared" si="496"/>
        <v>0</v>
      </c>
      <c r="K228" s="18">
        <f>K216</f>
        <v>0</v>
      </c>
      <c r="L228" s="530">
        <f t="shared" si="497"/>
        <v>0</v>
      </c>
      <c r="M228" s="18">
        <f>M216</f>
        <v>0</v>
      </c>
      <c r="O228" s="11"/>
    </row>
    <row r="229" spans="1:15" x14ac:dyDescent="0.3">
      <c r="A229" s="641"/>
      <c r="B229" s="534" t="s">
        <v>774</v>
      </c>
      <c r="C229" s="18">
        <f>SUM(C223,C227:C228)</f>
        <v>0</v>
      </c>
      <c r="D229" s="530">
        <f t="shared" ref="D229" si="522">IFERROR(C229/$M229,0)</f>
        <v>0</v>
      </c>
      <c r="E229" s="18">
        <f>SUM(E223,E227:E228)</f>
        <v>0</v>
      </c>
      <c r="F229" s="530">
        <f t="shared" ref="F229" si="523">IFERROR(E229/$M229,0)</f>
        <v>0</v>
      </c>
      <c r="G229" s="18">
        <f>SUM(G223,G227:G228)</f>
        <v>0</v>
      </c>
      <c r="H229" s="530">
        <f t="shared" si="495"/>
        <v>0</v>
      </c>
      <c r="I229" s="18">
        <f>SUM(I223,I227:I228)</f>
        <v>0</v>
      </c>
      <c r="J229" s="530">
        <f t="shared" si="496"/>
        <v>0</v>
      </c>
      <c r="K229" s="18">
        <f>SUM(K223,K227:K228)</f>
        <v>0</v>
      </c>
      <c r="L229" s="530">
        <f t="shared" si="497"/>
        <v>0</v>
      </c>
      <c r="M229" s="18">
        <f>SUM(M223,M227:M228)</f>
        <v>0</v>
      </c>
      <c r="O229" s="11"/>
    </row>
    <row r="230" spans="1:15" x14ac:dyDescent="0.3">
      <c r="A230" s="641"/>
      <c r="O230" s="11"/>
    </row>
    <row r="231" spans="1:15" x14ac:dyDescent="0.3">
      <c r="A231" s="641"/>
    </row>
    <row r="232" spans="1:15" x14ac:dyDescent="0.3">
      <c r="A232" s="641"/>
    </row>
    <row r="233" spans="1:15" x14ac:dyDescent="0.3">
      <c r="A233" s="641"/>
    </row>
    <row r="234" spans="1:15" x14ac:dyDescent="0.3">
      <c r="A234" s="641"/>
    </row>
    <row r="235" spans="1:15" x14ac:dyDescent="0.3">
      <c r="A235" s="641"/>
    </row>
    <row r="236" spans="1:15" x14ac:dyDescent="0.3">
      <c r="A236" s="641"/>
    </row>
    <row r="237" spans="1:15" x14ac:dyDescent="0.3">
      <c r="A237" s="641"/>
    </row>
    <row r="238" spans="1:15" x14ac:dyDescent="0.3">
      <c r="A238" s="641"/>
    </row>
    <row r="239" spans="1:15" x14ac:dyDescent="0.3">
      <c r="A239" s="641"/>
    </row>
    <row r="240" spans="1:15" x14ac:dyDescent="0.3">
      <c r="A240" s="641"/>
    </row>
    <row r="241" spans="1:1" x14ac:dyDescent="0.3">
      <c r="A241" s="641"/>
    </row>
    <row r="242" spans="1:1" x14ac:dyDescent="0.3">
      <c r="A242" s="641"/>
    </row>
    <row r="243" spans="1:1" x14ac:dyDescent="0.3">
      <c r="A243" s="641"/>
    </row>
    <row r="244" spans="1:1" x14ac:dyDescent="0.3">
      <c r="A244" s="641"/>
    </row>
    <row r="245" spans="1:1" x14ac:dyDescent="0.3">
      <c r="A245" s="641"/>
    </row>
    <row r="246" spans="1:1" x14ac:dyDescent="0.3">
      <c r="A246" s="641"/>
    </row>
    <row r="247" spans="1:1" x14ac:dyDescent="0.3">
      <c r="A247" s="641"/>
    </row>
    <row r="248" spans="1:1" x14ac:dyDescent="0.3">
      <c r="A248" s="641"/>
    </row>
    <row r="249" spans="1:1" x14ac:dyDescent="0.3">
      <c r="A249" s="641"/>
    </row>
    <row r="250" spans="1:1" x14ac:dyDescent="0.3">
      <c r="A250" s="641"/>
    </row>
    <row r="251" spans="1:1" x14ac:dyDescent="0.3">
      <c r="A251" s="641"/>
    </row>
    <row r="252" spans="1:1" x14ac:dyDescent="0.3">
      <c r="A252" s="641"/>
    </row>
    <row r="253" spans="1:1" x14ac:dyDescent="0.3">
      <c r="A253" s="641"/>
    </row>
    <row r="254" spans="1:1" x14ac:dyDescent="0.3">
      <c r="A254" s="641"/>
    </row>
    <row r="255" spans="1:1" x14ac:dyDescent="0.3">
      <c r="A255" s="641"/>
    </row>
    <row r="256" spans="1:1" x14ac:dyDescent="0.3">
      <c r="A256" s="641"/>
    </row>
    <row r="257" spans="1:1" x14ac:dyDescent="0.3">
      <c r="A257" s="641"/>
    </row>
    <row r="258" spans="1:1" x14ac:dyDescent="0.3">
      <c r="A258" s="641"/>
    </row>
    <row r="259" spans="1:1" x14ac:dyDescent="0.3">
      <c r="A259" s="641"/>
    </row>
    <row r="260" spans="1:1" x14ac:dyDescent="0.3">
      <c r="A260" s="641"/>
    </row>
    <row r="261" spans="1:1" x14ac:dyDescent="0.3">
      <c r="A261" s="641"/>
    </row>
    <row r="262" spans="1:1" x14ac:dyDescent="0.3">
      <c r="A262" s="641"/>
    </row>
    <row r="263" spans="1:1" x14ac:dyDescent="0.3">
      <c r="A263" s="641"/>
    </row>
    <row r="264" spans="1:1" x14ac:dyDescent="0.3">
      <c r="A264" s="641"/>
    </row>
    <row r="265" spans="1:1" x14ac:dyDescent="0.3">
      <c r="A265" s="641"/>
    </row>
    <row r="266" spans="1:1" x14ac:dyDescent="0.3">
      <c r="A266" s="641"/>
    </row>
    <row r="267" spans="1:1" x14ac:dyDescent="0.3">
      <c r="A267" s="641"/>
    </row>
    <row r="268" spans="1:1" x14ac:dyDescent="0.3">
      <c r="A268" s="641"/>
    </row>
    <row r="269" spans="1:1" x14ac:dyDescent="0.3">
      <c r="A269" s="641"/>
    </row>
    <row r="270" spans="1:1" x14ac:dyDescent="0.3">
      <c r="A270" s="641"/>
    </row>
    <row r="271" spans="1:1" x14ac:dyDescent="0.3">
      <c r="A271" s="641"/>
    </row>
    <row r="272" spans="1:1" x14ac:dyDescent="0.3">
      <c r="A272" s="641"/>
    </row>
    <row r="273" spans="1:1" x14ac:dyDescent="0.3">
      <c r="A273" s="641"/>
    </row>
    <row r="274" spans="1:1" x14ac:dyDescent="0.3">
      <c r="A274" s="641"/>
    </row>
    <row r="275" spans="1:1" x14ac:dyDescent="0.3">
      <c r="A275" s="641"/>
    </row>
    <row r="276" spans="1:1" x14ac:dyDescent="0.3">
      <c r="A276" s="641"/>
    </row>
    <row r="277" spans="1:1" x14ac:dyDescent="0.3">
      <c r="A277" s="641"/>
    </row>
    <row r="278" spans="1:1" x14ac:dyDescent="0.3">
      <c r="A278" s="641"/>
    </row>
    <row r="279" spans="1:1" x14ac:dyDescent="0.3">
      <c r="A279" s="641"/>
    </row>
    <row r="280" spans="1:1" x14ac:dyDescent="0.3">
      <c r="A280" s="641"/>
    </row>
    <row r="281" spans="1:1" x14ac:dyDescent="0.3">
      <c r="A281" s="641"/>
    </row>
    <row r="282" spans="1:1" x14ac:dyDescent="0.3">
      <c r="A282" s="641"/>
    </row>
    <row r="283" spans="1:1" x14ac:dyDescent="0.3">
      <c r="A283" s="10"/>
    </row>
    <row r="284" spans="1:1" x14ac:dyDescent="0.3">
      <c r="A284" s="10"/>
    </row>
    <row r="285" spans="1:1" x14ac:dyDescent="0.3">
      <c r="A285" s="10"/>
    </row>
    <row r="286" spans="1:1" x14ac:dyDescent="0.3">
      <c r="A286" s="10"/>
    </row>
    <row r="287" spans="1:1" x14ac:dyDescent="0.3">
      <c r="A287" s="10"/>
    </row>
    <row r="288" spans="1:1" x14ac:dyDescent="0.3">
      <c r="A288" s="10"/>
    </row>
    <row r="289" spans="1:1" x14ac:dyDescent="0.3">
      <c r="A289" s="10"/>
    </row>
    <row r="290" spans="1:1" x14ac:dyDescent="0.3">
      <c r="A290" s="10"/>
    </row>
    <row r="291" spans="1:1" x14ac:dyDescent="0.3">
      <c r="A291" s="10"/>
    </row>
    <row r="292" spans="1:1" x14ac:dyDescent="0.3">
      <c r="A292" s="10"/>
    </row>
    <row r="293" spans="1:1" x14ac:dyDescent="0.3">
      <c r="A293" s="10"/>
    </row>
    <row r="294" spans="1:1" x14ac:dyDescent="0.3">
      <c r="A294" s="10"/>
    </row>
    <row r="295" spans="1:1" x14ac:dyDescent="0.3">
      <c r="A295" s="10"/>
    </row>
    <row r="296" spans="1:1" x14ac:dyDescent="0.3">
      <c r="A296" s="10"/>
    </row>
    <row r="297" spans="1:1" x14ac:dyDescent="0.3">
      <c r="A297" s="10"/>
    </row>
    <row r="298" spans="1:1" x14ac:dyDescent="0.3">
      <c r="A298" s="10"/>
    </row>
    <row r="299" spans="1:1" x14ac:dyDescent="0.3">
      <c r="A299" s="10"/>
    </row>
    <row r="300" spans="1:1" x14ac:dyDescent="0.3">
      <c r="A300" s="10"/>
    </row>
    <row r="301" spans="1:1" x14ac:dyDescent="0.3">
      <c r="A301" s="10"/>
    </row>
    <row r="302" spans="1:1" x14ac:dyDescent="0.3">
      <c r="A302" s="10"/>
    </row>
    <row r="303" spans="1:1" x14ac:dyDescent="0.3">
      <c r="A303" s="10"/>
    </row>
    <row r="304" spans="1:1" x14ac:dyDescent="0.3">
      <c r="A304" s="10"/>
    </row>
    <row r="305" spans="1:1" x14ac:dyDescent="0.3">
      <c r="A305" s="10"/>
    </row>
    <row r="306" spans="1:1" x14ac:dyDescent="0.3">
      <c r="A306" s="10"/>
    </row>
    <row r="307" spans="1:1" x14ac:dyDescent="0.3">
      <c r="A307" s="10"/>
    </row>
    <row r="308" spans="1:1" x14ac:dyDescent="0.3">
      <c r="A308" s="10"/>
    </row>
    <row r="309" spans="1:1" x14ac:dyDescent="0.3">
      <c r="A309" s="10"/>
    </row>
    <row r="310" spans="1:1" x14ac:dyDescent="0.3">
      <c r="A310" s="10"/>
    </row>
    <row r="311" spans="1:1" x14ac:dyDescent="0.3">
      <c r="A311" s="10"/>
    </row>
    <row r="312" spans="1:1" x14ac:dyDescent="0.3">
      <c r="A312" s="10"/>
    </row>
    <row r="313" spans="1:1" x14ac:dyDescent="0.3">
      <c r="A313" s="10"/>
    </row>
    <row r="314" spans="1:1" x14ac:dyDescent="0.3">
      <c r="A314" s="10"/>
    </row>
    <row r="315" spans="1:1" x14ac:dyDescent="0.3">
      <c r="A315" s="10"/>
    </row>
    <row r="316" spans="1:1" x14ac:dyDescent="0.3">
      <c r="A316" s="10"/>
    </row>
    <row r="317" spans="1:1" x14ac:dyDescent="0.3">
      <c r="A317" s="10"/>
    </row>
    <row r="318" spans="1:1" x14ac:dyDescent="0.3">
      <c r="A318" s="10"/>
    </row>
    <row r="319" spans="1:1" x14ac:dyDescent="0.3">
      <c r="A319" s="10"/>
    </row>
    <row r="320" spans="1:1" x14ac:dyDescent="0.3">
      <c r="A320" s="10"/>
    </row>
    <row r="321" spans="1:1" x14ac:dyDescent="0.3">
      <c r="A321" s="10"/>
    </row>
    <row r="322" spans="1:1" x14ac:dyDescent="0.3">
      <c r="A322" s="10"/>
    </row>
    <row r="323" spans="1:1" x14ac:dyDescent="0.3">
      <c r="A323" s="10"/>
    </row>
    <row r="324" spans="1:1" x14ac:dyDescent="0.3">
      <c r="A324" s="10"/>
    </row>
    <row r="325" spans="1:1" x14ac:dyDescent="0.3">
      <c r="A325" s="10"/>
    </row>
    <row r="326" spans="1:1" x14ac:dyDescent="0.3">
      <c r="A326" s="10"/>
    </row>
    <row r="327" spans="1:1" x14ac:dyDescent="0.3">
      <c r="A327" s="10"/>
    </row>
    <row r="328" spans="1:1" x14ac:dyDescent="0.3">
      <c r="A328" s="10"/>
    </row>
    <row r="329" spans="1:1" x14ac:dyDescent="0.3">
      <c r="A329" s="10"/>
    </row>
    <row r="330" spans="1:1" x14ac:dyDescent="0.3">
      <c r="A330" s="10"/>
    </row>
    <row r="331" spans="1:1" x14ac:dyDescent="0.3">
      <c r="A331" s="10"/>
    </row>
    <row r="332" spans="1:1" x14ac:dyDescent="0.3">
      <c r="A332" s="10"/>
    </row>
    <row r="333" spans="1:1" x14ac:dyDescent="0.3">
      <c r="A333" s="10"/>
    </row>
    <row r="334" spans="1:1" x14ac:dyDescent="0.3">
      <c r="A334" s="10"/>
    </row>
    <row r="335" spans="1:1" x14ac:dyDescent="0.3">
      <c r="A335" s="10"/>
    </row>
    <row r="336" spans="1:1" x14ac:dyDescent="0.3">
      <c r="A336" s="10"/>
    </row>
    <row r="337" spans="1:1" x14ac:dyDescent="0.3">
      <c r="A337" s="10"/>
    </row>
    <row r="338" spans="1:1" x14ac:dyDescent="0.3">
      <c r="A338" s="10"/>
    </row>
    <row r="339" spans="1:1" x14ac:dyDescent="0.3">
      <c r="A339" s="10"/>
    </row>
    <row r="340" spans="1:1" x14ac:dyDescent="0.3">
      <c r="A340" s="10"/>
    </row>
    <row r="341" spans="1:1" x14ac:dyDescent="0.3">
      <c r="A341" s="10"/>
    </row>
    <row r="342" spans="1:1" x14ac:dyDescent="0.3">
      <c r="A342" s="10"/>
    </row>
    <row r="343" spans="1:1" x14ac:dyDescent="0.3">
      <c r="A343" s="10"/>
    </row>
    <row r="344" spans="1:1" x14ac:dyDescent="0.3">
      <c r="A344" s="10"/>
    </row>
    <row r="345" spans="1:1" x14ac:dyDescent="0.3">
      <c r="A345" s="10"/>
    </row>
    <row r="346" spans="1:1" x14ac:dyDescent="0.3">
      <c r="A346" s="10"/>
    </row>
    <row r="347" spans="1:1" x14ac:dyDescent="0.3">
      <c r="A347" s="10"/>
    </row>
    <row r="348" spans="1:1" x14ac:dyDescent="0.3">
      <c r="A348" s="10"/>
    </row>
    <row r="349" spans="1:1" x14ac:dyDescent="0.3">
      <c r="A349" s="10"/>
    </row>
    <row r="350" spans="1:1" x14ac:dyDescent="0.3">
      <c r="A350" s="10"/>
    </row>
    <row r="351" spans="1:1" x14ac:dyDescent="0.3">
      <c r="A351" s="10"/>
    </row>
    <row r="352" spans="1:1" x14ac:dyDescent="0.3">
      <c r="A352" s="10"/>
    </row>
    <row r="353" spans="1:1" x14ac:dyDescent="0.3">
      <c r="A353" s="10"/>
    </row>
    <row r="354" spans="1:1" x14ac:dyDescent="0.3">
      <c r="A354" s="10"/>
    </row>
    <row r="355" spans="1:1" x14ac:dyDescent="0.3">
      <c r="A355" s="10"/>
    </row>
    <row r="356" spans="1:1" x14ac:dyDescent="0.3">
      <c r="A356" s="10"/>
    </row>
    <row r="357" spans="1:1" x14ac:dyDescent="0.3">
      <c r="A357" s="10"/>
    </row>
    <row r="358" spans="1:1" x14ac:dyDescent="0.3">
      <c r="A358" s="10"/>
    </row>
    <row r="359" spans="1:1" x14ac:dyDescent="0.3">
      <c r="A359" s="10"/>
    </row>
    <row r="360" spans="1:1" x14ac:dyDescent="0.3">
      <c r="A360" s="10"/>
    </row>
    <row r="361" spans="1:1" x14ac:dyDescent="0.3">
      <c r="A361" s="10"/>
    </row>
    <row r="362" spans="1:1" x14ac:dyDescent="0.3">
      <c r="A362" s="10"/>
    </row>
    <row r="363" spans="1:1" x14ac:dyDescent="0.3">
      <c r="A363" s="10"/>
    </row>
    <row r="364" spans="1:1" x14ac:dyDescent="0.3">
      <c r="A364" s="10"/>
    </row>
    <row r="365" spans="1:1" x14ac:dyDescent="0.3">
      <c r="A365" s="10"/>
    </row>
    <row r="366" spans="1:1" x14ac:dyDescent="0.3">
      <c r="A366" s="10"/>
    </row>
    <row r="367" spans="1:1" x14ac:dyDescent="0.3">
      <c r="A367" s="10"/>
    </row>
    <row r="368" spans="1:1" x14ac:dyDescent="0.3">
      <c r="A368" s="10"/>
    </row>
    <row r="369" spans="1:1" x14ac:dyDescent="0.3">
      <c r="A369" s="10"/>
    </row>
    <row r="370" spans="1:1" x14ac:dyDescent="0.3">
      <c r="A370" s="10"/>
    </row>
    <row r="371" spans="1:1" x14ac:dyDescent="0.3">
      <c r="A371" s="10"/>
    </row>
    <row r="372" spans="1:1" x14ac:dyDescent="0.3">
      <c r="A372" s="10"/>
    </row>
    <row r="373" spans="1:1" x14ac:dyDescent="0.3">
      <c r="A373" s="10"/>
    </row>
    <row r="374" spans="1:1" x14ac:dyDescent="0.3">
      <c r="A374" s="10"/>
    </row>
    <row r="375" spans="1:1" x14ac:dyDescent="0.3">
      <c r="A375" s="10"/>
    </row>
    <row r="376" spans="1:1" x14ac:dyDescent="0.3">
      <c r="A376" s="10"/>
    </row>
    <row r="377" spans="1:1" x14ac:dyDescent="0.3">
      <c r="A377" s="10"/>
    </row>
    <row r="378" spans="1:1" x14ac:dyDescent="0.3">
      <c r="A378" s="10"/>
    </row>
    <row r="379" spans="1:1" x14ac:dyDescent="0.3">
      <c r="A379" s="10"/>
    </row>
    <row r="380" spans="1:1" x14ac:dyDescent="0.3">
      <c r="A380" s="10"/>
    </row>
    <row r="381" spans="1:1" x14ac:dyDescent="0.3">
      <c r="A381" s="10"/>
    </row>
    <row r="382" spans="1:1" x14ac:dyDescent="0.3">
      <c r="A382" s="10"/>
    </row>
    <row r="383" spans="1:1" x14ac:dyDescent="0.3">
      <c r="A383" s="10"/>
    </row>
    <row r="384" spans="1:1" x14ac:dyDescent="0.3">
      <c r="A384" s="10"/>
    </row>
    <row r="385" spans="1:1" x14ac:dyDescent="0.3">
      <c r="A385" s="10"/>
    </row>
    <row r="386" spans="1:1" x14ac:dyDescent="0.3">
      <c r="A386" s="10"/>
    </row>
    <row r="387" spans="1:1" x14ac:dyDescent="0.3">
      <c r="A387" s="10"/>
    </row>
    <row r="388" spans="1:1" x14ac:dyDescent="0.3">
      <c r="A388" s="10"/>
    </row>
    <row r="389" spans="1:1" x14ac:dyDescent="0.3">
      <c r="A389" s="10"/>
    </row>
    <row r="390" spans="1:1" x14ac:dyDescent="0.3">
      <c r="A390" s="10"/>
    </row>
    <row r="391" spans="1:1" x14ac:dyDescent="0.3">
      <c r="A391" s="10"/>
    </row>
    <row r="392" spans="1:1" x14ac:dyDescent="0.3">
      <c r="A392" s="10"/>
    </row>
    <row r="393" spans="1:1" x14ac:dyDescent="0.3">
      <c r="A393" s="10"/>
    </row>
    <row r="394" spans="1:1" x14ac:dyDescent="0.3">
      <c r="A394" s="10"/>
    </row>
    <row r="395" spans="1:1" x14ac:dyDescent="0.3">
      <c r="A395" s="10"/>
    </row>
    <row r="396" spans="1:1" x14ac:dyDescent="0.3">
      <c r="A396" s="10"/>
    </row>
    <row r="397" spans="1:1" x14ac:dyDescent="0.3">
      <c r="A397" s="10"/>
    </row>
    <row r="398" spans="1:1" x14ac:dyDescent="0.3">
      <c r="A398" s="10"/>
    </row>
    <row r="399" spans="1:1" x14ac:dyDescent="0.3">
      <c r="A399" s="10"/>
    </row>
    <row r="400" spans="1:1" x14ac:dyDescent="0.3">
      <c r="A400" s="10"/>
    </row>
    <row r="401" spans="1:1" x14ac:dyDescent="0.3">
      <c r="A401" s="10"/>
    </row>
    <row r="402" spans="1:1" x14ac:dyDescent="0.3">
      <c r="A402" s="10"/>
    </row>
    <row r="403" spans="1:1" x14ac:dyDescent="0.3">
      <c r="A403" s="10"/>
    </row>
    <row r="404" spans="1:1" x14ac:dyDescent="0.3">
      <c r="A404" s="10"/>
    </row>
    <row r="405" spans="1:1" x14ac:dyDescent="0.3">
      <c r="A405" s="10"/>
    </row>
    <row r="406" spans="1:1" x14ac:dyDescent="0.3">
      <c r="A406" s="10"/>
    </row>
    <row r="407" spans="1:1" x14ac:dyDescent="0.3">
      <c r="A407" s="10"/>
    </row>
    <row r="408" spans="1:1" x14ac:dyDescent="0.3">
      <c r="A408" s="10"/>
    </row>
    <row r="409" spans="1:1" x14ac:dyDescent="0.3">
      <c r="A409" s="10"/>
    </row>
    <row r="410" spans="1:1" x14ac:dyDescent="0.3">
      <c r="A410" s="10"/>
    </row>
    <row r="411" spans="1:1" x14ac:dyDescent="0.3">
      <c r="A411" s="10"/>
    </row>
    <row r="412" spans="1:1" x14ac:dyDescent="0.3">
      <c r="A412" s="10"/>
    </row>
    <row r="413" spans="1:1" x14ac:dyDescent="0.3">
      <c r="A413" s="10"/>
    </row>
    <row r="414" spans="1:1" x14ac:dyDescent="0.3">
      <c r="A414" s="10"/>
    </row>
    <row r="415" spans="1:1" x14ac:dyDescent="0.3">
      <c r="A415" s="10"/>
    </row>
    <row r="416" spans="1:1" x14ac:dyDescent="0.3">
      <c r="A416" s="10"/>
    </row>
    <row r="417" spans="1:1" x14ac:dyDescent="0.3">
      <c r="A417" s="10"/>
    </row>
    <row r="418" spans="1:1" x14ac:dyDescent="0.3">
      <c r="A418" s="10"/>
    </row>
    <row r="419" spans="1:1" x14ac:dyDescent="0.3">
      <c r="A419" s="10"/>
    </row>
    <row r="420" spans="1:1" x14ac:dyDescent="0.3">
      <c r="A420" s="10"/>
    </row>
    <row r="421" spans="1:1" x14ac:dyDescent="0.3">
      <c r="A421" s="10"/>
    </row>
    <row r="422" spans="1:1" x14ac:dyDescent="0.3">
      <c r="A422" s="10"/>
    </row>
    <row r="423" spans="1:1" x14ac:dyDescent="0.3">
      <c r="A423" s="10"/>
    </row>
    <row r="424" spans="1:1" x14ac:dyDescent="0.3">
      <c r="A424" s="10"/>
    </row>
    <row r="425" spans="1:1" x14ac:dyDescent="0.3">
      <c r="A425" s="10"/>
    </row>
    <row r="426" spans="1:1" x14ac:dyDescent="0.3">
      <c r="A426" s="10"/>
    </row>
    <row r="427" spans="1:1" x14ac:dyDescent="0.3">
      <c r="A427" s="10"/>
    </row>
    <row r="428" spans="1:1" x14ac:dyDescent="0.3">
      <c r="A428" s="10"/>
    </row>
    <row r="429" spans="1:1" x14ac:dyDescent="0.3">
      <c r="A429" s="10"/>
    </row>
    <row r="430" spans="1:1" x14ac:dyDescent="0.3">
      <c r="A430" s="10"/>
    </row>
    <row r="431" spans="1:1" x14ac:dyDescent="0.3">
      <c r="A431" s="10"/>
    </row>
    <row r="432" spans="1:1" x14ac:dyDescent="0.3">
      <c r="A432" s="10"/>
    </row>
    <row r="433" spans="1:1" x14ac:dyDescent="0.3">
      <c r="A433" s="10"/>
    </row>
    <row r="434" spans="1:1" x14ac:dyDescent="0.3">
      <c r="A434" s="10"/>
    </row>
    <row r="435" spans="1:1" x14ac:dyDescent="0.3">
      <c r="A435" s="10"/>
    </row>
    <row r="436" spans="1:1" x14ac:dyDescent="0.3">
      <c r="A436" s="10"/>
    </row>
    <row r="437" spans="1:1" x14ac:dyDescent="0.3">
      <c r="A437" s="10"/>
    </row>
    <row r="438" spans="1:1" x14ac:dyDescent="0.3">
      <c r="A438" s="10"/>
    </row>
    <row r="439" spans="1:1" x14ac:dyDescent="0.3">
      <c r="A439" s="10"/>
    </row>
    <row r="440" spans="1:1" x14ac:dyDescent="0.3">
      <c r="A440" s="10"/>
    </row>
    <row r="441" spans="1:1" x14ac:dyDescent="0.3">
      <c r="A441" s="10"/>
    </row>
    <row r="442" spans="1:1" x14ac:dyDescent="0.3">
      <c r="A442" s="10"/>
    </row>
    <row r="443" spans="1:1" x14ac:dyDescent="0.3">
      <c r="A443" s="10"/>
    </row>
    <row r="444" spans="1:1" x14ac:dyDescent="0.3">
      <c r="A444" s="10"/>
    </row>
    <row r="445" spans="1:1" x14ac:dyDescent="0.3">
      <c r="A445" s="10"/>
    </row>
    <row r="446" spans="1:1" x14ac:dyDescent="0.3">
      <c r="A446" s="10"/>
    </row>
    <row r="447" spans="1:1" x14ac:dyDescent="0.3">
      <c r="A447" s="10"/>
    </row>
    <row r="448" spans="1:1" x14ac:dyDescent="0.3">
      <c r="A448" s="10"/>
    </row>
    <row r="449" spans="1:1" x14ac:dyDescent="0.3">
      <c r="A449" s="10"/>
    </row>
    <row r="450" spans="1:1" x14ac:dyDescent="0.3">
      <c r="A450" s="10"/>
    </row>
    <row r="451" spans="1:1" x14ac:dyDescent="0.3">
      <c r="A451" s="10"/>
    </row>
    <row r="452" spans="1:1" x14ac:dyDescent="0.3">
      <c r="A452" s="10"/>
    </row>
    <row r="453" spans="1:1" x14ac:dyDescent="0.3">
      <c r="A453" s="10"/>
    </row>
    <row r="454" spans="1:1" x14ac:dyDescent="0.3">
      <c r="A454" s="10"/>
    </row>
    <row r="455" spans="1:1" x14ac:dyDescent="0.3">
      <c r="A455" s="10"/>
    </row>
    <row r="456" spans="1:1" x14ac:dyDescent="0.3">
      <c r="A456" s="10"/>
    </row>
    <row r="457" spans="1:1" x14ac:dyDescent="0.3">
      <c r="A457" s="10"/>
    </row>
    <row r="458" spans="1:1" x14ac:dyDescent="0.3">
      <c r="A458" s="10"/>
    </row>
    <row r="459" spans="1:1" x14ac:dyDescent="0.3">
      <c r="A459" s="10"/>
    </row>
    <row r="460" spans="1:1" x14ac:dyDescent="0.3">
      <c r="A460" s="10"/>
    </row>
    <row r="461" spans="1:1" x14ac:dyDescent="0.3">
      <c r="A461" s="10"/>
    </row>
    <row r="462" spans="1:1" x14ac:dyDescent="0.3">
      <c r="A462" s="10"/>
    </row>
    <row r="463" spans="1:1" x14ac:dyDescent="0.3">
      <c r="A463" s="10"/>
    </row>
    <row r="464" spans="1:1" x14ac:dyDescent="0.3">
      <c r="A464" s="10"/>
    </row>
    <row r="465" spans="1:1" x14ac:dyDescent="0.3">
      <c r="A465" s="10"/>
    </row>
    <row r="466" spans="1:1" x14ac:dyDescent="0.3">
      <c r="A466" s="10"/>
    </row>
    <row r="467" spans="1:1" x14ac:dyDescent="0.3">
      <c r="A467" s="10"/>
    </row>
    <row r="468" spans="1:1" x14ac:dyDescent="0.3">
      <c r="A468" s="10"/>
    </row>
    <row r="469" spans="1:1" x14ac:dyDescent="0.3">
      <c r="A469" s="10"/>
    </row>
    <row r="470" spans="1:1" x14ac:dyDescent="0.3">
      <c r="A470" s="10"/>
    </row>
    <row r="471" spans="1:1" x14ac:dyDescent="0.3">
      <c r="A471" s="10"/>
    </row>
    <row r="472" spans="1:1" x14ac:dyDescent="0.3">
      <c r="A472" s="10"/>
    </row>
    <row r="473" spans="1:1" x14ac:dyDescent="0.3">
      <c r="A473" s="10"/>
    </row>
    <row r="474" spans="1:1" x14ac:dyDescent="0.3">
      <c r="A474" s="10"/>
    </row>
    <row r="475" spans="1:1" x14ac:dyDescent="0.3">
      <c r="A475" s="10"/>
    </row>
    <row r="476" spans="1:1" x14ac:dyDescent="0.3">
      <c r="A476" s="10"/>
    </row>
    <row r="477" spans="1:1" x14ac:dyDescent="0.3">
      <c r="A477" s="10"/>
    </row>
    <row r="478" spans="1:1" x14ac:dyDescent="0.3">
      <c r="A478" s="10"/>
    </row>
    <row r="479" spans="1:1" x14ac:dyDescent="0.3">
      <c r="A479" s="10"/>
    </row>
    <row r="480" spans="1:1" x14ac:dyDescent="0.3">
      <c r="A480" s="10"/>
    </row>
    <row r="481" spans="1:1" x14ac:dyDescent="0.3">
      <c r="A481" s="10"/>
    </row>
    <row r="482" spans="1:1" x14ac:dyDescent="0.3">
      <c r="A482" s="10"/>
    </row>
    <row r="483" spans="1:1" x14ac:dyDescent="0.3">
      <c r="A483" s="10"/>
    </row>
    <row r="484" spans="1:1" x14ac:dyDescent="0.3">
      <c r="A484" s="10"/>
    </row>
    <row r="485" spans="1:1" x14ac:dyDescent="0.3">
      <c r="A485" s="10"/>
    </row>
    <row r="486" spans="1:1" x14ac:dyDescent="0.3">
      <c r="A486" s="10"/>
    </row>
    <row r="487" spans="1:1" x14ac:dyDescent="0.3">
      <c r="A487" s="10"/>
    </row>
    <row r="488" spans="1:1" x14ac:dyDescent="0.3">
      <c r="A488" s="10"/>
    </row>
    <row r="489" spans="1:1" x14ac:dyDescent="0.3">
      <c r="A489" s="10"/>
    </row>
    <row r="490" spans="1:1" x14ac:dyDescent="0.3">
      <c r="A490" s="10"/>
    </row>
    <row r="491" spans="1:1" x14ac:dyDescent="0.3">
      <c r="A491" s="10"/>
    </row>
    <row r="492" spans="1:1" x14ac:dyDescent="0.3">
      <c r="A492" s="10"/>
    </row>
    <row r="493" spans="1:1" x14ac:dyDescent="0.3">
      <c r="A493" s="10"/>
    </row>
    <row r="494" spans="1:1" x14ac:dyDescent="0.3">
      <c r="A494" s="10"/>
    </row>
    <row r="495" spans="1:1" x14ac:dyDescent="0.3">
      <c r="A495" s="10"/>
    </row>
    <row r="496" spans="1:1" x14ac:dyDescent="0.3">
      <c r="A496" s="10"/>
    </row>
    <row r="497" spans="1:1" x14ac:dyDescent="0.3">
      <c r="A497" s="10"/>
    </row>
    <row r="498" spans="1:1" x14ac:dyDescent="0.3">
      <c r="A498" s="10"/>
    </row>
    <row r="499" spans="1:1" x14ac:dyDescent="0.3">
      <c r="A499" s="10"/>
    </row>
    <row r="500" spans="1:1" x14ac:dyDescent="0.3">
      <c r="A500" s="10"/>
    </row>
    <row r="501" spans="1:1" x14ac:dyDescent="0.3">
      <c r="A501" s="10"/>
    </row>
    <row r="502" spans="1:1" x14ac:dyDescent="0.3">
      <c r="A502" s="10"/>
    </row>
    <row r="503" spans="1:1" x14ac:dyDescent="0.3">
      <c r="A503" s="10"/>
    </row>
    <row r="504" spans="1:1" x14ac:dyDescent="0.3">
      <c r="A504" s="10"/>
    </row>
    <row r="505" spans="1:1" x14ac:dyDescent="0.3">
      <c r="A505" s="10"/>
    </row>
    <row r="506" spans="1:1" x14ac:dyDescent="0.3">
      <c r="A506" s="10"/>
    </row>
    <row r="507" spans="1:1" x14ac:dyDescent="0.3">
      <c r="A507" s="10"/>
    </row>
    <row r="508" spans="1:1" x14ac:dyDescent="0.3">
      <c r="A508" s="10"/>
    </row>
    <row r="509" spans="1:1" x14ac:dyDescent="0.3">
      <c r="A509" s="10"/>
    </row>
    <row r="510" spans="1:1" x14ac:dyDescent="0.3">
      <c r="A510" s="10"/>
    </row>
    <row r="511" spans="1:1" x14ac:dyDescent="0.3">
      <c r="A511" s="10"/>
    </row>
    <row r="512" spans="1:1" x14ac:dyDescent="0.3">
      <c r="A512" s="10"/>
    </row>
    <row r="513" spans="1:1" x14ac:dyDescent="0.3">
      <c r="A513" s="10"/>
    </row>
    <row r="514" spans="1:1" x14ac:dyDescent="0.3">
      <c r="A514" s="10"/>
    </row>
    <row r="515" spans="1:1" x14ac:dyDescent="0.3">
      <c r="A515" s="10"/>
    </row>
    <row r="516" spans="1:1" x14ac:dyDescent="0.3">
      <c r="A516" s="10"/>
    </row>
    <row r="517" spans="1:1" x14ac:dyDescent="0.3">
      <c r="A517" s="10"/>
    </row>
    <row r="518" spans="1:1" x14ac:dyDescent="0.3">
      <c r="A518" s="10"/>
    </row>
    <row r="519" spans="1:1" x14ac:dyDescent="0.3">
      <c r="A519" s="10"/>
    </row>
    <row r="520" spans="1:1" x14ac:dyDescent="0.3">
      <c r="A520" s="10"/>
    </row>
    <row r="521" spans="1:1" x14ac:dyDescent="0.3">
      <c r="A521" s="10"/>
    </row>
    <row r="522" spans="1:1" x14ac:dyDescent="0.3">
      <c r="A522" s="10"/>
    </row>
    <row r="523" spans="1:1" x14ac:dyDescent="0.3">
      <c r="A523" s="10"/>
    </row>
    <row r="524" spans="1:1" x14ac:dyDescent="0.3">
      <c r="A524" s="10"/>
    </row>
    <row r="525" spans="1:1" x14ac:dyDescent="0.3">
      <c r="A525" s="10"/>
    </row>
    <row r="526" spans="1:1" x14ac:dyDescent="0.3">
      <c r="A526" s="10"/>
    </row>
    <row r="527" spans="1:1" x14ac:dyDescent="0.3">
      <c r="A527" s="10"/>
    </row>
    <row r="528" spans="1:1" x14ac:dyDescent="0.3">
      <c r="A528" s="10"/>
    </row>
    <row r="529" spans="1:1" x14ac:dyDescent="0.3">
      <c r="A529" s="10"/>
    </row>
    <row r="530" spans="1:1" x14ac:dyDescent="0.3">
      <c r="A530" s="10"/>
    </row>
    <row r="531" spans="1:1" x14ac:dyDescent="0.3">
      <c r="A531" s="10"/>
    </row>
    <row r="532" spans="1:1" x14ac:dyDescent="0.3">
      <c r="A532" s="10"/>
    </row>
    <row r="533" spans="1:1" x14ac:dyDescent="0.3">
      <c r="A533" s="10"/>
    </row>
    <row r="534" spans="1:1" x14ac:dyDescent="0.3">
      <c r="A534" s="10"/>
    </row>
    <row r="535" spans="1:1" x14ac:dyDescent="0.3">
      <c r="A535" s="10"/>
    </row>
    <row r="536" spans="1:1" x14ac:dyDescent="0.3">
      <c r="A536" s="10"/>
    </row>
    <row r="537" spans="1:1" x14ac:dyDescent="0.3">
      <c r="A537" s="10"/>
    </row>
    <row r="538" spans="1:1" x14ac:dyDescent="0.3">
      <c r="A538" s="10"/>
    </row>
    <row r="539" spans="1:1" x14ac:dyDescent="0.3">
      <c r="A539" s="10"/>
    </row>
    <row r="540" spans="1:1" x14ac:dyDescent="0.3">
      <c r="A540" s="10"/>
    </row>
    <row r="541" spans="1:1" x14ac:dyDescent="0.3">
      <c r="A541" s="10"/>
    </row>
    <row r="542" spans="1:1" x14ac:dyDescent="0.3">
      <c r="A542" s="10"/>
    </row>
    <row r="543" spans="1:1" x14ac:dyDescent="0.3">
      <c r="A543" s="10"/>
    </row>
    <row r="544" spans="1:1" x14ac:dyDescent="0.3">
      <c r="A544" s="10"/>
    </row>
    <row r="545" spans="1:1" x14ac:dyDescent="0.3">
      <c r="A545" s="10"/>
    </row>
    <row r="546" spans="1:1" x14ac:dyDescent="0.3">
      <c r="A546" s="10"/>
    </row>
    <row r="547" spans="1:1" x14ac:dyDescent="0.3">
      <c r="A547" s="10"/>
    </row>
    <row r="548" spans="1:1" x14ac:dyDescent="0.3">
      <c r="A548" s="10"/>
    </row>
    <row r="549" spans="1:1" x14ac:dyDescent="0.3">
      <c r="A549" s="10"/>
    </row>
    <row r="550" spans="1:1" x14ac:dyDescent="0.3">
      <c r="A550" s="10"/>
    </row>
    <row r="551" spans="1:1" x14ac:dyDescent="0.3">
      <c r="A551" s="10"/>
    </row>
    <row r="552" spans="1:1" x14ac:dyDescent="0.3">
      <c r="A552" s="10"/>
    </row>
    <row r="553" spans="1:1" x14ac:dyDescent="0.3">
      <c r="A553" s="10"/>
    </row>
    <row r="554" spans="1:1" x14ac:dyDescent="0.3">
      <c r="A554" s="10"/>
    </row>
    <row r="555" spans="1:1" x14ac:dyDescent="0.3">
      <c r="A555" s="10"/>
    </row>
    <row r="556" spans="1:1" x14ac:dyDescent="0.3">
      <c r="A556" s="10"/>
    </row>
    <row r="557" spans="1:1" x14ac:dyDescent="0.3">
      <c r="A557" s="10"/>
    </row>
    <row r="558" spans="1:1" x14ac:dyDescent="0.3">
      <c r="A558" s="10"/>
    </row>
    <row r="559" spans="1:1" x14ac:dyDescent="0.3">
      <c r="A559" s="10"/>
    </row>
    <row r="560" spans="1:1" x14ac:dyDescent="0.3">
      <c r="A560" s="10"/>
    </row>
    <row r="561" spans="1:1" x14ac:dyDescent="0.3">
      <c r="A561" s="10"/>
    </row>
    <row r="562" spans="1:1" x14ac:dyDescent="0.3">
      <c r="A562" s="10"/>
    </row>
    <row r="563" spans="1:1" x14ac:dyDescent="0.3">
      <c r="A563" s="10"/>
    </row>
    <row r="564" spans="1:1" x14ac:dyDescent="0.3">
      <c r="A564" s="10"/>
    </row>
    <row r="565" spans="1:1" x14ac:dyDescent="0.3">
      <c r="A565" s="10"/>
    </row>
    <row r="566" spans="1:1" x14ac:dyDescent="0.3">
      <c r="A566" s="10"/>
    </row>
    <row r="567" spans="1:1" x14ac:dyDescent="0.3">
      <c r="A567" s="10"/>
    </row>
    <row r="568" spans="1:1" x14ac:dyDescent="0.3">
      <c r="A568" s="10"/>
    </row>
    <row r="569" spans="1:1" x14ac:dyDescent="0.3">
      <c r="A569" s="10"/>
    </row>
    <row r="570" spans="1:1" x14ac:dyDescent="0.3">
      <c r="A570" s="10"/>
    </row>
    <row r="571" spans="1:1" x14ac:dyDescent="0.3">
      <c r="A571" s="10"/>
    </row>
    <row r="572" spans="1:1" x14ac:dyDescent="0.3">
      <c r="A572" s="10"/>
    </row>
    <row r="573" spans="1:1" x14ac:dyDescent="0.3">
      <c r="A573" s="10"/>
    </row>
    <row r="574" spans="1:1" x14ac:dyDescent="0.3">
      <c r="A574" s="10"/>
    </row>
    <row r="575" spans="1:1" x14ac:dyDescent="0.3">
      <c r="A575" s="10"/>
    </row>
    <row r="576" spans="1:1" x14ac:dyDescent="0.3">
      <c r="A576" s="10"/>
    </row>
    <row r="577" spans="1:1" x14ac:dyDescent="0.3">
      <c r="A577" s="10"/>
    </row>
    <row r="578" spans="1:1" x14ac:dyDescent="0.3">
      <c r="A578" s="10"/>
    </row>
    <row r="579" spans="1:1" x14ac:dyDescent="0.3">
      <c r="A579" s="10"/>
    </row>
    <row r="580" spans="1:1" x14ac:dyDescent="0.3">
      <c r="A580" s="10"/>
    </row>
    <row r="581" spans="1:1" x14ac:dyDescent="0.3">
      <c r="A581" s="10"/>
    </row>
    <row r="582" spans="1:1" x14ac:dyDescent="0.3">
      <c r="A582" s="10"/>
    </row>
    <row r="583" spans="1:1" x14ac:dyDescent="0.3">
      <c r="A583" s="10"/>
    </row>
    <row r="584" spans="1:1" x14ac:dyDescent="0.3">
      <c r="A584" s="10"/>
    </row>
    <row r="585" spans="1:1" x14ac:dyDescent="0.3">
      <c r="A585" s="10"/>
    </row>
    <row r="586" spans="1:1" x14ac:dyDescent="0.3">
      <c r="A586" s="10"/>
    </row>
    <row r="587" spans="1:1" x14ac:dyDescent="0.3">
      <c r="A587" s="10"/>
    </row>
    <row r="588" spans="1:1" x14ac:dyDescent="0.3">
      <c r="A588" s="10"/>
    </row>
    <row r="589" spans="1:1" x14ac:dyDescent="0.3">
      <c r="A589" s="10"/>
    </row>
    <row r="590" spans="1:1" x14ac:dyDescent="0.3">
      <c r="A590" s="10"/>
    </row>
    <row r="591" spans="1:1" x14ac:dyDescent="0.3">
      <c r="A591" s="10"/>
    </row>
    <row r="592" spans="1:1" x14ac:dyDescent="0.3">
      <c r="A592" s="10"/>
    </row>
    <row r="593" spans="1:1" x14ac:dyDescent="0.3">
      <c r="A593" s="10"/>
    </row>
    <row r="594" spans="1:1" x14ac:dyDescent="0.3">
      <c r="A594" s="10"/>
    </row>
    <row r="595" spans="1:1" x14ac:dyDescent="0.3">
      <c r="A595" s="10"/>
    </row>
    <row r="596" spans="1:1" x14ac:dyDescent="0.3">
      <c r="A596" s="10"/>
    </row>
    <row r="597" spans="1:1" x14ac:dyDescent="0.3">
      <c r="A597" s="10"/>
    </row>
    <row r="598" spans="1:1" x14ac:dyDescent="0.3">
      <c r="A598" s="10"/>
    </row>
    <row r="599" spans="1:1" x14ac:dyDescent="0.3">
      <c r="A599" s="10"/>
    </row>
    <row r="600" spans="1:1" x14ac:dyDescent="0.3">
      <c r="A600" s="10"/>
    </row>
    <row r="601" spans="1:1" x14ac:dyDescent="0.3">
      <c r="A601" s="10"/>
    </row>
    <row r="602" spans="1:1" x14ac:dyDescent="0.3">
      <c r="A602" s="10"/>
    </row>
    <row r="603" spans="1:1" x14ac:dyDescent="0.3">
      <c r="A603" s="10"/>
    </row>
    <row r="604" spans="1:1" x14ac:dyDescent="0.3">
      <c r="A604" s="10"/>
    </row>
    <row r="605" spans="1:1" x14ac:dyDescent="0.3">
      <c r="A605" s="10"/>
    </row>
    <row r="606" spans="1:1" x14ac:dyDescent="0.3">
      <c r="A606" s="10"/>
    </row>
    <row r="607" spans="1:1" x14ac:dyDescent="0.3">
      <c r="A607" s="10"/>
    </row>
    <row r="608" spans="1:1" x14ac:dyDescent="0.3">
      <c r="A608" s="10"/>
    </row>
    <row r="609" spans="1:1" x14ac:dyDescent="0.3">
      <c r="A609" s="10"/>
    </row>
    <row r="610" spans="1:1" x14ac:dyDescent="0.3">
      <c r="A610" s="10"/>
    </row>
    <row r="611" spans="1:1" x14ac:dyDescent="0.3">
      <c r="A611" s="10"/>
    </row>
    <row r="612" spans="1:1" x14ac:dyDescent="0.3">
      <c r="A612" s="10"/>
    </row>
    <row r="613" spans="1:1" x14ac:dyDescent="0.3">
      <c r="A613" s="10"/>
    </row>
    <row r="614" spans="1:1" x14ac:dyDescent="0.3">
      <c r="A614" s="10"/>
    </row>
    <row r="615" spans="1:1" x14ac:dyDescent="0.3">
      <c r="A615" s="10"/>
    </row>
    <row r="616" spans="1:1" x14ac:dyDescent="0.3">
      <c r="A616" s="10"/>
    </row>
    <row r="617" spans="1:1" x14ac:dyDescent="0.3">
      <c r="A617" s="10"/>
    </row>
    <row r="618" spans="1:1" x14ac:dyDescent="0.3">
      <c r="A618" s="10"/>
    </row>
    <row r="619" spans="1:1" x14ac:dyDescent="0.3">
      <c r="A619" s="10"/>
    </row>
    <row r="620" spans="1:1" x14ac:dyDescent="0.3">
      <c r="A620" s="10"/>
    </row>
    <row r="621" spans="1:1" x14ac:dyDescent="0.3">
      <c r="A621" s="10"/>
    </row>
    <row r="622" spans="1:1" x14ac:dyDescent="0.3">
      <c r="A622" s="10"/>
    </row>
    <row r="623" spans="1:1" x14ac:dyDescent="0.3">
      <c r="A623" s="10"/>
    </row>
    <row r="624" spans="1:1" x14ac:dyDescent="0.3">
      <c r="A624" s="10"/>
    </row>
    <row r="625" spans="1:1" x14ac:dyDescent="0.3">
      <c r="A625" s="10"/>
    </row>
    <row r="626" spans="1:1" x14ac:dyDescent="0.3">
      <c r="A626" s="10"/>
    </row>
    <row r="627" spans="1:1" x14ac:dyDescent="0.3">
      <c r="A627" s="10"/>
    </row>
    <row r="628" spans="1:1" x14ac:dyDescent="0.3">
      <c r="A628" s="10"/>
    </row>
    <row r="629" spans="1:1" x14ac:dyDescent="0.3">
      <c r="A629" s="10"/>
    </row>
    <row r="630" spans="1:1" x14ac:dyDescent="0.3">
      <c r="A630" s="10"/>
    </row>
    <row r="631" spans="1:1" x14ac:dyDescent="0.3">
      <c r="A631" s="10"/>
    </row>
    <row r="632" spans="1:1" x14ac:dyDescent="0.3">
      <c r="A632" s="10"/>
    </row>
    <row r="633" spans="1:1" x14ac:dyDescent="0.3">
      <c r="A633" s="10"/>
    </row>
    <row r="634" spans="1:1" x14ac:dyDescent="0.3">
      <c r="A634" s="10"/>
    </row>
    <row r="635" spans="1:1" x14ac:dyDescent="0.3">
      <c r="A635" s="10"/>
    </row>
    <row r="636" spans="1:1" x14ac:dyDescent="0.3">
      <c r="A636" s="10"/>
    </row>
    <row r="637" spans="1:1" x14ac:dyDescent="0.3">
      <c r="A637" s="10"/>
    </row>
    <row r="638" spans="1:1" x14ac:dyDescent="0.3">
      <c r="A638" s="10"/>
    </row>
    <row r="639" spans="1:1" x14ac:dyDescent="0.3">
      <c r="A639" s="10"/>
    </row>
    <row r="640" spans="1:1" x14ac:dyDescent="0.3">
      <c r="A640" s="10"/>
    </row>
    <row r="641" spans="1:1" x14ac:dyDescent="0.3">
      <c r="A641" s="10"/>
    </row>
    <row r="642" spans="1:1" x14ac:dyDescent="0.3">
      <c r="A642" s="10"/>
    </row>
    <row r="643" spans="1:1" x14ac:dyDescent="0.3">
      <c r="A643" s="10"/>
    </row>
    <row r="644" spans="1:1" x14ac:dyDescent="0.3">
      <c r="A644" s="10"/>
    </row>
    <row r="645" spans="1:1" x14ac:dyDescent="0.3">
      <c r="A645" s="10"/>
    </row>
    <row r="646" spans="1:1" x14ac:dyDescent="0.3">
      <c r="A646" s="10"/>
    </row>
    <row r="647" spans="1:1" x14ac:dyDescent="0.3">
      <c r="A647" s="10"/>
    </row>
    <row r="648" spans="1:1" x14ac:dyDescent="0.3">
      <c r="A648" s="10"/>
    </row>
    <row r="649" spans="1:1" x14ac:dyDescent="0.3">
      <c r="A649" s="10"/>
    </row>
    <row r="650" spans="1:1" x14ac:dyDescent="0.3">
      <c r="A650" s="10"/>
    </row>
    <row r="651" spans="1:1" x14ac:dyDescent="0.3">
      <c r="A651" s="10"/>
    </row>
    <row r="652" spans="1:1" x14ac:dyDescent="0.3">
      <c r="A652" s="10"/>
    </row>
    <row r="653" spans="1:1" x14ac:dyDescent="0.3">
      <c r="A653" s="10"/>
    </row>
    <row r="654" spans="1:1" x14ac:dyDescent="0.3">
      <c r="A654" s="10"/>
    </row>
    <row r="655" spans="1:1" x14ac:dyDescent="0.3">
      <c r="A655" s="10"/>
    </row>
    <row r="656" spans="1:1" x14ac:dyDescent="0.3">
      <c r="A656" s="10"/>
    </row>
    <row r="657" spans="1:1" x14ac:dyDescent="0.3">
      <c r="A657" s="10"/>
    </row>
    <row r="658" spans="1:1" x14ac:dyDescent="0.3">
      <c r="A658" s="10"/>
    </row>
    <row r="659" spans="1:1" x14ac:dyDescent="0.3">
      <c r="A659" s="10"/>
    </row>
    <row r="660" spans="1:1" x14ac:dyDescent="0.3">
      <c r="A660" s="10"/>
    </row>
    <row r="661" spans="1:1" x14ac:dyDescent="0.3">
      <c r="A661" s="10"/>
    </row>
    <row r="662" spans="1:1" x14ac:dyDescent="0.3">
      <c r="A662" s="10"/>
    </row>
    <row r="663" spans="1:1" x14ac:dyDescent="0.3">
      <c r="A663" s="10"/>
    </row>
    <row r="664" spans="1:1" x14ac:dyDescent="0.3">
      <c r="A664" s="10"/>
    </row>
    <row r="665" spans="1:1" x14ac:dyDescent="0.3">
      <c r="A665" s="10"/>
    </row>
    <row r="666" spans="1:1" x14ac:dyDescent="0.3">
      <c r="A666" s="10"/>
    </row>
    <row r="667" spans="1:1" x14ac:dyDescent="0.3">
      <c r="A667" s="10"/>
    </row>
    <row r="668" spans="1:1" x14ac:dyDescent="0.3">
      <c r="A668" s="10"/>
    </row>
    <row r="669" spans="1:1" x14ac:dyDescent="0.3">
      <c r="A669" s="10"/>
    </row>
    <row r="670" spans="1:1" x14ac:dyDescent="0.3">
      <c r="A670" s="10"/>
    </row>
    <row r="671" spans="1:1" x14ac:dyDescent="0.3">
      <c r="A671" s="10"/>
    </row>
    <row r="672" spans="1:1" x14ac:dyDescent="0.3">
      <c r="A672" s="10"/>
    </row>
    <row r="673" spans="1:1" x14ac:dyDescent="0.3">
      <c r="A673" s="10"/>
    </row>
    <row r="674" spans="1:1" x14ac:dyDescent="0.3">
      <c r="A674" s="10"/>
    </row>
    <row r="675" spans="1:1" x14ac:dyDescent="0.3">
      <c r="A675" s="10"/>
    </row>
    <row r="676" spans="1:1" x14ac:dyDescent="0.3">
      <c r="A676" s="10"/>
    </row>
    <row r="677" spans="1:1" x14ac:dyDescent="0.3">
      <c r="A677" s="10"/>
    </row>
    <row r="678" spans="1:1" x14ac:dyDescent="0.3">
      <c r="A678" s="10"/>
    </row>
    <row r="679" spans="1:1" x14ac:dyDescent="0.3">
      <c r="A679" s="10"/>
    </row>
    <row r="680" spans="1:1" x14ac:dyDescent="0.3">
      <c r="A680" s="10"/>
    </row>
    <row r="681" spans="1:1" x14ac:dyDescent="0.3">
      <c r="A681" s="10"/>
    </row>
    <row r="682" spans="1:1" x14ac:dyDescent="0.3">
      <c r="A682" s="10"/>
    </row>
    <row r="683" spans="1:1" x14ac:dyDescent="0.3">
      <c r="A683" s="10"/>
    </row>
    <row r="684" spans="1:1" x14ac:dyDescent="0.3">
      <c r="A684" s="10"/>
    </row>
    <row r="685" spans="1:1" x14ac:dyDescent="0.3">
      <c r="A685" s="10"/>
    </row>
    <row r="686" spans="1:1" x14ac:dyDescent="0.3">
      <c r="A686" s="10"/>
    </row>
    <row r="687" spans="1:1" x14ac:dyDescent="0.3">
      <c r="A687" s="10"/>
    </row>
    <row r="688" spans="1:1" x14ac:dyDescent="0.3">
      <c r="A688" s="10"/>
    </row>
    <row r="689" spans="1:1" x14ac:dyDescent="0.3">
      <c r="A689" s="10"/>
    </row>
    <row r="690" spans="1:1" x14ac:dyDescent="0.3">
      <c r="A690" s="10"/>
    </row>
    <row r="691" spans="1:1" x14ac:dyDescent="0.3">
      <c r="A691" s="10"/>
    </row>
    <row r="692" spans="1:1" x14ac:dyDescent="0.3">
      <c r="A692" s="10"/>
    </row>
    <row r="693" spans="1:1" x14ac:dyDescent="0.3">
      <c r="A693" s="10"/>
    </row>
    <row r="694" spans="1:1" x14ac:dyDescent="0.3">
      <c r="A694" s="10"/>
    </row>
    <row r="695" spans="1:1" x14ac:dyDescent="0.3">
      <c r="A695" s="10"/>
    </row>
    <row r="696" spans="1:1" x14ac:dyDescent="0.3">
      <c r="A696" s="10"/>
    </row>
    <row r="697" spans="1:1" x14ac:dyDescent="0.3">
      <c r="A697" s="10"/>
    </row>
    <row r="698" spans="1:1" x14ac:dyDescent="0.3">
      <c r="A698" s="10"/>
    </row>
    <row r="699" spans="1:1" x14ac:dyDescent="0.3">
      <c r="A699" s="10"/>
    </row>
    <row r="700" spans="1:1" x14ac:dyDescent="0.3">
      <c r="A700" s="10"/>
    </row>
    <row r="701" spans="1:1" x14ac:dyDescent="0.3">
      <c r="A701" s="10"/>
    </row>
    <row r="702" spans="1:1" x14ac:dyDescent="0.3">
      <c r="A702" s="10"/>
    </row>
    <row r="703" spans="1:1" x14ac:dyDescent="0.3">
      <c r="A703" s="10"/>
    </row>
    <row r="704" spans="1:1" x14ac:dyDescent="0.3">
      <c r="A704" s="10"/>
    </row>
    <row r="705" spans="1:1" x14ac:dyDescent="0.3">
      <c r="A705" s="10"/>
    </row>
    <row r="706" spans="1:1" x14ac:dyDescent="0.3">
      <c r="A706" s="10"/>
    </row>
    <row r="707" spans="1:1" x14ac:dyDescent="0.3">
      <c r="A707" s="10"/>
    </row>
    <row r="708" spans="1:1" x14ac:dyDescent="0.3">
      <c r="A708" s="10"/>
    </row>
    <row r="709" spans="1:1" x14ac:dyDescent="0.3">
      <c r="A709" s="10"/>
    </row>
    <row r="710" spans="1:1" x14ac:dyDescent="0.3">
      <c r="A710" s="10"/>
    </row>
    <row r="711" spans="1:1" x14ac:dyDescent="0.3">
      <c r="A711" s="10"/>
    </row>
    <row r="712" spans="1:1" x14ac:dyDescent="0.3">
      <c r="A712" s="10"/>
    </row>
    <row r="713" spans="1:1" x14ac:dyDescent="0.3">
      <c r="A713" s="10"/>
    </row>
    <row r="714" spans="1:1" x14ac:dyDescent="0.3">
      <c r="A714" s="10"/>
    </row>
    <row r="715" spans="1:1" x14ac:dyDescent="0.3">
      <c r="A715" s="10"/>
    </row>
    <row r="716" spans="1:1" x14ac:dyDescent="0.3">
      <c r="A716" s="10"/>
    </row>
    <row r="717" spans="1:1" x14ac:dyDescent="0.3">
      <c r="A717" s="10"/>
    </row>
    <row r="718" spans="1:1" x14ac:dyDescent="0.3">
      <c r="A718" s="10"/>
    </row>
    <row r="719" spans="1:1" x14ac:dyDescent="0.3">
      <c r="A719" s="10"/>
    </row>
    <row r="720" spans="1:1" x14ac:dyDescent="0.3">
      <c r="A720" s="10"/>
    </row>
    <row r="721" spans="1:1" x14ac:dyDescent="0.3">
      <c r="A721" s="10"/>
    </row>
    <row r="722" spans="1:1" x14ac:dyDescent="0.3">
      <c r="A722" s="10"/>
    </row>
    <row r="723" spans="1:1" x14ac:dyDescent="0.3">
      <c r="A723" s="10"/>
    </row>
    <row r="724" spans="1:1" x14ac:dyDescent="0.3">
      <c r="A724" s="10"/>
    </row>
    <row r="725" spans="1:1" x14ac:dyDescent="0.3">
      <c r="A725" s="10"/>
    </row>
    <row r="726" spans="1:1" x14ac:dyDescent="0.3">
      <c r="A726" s="10"/>
    </row>
    <row r="727" spans="1:1" x14ac:dyDescent="0.3">
      <c r="A727" s="10"/>
    </row>
    <row r="728" spans="1:1" x14ac:dyDescent="0.3">
      <c r="A728" s="10"/>
    </row>
    <row r="729" spans="1:1" x14ac:dyDescent="0.3">
      <c r="A729" s="10"/>
    </row>
    <row r="730" spans="1:1" x14ac:dyDescent="0.3">
      <c r="A730" s="10"/>
    </row>
    <row r="731" spans="1:1" x14ac:dyDescent="0.3">
      <c r="A731" s="10"/>
    </row>
    <row r="732" spans="1:1" x14ac:dyDescent="0.3">
      <c r="A732" s="10"/>
    </row>
    <row r="733" spans="1:1" x14ac:dyDescent="0.3">
      <c r="A733" s="10"/>
    </row>
    <row r="734" spans="1:1" x14ac:dyDescent="0.3">
      <c r="A734" s="10"/>
    </row>
    <row r="735" spans="1:1" x14ac:dyDescent="0.3">
      <c r="A735" s="10"/>
    </row>
    <row r="736" spans="1:1" x14ac:dyDescent="0.3">
      <c r="A736" s="10"/>
    </row>
    <row r="737" spans="1:1" x14ac:dyDescent="0.3">
      <c r="A737" s="10"/>
    </row>
    <row r="738" spans="1:1" x14ac:dyDescent="0.3">
      <c r="A738" s="10"/>
    </row>
    <row r="739" spans="1:1" x14ac:dyDescent="0.3">
      <c r="A739" s="10"/>
    </row>
    <row r="740" spans="1:1" x14ac:dyDescent="0.3">
      <c r="A740" s="10"/>
    </row>
    <row r="741" spans="1:1" x14ac:dyDescent="0.3">
      <c r="A741" s="10"/>
    </row>
    <row r="742" spans="1:1" x14ac:dyDescent="0.3">
      <c r="A742" s="10"/>
    </row>
    <row r="743" spans="1:1" x14ac:dyDescent="0.3">
      <c r="A743" s="10"/>
    </row>
    <row r="744" spans="1:1" x14ac:dyDescent="0.3">
      <c r="A744" s="10"/>
    </row>
    <row r="745" spans="1:1" x14ac:dyDescent="0.3">
      <c r="A745" s="10"/>
    </row>
    <row r="746" spans="1:1" x14ac:dyDescent="0.3">
      <c r="A746" s="10"/>
    </row>
    <row r="747" spans="1:1" x14ac:dyDescent="0.3">
      <c r="A747" s="10"/>
    </row>
    <row r="748" spans="1:1" x14ac:dyDescent="0.3">
      <c r="A748" s="10"/>
    </row>
    <row r="749" spans="1:1" x14ac:dyDescent="0.3">
      <c r="A749" s="10"/>
    </row>
    <row r="750" spans="1:1" x14ac:dyDescent="0.3">
      <c r="A750" s="10"/>
    </row>
    <row r="751" spans="1:1" x14ac:dyDescent="0.3">
      <c r="A751" s="10"/>
    </row>
    <row r="752" spans="1:1" x14ac:dyDescent="0.3">
      <c r="A752" s="10"/>
    </row>
    <row r="753" spans="1:1" x14ac:dyDescent="0.3">
      <c r="A753" s="10"/>
    </row>
    <row r="754" spans="1:1" x14ac:dyDescent="0.3">
      <c r="A754" s="10"/>
    </row>
    <row r="755" spans="1:1" x14ac:dyDescent="0.3">
      <c r="A755" s="10"/>
    </row>
    <row r="756" spans="1:1" x14ac:dyDescent="0.3">
      <c r="A756" s="10"/>
    </row>
    <row r="757" spans="1:1" x14ac:dyDescent="0.3">
      <c r="A757" s="10"/>
    </row>
    <row r="758" spans="1:1" x14ac:dyDescent="0.3">
      <c r="A758" s="10"/>
    </row>
    <row r="759" spans="1:1" x14ac:dyDescent="0.3">
      <c r="A759" s="10"/>
    </row>
    <row r="760" spans="1:1" x14ac:dyDescent="0.3">
      <c r="A760" s="10"/>
    </row>
    <row r="761" spans="1:1" x14ac:dyDescent="0.3">
      <c r="A761" s="10"/>
    </row>
    <row r="762" spans="1:1" x14ac:dyDescent="0.3">
      <c r="A762" s="10"/>
    </row>
    <row r="763" spans="1:1" x14ac:dyDescent="0.3">
      <c r="A763" s="10"/>
    </row>
    <row r="764" spans="1:1" x14ac:dyDescent="0.3">
      <c r="A764" s="10"/>
    </row>
    <row r="765" spans="1:1" x14ac:dyDescent="0.3">
      <c r="A765" s="10"/>
    </row>
    <row r="766" spans="1:1" x14ac:dyDescent="0.3">
      <c r="A766" s="10"/>
    </row>
    <row r="767" spans="1:1" x14ac:dyDescent="0.3">
      <c r="A767" s="10"/>
    </row>
    <row r="768" spans="1:1" x14ac:dyDescent="0.3">
      <c r="A768" s="10"/>
    </row>
    <row r="769" spans="1:1" x14ac:dyDescent="0.3">
      <c r="A769" s="10"/>
    </row>
    <row r="770" spans="1:1" x14ac:dyDescent="0.3">
      <c r="A770" s="10"/>
    </row>
    <row r="771" spans="1:1" x14ac:dyDescent="0.3">
      <c r="A771" s="10"/>
    </row>
    <row r="772" spans="1:1" x14ac:dyDescent="0.3">
      <c r="A772" s="10"/>
    </row>
    <row r="773" spans="1:1" x14ac:dyDescent="0.3">
      <c r="A773" s="10"/>
    </row>
    <row r="774" spans="1:1" x14ac:dyDescent="0.3">
      <c r="A774" s="10"/>
    </row>
    <row r="775" spans="1:1" x14ac:dyDescent="0.3">
      <c r="A775" s="10"/>
    </row>
    <row r="776" spans="1:1" x14ac:dyDescent="0.3">
      <c r="A776" s="10"/>
    </row>
    <row r="777" spans="1:1" x14ac:dyDescent="0.3">
      <c r="A777" s="10"/>
    </row>
    <row r="778" spans="1:1" x14ac:dyDescent="0.3">
      <c r="A778" s="10"/>
    </row>
    <row r="779" spans="1:1" x14ac:dyDescent="0.3">
      <c r="A779" s="10"/>
    </row>
    <row r="780" spans="1:1" x14ac:dyDescent="0.3">
      <c r="A780" s="10"/>
    </row>
    <row r="781" spans="1:1" x14ac:dyDescent="0.3">
      <c r="A781" s="10"/>
    </row>
    <row r="782" spans="1:1" x14ac:dyDescent="0.3">
      <c r="A782" s="10"/>
    </row>
    <row r="783" spans="1:1" x14ac:dyDescent="0.3">
      <c r="A783" s="10"/>
    </row>
    <row r="784" spans="1:1" x14ac:dyDescent="0.3">
      <c r="A784" s="10"/>
    </row>
    <row r="785" spans="1:1" x14ac:dyDescent="0.3">
      <c r="A785" s="10"/>
    </row>
    <row r="786" spans="1:1" x14ac:dyDescent="0.3">
      <c r="A786" s="10"/>
    </row>
    <row r="787" spans="1:1" x14ac:dyDescent="0.3">
      <c r="A787" s="10"/>
    </row>
    <row r="788" spans="1:1" x14ac:dyDescent="0.3">
      <c r="A788" s="10"/>
    </row>
    <row r="789" spans="1:1" x14ac:dyDescent="0.3">
      <c r="A789" s="10"/>
    </row>
    <row r="790" spans="1:1" x14ac:dyDescent="0.3">
      <c r="A790" s="10"/>
    </row>
    <row r="791" spans="1:1" x14ac:dyDescent="0.3">
      <c r="A791" s="10"/>
    </row>
    <row r="792" spans="1:1" x14ac:dyDescent="0.3">
      <c r="A792" s="10"/>
    </row>
    <row r="793" spans="1:1" x14ac:dyDescent="0.3">
      <c r="A793" s="10"/>
    </row>
    <row r="794" spans="1:1" x14ac:dyDescent="0.3">
      <c r="A794" s="10"/>
    </row>
    <row r="795" spans="1:1" x14ac:dyDescent="0.3">
      <c r="A795" s="10"/>
    </row>
    <row r="796" spans="1:1" x14ac:dyDescent="0.3">
      <c r="A796" s="10"/>
    </row>
    <row r="797" spans="1:1" x14ac:dyDescent="0.3">
      <c r="A797" s="10"/>
    </row>
    <row r="798" spans="1:1" x14ac:dyDescent="0.3">
      <c r="A798" s="10"/>
    </row>
    <row r="799" spans="1:1" x14ac:dyDescent="0.3">
      <c r="A799" s="10"/>
    </row>
    <row r="800" spans="1:1" x14ac:dyDescent="0.3">
      <c r="A800" s="10"/>
    </row>
    <row r="801" spans="1:1" x14ac:dyDescent="0.3">
      <c r="A801" s="10"/>
    </row>
    <row r="802" spans="1:1" x14ac:dyDescent="0.3">
      <c r="A802" s="10"/>
    </row>
    <row r="803" spans="1:1" x14ac:dyDescent="0.3">
      <c r="A803" s="10"/>
    </row>
    <row r="804" spans="1:1" x14ac:dyDescent="0.3">
      <c r="A804" s="10"/>
    </row>
    <row r="805" spans="1:1" x14ac:dyDescent="0.3">
      <c r="A805" s="10"/>
    </row>
    <row r="806" spans="1:1" x14ac:dyDescent="0.3">
      <c r="A806" s="10"/>
    </row>
    <row r="807" spans="1:1" x14ac:dyDescent="0.3">
      <c r="A807" s="10"/>
    </row>
    <row r="808" spans="1:1" x14ac:dyDescent="0.3">
      <c r="A808" s="10"/>
    </row>
    <row r="809" spans="1:1" x14ac:dyDescent="0.3">
      <c r="A809" s="10"/>
    </row>
    <row r="810" spans="1:1" x14ac:dyDescent="0.3">
      <c r="A810" s="10"/>
    </row>
    <row r="811" spans="1:1" x14ac:dyDescent="0.3">
      <c r="A811" s="10"/>
    </row>
    <row r="812" spans="1:1" x14ac:dyDescent="0.3">
      <c r="A812" s="10"/>
    </row>
    <row r="813" spans="1:1" x14ac:dyDescent="0.3">
      <c r="A813" s="10"/>
    </row>
    <row r="814" spans="1:1" x14ac:dyDescent="0.3">
      <c r="A814" s="10"/>
    </row>
    <row r="815" spans="1:1" x14ac:dyDescent="0.3">
      <c r="A815" s="10"/>
    </row>
    <row r="816" spans="1:1" x14ac:dyDescent="0.3">
      <c r="A816" s="10"/>
    </row>
    <row r="817" spans="1:1" x14ac:dyDescent="0.3">
      <c r="A817" s="10"/>
    </row>
    <row r="818" spans="1:1" x14ac:dyDescent="0.3">
      <c r="A818" s="10"/>
    </row>
    <row r="819" spans="1:1" x14ac:dyDescent="0.3">
      <c r="A819" s="10"/>
    </row>
    <row r="820" spans="1:1" x14ac:dyDescent="0.3">
      <c r="A820" s="10"/>
    </row>
    <row r="821" spans="1:1" x14ac:dyDescent="0.3">
      <c r="A821" s="10"/>
    </row>
    <row r="822" spans="1:1" x14ac:dyDescent="0.3">
      <c r="A822" s="10"/>
    </row>
    <row r="823" spans="1:1" x14ac:dyDescent="0.3">
      <c r="A823" s="10"/>
    </row>
    <row r="824" spans="1:1" x14ac:dyDescent="0.3">
      <c r="A824" s="10"/>
    </row>
    <row r="825" spans="1:1" x14ac:dyDescent="0.3">
      <c r="A825" s="10"/>
    </row>
    <row r="826" spans="1:1" x14ac:dyDescent="0.3">
      <c r="A826" s="10"/>
    </row>
    <row r="827" spans="1:1" x14ac:dyDescent="0.3">
      <c r="A827" s="10"/>
    </row>
    <row r="828" spans="1:1" x14ac:dyDescent="0.3">
      <c r="A828" s="10"/>
    </row>
    <row r="829" spans="1:1" x14ac:dyDescent="0.3">
      <c r="A829" s="10"/>
    </row>
    <row r="830" spans="1:1" x14ac:dyDescent="0.3">
      <c r="A830" s="10"/>
    </row>
    <row r="831" spans="1:1" x14ac:dyDescent="0.3">
      <c r="A831" s="10"/>
    </row>
    <row r="832" spans="1:1" x14ac:dyDescent="0.3">
      <c r="A832" s="10"/>
    </row>
    <row r="833" spans="1:1" x14ac:dyDescent="0.3">
      <c r="A833" s="10"/>
    </row>
    <row r="834" spans="1:1" x14ac:dyDescent="0.3">
      <c r="A834" s="10"/>
    </row>
    <row r="835" spans="1:1" x14ac:dyDescent="0.3">
      <c r="A835" s="10"/>
    </row>
    <row r="836" spans="1:1" x14ac:dyDescent="0.3">
      <c r="A836" s="10"/>
    </row>
    <row r="837" spans="1:1" x14ac:dyDescent="0.3">
      <c r="A837" s="10"/>
    </row>
    <row r="838" spans="1:1" x14ac:dyDescent="0.3">
      <c r="A838" s="10"/>
    </row>
    <row r="839" spans="1:1" x14ac:dyDescent="0.3">
      <c r="A839" s="10"/>
    </row>
    <row r="840" spans="1:1" x14ac:dyDescent="0.3">
      <c r="A840" s="10"/>
    </row>
    <row r="841" spans="1:1" x14ac:dyDescent="0.3">
      <c r="A841" s="10"/>
    </row>
    <row r="842" spans="1:1" x14ac:dyDescent="0.3">
      <c r="A842" s="10"/>
    </row>
    <row r="843" spans="1:1" x14ac:dyDescent="0.3">
      <c r="A843" s="10"/>
    </row>
    <row r="844" spans="1:1" x14ac:dyDescent="0.3">
      <c r="A844" s="10"/>
    </row>
    <row r="845" spans="1:1" x14ac:dyDescent="0.3">
      <c r="A845" s="10"/>
    </row>
    <row r="846" spans="1:1" x14ac:dyDescent="0.3">
      <c r="A846" s="10"/>
    </row>
    <row r="847" spans="1:1" x14ac:dyDescent="0.3">
      <c r="A847" s="10"/>
    </row>
    <row r="848" spans="1:1" x14ac:dyDescent="0.3">
      <c r="A848" s="10"/>
    </row>
    <row r="849" spans="1:1" x14ac:dyDescent="0.3">
      <c r="A849" s="10"/>
    </row>
    <row r="850" spans="1:1" x14ac:dyDescent="0.3">
      <c r="A850" s="10"/>
    </row>
    <row r="851" spans="1:1" x14ac:dyDescent="0.3">
      <c r="A851" s="10"/>
    </row>
    <row r="852" spans="1:1" x14ac:dyDescent="0.3">
      <c r="A852" s="10"/>
    </row>
    <row r="853" spans="1:1" x14ac:dyDescent="0.3">
      <c r="A853" s="10"/>
    </row>
    <row r="854" spans="1:1" x14ac:dyDescent="0.3">
      <c r="A854" s="10"/>
    </row>
    <row r="855" spans="1:1" x14ac:dyDescent="0.3">
      <c r="A855" s="10"/>
    </row>
    <row r="856" spans="1:1" x14ac:dyDescent="0.3">
      <c r="A856" s="10"/>
    </row>
    <row r="857" spans="1:1" x14ac:dyDescent="0.3">
      <c r="A857" s="10"/>
    </row>
    <row r="858" spans="1:1" x14ac:dyDescent="0.3">
      <c r="A858" s="10"/>
    </row>
    <row r="859" spans="1:1" x14ac:dyDescent="0.3">
      <c r="A859" s="10"/>
    </row>
    <row r="860" spans="1:1" x14ac:dyDescent="0.3">
      <c r="A860" s="10"/>
    </row>
    <row r="861" spans="1:1" x14ac:dyDescent="0.3">
      <c r="A861" s="10"/>
    </row>
    <row r="862" spans="1:1" x14ac:dyDescent="0.3">
      <c r="A862" s="10"/>
    </row>
    <row r="863" spans="1:1" x14ac:dyDescent="0.3">
      <c r="A863" s="10"/>
    </row>
    <row r="864" spans="1:1" x14ac:dyDescent="0.3">
      <c r="A864" s="10"/>
    </row>
    <row r="865" spans="1:1" x14ac:dyDescent="0.3">
      <c r="A865" s="10"/>
    </row>
    <row r="866" spans="1:1" x14ac:dyDescent="0.3">
      <c r="A866" s="10"/>
    </row>
    <row r="867" spans="1:1" x14ac:dyDescent="0.3">
      <c r="A867" s="10"/>
    </row>
    <row r="868" spans="1:1" x14ac:dyDescent="0.3">
      <c r="A868" s="10"/>
    </row>
    <row r="869" spans="1:1" x14ac:dyDescent="0.3">
      <c r="A869" s="10"/>
    </row>
    <row r="870" spans="1:1" x14ac:dyDescent="0.3">
      <c r="A870" s="10"/>
    </row>
    <row r="871" spans="1:1" x14ac:dyDescent="0.3">
      <c r="A871" s="10"/>
    </row>
    <row r="872" spans="1:1" x14ac:dyDescent="0.3">
      <c r="A872" s="10"/>
    </row>
    <row r="873" spans="1:1" x14ac:dyDescent="0.3">
      <c r="A873" s="10"/>
    </row>
    <row r="874" spans="1:1" x14ac:dyDescent="0.3">
      <c r="A874" s="10"/>
    </row>
    <row r="875" spans="1:1" x14ac:dyDescent="0.3">
      <c r="A875" s="10"/>
    </row>
    <row r="876" spans="1:1" x14ac:dyDescent="0.3">
      <c r="A876" s="10"/>
    </row>
    <row r="877" spans="1:1" x14ac:dyDescent="0.3">
      <c r="A877" s="10"/>
    </row>
    <row r="878" spans="1:1" x14ac:dyDescent="0.3">
      <c r="A878" s="10"/>
    </row>
    <row r="879" spans="1:1" x14ac:dyDescent="0.3">
      <c r="A879" s="10"/>
    </row>
    <row r="880" spans="1:1" x14ac:dyDescent="0.3">
      <c r="A880" s="10"/>
    </row>
    <row r="881" spans="1:1" x14ac:dyDescent="0.3">
      <c r="A881" s="10"/>
    </row>
    <row r="882" spans="1:1" x14ac:dyDescent="0.3">
      <c r="A882" s="10"/>
    </row>
    <row r="883" spans="1:1" x14ac:dyDescent="0.3">
      <c r="A883" s="10"/>
    </row>
    <row r="884" spans="1:1" x14ac:dyDescent="0.3">
      <c r="A884" s="10"/>
    </row>
    <row r="885" spans="1:1" x14ac:dyDescent="0.3">
      <c r="A885" s="10"/>
    </row>
    <row r="886" spans="1:1" x14ac:dyDescent="0.3">
      <c r="A886" s="10"/>
    </row>
    <row r="887" spans="1:1" x14ac:dyDescent="0.3">
      <c r="A887" s="10"/>
    </row>
    <row r="888" spans="1:1" x14ac:dyDescent="0.3">
      <c r="A888" s="10"/>
    </row>
    <row r="889" spans="1:1" x14ac:dyDescent="0.3">
      <c r="A889" s="10"/>
    </row>
    <row r="890" spans="1:1" x14ac:dyDescent="0.3">
      <c r="A890" s="10"/>
    </row>
    <row r="891" spans="1:1" x14ac:dyDescent="0.3">
      <c r="A891" s="10"/>
    </row>
    <row r="892" spans="1:1" x14ac:dyDescent="0.3">
      <c r="A892" s="10"/>
    </row>
    <row r="893" spans="1:1" x14ac:dyDescent="0.3">
      <c r="A893" s="10"/>
    </row>
    <row r="894" spans="1:1" x14ac:dyDescent="0.3">
      <c r="A894" s="10"/>
    </row>
    <row r="895" spans="1:1" x14ac:dyDescent="0.3">
      <c r="A895" s="10"/>
    </row>
    <row r="896" spans="1:1" x14ac:dyDescent="0.3">
      <c r="A896" s="10"/>
    </row>
    <row r="897" spans="1:1" x14ac:dyDescent="0.3">
      <c r="A897" s="10"/>
    </row>
    <row r="898" spans="1:1" x14ac:dyDescent="0.3">
      <c r="A898" s="10"/>
    </row>
    <row r="899" spans="1:1" x14ac:dyDescent="0.3">
      <c r="A899" s="10"/>
    </row>
    <row r="900" spans="1:1" x14ac:dyDescent="0.3">
      <c r="A900" s="10"/>
    </row>
    <row r="901" spans="1:1" x14ac:dyDescent="0.3">
      <c r="A901" s="10"/>
    </row>
    <row r="902" spans="1:1" x14ac:dyDescent="0.3">
      <c r="A902" s="10"/>
    </row>
    <row r="903" spans="1:1" x14ac:dyDescent="0.3">
      <c r="A903" s="10"/>
    </row>
    <row r="904" spans="1:1" x14ac:dyDescent="0.3">
      <c r="A904" s="10"/>
    </row>
    <row r="905" spans="1:1" x14ac:dyDescent="0.3">
      <c r="A905" s="10"/>
    </row>
    <row r="906" spans="1:1" x14ac:dyDescent="0.3">
      <c r="A906" s="10"/>
    </row>
    <row r="907" spans="1:1" x14ac:dyDescent="0.3">
      <c r="A907" s="10"/>
    </row>
    <row r="908" spans="1:1" x14ac:dyDescent="0.3">
      <c r="A908" s="10"/>
    </row>
    <row r="909" spans="1:1" x14ac:dyDescent="0.3">
      <c r="A909" s="10"/>
    </row>
    <row r="910" spans="1:1" x14ac:dyDescent="0.3">
      <c r="A910" s="10"/>
    </row>
    <row r="911" spans="1:1" x14ac:dyDescent="0.3">
      <c r="A911" s="10"/>
    </row>
    <row r="912" spans="1:1" x14ac:dyDescent="0.3">
      <c r="A912" s="10"/>
    </row>
    <row r="913" spans="1:1" x14ac:dyDescent="0.3">
      <c r="A913" s="10"/>
    </row>
    <row r="914" spans="1:1" x14ac:dyDescent="0.3">
      <c r="A914" s="10"/>
    </row>
    <row r="915" spans="1:1" x14ac:dyDescent="0.3">
      <c r="A915" s="10"/>
    </row>
    <row r="916" spans="1:1" x14ac:dyDescent="0.3">
      <c r="A916" s="10"/>
    </row>
  </sheetData>
  <mergeCells count="65">
    <mergeCell ref="O186:P186"/>
    <mergeCell ref="O6:P6"/>
    <mergeCell ref="O51:P51"/>
    <mergeCell ref="O96:P96"/>
    <mergeCell ref="O141:P141"/>
    <mergeCell ref="A197:A203"/>
    <mergeCell ref="A205:A210"/>
    <mergeCell ref="A212:A213"/>
    <mergeCell ref="A215:A216"/>
    <mergeCell ref="A160:A165"/>
    <mergeCell ref="A167:A168"/>
    <mergeCell ref="A170:A171"/>
    <mergeCell ref="A189:A195"/>
    <mergeCell ref="A122:A123"/>
    <mergeCell ref="A125:A126"/>
    <mergeCell ref="A152:A158"/>
    <mergeCell ref="A144:A150"/>
    <mergeCell ref="A80:A81"/>
    <mergeCell ref="A107:A113"/>
    <mergeCell ref="A115:A120"/>
    <mergeCell ref="A99:A105"/>
    <mergeCell ref="A62:A68"/>
    <mergeCell ref="A70:A75"/>
    <mergeCell ref="A77:A78"/>
    <mergeCell ref="A54:A60"/>
    <mergeCell ref="B41:M41"/>
    <mergeCell ref="B51:M51"/>
    <mergeCell ref="C52:D52"/>
    <mergeCell ref="E52:F52"/>
    <mergeCell ref="G52:H52"/>
    <mergeCell ref="I52:J52"/>
    <mergeCell ref="K52:L52"/>
    <mergeCell ref="B6:M6"/>
    <mergeCell ref="A17:A23"/>
    <mergeCell ref="A25:A30"/>
    <mergeCell ref="A32:A33"/>
    <mergeCell ref="A35:A36"/>
    <mergeCell ref="C7:D7"/>
    <mergeCell ref="E7:F7"/>
    <mergeCell ref="G7:H7"/>
    <mergeCell ref="I7:J7"/>
    <mergeCell ref="K7:L7"/>
    <mergeCell ref="A9:A15"/>
    <mergeCell ref="B86:M86"/>
    <mergeCell ref="B96:M96"/>
    <mergeCell ref="C97:D97"/>
    <mergeCell ref="E97:F97"/>
    <mergeCell ref="G97:H97"/>
    <mergeCell ref="I97:J97"/>
    <mergeCell ref="K97:L97"/>
    <mergeCell ref="B131:M131"/>
    <mergeCell ref="B141:M141"/>
    <mergeCell ref="C142:D142"/>
    <mergeCell ref="E142:F142"/>
    <mergeCell ref="G142:H142"/>
    <mergeCell ref="I142:J142"/>
    <mergeCell ref="K142:L142"/>
    <mergeCell ref="B221:M221"/>
    <mergeCell ref="B176:M176"/>
    <mergeCell ref="B186:M186"/>
    <mergeCell ref="C187:D187"/>
    <mergeCell ref="E187:F187"/>
    <mergeCell ref="G187:H187"/>
    <mergeCell ref="I187:J187"/>
    <mergeCell ref="K187:L187"/>
  </mergeCells>
  <conditionalFormatting sqref="C10:D11">
    <cfRule type="containsText" dxfId="699" priority="1583" operator="containsText" text="ntitulé">
      <formula>NOT(ISERROR(SEARCH("ntitulé",C10)))</formula>
    </cfRule>
    <cfRule type="containsBlanks" dxfId="698" priority="1584">
      <formula>LEN(TRIM(C10))=0</formula>
    </cfRule>
  </conditionalFormatting>
  <conditionalFormatting sqref="C13:D15">
    <cfRule type="containsText" dxfId="697" priority="1581" operator="containsText" text="ntitulé">
      <formula>NOT(ISERROR(SEARCH("ntitulé",C13)))</formula>
    </cfRule>
    <cfRule type="containsBlanks" dxfId="696" priority="1582">
      <formula>LEN(TRIM(C13))=0</formula>
    </cfRule>
  </conditionalFormatting>
  <conditionalFormatting sqref="C18:D23">
    <cfRule type="containsText" dxfId="695" priority="1579" operator="containsText" text="ntitulé">
      <formula>NOT(ISERROR(SEARCH("ntitulé",C18)))</formula>
    </cfRule>
    <cfRule type="containsBlanks" dxfId="694" priority="1580">
      <formula>LEN(TRIM(C18))=0</formula>
    </cfRule>
  </conditionalFormatting>
  <conditionalFormatting sqref="C25:D30">
    <cfRule type="containsText" dxfId="693" priority="1577" operator="containsText" text="ntitulé">
      <formula>NOT(ISERROR(SEARCH("ntitulé",C25)))</formula>
    </cfRule>
    <cfRule type="containsBlanks" dxfId="692" priority="1578">
      <formula>LEN(TRIM(C25))=0</formula>
    </cfRule>
  </conditionalFormatting>
  <conditionalFormatting sqref="C32:D33">
    <cfRule type="containsText" dxfId="691" priority="1575" operator="containsText" text="ntitulé">
      <formula>NOT(ISERROR(SEARCH("ntitulé",C32)))</formula>
    </cfRule>
    <cfRule type="containsBlanks" dxfId="690" priority="1576">
      <formula>LEN(TRIM(C32))=0</formula>
    </cfRule>
  </conditionalFormatting>
  <conditionalFormatting sqref="C35:D36">
    <cfRule type="containsText" dxfId="689" priority="1573" operator="containsText" text="ntitulé">
      <formula>NOT(ISERROR(SEARCH("ntitulé",C35)))</formula>
    </cfRule>
    <cfRule type="containsBlanks" dxfId="688" priority="1574">
      <formula>LEN(TRIM(C35))=0</formula>
    </cfRule>
  </conditionalFormatting>
  <conditionalFormatting sqref="C37:D37">
    <cfRule type="containsText" dxfId="687" priority="1571" operator="containsText" text="ntitulé">
      <formula>NOT(ISERROR(SEARCH("ntitulé",C37)))</formula>
    </cfRule>
    <cfRule type="containsBlanks" dxfId="686" priority="1572">
      <formula>LEN(TRIM(C37))=0</formula>
    </cfRule>
  </conditionalFormatting>
  <conditionalFormatting sqref="M55:M56">
    <cfRule type="containsText" dxfId="685" priority="757" operator="containsText" text="ntitulé">
      <formula>NOT(ISERROR(SEARCH("ntitulé",M55)))</formula>
    </cfRule>
    <cfRule type="containsBlanks" dxfId="684" priority="758">
      <formula>LEN(TRIM(M55))=0</formula>
    </cfRule>
  </conditionalFormatting>
  <conditionalFormatting sqref="M58:M60">
    <cfRule type="containsText" dxfId="683" priority="755" operator="containsText" text="ntitulé">
      <formula>NOT(ISERROR(SEARCH("ntitulé",M58)))</formula>
    </cfRule>
    <cfRule type="containsBlanks" dxfId="682" priority="756">
      <formula>LEN(TRIM(M58))=0</formula>
    </cfRule>
  </conditionalFormatting>
  <conditionalFormatting sqref="M63:M68">
    <cfRule type="containsText" dxfId="681" priority="753" operator="containsText" text="ntitulé">
      <formula>NOT(ISERROR(SEARCH("ntitulé",M63)))</formula>
    </cfRule>
    <cfRule type="containsBlanks" dxfId="680" priority="754">
      <formula>LEN(TRIM(M63))=0</formula>
    </cfRule>
  </conditionalFormatting>
  <conditionalFormatting sqref="M70:M75">
    <cfRule type="containsText" dxfId="679" priority="751" operator="containsText" text="ntitulé">
      <formula>NOT(ISERROR(SEARCH("ntitulé",M70)))</formula>
    </cfRule>
    <cfRule type="containsBlanks" dxfId="678" priority="752">
      <formula>LEN(TRIM(M70))=0</formula>
    </cfRule>
  </conditionalFormatting>
  <conditionalFormatting sqref="M77:M78">
    <cfRule type="containsText" dxfId="677" priority="749" operator="containsText" text="ntitulé">
      <formula>NOT(ISERROR(SEARCH("ntitulé",M77)))</formula>
    </cfRule>
    <cfRule type="containsBlanks" dxfId="676" priority="750">
      <formula>LEN(TRIM(M77))=0</formula>
    </cfRule>
  </conditionalFormatting>
  <conditionalFormatting sqref="M80:M81">
    <cfRule type="containsText" dxfId="675" priority="747" operator="containsText" text="ntitulé">
      <formula>NOT(ISERROR(SEARCH("ntitulé",M80)))</formula>
    </cfRule>
    <cfRule type="containsBlanks" dxfId="674" priority="748">
      <formula>LEN(TRIM(M80))=0</formula>
    </cfRule>
  </conditionalFormatting>
  <conditionalFormatting sqref="M82">
    <cfRule type="containsText" dxfId="673" priority="745" operator="containsText" text="ntitulé">
      <formula>NOT(ISERROR(SEARCH("ntitulé",M82)))</formula>
    </cfRule>
    <cfRule type="containsBlanks" dxfId="672" priority="746">
      <formula>LEN(TRIM(M82))=0</formula>
    </cfRule>
  </conditionalFormatting>
  <conditionalFormatting sqref="M10:M11">
    <cfRule type="containsText" dxfId="671" priority="1513" operator="containsText" text="ntitulé">
      <formula>NOT(ISERROR(SEARCH("ntitulé",M10)))</formula>
    </cfRule>
    <cfRule type="containsBlanks" dxfId="670" priority="1514">
      <formula>LEN(TRIM(M10))=0</formula>
    </cfRule>
  </conditionalFormatting>
  <conditionalFormatting sqref="M13:M15">
    <cfRule type="containsText" dxfId="669" priority="1511" operator="containsText" text="ntitulé">
      <formula>NOT(ISERROR(SEARCH("ntitulé",M13)))</formula>
    </cfRule>
    <cfRule type="containsBlanks" dxfId="668" priority="1512">
      <formula>LEN(TRIM(M13))=0</formula>
    </cfRule>
  </conditionalFormatting>
  <conditionalFormatting sqref="M18:M23">
    <cfRule type="containsText" dxfId="667" priority="1509" operator="containsText" text="ntitulé">
      <formula>NOT(ISERROR(SEARCH("ntitulé",M18)))</formula>
    </cfRule>
    <cfRule type="containsBlanks" dxfId="666" priority="1510">
      <formula>LEN(TRIM(M18))=0</formula>
    </cfRule>
  </conditionalFormatting>
  <conditionalFormatting sqref="M25:M30">
    <cfRule type="containsText" dxfId="665" priority="1507" operator="containsText" text="ntitulé">
      <formula>NOT(ISERROR(SEARCH("ntitulé",M25)))</formula>
    </cfRule>
    <cfRule type="containsBlanks" dxfId="664" priority="1508">
      <formula>LEN(TRIM(M25))=0</formula>
    </cfRule>
  </conditionalFormatting>
  <conditionalFormatting sqref="M32:M33">
    <cfRule type="containsText" dxfId="663" priority="1505" operator="containsText" text="ntitulé">
      <formula>NOT(ISERROR(SEARCH("ntitulé",M32)))</formula>
    </cfRule>
    <cfRule type="containsBlanks" dxfId="662" priority="1506">
      <formula>LEN(TRIM(M32))=0</formula>
    </cfRule>
  </conditionalFormatting>
  <conditionalFormatting sqref="M35:M36">
    <cfRule type="containsText" dxfId="661" priority="1503" operator="containsText" text="ntitulé">
      <formula>NOT(ISERROR(SEARCH("ntitulé",M35)))</formula>
    </cfRule>
    <cfRule type="containsBlanks" dxfId="660" priority="1504">
      <formula>LEN(TRIM(M35))=0</formula>
    </cfRule>
  </conditionalFormatting>
  <conditionalFormatting sqref="M37">
    <cfRule type="containsText" dxfId="659" priority="1501" operator="containsText" text="ntitulé">
      <formula>NOT(ISERROR(SEARCH("ntitulé",M37)))</formula>
    </cfRule>
    <cfRule type="containsBlanks" dxfId="658" priority="1502">
      <formula>LEN(TRIM(M37))=0</formula>
    </cfRule>
  </conditionalFormatting>
  <conditionalFormatting sqref="F10:F11">
    <cfRule type="containsText" dxfId="657" priority="1499" operator="containsText" text="ntitulé">
      <formula>NOT(ISERROR(SEARCH("ntitulé",F10)))</formula>
    </cfRule>
    <cfRule type="containsBlanks" dxfId="656" priority="1500">
      <formula>LEN(TRIM(F10))=0</formula>
    </cfRule>
  </conditionalFormatting>
  <conditionalFormatting sqref="F13:F15">
    <cfRule type="containsText" dxfId="655" priority="1497" operator="containsText" text="ntitulé">
      <formula>NOT(ISERROR(SEARCH("ntitulé",F13)))</formula>
    </cfRule>
    <cfRule type="containsBlanks" dxfId="654" priority="1498">
      <formula>LEN(TRIM(F13))=0</formula>
    </cfRule>
  </conditionalFormatting>
  <conditionalFormatting sqref="F18:F23">
    <cfRule type="containsText" dxfId="653" priority="1495" operator="containsText" text="ntitulé">
      <formula>NOT(ISERROR(SEARCH("ntitulé",F18)))</formula>
    </cfRule>
    <cfRule type="containsBlanks" dxfId="652" priority="1496">
      <formula>LEN(TRIM(F18))=0</formula>
    </cfRule>
  </conditionalFormatting>
  <conditionalFormatting sqref="F25:F30">
    <cfRule type="containsText" dxfId="651" priority="1493" operator="containsText" text="ntitulé">
      <formula>NOT(ISERROR(SEARCH("ntitulé",F25)))</formula>
    </cfRule>
    <cfRule type="containsBlanks" dxfId="650" priority="1494">
      <formula>LEN(TRIM(F25))=0</formula>
    </cfRule>
  </conditionalFormatting>
  <conditionalFormatting sqref="F32:F33">
    <cfRule type="containsText" dxfId="649" priority="1491" operator="containsText" text="ntitulé">
      <formula>NOT(ISERROR(SEARCH("ntitulé",F32)))</formula>
    </cfRule>
    <cfRule type="containsBlanks" dxfId="648" priority="1492">
      <formula>LEN(TRIM(F32))=0</formula>
    </cfRule>
  </conditionalFormatting>
  <conditionalFormatting sqref="F35:F36">
    <cfRule type="containsText" dxfId="647" priority="1489" operator="containsText" text="ntitulé">
      <formula>NOT(ISERROR(SEARCH("ntitulé",F35)))</formula>
    </cfRule>
    <cfRule type="containsBlanks" dxfId="646" priority="1490">
      <formula>LEN(TRIM(F35))=0</formula>
    </cfRule>
  </conditionalFormatting>
  <conditionalFormatting sqref="F37">
    <cfRule type="containsText" dxfId="645" priority="1487" operator="containsText" text="ntitulé">
      <formula>NOT(ISERROR(SEARCH("ntitulé",F37)))</formula>
    </cfRule>
    <cfRule type="containsBlanks" dxfId="644" priority="1488">
      <formula>LEN(TRIM(F37))=0</formula>
    </cfRule>
  </conditionalFormatting>
  <conditionalFormatting sqref="H10:H11">
    <cfRule type="containsText" dxfId="643" priority="1485" operator="containsText" text="ntitulé">
      <formula>NOT(ISERROR(SEARCH("ntitulé",H10)))</formula>
    </cfRule>
    <cfRule type="containsBlanks" dxfId="642" priority="1486">
      <formula>LEN(TRIM(H10))=0</formula>
    </cfRule>
  </conditionalFormatting>
  <conditionalFormatting sqref="H13:H15">
    <cfRule type="containsText" dxfId="641" priority="1483" operator="containsText" text="ntitulé">
      <formula>NOT(ISERROR(SEARCH("ntitulé",H13)))</formula>
    </cfRule>
    <cfRule type="containsBlanks" dxfId="640" priority="1484">
      <formula>LEN(TRIM(H13))=0</formula>
    </cfRule>
  </conditionalFormatting>
  <conditionalFormatting sqref="H18:H23">
    <cfRule type="containsText" dxfId="639" priority="1481" operator="containsText" text="ntitulé">
      <formula>NOT(ISERROR(SEARCH("ntitulé",H18)))</formula>
    </cfRule>
    <cfRule type="containsBlanks" dxfId="638" priority="1482">
      <formula>LEN(TRIM(H18))=0</formula>
    </cfRule>
  </conditionalFormatting>
  <conditionalFormatting sqref="H25:H30">
    <cfRule type="containsText" dxfId="637" priority="1479" operator="containsText" text="ntitulé">
      <formula>NOT(ISERROR(SEARCH("ntitulé",H25)))</formula>
    </cfRule>
    <cfRule type="containsBlanks" dxfId="636" priority="1480">
      <formula>LEN(TRIM(H25))=0</formula>
    </cfRule>
  </conditionalFormatting>
  <conditionalFormatting sqref="H32:H33">
    <cfRule type="containsText" dxfId="635" priority="1477" operator="containsText" text="ntitulé">
      <formula>NOT(ISERROR(SEARCH("ntitulé",H32)))</formula>
    </cfRule>
    <cfRule type="containsBlanks" dxfId="634" priority="1478">
      <formula>LEN(TRIM(H32))=0</formula>
    </cfRule>
  </conditionalFormatting>
  <conditionalFormatting sqref="H35:H36">
    <cfRule type="containsText" dxfId="633" priority="1475" operator="containsText" text="ntitulé">
      <formula>NOT(ISERROR(SEARCH("ntitulé",H35)))</formula>
    </cfRule>
    <cfRule type="containsBlanks" dxfId="632" priority="1476">
      <formula>LEN(TRIM(H35))=0</formula>
    </cfRule>
  </conditionalFormatting>
  <conditionalFormatting sqref="H37">
    <cfRule type="containsText" dxfId="631" priority="1473" operator="containsText" text="ntitulé">
      <formula>NOT(ISERROR(SEARCH("ntitulé",H37)))</formula>
    </cfRule>
    <cfRule type="containsBlanks" dxfId="630" priority="1474">
      <formula>LEN(TRIM(H37))=0</formula>
    </cfRule>
  </conditionalFormatting>
  <conditionalFormatting sqref="J10:J11">
    <cfRule type="containsText" dxfId="629" priority="1471" operator="containsText" text="ntitulé">
      <formula>NOT(ISERROR(SEARCH("ntitulé",J10)))</formula>
    </cfRule>
    <cfRule type="containsBlanks" dxfId="628" priority="1472">
      <formula>LEN(TRIM(J10))=0</formula>
    </cfRule>
  </conditionalFormatting>
  <conditionalFormatting sqref="J13:J15">
    <cfRule type="containsText" dxfId="627" priority="1469" operator="containsText" text="ntitulé">
      <formula>NOT(ISERROR(SEARCH("ntitulé",J13)))</formula>
    </cfRule>
    <cfRule type="containsBlanks" dxfId="626" priority="1470">
      <formula>LEN(TRIM(J13))=0</formula>
    </cfRule>
  </conditionalFormatting>
  <conditionalFormatting sqref="J18:J23">
    <cfRule type="containsText" dxfId="625" priority="1467" operator="containsText" text="ntitulé">
      <formula>NOT(ISERROR(SEARCH("ntitulé",J18)))</formula>
    </cfRule>
    <cfRule type="containsBlanks" dxfId="624" priority="1468">
      <formula>LEN(TRIM(J18))=0</formula>
    </cfRule>
  </conditionalFormatting>
  <conditionalFormatting sqref="J25:J30">
    <cfRule type="containsText" dxfId="623" priority="1465" operator="containsText" text="ntitulé">
      <formula>NOT(ISERROR(SEARCH("ntitulé",J25)))</formula>
    </cfRule>
    <cfRule type="containsBlanks" dxfId="622" priority="1466">
      <formula>LEN(TRIM(J25))=0</formula>
    </cfRule>
  </conditionalFormatting>
  <conditionalFormatting sqref="J32:J33">
    <cfRule type="containsText" dxfId="621" priority="1463" operator="containsText" text="ntitulé">
      <formula>NOT(ISERROR(SEARCH("ntitulé",J32)))</formula>
    </cfRule>
    <cfRule type="containsBlanks" dxfId="620" priority="1464">
      <formula>LEN(TRIM(J32))=0</formula>
    </cfRule>
  </conditionalFormatting>
  <conditionalFormatting sqref="J35:J36">
    <cfRule type="containsText" dxfId="619" priority="1461" operator="containsText" text="ntitulé">
      <formula>NOT(ISERROR(SEARCH("ntitulé",J35)))</formula>
    </cfRule>
    <cfRule type="containsBlanks" dxfId="618" priority="1462">
      <formula>LEN(TRIM(J35))=0</formula>
    </cfRule>
  </conditionalFormatting>
  <conditionalFormatting sqref="J37">
    <cfRule type="containsText" dxfId="617" priority="1459" operator="containsText" text="ntitulé">
      <formula>NOT(ISERROR(SEARCH("ntitulé",J37)))</formula>
    </cfRule>
    <cfRule type="containsBlanks" dxfId="616" priority="1460">
      <formula>LEN(TRIM(J37))=0</formula>
    </cfRule>
  </conditionalFormatting>
  <conditionalFormatting sqref="L10:L11">
    <cfRule type="containsText" dxfId="615" priority="1457" operator="containsText" text="ntitulé">
      <formula>NOT(ISERROR(SEARCH("ntitulé",L10)))</formula>
    </cfRule>
    <cfRule type="containsBlanks" dxfId="614" priority="1458">
      <formula>LEN(TRIM(L10))=0</formula>
    </cfRule>
  </conditionalFormatting>
  <conditionalFormatting sqref="L13:L15">
    <cfRule type="containsText" dxfId="613" priority="1455" operator="containsText" text="ntitulé">
      <formula>NOT(ISERROR(SEARCH("ntitulé",L13)))</formula>
    </cfRule>
    <cfRule type="containsBlanks" dxfId="612" priority="1456">
      <formula>LEN(TRIM(L13))=0</formula>
    </cfRule>
  </conditionalFormatting>
  <conditionalFormatting sqref="L18:L23">
    <cfRule type="containsText" dxfId="611" priority="1453" operator="containsText" text="ntitulé">
      <formula>NOT(ISERROR(SEARCH("ntitulé",L18)))</formula>
    </cfRule>
    <cfRule type="containsBlanks" dxfId="610" priority="1454">
      <formula>LEN(TRIM(L18))=0</formula>
    </cfRule>
  </conditionalFormatting>
  <conditionalFormatting sqref="L25:L30">
    <cfRule type="containsText" dxfId="609" priority="1451" operator="containsText" text="ntitulé">
      <formula>NOT(ISERROR(SEARCH("ntitulé",L25)))</formula>
    </cfRule>
    <cfRule type="containsBlanks" dxfId="608" priority="1452">
      <formula>LEN(TRIM(L25))=0</formula>
    </cfRule>
  </conditionalFormatting>
  <conditionalFormatting sqref="L32:L33">
    <cfRule type="containsText" dxfId="607" priority="1449" operator="containsText" text="ntitulé">
      <formula>NOT(ISERROR(SEARCH("ntitulé",L32)))</formula>
    </cfRule>
    <cfRule type="containsBlanks" dxfId="606" priority="1450">
      <formula>LEN(TRIM(L32))=0</formula>
    </cfRule>
  </conditionalFormatting>
  <conditionalFormatting sqref="L35:L36">
    <cfRule type="containsText" dxfId="605" priority="1447" operator="containsText" text="ntitulé">
      <formula>NOT(ISERROR(SEARCH("ntitulé",L35)))</formula>
    </cfRule>
    <cfRule type="containsBlanks" dxfId="604" priority="1448">
      <formula>LEN(TRIM(L35))=0</formula>
    </cfRule>
  </conditionalFormatting>
  <conditionalFormatting sqref="L37">
    <cfRule type="containsText" dxfId="603" priority="1445" operator="containsText" text="ntitulé">
      <formula>NOT(ISERROR(SEARCH("ntitulé",L37)))</formula>
    </cfRule>
    <cfRule type="containsBlanks" dxfId="602" priority="1446">
      <formula>LEN(TRIM(L37))=0</formula>
    </cfRule>
  </conditionalFormatting>
  <conditionalFormatting sqref="F55:F56">
    <cfRule type="containsText" dxfId="601" priority="743" operator="containsText" text="ntitulé">
      <formula>NOT(ISERROR(SEARCH("ntitulé",F55)))</formula>
    </cfRule>
    <cfRule type="containsBlanks" dxfId="600" priority="744">
      <formula>LEN(TRIM(F55))=0</formula>
    </cfRule>
  </conditionalFormatting>
  <conditionalFormatting sqref="F58:F60">
    <cfRule type="containsText" dxfId="599" priority="741" operator="containsText" text="ntitulé">
      <formula>NOT(ISERROR(SEARCH("ntitulé",F58)))</formula>
    </cfRule>
    <cfRule type="containsBlanks" dxfId="598" priority="742">
      <formula>LEN(TRIM(F58))=0</formula>
    </cfRule>
  </conditionalFormatting>
  <conditionalFormatting sqref="F63:F68">
    <cfRule type="containsText" dxfId="597" priority="739" operator="containsText" text="ntitulé">
      <formula>NOT(ISERROR(SEARCH("ntitulé",F63)))</formula>
    </cfRule>
    <cfRule type="containsBlanks" dxfId="596" priority="740">
      <formula>LEN(TRIM(F63))=0</formula>
    </cfRule>
  </conditionalFormatting>
  <conditionalFormatting sqref="F70:F75">
    <cfRule type="containsText" dxfId="595" priority="737" operator="containsText" text="ntitulé">
      <formula>NOT(ISERROR(SEARCH("ntitulé",F70)))</formula>
    </cfRule>
    <cfRule type="containsBlanks" dxfId="594" priority="738">
      <formula>LEN(TRIM(F70))=0</formula>
    </cfRule>
  </conditionalFormatting>
  <conditionalFormatting sqref="F77:F78">
    <cfRule type="containsText" dxfId="593" priority="735" operator="containsText" text="ntitulé">
      <formula>NOT(ISERROR(SEARCH("ntitulé",F77)))</formula>
    </cfRule>
    <cfRule type="containsBlanks" dxfId="592" priority="736">
      <formula>LEN(TRIM(F77))=0</formula>
    </cfRule>
  </conditionalFormatting>
  <conditionalFormatting sqref="F80:F81">
    <cfRule type="containsText" dxfId="591" priority="733" operator="containsText" text="ntitulé">
      <formula>NOT(ISERROR(SEARCH("ntitulé",F80)))</formula>
    </cfRule>
    <cfRule type="containsBlanks" dxfId="590" priority="734">
      <formula>LEN(TRIM(F80))=0</formula>
    </cfRule>
  </conditionalFormatting>
  <conditionalFormatting sqref="F82">
    <cfRule type="containsText" dxfId="589" priority="731" operator="containsText" text="ntitulé">
      <formula>NOT(ISERROR(SEARCH("ntitulé",F82)))</formula>
    </cfRule>
    <cfRule type="containsBlanks" dxfId="588" priority="732">
      <formula>LEN(TRIM(F82))=0</formula>
    </cfRule>
  </conditionalFormatting>
  <conditionalFormatting sqref="H55:H56">
    <cfRule type="containsText" dxfId="587" priority="729" operator="containsText" text="ntitulé">
      <formula>NOT(ISERROR(SEARCH("ntitulé",H55)))</formula>
    </cfRule>
    <cfRule type="containsBlanks" dxfId="586" priority="730">
      <formula>LEN(TRIM(H55))=0</formula>
    </cfRule>
  </conditionalFormatting>
  <conditionalFormatting sqref="H58:H60">
    <cfRule type="containsText" dxfId="585" priority="727" operator="containsText" text="ntitulé">
      <formula>NOT(ISERROR(SEARCH("ntitulé",H58)))</formula>
    </cfRule>
    <cfRule type="containsBlanks" dxfId="584" priority="728">
      <formula>LEN(TRIM(H58))=0</formula>
    </cfRule>
  </conditionalFormatting>
  <conditionalFormatting sqref="H63:H68">
    <cfRule type="containsText" dxfId="583" priority="725" operator="containsText" text="ntitulé">
      <formula>NOT(ISERROR(SEARCH("ntitulé",H63)))</formula>
    </cfRule>
    <cfRule type="containsBlanks" dxfId="582" priority="726">
      <formula>LEN(TRIM(H63))=0</formula>
    </cfRule>
  </conditionalFormatting>
  <conditionalFormatting sqref="H70:H75">
    <cfRule type="containsText" dxfId="581" priority="723" operator="containsText" text="ntitulé">
      <formula>NOT(ISERROR(SEARCH("ntitulé",H70)))</formula>
    </cfRule>
    <cfRule type="containsBlanks" dxfId="580" priority="724">
      <formula>LEN(TRIM(H70))=0</formula>
    </cfRule>
  </conditionalFormatting>
  <conditionalFormatting sqref="H77:H78">
    <cfRule type="containsText" dxfId="579" priority="721" operator="containsText" text="ntitulé">
      <formula>NOT(ISERROR(SEARCH("ntitulé",H77)))</formula>
    </cfRule>
    <cfRule type="containsBlanks" dxfId="578" priority="722">
      <formula>LEN(TRIM(H77))=0</formula>
    </cfRule>
  </conditionalFormatting>
  <conditionalFormatting sqref="H80:H81">
    <cfRule type="containsText" dxfId="577" priority="719" operator="containsText" text="ntitulé">
      <formula>NOT(ISERROR(SEARCH("ntitulé",H80)))</formula>
    </cfRule>
    <cfRule type="containsBlanks" dxfId="576" priority="720">
      <formula>LEN(TRIM(H80))=0</formula>
    </cfRule>
  </conditionalFormatting>
  <conditionalFormatting sqref="H82">
    <cfRule type="containsText" dxfId="575" priority="717" operator="containsText" text="ntitulé">
      <formula>NOT(ISERROR(SEARCH("ntitulé",H82)))</formula>
    </cfRule>
    <cfRule type="containsBlanks" dxfId="574" priority="718">
      <formula>LEN(TRIM(H82))=0</formula>
    </cfRule>
  </conditionalFormatting>
  <conditionalFormatting sqref="J55:J56">
    <cfRule type="containsText" dxfId="573" priority="715" operator="containsText" text="ntitulé">
      <formula>NOT(ISERROR(SEARCH("ntitulé",J55)))</formula>
    </cfRule>
    <cfRule type="containsBlanks" dxfId="572" priority="716">
      <formula>LEN(TRIM(J55))=0</formula>
    </cfRule>
  </conditionalFormatting>
  <conditionalFormatting sqref="J58:J60">
    <cfRule type="containsText" dxfId="571" priority="713" operator="containsText" text="ntitulé">
      <formula>NOT(ISERROR(SEARCH("ntitulé",J58)))</formula>
    </cfRule>
    <cfRule type="containsBlanks" dxfId="570" priority="714">
      <formula>LEN(TRIM(J58))=0</formula>
    </cfRule>
  </conditionalFormatting>
  <conditionalFormatting sqref="J63:J68">
    <cfRule type="containsText" dxfId="569" priority="711" operator="containsText" text="ntitulé">
      <formula>NOT(ISERROR(SEARCH("ntitulé",J63)))</formula>
    </cfRule>
    <cfRule type="containsBlanks" dxfId="568" priority="712">
      <formula>LEN(TRIM(J63))=0</formula>
    </cfRule>
  </conditionalFormatting>
  <conditionalFormatting sqref="J70:J75">
    <cfRule type="containsText" dxfId="567" priority="709" operator="containsText" text="ntitulé">
      <formula>NOT(ISERROR(SEARCH("ntitulé",J70)))</formula>
    </cfRule>
    <cfRule type="containsBlanks" dxfId="566" priority="710">
      <formula>LEN(TRIM(J70))=0</formula>
    </cfRule>
  </conditionalFormatting>
  <conditionalFormatting sqref="J77:J78">
    <cfRule type="containsText" dxfId="565" priority="707" operator="containsText" text="ntitulé">
      <formula>NOT(ISERROR(SEARCH("ntitulé",J77)))</formula>
    </cfRule>
    <cfRule type="containsBlanks" dxfId="564" priority="708">
      <formula>LEN(TRIM(J77))=0</formula>
    </cfRule>
  </conditionalFormatting>
  <conditionalFormatting sqref="J80:J81">
    <cfRule type="containsText" dxfId="563" priority="705" operator="containsText" text="ntitulé">
      <formula>NOT(ISERROR(SEARCH("ntitulé",J80)))</formula>
    </cfRule>
    <cfRule type="containsBlanks" dxfId="562" priority="706">
      <formula>LEN(TRIM(J80))=0</formula>
    </cfRule>
  </conditionalFormatting>
  <conditionalFormatting sqref="J82">
    <cfRule type="containsText" dxfId="561" priority="703" operator="containsText" text="ntitulé">
      <formula>NOT(ISERROR(SEARCH("ntitulé",J82)))</formula>
    </cfRule>
    <cfRule type="containsBlanks" dxfId="560" priority="704">
      <formula>LEN(TRIM(J82))=0</formula>
    </cfRule>
  </conditionalFormatting>
  <conditionalFormatting sqref="L55:L56">
    <cfRule type="containsText" dxfId="559" priority="701" operator="containsText" text="ntitulé">
      <formula>NOT(ISERROR(SEARCH("ntitulé",L55)))</formula>
    </cfRule>
    <cfRule type="containsBlanks" dxfId="558" priority="702">
      <formula>LEN(TRIM(L55))=0</formula>
    </cfRule>
  </conditionalFormatting>
  <conditionalFormatting sqref="L58:L60">
    <cfRule type="containsText" dxfId="557" priority="699" operator="containsText" text="ntitulé">
      <formula>NOT(ISERROR(SEARCH("ntitulé",L58)))</formula>
    </cfRule>
    <cfRule type="containsBlanks" dxfId="556" priority="700">
      <formula>LEN(TRIM(L58))=0</formula>
    </cfRule>
  </conditionalFormatting>
  <conditionalFormatting sqref="L63:L68">
    <cfRule type="containsText" dxfId="555" priority="697" operator="containsText" text="ntitulé">
      <formula>NOT(ISERROR(SEARCH("ntitulé",L63)))</formula>
    </cfRule>
    <cfRule type="containsBlanks" dxfId="554" priority="698">
      <formula>LEN(TRIM(L63))=0</formula>
    </cfRule>
  </conditionalFormatting>
  <conditionalFormatting sqref="L70:L75">
    <cfRule type="containsText" dxfId="553" priority="695" operator="containsText" text="ntitulé">
      <formula>NOT(ISERROR(SEARCH("ntitulé",L70)))</formula>
    </cfRule>
    <cfRule type="containsBlanks" dxfId="552" priority="696">
      <formula>LEN(TRIM(L70))=0</formula>
    </cfRule>
  </conditionalFormatting>
  <conditionalFormatting sqref="L77:L78">
    <cfRule type="containsText" dxfId="551" priority="693" operator="containsText" text="ntitulé">
      <formula>NOT(ISERROR(SEARCH("ntitulé",L77)))</formula>
    </cfRule>
    <cfRule type="containsBlanks" dxfId="550" priority="694">
      <formula>LEN(TRIM(L77))=0</formula>
    </cfRule>
  </conditionalFormatting>
  <conditionalFormatting sqref="L80:L81">
    <cfRule type="containsText" dxfId="549" priority="691" operator="containsText" text="ntitulé">
      <formula>NOT(ISERROR(SEARCH("ntitulé",L80)))</formula>
    </cfRule>
    <cfRule type="containsBlanks" dxfId="548" priority="692">
      <formula>LEN(TRIM(L80))=0</formula>
    </cfRule>
  </conditionalFormatting>
  <conditionalFormatting sqref="L82">
    <cfRule type="containsText" dxfId="547" priority="689" operator="containsText" text="ntitulé">
      <formula>NOT(ISERROR(SEARCH("ntitulé",L82)))</formula>
    </cfRule>
    <cfRule type="containsBlanks" dxfId="546" priority="690">
      <formula>LEN(TRIM(L82))=0</formula>
    </cfRule>
  </conditionalFormatting>
  <conditionalFormatting sqref="E55:E56">
    <cfRule type="containsText" dxfId="545" priority="687" operator="containsText" text="ntitulé">
      <formula>NOT(ISERROR(SEARCH("ntitulé",E55)))</formula>
    </cfRule>
    <cfRule type="containsBlanks" dxfId="544" priority="688">
      <formula>LEN(TRIM(E55))=0</formula>
    </cfRule>
  </conditionalFormatting>
  <conditionalFormatting sqref="E58:E60">
    <cfRule type="containsText" dxfId="543" priority="685" operator="containsText" text="ntitulé">
      <formula>NOT(ISERROR(SEARCH("ntitulé",E58)))</formula>
    </cfRule>
    <cfRule type="containsBlanks" dxfId="542" priority="686">
      <formula>LEN(TRIM(E58))=0</formula>
    </cfRule>
  </conditionalFormatting>
  <conditionalFormatting sqref="E63:E68">
    <cfRule type="containsText" dxfId="541" priority="683" operator="containsText" text="ntitulé">
      <formula>NOT(ISERROR(SEARCH("ntitulé",E63)))</formula>
    </cfRule>
    <cfRule type="containsBlanks" dxfId="540" priority="684">
      <formula>LEN(TRIM(E63))=0</formula>
    </cfRule>
  </conditionalFormatting>
  <conditionalFormatting sqref="E70:E75">
    <cfRule type="containsText" dxfId="539" priority="681" operator="containsText" text="ntitulé">
      <formula>NOT(ISERROR(SEARCH("ntitulé",E70)))</formula>
    </cfRule>
    <cfRule type="containsBlanks" dxfId="538" priority="682">
      <formula>LEN(TRIM(E70))=0</formula>
    </cfRule>
  </conditionalFormatting>
  <conditionalFormatting sqref="E77:E78">
    <cfRule type="containsText" dxfId="537" priority="679" operator="containsText" text="ntitulé">
      <formula>NOT(ISERROR(SEARCH("ntitulé",E77)))</formula>
    </cfRule>
    <cfRule type="containsBlanks" dxfId="536" priority="680">
      <formula>LEN(TRIM(E77))=0</formula>
    </cfRule>
  </conditionalFormatting>
  <conditionalFormatting sqref="E80:E81">
    <cfRule type="containsText" dxfId="535" priority="677" operator="containsText" text="ntitulé">
      <formula>NOT(ISERROR(SEARCH("ntitulé",E80)))</formula>
    </cfRule>
    <cfRule type="containsBlanks" dxfId="534" priority="678">
      <formula>LEN(TRIM(E80))=0</formula>
    </cfRule>
  </conditionalFormatting>
  <conditionalFormatting sqref="E82">
    <cfRule type="containsText" dxfId="533" priority="675" operator="containsText" text="ntitulé">
      <formula>NOT(ISERROR(SEARCH("ntitulé",E82)))</formula>
    </cfRule>
    <cfRule type="containsBlanks" dxfId="532" priority="676">
      <formula>LEN(TRIM(E82))=0</formula>
    </cfRule>
  </conditionalFormatting>
  <conditionalFormatting sqref="I55:I56">
    <cfRule type="containsText" dxfId="531" priority="659" operator="containsText" text="ntitulé">
      <formula>NOT(ISERROR(SEARCH("ntitulé",I55)))</formula>
    </cfRule>
    <cfRule type="containsBlanks" dxfId="530" priority="660">
      <formula>LEN(TRIM(I55))=0</formula>
    </cfRule>
  </conditionalFormatting>
  <conditionalFormatting sqref="I58:I60">
    <cfRule type="containsText" dxfId="529" priority="657" operator="containsText" text="ntitulé">
      <formula>NOT(ISERROR(SEARCH("ntitulé",I58)))</formula>
    </cfRule>
    <cfRule type="containsBlanks" dxfId="528" priority="658">
      <formula>LEN(TRIM(I58))=0</formula>
    </cfRule>
  </conditionalFormatting>
  <conditionalFormatting sqref="I63:I68">
    <cfRule type="containsText" dxfId="527" priority="655" operator="containsText" text="ntitulé">
      <formula>NOT(ISERROR(SEARCH("ntitulé",I63)))</formula>
    </cfRule>
    <cfRule type="containsBlanks" dxfId="526" priority="656">
      <formula>LEN(TRIM(I63))=0</formula>
    </cfRule>
  </conditionalFormatting>
  <conditionalFormatting sqref="I70:I75">
    <cfRule type="containsText" dxfId="525" priority="653" operator="containsText" text="ntitulé">
      <formula>NOT(ISERROR(SEARCH("ntitulé",I70)))</formula>
    </cfRule>
    <cfRule type="containsBlanks" dxfId="524" priority="654">
      <formula>LEN(TRIM(I70))=0</formula>
    </cfRule>
  </conditionalFormatting>
  <conditionalFormatting sqref="I77:I78">
    <cfRule type="containsText" dxfId="523" priority="651" operator="containsText" text="ntitulé">
      <formula>NOT(ISERROR(SEARCH("ntitulé",I77)))</formula>
    </cfRule>
    <cfRule type="containsBlanks" dxfId="522" priority="652">
      <formula>LEN(TRIM(I77))=0</formula>
    </cfRule>
  </conditionalFormatting>
  <conditionalFormatting sqref="I80:I81">
    <cfRule type="containsText" dxfId="521" priority="649" operator="containsText" text="ntitulé">
      <formula>NOT(ISERROR(SEARCH("ntitulé",I80)))</formula>
    </cfRule>
    <cfRule type="containsBlanks" dxfId="520" priority="650">
      <formula>LEN(TRIM(I80))=0</formula>
    </cfRule>
  </conditionalFormatting>
  <conditionalFormatting sqref="I82">
    <cfRule type="containsText" dxfId="519" priority="647" operator="containsText" text="ntitulé">
      <formula>NOT(ISERROR(SEARCH("ntitulé",I82)))</formula>
    </cfRule>
    <cfRule type="containsBlanks" dxfId="518" priority="648">
      <formula>LEN(TRIM(I82))=0</formula>
    </cfRule>
  </conditionalFormatting>
  <conditionalFormatting sqref="K55:K56">
    <cfRule type="containsText" dxfId="517" priority="645" operator="containsText" text="ntitulé">
      <formula>NOT(ISERROR(SEARCH("ntitulé",K55)))</formula>
    </cfRule>
    <cfRule type="containsBlanks" dxfId="516" priority="646">
      <formula>LEN(TRIM(K55))=0</formula>
    </cfRule>
  </conditionalFormatting>
  <conditionalFormatting sqref="K58:K60">
    <cfRule type="containsText" dxfId="515" priority="643" operator="containsText" text="ntitulé">
      <formula>NOT(ISERROR(SEARCH("ntitulé",K58)))</formula>
    </cfRule>
    <cfRule type="containsBlanks" dxfId="514" priority="644">
      <formula>LEN(TRIM(K58))=0</formula>
    </cfRule>
  </conditionalFormatting>
  <conditionalFormatting sqref="K63:K68">
    <cfRule type="containsText" dxfId="513" priority="641" operator="containsText" text="ntitulé">
      <formula>NOT(ISERROR(SEARCH("ntitulé",K63)))</formula>
    </cfRule>
    <cfRule type="containsBlanks" dxfId="512" priority="642">
      <formula>LEN(TRIM(K63))=0</formula>
    </cfRule>
  </conditionalFormatting>
  <conditionalFormatting sqref="K70:K75">
    <cfRule type="containsText" dxfId="511" priority="639" operator="containsText" text="ntitulé">
      <formula>NOT(ISERROR(SEARCH("ntitulé",K70)))</formula>
    </cfRule>
    <cfRule type="containsBlanks" dxfId="510" priority="640">
      <formula>LEN(TRIM(K70))=0</formula>
    </cfRule>
  </conditionalFormatting>
  <conditionalFormatting sqref="K77:K78">
    <cfRule type="containsText" dxfId="509" priority="637" operator="containsText" text="ntitulé">
      <formula>NOT(ISERROR(SEARCH("ntitulé",K77)))</formula>
    </cfRule>
    <cfRule type="containsBlanks" dxfId="508" priority="638">
      <formula>LEN(TRIM(K77))=0</formula>
    </cfRule>
  </conditionalFormatting>
  <conditionalFormatting sqref="K80:K81">
    <cfRule type="containsText" dxfId="507" priority="635" operator="containsText" text="ntitulé">
      <formula>NOT(ISERROR(SEARCH("ntitulé",K80)))</formula>
    </cfRule>
    <cfRule type="containsBlanks" dxfId="506" priority="636">
      <formula>LEN(TRIM(K80))=0</formula>
    </cfRule>
  </conditionalFormatting>
  <conditionalFormatting sqref="K82">
    <cfRule type="containsText" dxfId="505" priority="633" operator="containsText" text="ntitulé">
      <formula>NOT(ISERROR(SEARCH("ntitulé",K82)))</formula>
    </cfRule>
    <cfRule type="containsBlanks" dxfId="504" priority="634">
      <formula>LEN(TRIM(K82))=0</formula>
    </cfRule>
  </conditionalFormatting>
  <conditionalFormatting sqref="C100:D101">
    <cfRule type="containsText" dxfId="503" priority="491" operator="containsText" text="ntitulé">
      <formula>NOT(ISERROR(SEARCH("ntitulé",C100)))</formula>
    </cfRule>
    <cfRule type="containsBlanks" dxfId="502" priority="492">
      <formula>LEN(TRIM(C100))=0</formula>
    </cfRule>
  </conditionalFormatting>
  <conditionalFormatting sqref="C103:D105">
    <cfRule type="containsText" dxfId="501" priority="489" operator="containsText" text="ntitulé">
      <formula>NOT(ISERROR(SEARCH("ntitulé",C103)))</formula>
    </cfRule>
    <cfRule type="containsBlanks" dxfId="500" priority="490">
      <formula>LEN(TRIM(C103))=0</formula>
    </cfRule>
  </conditionalFormatting>
  <conditionalFormatting sqref="C108:D113">
    <cfRule type="containsText" dxfId="499" priority="487" operator="containsText" text="ntitulé">
      <formula>NOT(ISERROR(SEARCH("ntitulé",C108)))</formula>
    </cfRule>
    <cfRule type="containsBlanks" dxfId="498" priority="488">
      <formula>LEN(TRIM(C108))=0</formula>
    </cfRule>
  </conditionalFormatting>
  <conditionalFormatting sqref="C115:D120">
    <cfRule type="containsText" dxfId="497" priority="485" operator="containsText" text="ntitulé">
      <formula>NOT(ISERROR(SEARCH("ntitulé",C115)))</formula>
    </cfRule>
    <cfRule type="containsBlanks" dxfId="496" priority="486">
      <formula>LEN(TRIM(C115))=0</formula>
    </cfRule>
  </conditionalFormatting>
  <conditionalFormatting sqref="C122:D123">
    <cfRule type="containsText" dxfId="495" priority="483" operator="containsText" text="ntitulé">
      <formula>NOT(ISERROR(SEARCH("ntitulé",C122)))</formula>
    </cfRule>
    <cfRule type="containsBlanks" dxfId="494" priority="484">
      <formula>LEN(TRIM(C122))=0</formula>
    </cfRule>
  </conditionalFormatting>
  <conditionalFormatting sqref="C125:D126">
    <cfRule type="containsText" dxfId="493" priority="481" operator="containsText" text="ntitulé">
      <formula>NOT(ISERROR(SEARCH("ntitulé",C125)))</formula>
    </cfRule>
    <cfRule type="containsBlanks" dxfId="492" priority="482">
      <formula>LEN(TRIM(C125))=0</formula>
    </cfRule>
  </conditionalFormatting>
  <conditionalFormatting sqref="C127:D127">
    <cfRule type="containsText" dxfId="491" priority="479" operator="containsText" text="ntitulé">
      <formula>NOT(ISERROR(SEARCH("ntitulé",C127)))</formula>
    </cfRule>
    <cfRule type="containsBlanks" dxfId="490" priority="480">
      <formula>LEN(TRIM(C127))=0</formula>
    </cfRule>
  </conditionalFormatting>
  <conditionalFormatting sqref="E10:E11">
    <cfRule type="containsText" dxfId="489" priority="883" operator="containsText" text="ntitulé">
      <formula>NOT(ISERROR(SEARCH("ntitulé",E10)))</formula>
    </cfRule>
    <cfRule type="containsBlanks" dxfId="488" priority="884">
      <formula>LEN(TRIM(E10))=0</formula>
    </cfRule>
  </conditionalFormatting>
  <conditionalFormatting sqref="E13:E15">
    <cfRule type="containsText" dxfId="487" priority="881" operator="containsText" text="ntitulé">
      <formula>NOT(ISERROR(SEARCH("ntitulé",E13)))</formula>
    </cfRule>
    <cfRule type="containsBlanks" dxfId="486" priority="882">
      <formula>LEN(TRIM(E13))=0</formula>
    </cfRule>
  </conditionalFormatting>
  <conditionalFormatting sqref="E18:E23">
    <cfRule type="containsText" dxfId="485" priority="879" operator="containsText" text="ntitulé">
      <formula>NOT(ISERROR(SEARCH("ntitulé",E18)))</formula>
    </cfRule>
    <cfRule type="containsBlanks" dxfId="484" priority="880">
      <formula>LEN(TRIM(E18))=0</formula>
    </cfRule>
  </conditionalFormatting>
  <conditionalFormatting sqref="E25:E30">
    <cfRule type="containsText" dxfId="483" priority="877" operator="containsText" text="ntitulé">
      <formula>NOT(ISERROR(SEARCH("ntitulé",E25)))</formula>
    </cfRule>
    <cfRule type="containsBlanks" dxfId="482" priority="878">
      <formula>LEN(TRIM(E25))=0</formula>
    </cfRule>
  </conditionalFormatting>
  <conditionalFormatting sqref="E32:E33">
    <cfRule type="containsText" dxfId="481" priority="875" operator="containsText" text="ntitulé">
      <formula>NOT(ISERROR(SEARCH("ntitulé",E32)))</formula>
    </cfRule>
    <cfRule type="containsBlanks" dxfId="480" priority="876">
      <formula>LEN(TRIM(E32))=0</formula>
    </cfRule>
  </conditionalFormatting>
  <conditionalFormatting sqref="E35:E36">
    <cfRule type="containsText" dxfId="479" priority="873" operator="containsText" text="ntitulé">
      <formula>NOT(ISERROR(SEARCH("ntitulé",E35)))</formula>
    </cfRule>
    <cfRule type="containsBlanks" dxfId="478" priority="874">
      <formula>LEN(TRIM(E35))=0</formula>
    </cfRule>
  </conditionalFormatting>
  <conditionalFormatting sqref="E37">
    <cfRule type="containsText" dxfId="477" priority="871" operator="containsText" text="ntitulé">
      <formula>NOT(ISERROR(SEARCH("ntitulé",E37)))</formula>
    </cfRule>
    <cfRule type="containsBlanks" dxfId="476" priority="872">
      <formula>LEN(TRIM(E37))=0</formula>
    </cfRule>
  </conditionalFormatting>
  <conditionalFormatting sqref="G10:G11">
    <cfRule type="containsText" dxfId="475" priority="869" operator="containsText" text="ntitulé">
      <formula>NOT(ISERROR(SEARCH("ntitulé",G10)))</formula>
    </cfRule>
    <cfRule type="containsBlanks" dxfId="474" priority="870">
      <formula>LEN(TRIM(G10))=0</formula>
    </cfRule>
  </conditionalFormatting>
  <conditionalFormatting sqref="G13:G15">
    <cfRule type="containsText" dxfId="473" priority="867" operator="containsText" text="ntitulé">
      <formula>NOT(ISERROR(SEARCH("ntitulé",G13)))</formula>
    </cfRule>
    <cfRule type="containsBlanks" dxfId="472" priority="868">
      <formula>LEN(TRIM(G13))=0</formula>
    </cfRule>
  </conditionalFormatting>
  <conditionalFormatting sqref="G18:G23">
    <cfRule type="containsText" dxfId="471" priority="865" operator="containsText" text="ntitulé">
      <formula>NOT(ISERROR(SEARCH("ntitulé",G18)))</formula>
    </cfRule>
    <cfRule type="containsBlanks" dxfId="470" priority="866">
      <formula>LEN(TRIM(G18))=0</formula>
    </cfRule>
  </conditionalFormatting>
  <conditionalFormatting sqref="G25:G30">
    <cfRule type="containsText" dxfId="469" priority="863" operator="containsText" text="ntitulé">
      <formula>NOT(ISERROR(SEARCH("ntitulé",G25)))</formula>
    </cfRule>
    <cfRule type="containsBlanks" dxfId="468" priority="864">
      <formula>LEN(TRIM(G25))=0</formula>
    </cfRule>
  </conditionalFormatting>
  <conditionalFormatting sqref="G32:G33">
    <cfRule type="containsText" dxfId="467" priority="861" operator="containsText" text="ntitulé">
      <formula>NOT(ISERROR(SEARCH("ntitulé",G32)))</formula>
    </cfRule>
    <cfRule type="containsBlanks" dxfId="466" priority="862">
      <formula>LEN(TRIM(G32))=0</formula>
    </cfRule>
  </conditionalFormatting>
  <conditionalFormatting sqref="G35:G36">
    <cfRule type="containsText" dxfId="465" priority="859" operator="containsText" text="ntitulé">
      <formula>NOT(ISERROR(SEARCH("ntitulé",G35)))</formula>
    </cfRule>
    <cfRule type="containsBlanks" dxfId="464" priority="860">
      <formula>LEN(TRIM(G35))=0</formula>
    </cfRule>
  </conditionalFormatting>
  <conditionalFormatting sqref="G37">
    <cfRule type="containsText" dxfId="463" priority="857" operator="containsText" text="ntitulé">
      <formula>NOT(ISERROR(SEARCH("ntitulé",G37)))</formula>
    </cfRule>
    <cfRule type="containsBlanks" dxfId="462" priority="858">
      <formula>LEN(TRIM(G37))=0</formula>
    </cfRule>
  </conditionalFormatting>
  <conditionalFormatting sqref="I10:I11">
    <cfRule type="containsText" dxfId="461" priority="855" operator="containsText" text="ntitulé">
      <formula>NOT(ISERROR(SEARCH("ntitulé",I10)))</formula>
    </cfRule>
    <cfRule type="containsBlanks" dxfId="460" priority="856">
      <formula>LEN(TRIM(I10))=0</formula>
    </cfRule>
  </conditionalFormatting>
  <conditionalFormatting sqref="I13:I15">
    <cfRule type="containsText" dxfId="459" priority="853" operator="containsText" text="ntitulé">
      <formula>NOT(ISERROR(SEARCH("ntitulé",I13)))</formula>
    </cfRule>
    <cfRule type="containsBlanks" dxfId="458" priority="854">
      <formula>LEN(TRIM(I13))=0</formula>
    </cfRule>
  </conditionalFormatting>
  <conditionalFormatting sqref="I18:I23">
    <cfRule type="containsText" dxfId="457" priority="851" operator="containsText" text="ntitulé">
      <formula>NOT(ISERROR(SEARCH("ntitulé",I18)))</formula>
    </cfRule>
    <cfRule type="containsBlanks" dxfId="456" priority="852">
      <formula>LEN(TRIM(I18))=0</formula>
    </cfRule>
  </conditionalFormatting>
  <conditionalFormatting sqref="I25:I30">
    <cfRule type="containsText" dxfId="455" priority="849" operator="containsText" text="ntitulé">
      <formula>NOT(ISERROR(SEARCH("ntitulé",I25)))</formula>
    </cfRule>
    <cfRule type="containsBlanks" dxfId="454" priority="850">
      <formula>LEN(TRIM(I25))=0</formula>
    </cfRule>
  </conditionalFormatting>
  <conditionalFormatting sqref="I32:I33">
    <cfRule type="containsText" dxfId="453" priority="847" operator="containsText" text="ntitulé">
      <formula>NOT(ISERROR(SEARCH("ntitulé",I32)))</formula>
    </cfRule>
    <cfRule type="containsBlanks" dxfId="452" priority="848">
      <formula>LEN(TRIM(I32))=0</formula>
    </cfRule>
  </conditionalFormatting>
  <conditionalFormatting sqref="I35:I36">
    <cfRule type="containsText" dxfId="451" priority="845" operator="containsText" text="ntitulé">
      <formula>NOT(ISERROR(SEARCH("ntitulé",I35)))</formula>
    </cfRule>
    <cfRule type="containsBlanks" dxfId="450" priority="846">
      <formula>LEN(TRIM(I35))=0</formula>
    </cfRule>
  </conditionalFormatting>
  <conditionalFormatting sqref="I37">
    <cfRule type="containsText" dxfId="449" priority="843" operator="containsText" text="ntitulé">
      <formula>NOT(ISERROR(SEARCH("ntitulé",I37)))</formula>
    </cfRule>
    <cfRule type="containsBlanks" dxfId="448" priority="844">
      <formula>LEN(TRIM(I37))=0</formula>
    </cfRule>
  </conditionalFormatting>
  <conditionalFormatting sqref="K10:K11">
    <cfRule type="containsText" dxfId="447" priority="841" operator="containsText" text="ntitulé">
      <formula>NOT(ISERROR(SEARCH("ntitulé",K10)))</formula>
    </cfRule>
    <cfRule type="containsBlanks" dxfId="446" priority="842">
      <formula>LEN(TRIM(K10))=0</formula>
    </cfRule>
  </conditionalFormatting>
  <conditionalFormatting sqref="K13:K15">
    <cfRule type="containsText" dxfId="445" priority="839" operator="containsText" text="ntitulé">
      <formula>NOT(ISERROR(SEARCH("ntitulé",K13)))</formula>
    </cfRule>
    <cfRule type="containsBlanks" dxfId="444" priority="840">
      <formula>LEN(TRIM(K13))=0</formula>
    </cfRule>
  </conditionalFormatting>
  <conditionalFormatting sqref="K18:K23">
    <cfRule type="containsText" dxfId="443" priority="837" operator="containsText" text="ntitulé">
      <formula>NOT(ISERROR(SEARCH("ntitulé",K18)))</formula>
    </cfRule>
    <cfRule type="containsBlanks" dxfId="442" priority="838">
      <formula>LEN(TRIM(K18))=0</formula>
    </cfRule>
  </conditionalFormatting>
  <conditionalFormatting sqref="K25:K30">
    <cfRule type="containsText" dxfId="441" priority="835" operator="containsText" text="ntitulé">
      <formula>NOT(ISERROR(SEARCH("ntitulé",K25)))</formula>
    </cfRule>
    <cfRule type="containsBlanks" dxfId="440" priority="836">
      <formula>LEN(TRIM(K25))=0</formula>
    </cfRule>
  </conditionalFormatting>
  <conditionalFormatting sqref="K32:K33">
    <cfRule type="containsText" dxfId="439" priority="833" operator="containsText" text="ntitulé">
      <formula>NOT(ISERROR(SEARCH("ntitulé",K32)))</formula>
    </cfRule>
    <cfRule type="containsBlanks" dxfId="438" priority="834">
      <formula>LEN(TRIM(K32))=0</formula>
    </cfRule>
  </conditionalFormatting>
  <conditionalFormatting sqref="K35:K36">
    <cfRule type="containsText" dxfId="437" priority="831" operator="containsText" text="ntitulé">
      <formula>NOT(ISERROR(SEARCH("ntitulé",K35)))</formula>
    </cfRule>
    <cfRule type="containsBlanks" dxfId="436" priority="832">
      <formula>LEN(TRIM(K35))=0</formula>
    </cfRule>
  </conditionalFormatting>
  <conditionalFormatting sqref="K37">
    <cfRule type="containsText" dxfId="435" priority="829" operator="containsText" text="ntitulé">
      <formula>NOT(ISERROR(SEARCH("ntitulé",K37)))</formula>
    </cfRule>
    <cfRule type="containsBlanks" dxfId="434" priority="830">
      <formula>LEN(TRIM(K37))=0</formula>
    </cfRule>
  </conditionalFormatting>
  <conditionalFormatting sqref="K100:K101">
    <cfRule type="containsText" dxfId="433" priority="365" operator="containsText" text="ntitulé">
      <formula>NOT(ISERROR(SEARCH("ntitulé",K100)))</formula>
    </cfRule>
    <cfRule type="containsBlanks" dxfId="432" priority="366">
      <formula>LEN(TRIM(K100))=0</formula>
    </cfRule>
  </conditionalFormatting>
  <conditionalFormatting sqref="K103:K105">
    <cfRule type="containsText" dxfId="431" priority="363" operator="containsText" text="ntitulé">
      <formula>NOT(ISERROR(SEARCH("ntitulé",K103)))</formula>
    </cfRule>
    <cfRule type="containsBlanks" dxfId="430" priority="364">
      <formula>LEN(TRIM(K103))=0</formula>
    </cfRule>
  </conditionalFormatting>
  <conditionalFormatting sqref="K108:K113">
    <cfRule type="containsText" dxfId="429" priority="361" operator="containsText" text="ntitulé">
      <formula>NOT(ISERROR(SEARCH("ntitulé",K108)))</formula>
    </cfRule>
    <cfRule type="containsBlanks" dxfId="428" priority="362">
      <formula>LEN(TRIM(K108))=0</formula>
    </cfRule>
  </conditionalFormatting>
  <conditionalFormatting sqref="K115:K120">
    <cfRule type="containsText" dxfId="427" priority="359" operator="containsText" text="ntitulé">
      <formula>NOT(ISERROR(SEARCH("ntitulé",K115)))</formula>
    </cfRule>
    <cfRule type="containsBlanks" dxfId="426" priority="360">
      <formula>LEN(TRIM(K115))=0</formula>
    </cfRule>
  </conditionalFormatting>
  <conditionalFormatting sqref="K122:K123">
    <cfRule type="containsText" dxfId="425" priority="357" operator="containsText" text="ntitulé">
      <formula>NOT(ISERROR(SEARCH("ntitulé",K122)))</formula>
    </cfRule>
    <cfRule type="containsBlanks" dxfId="424" priority="358">
      <formula>LEN(TRIM(K122))=0</formula>
    </cfRule>
  </conditionalFormatting>
  <conditionalFormatting sqref="K125:K126">
    <cfRule type="containsText" dxfId="423" priority="355" operator="containsText" text="ntitulé">
      <formula>NOT(ISERROR(SEARCH("ntitulé",K125)))</formula>
    </cfRule>
    <cfRule type="containsBlanks" dxfId="422" priority="356">
      <formula>LEN(TRIM(K125))=0</formula>
    </cfRule>
  </conditionalFormatting>
  <conditionalFormatting sqref="K127">
    <cfRule type="containsText" dxfId="421" priority="353" operator="containsText" text="ntitulé">
      <formula>NOT(ISERROR(SEARCH("ntitulé",K127)))</formula>
    </cfRule>
    <cfRule type="containsBlanks" dxfId="420" priority="354">
      <formula>LEN(TRIM(K127))=0</formula>
    </cfRule>
  </conditionalFormatting>
  <conditionalFormatting sqref="C55:D56">
    <cfRule type="containsText" dxfId="419" priority="771" operator="containsText" text="ntitulé">
      <formula>NOT(ISERROR(SEARCH("ntitulé",C55)))</formula>
    </cfRule>
    <cfRule type="containsBlanks" dxfId="418" priority="772">
      <formula>LEN(TRIM(C55))=0</formula>
    </cfRule>
  </conditionalFormatting>
  <conditionalFormatting sqref="C58:D60">
    <cfRule type="containsText" dxfId="417" priority="769" operator="containsText" text="ntitulé">
      <formula>NOT(ISERROR(SEARCH("ntitulé",C58)))</formula>
    </cfRule>
    <cfRule type="containsBlanks" dxfId="416" priority="770">
      <formula>LEN(TRIM(C58))=0</formula>
    </cfRule>
  </conditionalFormatting>
  <conditionalFormatting sqref="C63:D68">
    <cfRule type="containsText" dxfId="415" priority="767" operator="containsText" text="ntitulé">
      <formula>NOT(ISERROR(SEARCH("ntitulé",C63)))</formula>
    </cfRule>
    <cfRule type="containsBlanks" dxfId="414" priority="768">
      <formula>LEN(TRIM(C63))=0</formula>
    </cfRule>
  </conditionalFormatting>
  <conditionalFormatting sqref="C70:D75">
    <cfRule type="containsText" dxfId="413" priority="765" operator="containsText" text="ntitulé">
      <formula>NOT(ISERROR(SEARCH("ntitulé",C70)))</formula>
    </cfRule>
    <cfRule type="containsBlanks" dxfId="412" priority="766">
      <formula>LEN(TRIM(C70))=0</formula>
    </cfRule>
  </conditionalFormatting>
  <conditionalFormatting sqref="C77:D78">
    <cfRule type="containsText" dxfId="411" priority="763" operator="containsText" text="ntitulé">
      <formula>NOT(ISERROR(SEARCH("ntitulé",C77)))</formula>
    </cfRule>
    <cfRule type="containsBlanks" dxfId="410" priority="764">
      <formula>LEN(TRIM(C77))=0</formula>
    </cfRule>
  </conditionalFormatting>
  <conditionalFormatting sqref="C80:D81">
    <cfRule type="containsText" dxfId="409" priority="761" operator="containsText" text="ntitulé">
      <formula>NOT(ISERROR(SEARCH("ntitulé",C80)))</formula>
    </cfRule>
    <cfRule type="containsBlanks" dxfId="408" priority="762">
      <formula>LEN(TRIM(C80))=0</formula>
    </cfRule>
  </conditionalFormatting>
  <conditionalFormatting sqref="C82:D82">
    <cfRule type="containsText" dxfId="407" priority="759" operator="containsText" text="ntitulé">
      <formula>NOT(ISERROR(SEARCH("ntitulé",C82)))</formula>
    </cfRule>
    <cfRule type="containsBlanks" dxfId="406" priority="760">
      <formula>LEN(TRIM(C82))=0</formula>
    </cfRule>
  </conditionalFormatting>
  <conditionalFormatting sqref="I145:I146">
    <cfRule type="containsText" dxfId="405" priority="239" operator="containsText" text="ntitulé">
      <formula>NOT(ISERROR(SEARCH("ntitulé",I145)))</formula>
    </cfRule>
    <cfRule type="containsBlanks" dxfId="404" priority="240">
      <formula>LEN(TRIM(I145))=0</formula>
    </cfRule>
  </conditionalFormatting>
  <conditionalFormatting sqref="I148:I150">
    <cfRule type="containsText" dxfId="403" priority="237" operator="containsText" text="ntitulé">
      <formula>NOT(ISERROR(SEARCH("ntitulé",I148)))</formula>
    </cfRule>
    <cfRule type="containsBlanks" dxfId="402" priority="238">
      <formula>LEN(TRIM(I148))=0</formula>
    </cfRule>
  </conditionalFormatting>
  <conditionalFormatting sqref="I153:I158">
    <cfRule type="containsText" dxfId="401" priority="235" operator="containsText" text="ntitulé">
      <formula>NOT(ISERROR(SEARCH("ntitulé",I153)))</formula>
    </cfRule>
    <cfRule type="containsBlanks" dxfId="400" priority="236">
      <formula>LEN(TRIM(I153))=0</formula>
    </cfRule>
  </conditionalFormatting>
  <conditionalFormatting sqref="I160:I165">
    <cfRule type="containsText" dxfId="399" priority="233" operator="containsText" text="ntitulé">
      <formula>NOT(ISERROR(SEARCH("ntitulé",I160)))</formula>
    </cfRule>
    <cfRule type="containsBlanks" dxfId="398" priority="234">
      <formula>LEN(TRIM(I160))=0</formula>
    </cfRule>
  </conditionalFormatting>
  <conditionalFormatting sqref="I167:I168">
    <cfRule type="containsText" dxfId="397" priority="231" operator="containsText" text="ntitulé">
      <formula>NOT(ISERROR(SEARCH("ntitulé",I167)))</formula>
    </cfRule>
    <cfRule type="containsBlanks" dxfId="396" priority="232">
      <formula>LEN(TRIM(I167))=0</formula>
    </cfRule>
  </conditionalFormatting>
  <conditionalFormatting sqref="I170:I171">
    <cfRule type="containsText" dxfId="395" priority="229" operator="containsText" text="ntitulé">
      <formula>NOT(ISERROR(SEARCH("ntitulé",I170)))</formula>
    </cfRule>
    <cfRule type="containsBlanks" dxfId="394" priority="230">
      <formula>LEN(TRIM(I170))=0</formula>
    </cfRule>
  </conditionalFormatting>
  <conditionalFormatting sqref="I172">
    <cfRule type="containsText" dxfId="393" priority="227" operator="containsText" text="ntitulé">
      <formula>NOT(ISERROR(SEARCH("ntitulé",I172)))</formula>
    </cfRule>
    <cfRule type="containsBlanks" dxfId="392" priority="228">
      <formula>LEN(TRIM(I172))=0</formula>
    </cfRule>
  </conditionalFormatting>
  <conditionalFormatting sqref="E190:E191">
    <cfRule type="containsText" dxfId="391" priority="127" operator="containsText" text="ntitulé">
      <formula>NOT(ISERROR(SEARCH("ntitulé",E190)))</formula>
    </cfRule>
    <cfRule type="containsBlanks" dxfId="390" priority="128">
      <formula>LEN(TRIM(E190))=0</formula>
    </cfRule>
  </conditionalFormatting>
  <conditionalFormatting sqref="E193:E195">
    <cfRule type="containsText" dxfId="389" priority="125" operator="containsText" text="ntitulé">
      <formula>NOT(ISERROR(SEARCH("ntitulé",E193)))</formula>
    </cfRule>
    <cfRule type="containsBlanks" dxfId="388" priority="126">
      <formula>LEN(TRIM(E193))=0</formula>
    </cfRule>
  </conditionalFormatting>
  <conditionalFormatting sqref="E198:E203">
    <cfRule type="containsText" dxfId="387" priority="123" operator="containsText" text="ntitulé">
      <formula>NOT(ISERROR(SEARCH("ntitulé",E198)))</formula>
    </cfRule>
    <cfRule type="containsBlanks" dxfId="386" priority="124">
      <formula>LEN(TRIM(E198))=0</formula>
    </cfRule>
  </conditionalFormatting>
  <conditionalFormatting sqref="E205:E210">
    <cfRule type="containsText" dxfId="385" priority="121" operator="containsText" text="ntitulé">
      <formula>NOT(ISERROR(SEARCH("ntitulé",E205)))</formula>
    </cfRule>
    <cfRule type="containsBlanks" dxfId="384" priority="122">
      <formula>LEN(TRIM(E205))=0</formula>
    </cfRule>
  </conditionalFormatting>
  <conditionalFormatting sqref="E212:E213">
    <cfRule type="containsText" dxfId="383" priority="119" operator="containsText" text="ntitulé">
      <formula>NOT(ISERROR(SEARCH("ntitulé",E212)))</formula>
    </cfRule>
    <cfRule type="containsBlanks" dxfId="382" priority="120">
      <formula>LEN(TRIM(E212))=0</formula>
    </cfRule>
  </conditionalFormatting>
  <conditionalFormatting sqref="E215:E216">
    <cfRule type="containsText" dxfId="381" priority="117" operator="containsText" text="ntitulé">
      <formula>NOT(ISERROR(SEARCH("ntitulé",E215)))</formula>
    </cfRule>
    <cfRule type="containsBlanks" dxfId="380" priority="118">
      <formula>LEN(TRIM(E215))=0</formula>
    </cfRule>
  </conditionalFormatting>
  <conditionalFormatting sqref="E217">
    <cfRule type="containsText" dxfId="379" priority="115" operator="containsText" text="ntitulé">
      <formula>NOT(ISERROR(SEARCH("ntitulé",E217)))</formula>
    </cfRule>
    <cfRule type="containsBlanks" dxfId="378" priority="116">
      <formula>LEN(TRIM(E217))=0</formula>
    </cfRule>
  </conditionalFormatting>
  <conditionalFormatting sqref="G145:G146">
    <cfRule type="containsText" dxfId="377" priority="253" operator="containsText" text="ntitulé">
      <formula>NOT(ISERROR(SEARCH("ntitulé",G145)))</formula>
    </cfRule>
    <cfRule type="containsBlanks" dxfId="376" priority="254">
      <formula>LEN(TRIM(G145))=0</formula>
    </cfRule>
  </conditionalFormatting>
  <conditionalFormatting sqref="G148:G150">
    <cfRule type="containsText" dxfId="375" priority="251" operator="containsText" text="ntitulé">
      <formula>NOT(ISERROR(SEARCH("ntitulé",G148)))</formula>
    </cfRule>
    <cfRule type="containsBlanks" dxfId="374" priority="252">
      <formula>LEN(TRIM(G148))=0</formula>
    </cfRule>
  </conditionalFormatting>
  <conditionalFormatting sqref="G153:G158">
    <cfRule type="containsText" dxfId="373" priority="249" operator="containsText" text="ntitulé">
      <formula>NOT(ISERROR(SEARCH("ntitulé",G153)))</formula>
    </cfRule>
    <cfRule type="containsBlanks" dxfId="372" priority="250">
      <formula>LEN(TRIM(G153))=0</formula>
    </cfRule>
  </conditionalFormatting>
  <conditionalFormatting sqref="G160:G165">
    <cfRule type="containsText" dxfId="371" priority="247" operator="containsText" text="ntitulé">
      <formula>NOT(ISERROR(SEARCH("ntitulé",G160)))</formula>
    </cfRule>
    <cfRule type="containsBlanks" dxfId="370" priority="248">
      <formula>LEN(TRIM(G160))=0</formula>
    </cfRule>
  </conditionalFormatting>
  <conditionalFormatting sqref="G167:G168">
    <cfRule type="containsText" dxfId="369" priority="245" operator="containsText" text="ntitulé">
      <formula>NOT(ISERROR(SEARCH("ntitulé",G167)))</formula>
    </cfRule>
    <cfRule type="containsBlanks" dxfId="368" priority="246">
      <formula>LEN(TRIM(G167))=0</formula>
    </cfRule>
  </conditionalFormatting>
  <conditionalFormatting sqref="G170:G171">
    <cfRule type="containsText" dxfId="367" priority="243" operator="containsText" text="ntitulé">
      <formula>NOT(ISERROR(SEARCH("ntitulé",G170)))</formula>
    </cfRule>
    <cfRule type="containsBlanks" dxfId="366" priority="244">
      <formula>LEN(TRIM(G170))=0</formula>
    </cfRule>
  </conditionalFormatting>
  <conditionalFormatting sqref="G172">
    <cfRule type="containsText" dxfId="365" priority="241" operator="containsText" text="ntitulé">
      <formula>NOT(ISERROR(SEARCH("ntitulé",G172)))</formula>
    </cfRule>
    <cfRule type="containsBlanks" dxfId="364" priority="242">
      <formula>LEN(TRIM(G172))=0</formula>
    </cfRule>
  </conditionalFormatting>
  <conditionalFormatting sqref="G55:G56">
    <cfRule type="containsText" dxfId="363" priority="673" operator="containsText" text="ntitulé">
      <formula>NOT(ISERROR(SEARCH("ntitulé",G55)))</formula>
    </cfRule>
    <cfRule type="containsBlanks" dxfId="362" priority="674">
      <formula>LEN(TRIM(G55))=0</formula>
    </cfRule>
  </conditionalFormatting>
  <conditionalFormatting sqref="G58:G60">
    <cfRule type="containsText" dxfId="361" priority="671" operator="containsText" text="ntitulé">
      <formula>NOT(ISERROR(SEARCH("ntitulé",G58)))</formula>
    </cfRule>
    <cfRule type="containsBlanks" dxfId="360" priority="672">
      <formula>LEN(TRIM(G58))=0</formula>
    </cfRule>
  </conditionalFormatting>
  <conditionalFormatting sqref="G63:G68">
    <cfRule type="containsText" dxfId="359" priority="669" operator="containsText" text="ntitulé">
      <formula>NOT(ISERROR(SEARCH("ntitulé",G63)))</formula>
    </cfRule>
    <cfRule type="containsBlanks" dxfId="358" priority="670">
      <formula>LEN(TRIM(G63))=0</formula>
    </cfRule>
  </conditionalFormatting>
  <conditionalFormatting sqref="G70:G75">
    <cfRule type="containsText" dxfId="357" priority="667" operator="containsText" text="ntitulé">
      <formula>NOT(ISERROR(SEARCH("ntitulé",G70)))</formula>
    </cfRule>
    <cfRule type="containsBlanks" dxfId="356" priority="668">
      <formula>LEN(TRIM(G70))=0</formula>
    </cfRule>
  </conditionalFormatting>
  <conditionalFormatting sqref="G77:G78">
    <cfRule type="containsText" dxfId="355" priority="665" operator="containsText" text="ntitulé">
      <formula>NOT(ISERROR(SEARCH("ntitulé",G77)))</formula>
    </cfRule>
    <cfRule type="containsBlanks" dxfId="354" priority="666">
      <formula>LEN(TRIM(G77))=0</formula>
    </cfRule>
  </conditionalFormatting>
  <conditionalFormatting sqref="G80:G81">
    <cfRule type="containsText" dxfId="353" priority="663" operator="containsText" text="ntitulé">
      <formula>NOT(ISERROR(SEARCH("ntitulé",G80)))</formula>
    </cfRule>
    <cfRule type="containsBlanks" dxfId="352" priority="664">
      <formula>LEN(TRIM(G80))=0</formula>
    </cfRule>
  </conditionalFormatting>
  <conditionalFormatting sqref="G82">
    <cfRule type="containsText" dxfId="351" priority="661" operator="containsText" text="ntitulé">
      <formula>NOT(ISERROR(SEARCH("ntitulé",G82)))</formula>
    </cfRule>
    <cfRule type="containsBlanks" dxfId="350" priority="662">
      <formula>LEN(TRIM(G82))=0</formula>
    </cfRule>
  </conditionalFormatting>
  <conditionalFormatting sqref="C190:D191">
    <cfRule type="containsText" dxfId="349" priority="211" operator="containsText" text="ntitulé">
      <formula>NOT(ISERROR(SEARCH("ntitulé",C190)))</formula>
    </cfRule>
    <cfRule type="containsBlanks" dxfId="348" priority="212">
      <formula>LEN(TRIM(C190))=0</formula>
    </cfRule>
  </conditionalFormatting>
  <conditionalFormatting sqref="C193:D195">
    <cfRule type="containsText" dxfId="347" priority="209" operator="containsText" text="ntitulé">
      <formula>NOT(ISERROR(SEARCH("ntitulé",C193)))</formula>
    </cfRule>
    <cfRule type="containsBlanks" dxfId="346" priority="210">
      <formula>LEN(TRIM(C193))=0</formula>
    </cfRule>
  </conditionalFormatting>
  <conditionalFormatting sqref="C198:D203">
    <cfRule type="containsText" dxfId="345" priority="207" operator="containsText" text="ntitulé">
      <formula>NOT(ISERROR(SEARCH("ntitulé",C198)))</formula>
    </cfRule>
    <cfRule type="containsBlanks" dxfId="344" priority="208">
      <formula>LEN(TRIM(C198))=0</formula>
    </cfRule>
  </conditionalFormatting>
  <conditionalFormatting sqref="C205:D210">
    <cfRule type="containsText" dxfId="343" priority="205" operator="containsText" text="ntitulé">
      <formula>NOT(ISERROR(SEARCH("ntitulé",C205)))</formula>
    </cfRule>
    <cfRule type="containsBlanks" dxfId="342" priority="206">
      <formula>LEN(TRIM(C205))=0</formula>
    </cfRule>
  </conditionalFormatting>
  <conditionalFormatting sqref="C212:D213">
    <cfRule type="containsText" dxfId="341" priority="203" operator="containsText" text="ntitulé">
      <formula>NOT(ISERROR(SEARCH("ntitulé",C212)))</formula>
    </cfRule>
    <cfRule type="containsBlanks" dxfId="340" priority="204">
      <formula>LEN(TRIM(C212))=0</formula>
    </cfRule>
  </conditionalFormatting>
  <conditionalFormatting sqref="C215:D216">
    <cfRule type="containsText" dxfId="339" priority="201" operator="containsText" text="ntitulé">
      <formula>NOT(ISERROR(SEARCH("ntitulé",C215)))</formula>
    </cfRule>
    <cfRule type="containsBlanks" dxfId="338" priority="202">
      <formula>LEN(TRIM(C215))=0</formula>
    </cfRule>
  </conditionalFormatting>
  <conditionalFormatting sqref="C217:D217">
    <cfRule type="containsText" dxfId="337" priority="199" operator="containsText" text="ntitulé">
      <formula>NOT(ISERROR(SEARCH("ntitulé",C217)))</formula>
    </cfRule>
    <cfRule type="containsBlanks" dxfId="336" priority="200">
      <formula>LEN(TRIM(C217))=0</formula>
    </cfRule>
  </conditionalFormatting>
  <conditionalFormatting sqref="M190:M191">
    <cfRule type="containsText" dxfId="335" priority="197" operator="containsText" text="ntitulé">
      <formula>NOT(ISERROR(SEARCH("ntitulé",M190)))</formula>
    </cfRule>
    <cfRule type="containsBlanks" dxfId="334" priority="198">
      <formula>LEN(TRIM(M190))=0</formula>
    </cfRule>
  </conditionalFormatting>
  <conditionalFormatting sqref="M193:M195">
    <cfRule type="containsText" dxfId="333" priority="195" operator="containsText" text="ntitulé">
      <formula>NOT(ISERROR(SEARCH("ntitulé",M193)))</formula>
    </cfRule>
    <cfRule type="containsBlanks" dxfId="332" priority="196">
      <formula>LEN(TRIM(M193))=0</formula>
    </cfRule>
  </conditionalFormatting>
  <conditionalFormatting sqref="M198:M203">
    <cfRule type="containsText" dxfId="331" priority="193" operator="containsText" text="ntitulé">
      <formula>NOT(ISERROR(SEARCH("ntitulé",M198)))</formula>
    </cfRule>
    <cfRule type="containsBlanks" dxfId="330" priority="194">
      <formula>LEN(TRIM(M198))=0</formula>
    </cfRule>
  </conditionalFormatting>
  <conditionalFormatting sqref="M205:M210">
    <cfRule type="containsText" dxfId="329" priority="191" operator="containsText" text="ntitulé">
      <formula>NOT(ISERROR(SEARCH("ntitulé",M205)))</formula>
    </cfRule>
    <cfRule type="containsBlanks" dxfId="328" priority="192">
      <formula>LEN(TRIM(M205))=0</formula>
    </cfRule>
  </conditionalFormatting>
  <conditionalFormatting sqref="M212:M213">
    <cfRule type="containsText" dxfId="327" priority="189" operator="containsText" text="ntitulé">
      <formula>NOT(ISERROR(SEARCH("ntitulé",M212)))</formula>
    </cfRule>
    <cfRule type="containsBlanks" dxfId="326" priority="190">
      <formula>LEN(TRIM(M212))=0</formula>
    </cfRule>
  </conditionalFormatting>
  <conditionalFormatting sqref="M215:M216">
    <cfRule type="containsText" dxfId="325" priority="187" operator="containsText" text="ntitulé">
      <formula>NOT(ISERROR(SEARCH("ntitulé",M215)))</formula>
    </cfRule>
    <cfRule type="containsBlanks" dxfId="324" priority="188">
      <formula>LEN(TRIM(M215))=0</formula>
    </cfRule>
  </conditionalFormatting>
  <conditionalFormatting sqref="M217">
    <cfRule type="containsText" dxfId="323" priority="185" operator="containsText" text="ntitulé">
      <formula>NOT(ISERROR(SEARCH("ntitulé",M217)))</formula>
    </cfRule>
    <cfRule type="containsBlanks" dxfId="322" priority="186">
      <formula>LEN(TRIM(M217))=0</formula>
    </cfRule>
  </conditionalFormatting>
  <conditionalFormatting sqref="F190:F191">
    <cfRule type="containsText" dxfId="321" priority="183" operator="containsText" text="ntitulé">
      <formula>NOT(ISERROR(SEARCH("ntitulé",F190)))</formula>
    </cfRule>
    <cfRule type="containsBlanks" dxfId="320" priority="184">
      <formula>LEN(TRIM(F190))=0</formula>
    </cfRule>
  </conditionalFormatting>
  <conditionalFormatting sqref="F193:F195">
    <cfRule type="containsText" dxfId="319" priority="181" operator="containsText" text="ntitulé">
      <formula>NOT(ISERROR(SEARCH("ntitulé",F193)))</formula>
    </cfRule>
    <cfRule type="containsBlanks" dxfId="318" priority="182">
      <formula>LEN(TRIM(F193))=0</formula>
    </cfRule>
  </conditionalFormatting>
  <conditionalFormatting sqref="F198:F203">
    <cfRule type="containsText" dxfId="317" priority="179" operator="containsText" text="ntitulé">
      <formula>NOT(ISERROR(SEARCH("ntitulé",F198)))</formula>
    </cfRule>
    <cfRule type="containsBlanks" dxfId="316" priority="180">
      <formula>LEN(TRIM(F198))=0</formula>
    </cfRule>
  </conditionalFormatting>
  <conditionalFormatting sqref="F205:F210">
    <cfRule type="containsText" dxfId="315" priority="177" operator="containsText" text="ntitulé">
      <formula>NOT(ISERROR(SEARCH("ntitulé",F205)))</formula>
    </cfRule>
    <cfRule type="containsBlanks" dxfId="314" priority="178">
      <formula>LEN(TRIM(F205))=0</formula>
    </cfRule>
  </conditionalFormatting>
  <conditionalFormatting sqref="F212:F213">
    <cfRule type="containsText" dxfId="313" priority="175" operator="containsText" text="ntitulé">
      <formula>NOT(ISERROR(SEARCH("ntitulé",F212)))</formula>
    </cfRule>
    <cfRule type="containsBlanks" dxfId="312" priority="176">
      <formula>LEN(TRIM(F212))=0</formula>
    </cfRule>
  </conditionalFormatting>
  <conditionalFormatting sqref="F215:F216">
    <cfRule type="containsText" dxfId="311" priority="173" operator="containsText" text="ntitulé">
      <formula>NOT(ISERROR(SEARCH("ntitulé",F215)))</formula>
    </cfRule>
    <cfRule type="containsBlanks" dxfId="310" priority="174">
      <formula>LEN(TRIM(F215))=0</formula>
    </cfRule>
  </conditionalFormatting>
  <conditionalFormatting sqref="F217">
    <cfRule type="containsText" dxfId="309" priority="171" operator="containsText" text="ntitulé">
      <formula>NOT(ISERROR(SEARCH("ntitulé",F217)))</formula>
    </cfRule>
    <cfRule type="containsBlanks" dxfId="308" priority="172">
      <formula>LEN(TRIM(F217))=0</formula>
    </cfRule>
  </conditionalFormatting>
  <conditionalFormatting sqref="H190:H191">
    <cfRule type="containsText" dxfId="307" priority="169" operator="containsText" text="ntitulé">
      <formula>NOT(ISERROR(SEARCH("ntitulé",H190)))</formula>
    </cfRule>
    <cfRule type="containsBlanks" dxfId="306" priority="170">
      <formula>LEN(TRIM(H190))=0</formula>
    </cfRule>
  </conditionalFormatting>
  <conditionalFormatting sqref="H193:H195">
    <cfRule type="containsText" dxfId="305" priority="167" operator="containsText" text="ntitulé">
      <formula>NOT(ISERROR(SEARCH("ntitulé",H193)))</formula>
    </cfRule>
    <cfRule type="containsBlanks" dxfId="304" priority="168">
      <formula>LEN(TRIM(H193))=0</formula>
    </cfRule>
  </conditionalFormatting>
  <conditionalFormatting sqref="H198:H203">
    <cfRule type="containsText" dxfId="303" priority="165" operator="containsText" text="ntitulé">
      <formula>NOT(ISERROR(SEARCH("ntitulé",H198)))</formula>
    </cfRule>
    <cfRule type="containsBlanks" dxfId="302" priority="166">
      <formula>LEN(TRIM(H198))=0</formula>
    </cfRule>
  </conditionalFormatting>
  <conditionalFormatting sqref="H205:H210">
    <cfRule type="containsText" dxfId="301" priority="163" operator="containsText" text="ntitulé">
      <formula>NOT(ISERROR(SEARCH("ntitulé",H205)))</formula>
    </cfRule>
    <cfRule type="containsBlanks" dxfId="300" priority="164">
      <formula>LEN(TRIM(H205))=0</formula>
    </cfRule>
  </conditionalFormatting>
  <conditionalFormatting sqref="H212:H213">
    <cfRule type="containsText" dxfId="299" priority="161" operator="containsText" text="ntitulé">
      <formula>NOT(ISERROR(SEARCH("ntitulé",H212)))</formula>
    </cfRule>
    <cfRule type="containsBlanks" dxfId="298" priority="162">
      <formula>LEN(TRIM(H212))=0</formula>
    </cfRule>
  </conditionalFormatting>
  <conditionalFormatting sqref="H215:H216">
    <cfRule type="containsText" dxfId="297" priority="159" operator="containsText" text="ntitulé">
      <formula>NOT(ISERROR(SEARCH("ntitulé",H215)))</formula>
    </cfRule>
    <cfRule type="containsBlanks" dxfId="296" priority="160">
      <formula>LEN(TRIM(H215))=0</formula>
    </cfRule>
  </conditionalFormatting>
  <conditionalFormatting sqref="H217">
    <cfRule type="containsText" dxfId="295" priority="157" operator="containsText" text="ntitulé">
      <formula>NOT(ISERROR(SEARCH("ntitulé",H217)))</formula>
    </cfRule>
    <cfRule type="containsBlanks" dxfId="294" priority="158">
      <formula>LEN(TRIM(H217))=0</formula>
    </cfRule>
  </conditionalFormatting>
  <conditionalFormatting sqref="J190:J191">
    <cfRule type="containsText" dxfId="293" priority="155" operator="containsText" text="ntitulé">
      <formula>NOT(ISERROR(SEARCH("ntitulé",J190)))</formula>
    </cfRule>
    <cfRule type="containsBlanks" dxfId="292" priority="156">
      <formula>LEN(TRIM(J190))=0</formula>
    </cfRule>
  </conditionalFormatting>
  <conditionalFormatting sqref="J193:J195">
    <cfRule type="containsText" dxfId="291" priority="153" operator="containsText" text="ntitulé">
      <formula>NOT(ISERROR(SEARCH("ntitulé",J193)))</formula>
    </cfRule>
    <cfRule type="containsBlanks" dxfId="290" priority="154">
      <formula>LEN(TRIM(J193))=0</formula>
    </cfRule>
  </conditionalFormatting>
  <conditionalFormatting sqref="J198:J203">
    <cfRule type="containsText" dxfId="289" priority="151" operator="containsText" text="ntitulé">
      <formula>NOT(ISERROR(SEARCH("ntitulé",J198)))</formula>
    </cfRule>
    <cfRule type="containsBlanks" dxfId="288" priority="152">
      <formula>LEN(TRIM(J198))=0</formula>
    </cfRule>
  </conditionalFormatting>
  <conditionalFormatting sqref="J205:J210">
    <cfRule type="containsText" dxfId="287" priority="149" operator="containsText" text="ntitulé">
      <formula>NOT(ISERROR(SEARCH("ntitulé",J205)))</formula>
    </cfRule>
    <cfRule type="containsBlanks" dxfId="286" priority="150">
      <formula>LEN(TRIM(J205))=0</formula>
    </cfRule>
  </conditionalFormatting>
  <conditionalFormatting sqref="J212:J213">
    <cfRule type="containsText" dxfId="285" priority="147" operator="containsText" text="ntitulé">
      <formula>NOT(ISERROR(SEARCH("ntitulé",J212)))</formula>
    </cfRule>
    <cfRule type="containsBlanks" dxfId="284" priority="148">
      <formula>LEN(TRIM(J212))=0</formula>
    </cfRule>
  </conditionalFormatting>
  <conditionalFormatting sqref="J215:J216">
    <cfRule type="containsText" dxfId="283" priority="145" operator="containsText" text="ntitulé">
      <formula>NOT(ISERROR(SEARCH("ntitulé",J215)))</formula>
    </cfRule>
    <cfRule type="containsBlanks" dxfId="282" priority="146">
      <formula>LEN(TRIM(J215))=0</formula>
    </cfRule>
  </conditionalFormatting>
  <conditionalFormatting sqref="J217">
    <cfRule type="containsText" dxfId="281" priority="143" operator="containsText" text="ntitulé">
      <formula>NOT(ISERROR(SEARCH("ntitulé",J217)))</formula>
    </cfRule>
    <cfRule type="containsBlanks" dxfId="280" priority="144">
      <formula>LEN(TRIM(J217))=0</formula>
    </cfRule>
  </conditionalFormatting>
  <conditionalFormatting sqref="L190:L191">
    <cfRule type="containsText" dxfId="279" priority="141" operator="containsText" text="ntitulé">
      <formula>NOT(ISERROR(SEARCH("ntitulé",L190)))</formula>
    </cfRule>
    <cfRule type="containsBlanks" dxfId="278" priority="142">
      <formula>LEN(TRIM(L190))=0</formula>
    </cfRule>
  </conditionalFormatting>
  <conditionalFormatting sqref="L193:L195">
    <cfRule type="containsText" dxfId="277" priority="139" operator="containsText" text="ntitulé">
      <formula>NOT(ISERROR(SEARCH("ntitulé",L193)))</formula>
    </cfRule>
    <cfRule type="containsBlanks" dxfId="276" priority="140">
      <formula>LEN(TRIM(L193))=0</formula>
    </cfRule>
  </conditionalFormatting>
  <conditionalFormatting sqref="L198:L203">
    <cfRule type="containsText" dxfId="275" priority="137" operator="containsText" text="ntitulé">
      <formula>NOT(ISERROR(SEARCH("ntitulé",L198)))</formula>
    </cfRule>
    <cfRule type="containsBlanks" dxfId="274" priority="138">
      <formula>LEN(TRIM(L198))=0</formula>
    </cfRule>
  </conditionalFormatting>
  <conditionalFormatting sqref="L205:L210">
    <cfRule type="containsText" dxfId="273" priority="135" operator="containsText" text="ntitulé">
      <formula>NOT(ISERROR(SEARCH("ntitulé",L205)))</formula>
    </cfRule>
    <cfRule type="containsBlanks" dxfId="272" priority="136">
      <formula>LEN(TRIM(L205))=0</formula>
    </cfRule>
  </conditionalFormatting>
  <conditionalFormatting sqref="L212:L213">
    <cfRule type="containsText" dxfId="271" priority="133" operator="containsText" text="ntitulé">
      <formula>NOT(ISERROR(SEARCH("ntitulé",L212)))</formula>
    </cfRule>
    <cfRule type="containsBlanks" dxfId="270" priority="134">
      <formula>LEN(TRIM(L212))=0</formula>
    </cfRule>
  </conditionalFormatting>
  <conditionalFormatting sqref="L215:L216">
    <cfRule type="containsText" dxfId="269" priority="131" operator="containsText" text="ntitulé">
      <formula>NOT(ISERROR(SEARCH("ntitulé",L215)))</formula>
    </cfRule>
    <cfRule type="containsBlanks" dxfId="268" priority="132">
      <formula>LEN(TRIM(L215))=0</formula>
    </cfRule>
  </conditionalFormatting>
  <conditionalFormatting sqref="L217">
    <cfRule type="containsText" dxfId="267" priority="129" operator="containsText" text="ntitulé">
      <formula>NOT(ISERROR(SEARCH("ntitulé",L217)))</formula>
    </cfRule>
    <cfRule type="containsBlanks" dxfId="266" priority="130">
      <formula>LEN(TRIM(L217))=0</formula>
    </cfRule>
  </conditionalFormatting>
  <conditionalFormatting sqref="G190:G191">
    <cfRule type="containsText" dxfId="265" priority="113" operator="containsText" text="ntitulé">
      <formula>NOT(ISERROR(SEARCH("ntitulé",G190)))</formula>
    </cfRule>
    <cfRule type="containsBlanks" dxfId="264" priority="114">
      <formula>LEN(TRIM(G190))=0</formula>
    </cfRule>
  </conditionalFormatting>
  <conditionalFormatting sqref="G193:G195">
    <cfRule type="containsText" dxfId="263" priority="111" operator="containsText" text="ntitulé">
      <formula>NOT(ISERROR(SEARCH("ntitulé",G193)))</formula>
    </cfRule>
    <cfRule type="containsBlanks" dxfId="262" priority="112">
      <formula>LEN(TRIM(G193))=0</formula>
    </cfRule>
  </conditionalFormatting>
  <conditionalFormatting sqref="G198:G203">
    <cfRule type="containsText" dxfId="261" priority="109" operator="containsText" text="ntitulé">
      <formula>NOT(ISERROR(SEARCH("ntitulé",G198)))</formula>
    </cfRule>
    <cfRule type="containsBlanks" dxfId="260" priority="110">
      <formula>LEN(TRIM(G198))=0</formula>
    </cfRule>
  </conditionalFormatting>
  <conditionalFormatting sqref="G205:G210">
    <cfRule type="containsText" dxfId="259" priority="107" operator="containsText" text="ntitulé">
      <formula>NOT(ISERROR(SEARCH("ntitulé",G205)))</formula>
    </cfRule>
    <cfRule type="containsBlanks" dxfId="258" priority="108">
      <formula>LEN(TRIM(G205))=0</formula>
    </cfRule>
  </conditionalFormatting>
  <conditionalFormatting sqref="G212:G213">
    <cfRule type="containsText" dxfId="257" priority="105" operator="containsText" text="ntitulé">
      <formula>NOT(ISERROR(SEARCH("ntitulé",G212)))</formula>
    </cfRule>
    <cfRule type="containsBlanks" dxfId="256" priority="106">
      <formula>LEN(TRIM(G212))=0</formula>
    </cfRule>
  </conditionalFormatting>
  <conditionalFormatting sqref="G215:G216">
    <cfRule type="containsText" dxfId="255" priority="103" operator="containsText" text="ntitulé">
      <formula>NOT(ISERROR(SEARCH("ntitulé",G215)))</formula>
    </cfRule>
    <cfRule type="containsBlanks" dxfId="254" priority="104">
      <formula>LEN(TRIM(G215))=0</formula>
    </cfRule>
  </conditionalFormatting>
  <conditionalFormatting sqref="G217">
    <cfRule type="containsText" dxfId="253" priority="101" operator="containsText" text="ntitulé">
      <formula>NOT(ISERROR(SEARCH("ntitulé",G217)))</formula>
    </cfRule>
    <cfRule type="containsBlanks" dxfId="252" priority="102">
      <formula>LEN(TRIM(G217))=0</formula>
    </cfRule>
  </conditionalFormatting>
  <conditionalFormatting sqref="I190:I191">
    <cfRule type="containsText" dxfId="251" priority="99" operator="containsText" text="ntitulé">
      <formula>NOT(ISERROR(SEARCH("ntitulé",I190)))</formula>
    </cfRule>
    <cfRule type="containsBlanks" dxfId="250" priority="100">
      <formula>LEN(TRIM(I190))=0</formula>
    </cfRule>
  </conditionalFormatting>
  <conditionalFormatting sqref="I193:I195">
    <cfRule type="containsText" dxfId="249" priority="97" operator="containsText" text="ntitulé">
      <formula>NOT(ISERROR(SEARCH("ntitulé",I193)))</formula>
    </cfRule>
    <cfRule type="containsBlanks" dxfId="248" priority="98">
      <formula>LEN(TRIM(I193))=0</formula>
    </cfRule>
  </conditionalFormatting>
  <conditionalFormatting sqref="I198:I203">
    <cfRule type="containsText" dxfId="247" priority="95" operator="containsText" text="ntitulé">
      <formula>NOT(ISERROR(SEARCH("ntitulé",I198)))</formula>
    </cfRule>
    <cfRule type="containsBlanks" dxfId="246" priority="96">
      <formula>LEN(TRIM(I198))=0</formula>
    </cfRule>
  </conditionalFormatting>
  <conditionalFormatting sqref="I205:I210">
    <cfRule type="containsText" dxfId="245" priority="93" operator="containsText" text="ntitulé">
      <formula>NOT(ISERROR(SEARCH("ntitulé",I205)))</formula>
    </cfRule>
    <cfRule type="containsBlanks" dxfId="244" priority="94">
      <formula>LEN(TRIM(I205))=0</formula>
    </cfRule>
  </conditionalFormatting>
  <conditionalFormatting sqref="I212:I213">
    <cfRule type="containsText" dxfId="243" priority="91" operator="containsText" text="ntitulé">
      <formula>NOT(ISERROR(SEARCH("ntitulé",I212)))</formula>
    </cfRule>
    <cfRule type="containsBlanks" dxfId="242" priority="92">
      <formula>LEN(TRIM(I212))=0</formula>
    </cfRule>
  </conditionalFormatting>
  <conditionalFormatting sqref="I215:I216">
    <cfRule type="containsText" dxfId="241" priority="89" operator="containsText" text="ntitulé">
      <formula>NOT(ISERROR(SEARCH("ntitulé",I215)))</formula>
    </cfRule>
    <cfRule type="containsBlanks" dxfId="240" priority="90">
      <formula>LEN(TRIM(I215))=0</formula>
    </cfRule>
  </conditionalFormatting>
  <conditionalFormatting sqref="I217">
    <cfRule type="containsText" dxfId="239" priority="87" operator="containsText" text="ntitulé">
      <formula>NOT(ISERROR(SEARCH("ntitulé",I217)))</formula>
    </cfRule>
    <cfRule type="containsBlanks" dxfId="238" priority="88">
      <formula>LEN(TRIM(I217))=0</formula>
    </cfRule>
  </conditionalFormatting>
  <conditionalFormatting sqref="K190:K191">
    <cfRule type="containsText" dxfId="237" priority="85" operator="containsText" text="ntitulé">
      <formula>NOT(ISERROR(SEARCH("ntitulé",K190)))</formula>
    </cfRule>
    <cfRule type="containsBlanks" dxfId="236" priority="86">
      <formula>LEN(TRIM(K190))=0</formula>
    </cfRule>
  </conditionalFormatting>
  <conditionalFormatting sqref="K193:K195">
    <cfRule type="containsText" dxfId="235" priority="83" operator="containsText" text="ntitulé">
      <formula>NOT(ISERROR(SEARCH("ntitulé",K193)))</formula>
    </cfRule>
    <cfRule type="containsBlanks" dxfId="234" priority="84">
      <formula>LEN(TRIM(K193))=0</formula>
    </cfRule>
  </conditionalFormatting>
  <conditionalFormatting sqref="K198:K203">
    <cfRule type="containsText" dxfId="233" priority="81" operator="containsText" text="ntitulé">
      <formula>NOT(ISERROR(SEARCH("ntitulé",K198)))</formula>
    </cfRule>
    <cfRule type="containsBlanks" dxfId="232" priority="82">
      <formula>LEN(TRIM(K198))=0</formula>
    </cfRule>
  </conditionalFormatting>
  <conditionalFormatting sqref="K205:K210">
    <cfRule type="containsText" dxfId="231" priority="79" operator="containsText" text="ntitulé">
      <formula>NOT(ISERROR(SEARCH("ntitulé",K205)))</formula>
    </cfRule>
    <cfRule type="containsBlanks" dxfId="230" priority="80">
      <formula>LEN(TRIM(K205))=0</formula>
    </cfRule>
  </conditionalFormatting>
  <conditionalFormatting sqref="K212:K213">
    <cfRule type="containsText" dxfId="229" priority="77" operator="containsText" text="ntitulé">
      <formula>NOT(ISERROR(SEARCH("ntitulé",K212)))</formula>
    </cfRule>
    <cfRule type="containsBlanks" dxfId="228" priority="78">
      <formula>LEN(TRIM(K212))=0</formula>
    </cfRule>
  </conditionalFormatting>
  <conditionalFormatting sqref="K215:K216">
    <cfRule type="containsText" dxfId="227" priority="75" operator="containsText" text="ntitulé">
      <formula>NOT(ISERROR(SEARCH("ntitulé",K215)))</formula>
    </cfRule>
    <cfRule type="containsBlanks" dxfId="226" priority="76">
      <formula>LEN(TRIM(K215))=0</formula>
    </cfRule>
  </conditionalFormatting>
  <conditionalFormatting sqref="K217">
    <cfRule type="containsText" dxfId="225" priority="73" operator="containsText" text="ntitulé">
      <formula>NOT(ISERROR(SEARCH("ntitulé",K217)))</formula>
    </cfRule>
    <cfRule type="containsBlanks" dxfId="224" priority="74">
      <formula>LEN(TRIM(K217))=0</formula>
    </cfRule>
  </conditionalFormatting>
  <conditionalFormatting sqref="M100:M101">
    <cfRule type="containsText" dxfId="223" priority="477" operator="containsText" text="ntitulé">
      <formula>NOT(ISERROR(SEARCH("ntitulé",M100)))</formula>
    </cfRule>
    <cfRule type="containsBlanks" dxfId="222" priority="478">
      <formula>LEN(TRIM(M100))=0</formula>
    </cfRule>
  </conditionalFormatting>
  <conditionalFormatting sqref="M103:M105">
    <cfRule type="containsText" dxfId="221" priority="475" operator="containsText" text="ntitulé">
      <formula>NOT(ISERROR(SEARCH("ntitulé",M103)))</formula>
    </cfRule>
    <cfRule type="containsBlanks" dxfId="220" priority="476">
      <formula>LEN(TRIM(M103))=0</formula>
    </cfRule>
  </conditionalFormatting>
  <conditionalFormatting sqref="M108:M113">
    <cfRule type="containsText" dxfId="219" priority="473" operator="containsText" text="ntitulé">
      <formula>NOT(ISERROR(SEARCH("ntitulé",M108)))</formula>
    </cfRule>
    <cfRule type="containsBlanks" dxfId="218" priority="474">
      <formula>LEN(TRIM(M108))=0</formula>
    </cfRule>
  </conditionalFormatting>
  <conditionalFormatting sqref="M115:M120">
    <cfRule type="containsText" dxfId="217" priority="471" operator="containsText" text="ntitulé">
      <formula>NOT(ISERROR(SEARCH("ntitulé",M115)))</formula>
    </cfRule>
    <cfRule type="containsBlanks" dxfId="216" priority="472">
      <formula>LEN(TRIM(M115))=0</formula>
    </cfRule>
  </conditionalFormatting>
  <conditionalFormatting sqref="M122:M123">
    <cfRule type="containsText" dxfId="215" priority="469" operator="containsText" text="ntitulé">
      <formula>NOT(ISERROR(SEARCH("ntitulé",M122)))</formula>
    </cfRule>
    <cfRule type="containsBlanks" dxfId="214" priority="470">
      <formula>LEN(TRIM(M122))=0</formula>
    </cfRule>
  </conditionalFormatting>
  <conditionalFormatting sqref="M125:M126">
    <cfRule type="containsText" dxfId="213" priority="467" operator="containsText" text="ntitulé">
      <formula>NOT(ISERROR(SEARCH("ntitulé",M125)))</formula>
    </cfRule>
    <cfRule type="containsBlanks" dxfId="212" priority="468">
      <formula>LEN(TRIM(M125))=0</formula>
    </cfRule>
  </conditionalFormatting>
  <conditionalFormatting sqref="M127">
    <cfRule type="containsText" dxfId="211" priority="465" operator="containsText" text="ntitulé">
      <formula>NOT(ISERROR(SEARCH("ntitulé",M127)))</formula>
    </cfRule>
    <cfRule type="containsBlanks" dxfId="210" priority="466">
      <formula>LEN(TRIM(M127))=0</formula>
    </cfRule>
  </conditionalFormatting>
  <conditionalFormatting sqref="F100:F101">
    <cfRule type="containsText" dxfId="209" priority="463" operator="containsText" text="ntitulé">
      <formula>NOT(ISERROR(SEARCH("ntitulé",F100)))</formula>
    </cfRule>
    <cfRule type="containsBlanks" dxfId="208" priority="464">
      <formula>LEN(TRIM(F100))=0</formula>
    </cfRule>
  </conditionalFormatting>
  <conditionalFormatting sqref="F103:F105">
    <cfRule type="containsText" dxfId="207" priority="461" operator="containsText" text="ntitulé">
      <formula>NOT(ISERROR(SEARCH("ntitulé",F103)))</formula>
    </cfRule>
    <cfRule type="containsBlanks" dxfId="206" priority="462">
      <formula>LEN(TRIM(F103))=0</formula>
    </cfRule>
  </conditionalFormatting>
  <conditionalFormatting sqref="F108:F113">
    <cfRule type="containsText" dxfId="205" priority="459" operator="containsText" text="ntitulé">
      <formula>NOT(ISERROR(SEARCH("ntitulé",F108)))</formula>
    </cfRule>
    <cfRule type="containsBlanks" dxfId="204" priority="460">
      <formula>LEN(TRIM(F108))=0</formula>
    </cfRule>
  </conditionalFormatting>
  <conditionalFormatting sqref="F115:F120">
    <cfRule type="containsText" dxfId="203" priority="457" operator="containsText" text="ntitulé">
      <formula>NOT(ISERROR(SEARCH("ntitulé",F115)))</formula>
    </cfRule>
    <cfRule type="containsBlanks" dxfId="202" priority="458">
      <formula>LEN(TRIM(F115))=0</formula>
    </cfRule>
  </conditionalFormatting>
  <conditionalFormatting sqref="F122:F123">
    <cfRule type="containsText" dxfId="201" priority="455" operator="containsText" text="ntitulé">
      <formula>NOT(ISERROR(SEARCH("ntitulé",F122)))</formula>
    </cfRule>
    <cfRule type="containsBlanks" dxfId="200" priority="456">
      <formula>LEN(TRIM(F122))=0</formula>
    </cfRule>
  </conditionalFormatting>
  <conditionalFormatting sqref="F125:F126">
    <cfRule type="containsText" dxfId="199" priority="453" operator="containsText" text="ntitulé">
      <formula>NOT(ISERROR(SEARCH("ntitulé",F125)))</formula>
    </cfRule>
    <cfRule type="containsBlanks" dxfId="198" priority="454">
      <formula>LEN(TRIM(F125))=0</formula>
    </cfRule>
  </conditionalFormatting>
  <conditionalFormatting sqref="F127">
    <cfRule type="containsText" dxfId="197" priority="451" operator="containsText" text="ntitulé">
      <formula>NOT(ISERROR(SEARCH("ntitulé",F127)))</formula>
    </cfRule>
    <cfRule type="containsBlanks" dxfId="196" priority="452">
      <formula>LEN(TRIM(F127))=0</formula>
    </cfRule>
  </conditionalFormatting>
  <conditionalFormatting sqref="H100:H101">
    <cfRule type="containsText" dxfId="195" priority="449" operator="containsText" text="ntitulé">
      <formula>NOT(ISERROR(SEARCH("ntitulé",H100)))</formula>
    </cfRule>
    <cfRule type="containsBlanks" dxfId="194" priority="450">
      <formula>LEN(TRIM(H100))=0</formula>
    </cfRule>
  </conditionalFormatting>
  <conditionalFormatting sqref="H103:H105">
    <cfRule type="containsText" dxfId="193" priority="447" operator="containsText" text="ntitulé">
      <formula>NOT(ISERROR(SEARCH("ntitulé",H103)))</formula>
    </cfRule>
    <cfRule type="containsBlanks" dxfId="192" priority="448">
      <formula>LEN(TRIM(H103))=0</formula>
    </cfRule>
  </conditionalFormatting>
  <conditionalFormatting sqref="H108:H113">
    <cfRule type="containsText" dxfId="191" priority="445" operator="containsText" text="ntitulé">
      <formula>NOT(ISERROR(SEARCH("ntitulé",H108)))</formula>
    </cfRule>
    <cfRule type="containsBlanks" dxfId="190" priority="446">
      <formula>LEN(TRIM(H108))=0</formula>
    </cfRule>
  </conditionalFormatting>
  <conditionalFormatting sqref="H115:H120">
    <cfRule type="containsText" dxfId="189" priority="443" operator="containsText" text="ntitulé">
      <formula>NOT(ISERROR(SEARCH("ntitulé",H115)))</formula>
    </cfRule>
    <cfRule type="containsBlanks" dxfId="188" priority="444">
      <formula>LEN(TRIM(H115))=0</formula>
    </cfRule>
  </conditionalFormatting>
  <conditionalFormatting sqref="H122:H123">
    <cfRule type="containsText" dxfId="187" priority="441" operator="containsText" text="ntitulé">
      <formula>NOT(ISERROR(SEARCH("ntitulé",H122)))</formula>
    </cfRule>
    <cfRule type="containsBlanks" dxfId="186" priority="442">
      <formula>LEN(TRIM(H122))=0</formula>
    </cfRule>
  </conditionalFormatting>
  <conditionalFormatting sqref="H125:H126">
    <cfRule type="containsText" dxfId="185" priority="439" operator="containsText" text="ntitulé">
      <formula>NOT(ISERROR(SEARCH("ntitulé",H125)))</formula>
    </cfRule>
    <cfRule type="containsBlanks" dxfId="184" priority="440">
      <formula>LEN(TRIM(H125))=0</formula>
    </cfRule>
  </conditionalFormatting>
  <conditionalFormatting sqref="H127">
    <cfRule type="containsText" dxfId="183" priority="437" operator="containsText" text="ntitulé">
      <formula>NOT(ISERROR(SEARCH("ntitulé",H127)))</formula>
    </cfRule>
    <cfRule type="containsBlanks" dxfId="182" priority="438">
      <formula>LEN(TRIM(H127))=0</formula>
    </cfRule>
  </conditionalFormatting>
  <conditionalFormatting sqref="J100:J101">
    <cfRule type="containsText" dxfId="181" priority="435" operator="containsText" text="ntitulé">
      <formula>NOT(ISERROR(SEARCH("ntitulé",J100)))</formula>
    </cfRule>
    <cfRule type="containsBlanks" dxfId="180" priority="436">
      <formula>LEN(TRIM(J100))=0</formula>
    </cfRule>
  </conditionalFormatting>
  <conditionalFormatting sqref="J103:J105">
    <cfRule type="containsText" dxfId="179" priority="433" operator="containsText" text="ntitulé">
      <formula>NOT(ISERROR(SEARCH("ntitulé",J103)))</formula>
    </cfRule>
    <cfRule type="containsBlanks" dxfId="178" priority="434">
      <formula>LEN(TRIM(J103))=0</formula>
    </cfRule>
  </conditionalFormatting>
  <conditionalFormatting sqref="J108:J113">
    <cfRule type="containsText" dxfId="177" priority="431" operator="containsText" text="ntitulé">
      <formula>NOT(ISERROR(SEARCH("ntitulé",J108)))</formula>
    </cfRule>
    <cfRule type="containsBlanks" dxfId="176" priority="432">
      <formula>LEN(TRIM(J108))=0</formula>
    </cfRule>
  </conditionalFormatting>
  <conditionalFormatting sqref="J115:J120">
    <cfRule type="containsText" dxfId="175" priority="429" operator="containsText" text="ntitulé">
      <formula>NOT(ISERROR(SEARCH("ntitulé",J115)))</formula>
    </cfRule>
    <cfRule type="containsBlanks" dxfId="174" priority="430">
      <formula>LEN(TRIM(J115))=0</formula>
    </cfRule>
  </conditionalFormatting>
  <conditionalFormatting sqref="J122:J123">
    <cfRule type="containsText" dxfId="173" priority="427" operator="containsText" text="ntitulé">
      <formula>NOT(ISERROR(SEARCH("ntitulé",J122)))</formula>
    </cfRule>
    <cfRule type="containsBlanks" dxfId="172" priority="428">
      <formula>LEN(TRIM(J122))=0</formula>
    </cfRule>
  </conditionalFormatting>
  <conditionalFormatting sqref="J125:J126">
    <cfRule type="containsText" dxfId="171" priority="425" operator="containsText" text="ntitulé">
      <formula>NOT(ISERROR(SEARCH("ntitulé",J125)))</formula>
    </cfRule>
    <cfRule type="containsBlanks" dxfId="170" priority="426">
      <formula>LEN(TRIM(J125))=0</formula>
    </cfRule>
  </conditionalFormatting>
  <conditionalFormatting sqref="J127">
    <cfRule type="containsText" dxfId="169" priority="423" operator="containsText" text="ntitulé">
      <formula>NOT(ISERROR(SEARCH("ntitulé",J127)))</formula>
    </cfRule>
    <cfRule type="containsBlanks" dxfId="168" priority="424">
      <formula>LEN(TRIM(J127))=0</formula>
    </cfRule>
  </conditionalFormatting>
  <conditionalFormatting sqref="L100:L101">
    <cfRule type="containsText" dxfId="167" priority="421" operator="containsText" text="ntitulé">
      <formula>NOT(ISERROR(SEARCH("ntitulé",L100)))</formula>
    </cfRule>
    <cfRule type="containsBlanks" dxfId="166" priority="422">
      <formula>LEN(TRIM(L100))=0</formula>
    </cfRule>
  </conditionalFormatting>
  <conditionalFormatting sqref="L103:L105">
    <cfRule type="containsText" dxfId="165" priority="419" operator="containsText" text="ntitulé">
      <formula>NOT(ISERROR(SEARCH("ntitulé",L103)))</formula>
    </cfRule>
    <cfRule type="containsBlanks" dxfId="164" priority="420">
      <formula>LEN(TRIM(L103))=0</formula>
    </cfRule>
  </conditionalFormatting>
  <conditionalFormatting sqref="L108:L113">
    <cfRule type="containsText" dxfId="163" priority="417" operator="containsText" text="ntitulé">
      <formula>NOT(ISERROR(SEARCH("ntitulé",L108)))</formula>
    </cfRule>
    <cfRule type="containsBlanks" dxfId="162" priority="418">
      <formula>LEN(TRIM(L108))=0</formula>
    </cfRule>
  </conditionalFormatting>
  <conditionalFormatting sqref="L115:L120">
    <cfRule type="containsText" dxfId="161" priority="415" operator="containsText" text="ntitulé">
      <formula>NOT(ISERROR(SEARCH("ntitulé",L115)))</formula>
    </cfRule>
    <cfRule type="containsBlanks" dxfId="160" priority="416">
      <formula>LEN(TRIM(L115))=0</formula>
    </cfRule>
  </conditionalFormatting>
  <conditionalFormatting sqref="L122:L123">
    <cfRule type="containsText" dxfId="159" priority="413" operator="containsText" text="ntitulé">
      <formula>NOT(ISERROR(SEARCH("ntitulé",L122)))</formula>
    </cfRule>
    <cfRule type="containsBlanks" dxfId="158" priority="414">
      <formula>LEN(TRIM(L122))=0</formula>
    </cfRule>
  </conditionalFormatting>
  <conditionalFormatting sqref="L125:L126">
    <cfRule type="containsText" dxfId="157" priority="411" operator="containsText" text="ntitulé">
      <formula>NOT(ISERROR(SEARCH("ntitulé",L125)))</formula>
    </cfRule>
    <cfRule type="containsBlanks" dxfId="156" priority="412">
      <formula>LEN(TRIM(L125))=0</formula>
    </cfRule>
  </conditionalFormatting>
  <conditionalFormatting sqref="L127">
    <cfRule type="containsText" dxfId="155" priority="409" operator="containsText" text="ntitulé">
      <formula>NOT(ISERROR(SEARCH("ntitulé",L127)))</formula>
    </cfRule>
    <cfRule type="containsBlanks" dxfId="154" priority="410">
      <formula>LEN(TRIM(L127))=0</formula>
    </cfRule>
  </conditionalFormatting>
  <conditionalFormatting sqref="E100:E101">
    <cfRule type="containsText" dxfId="153" priority="407" operator="containsText" text="ntitulé">
      <formula>NOT(ISERROR(SEARCH("ntitulé",E100)))</formula>
    </cfRule>
    <cfRule type="containsBlanks" dxfId="152" priority="408">
      <formula>LEN(TRIM(E100))=0</formula>
    </cfRule>
  </conditionalFormatting>
  <conditionalFormatting sqref="E103:E105">
    <cfRule type="containsText" dxfId="151" priority="405" operator="containsText" text="ntitulé">
      <formula>NOT(ISERROR(SEARCH("ntitulé",E103)))</formula>
    </cfRule>
    <cfRule type="containsBlanks" dxfId="150" priority="406">
      <formula>LEN(TRIM(E103))=0</formula>
    </cfRule>
  </conditionalFormatting>
  <conditionalFormatting sqref="E108:E113">
    <cfRule type="containsText" dxfId="149" priority="403" operator="containsText" text="ntitulé">
      <formula>NOT(ISERROR(SEARCH("ntitulé",E108)))</formula>
    </cfRule>
    <cfRule type="containsBlanks" dxfId="148" priority="404">
      <formula>LEN(TRIM(E108))=0</formula>
    </cfRule>
  </conditionalFormatting>
  <conditionalFormatting sqref="E115:E120">
    <cfRule type="containsText" dxfId="147" priority="401" operator="containsText" text="ntitulé">
      <formula>NOT(ISERROR(SEARCH("ntitulé",E115)))</formula>
    </cfRule>
    <cfRule type="containsBlanks" dxfId="146" priority="402">
      <formula>LEN(TRIM(E115))=0</formula>
    </cfRule>
  </conditionalFormatting>
  <conditionalFormatting sqref="E122:E123">
    <cfRule type="containsText" dxfId="145" priority="399" operator="containsText" text="ntitulé">
      <formula>NOT(ISERROR(SEARCH("ntitulé",E122)))</formula>
    </cfRule>
    <cfRule type="containsBlanks" dxfId="144" priority="400">
      <formula>LEN(TRIM(E122))=0</formula>
    </cfRule>
  </conditionalFormatting>
  <conditionalFormatting sqref="E125:E126">
    <cfRule type="containsText" dxfId="143" priority="397" operator="containsText" text="ntitulé">
      <formula>NOT(ISERROR(SEARCH("ntitulé",E125)))</formula>
    </cfRule>
    <cfRule type="containsBlanks" dxfId="142" priority="398">
      <formula>LEN(TRIM(E125))=0</formula>
    </cfRule>
  </conditionalFormatting>
  <conditionalFormatting sqref="E127">
    <cfRule type="containsText" dxfId="141" priority="395" operator="containsText" text="ntitulé">
      <formula>NOT(ISERROR(SEARCH("ntitulé",E127)))</formula>
    </cfRule>
    <cfRule type="containsBlanks" dxfId="140" priority="396">
      <formula>LEN(TRIM(E127))=0</formula>
    </cfRule>
  </conditionalFormatting>
  <conditionalFormatting sqref="G100:G101">
    <cfRule type="containsText" dxfId="139" priority="393" operator="containsText" text="ntitulé">
      <formula>NOT(ISERROR(SEARCH("ntitulé",G100)))</formula>
    </cfRule>
    <cfRule type="containsBlanks" dxfId="138" priority="394">
      <formula>LEN(TRIM(G100))=0</formula>
    </cfRule>
  </conditionalFormatting>
  <conditionalFormatting sqref="G103:G105">
    <cfRule type="containsText" dxfId="137" priority="391" operator="containsText" text="ntitulé">
      <formula>NOT(ISERROR(SEARCH("ntitulé",G103)))</formula>
    </cfRule>
    <cfRule type="containsBlanks" dxfId="136" priority="392">
      <formula>LEN(TRIM(G103))=0</formula>
    </cfRule>
  </conditionalFormatting>
  <conditionalFormatting sqref="G108:G113">
    <cfRule type="containsText" dxfId="135" priority="389" operator="containsText" text="ntitulé">
      <formula>NOT(ISERROR(SEARCH("ntitulé",G108)))</formula>
    </cfRule>
    <cfRule type="containsBlanks" dxfId="134" priority="390">
      <formula>LEN(TRIM(G108))=0</formula>
    </cfRule>
  </conditionalFormatting>
  <conditionalFormatting sqref="G115:G120">
    <cfRule type="containsText" dxfId="133" priority="387" operator="containsText" text="ntitulé">
      <formula>NOT(ISERROR(SEARCH("ntitulé",G115)))</formula>
    </cfRule>
    <cfRule type="containsBlanks" dxfId="132" priority="388">
      <formula>LEN(TRIM(G115))=0</formula>
    </cfRule>
  </conditionalFormatting>
  <conditionalFormatting sqref="G122:G123">
    <cfRule type="containsText" dxfId="131" priority="385" operator="containsText" text="ntitulé">
      <formula>NOT(ISERROR(SEARCH("ntitulé",G122)))</formula>
    </cfRule>
    <cfRule type="containsBlanks" dxfId="130" priority="386">
      <formula>LEN(TRIM(G122))=0</formula>
    </cfRule>
  </conditionalFormatting>
  <conditionalFormatting sqref="G125:G126">
    <cfRule type="containsText" dxfId="129" priority="383" operator="containsText" text="ntitulé">
      <formula>NOT(ISERROR(SEARCH("ntitulé",G125)))</formula>
    </cfRule>
    <cfRule type="containsBlanks" dxfId="128" priority="384">
      <formula>LEN(TRIM(G125))=0</formula>
    </cfRule>
  </conditionalFormatting>
  <conditionalFormatting sqref="G127">
    <cfRule type="containsText" dxfId="127" priority="381" operator="containsText" text="ntitulé">
      <formula>NOT(ISERROR(SEARCH("ntitulé",G127)))</formula>
    </cfRule>
    <cfRule type="containsBlanks" dxfId="126" priority="382">
      <formula>LEN(TRIM(G127))=0</formula>
    </cfRule>
  </conditionalFormatting>
  <conditionalFormatting sqref="I100:I101">
    <cfRule type="containsText" dxfId="125" priority="379" operator="containsText" text="ntitulé">
      <formula>NOT(ISERROR(SEARCH("ntitulé",I100)))</formula>
    </cfRule>
    <cfRule type="containsBlanks" dxfId="124" priority="380">
      <formula>LEN(TRIM(I100))=0</formula>
    </cfRule>
  </conditionalFormatting>
  <conditionalFormatting sqref="I103:I105">
    <cfRule type="containsText" dxfId="123" priority="377" operator="containsText" text="ntitulé">
      <formula>NOT(ISERROR(SEARCH("ntitulé",I103)))</formula>
    </cfRule>
    <cfRule type="containsBlanks" dxfId="122" priority="378">
      <formula>LEN(TRIM(I103))=0</formula>
    </cfRule>
  </conditionalFormatting>
  <conditionalFormatting sqref="I108:I113">
    <cfRule type="containsText" dxfId="121" priority="375" operator="containsText" text="ntitulé">
      <formula>NOT(ISERROR(SEARCH("ntitulé",I108)))</formula>
    </cfRule>
    <cfRule type="containsBlanks" dxfId="120" priority="376">
      <formula>LEN(TRIM(I108))=0</formula>
    </cfRule>
  </conditionalFormatting>
  <conditionalFormatting sqref="I115:I120">
    <cfRule type="containsText" dxfId="119" priority="373" operator="containsText" text="ntitulé">
      <formula>NOT(ISERROR(SEARCH("ntitulé",I115)))</formula>
    </cfRule>
    <cfRule type="containsBlanks" dxfId="118" priority="374">
      <formula>LEN(TRIM(I115))=0</formula>
    </cfRule>
  </conditionalFormatting>
  <conditionalFormatting sqref="I122:I123">
    <cfRule type="containsText" dxfId="117" priority="371" operator="containsText" text="ntitulé">
      <formula>NOT(ISERROR(SEARCH("ntitulé",I122)))</formula>
    </cfRule>
    <cfRule type="containsBlanks" dxfId="116" priority="372">
      <formula>LEN(TRIM(I122))=0</formula>
    </cfRule>
  </conditionalFormatting>
  <conditionalFormatting sqref="I125:I126">
    <cfRule type="containsText" dxfId="115" priority="369" operator="containsText" text="ntitulé">
      <formula>NOT(ISERROR(SEARCH("ntitulé",I125)))</formula>
    </cfRule>
    <cfRule type="containsBlanks" dxfId="114" priority="370">
      <formula>LEN(TRIM(I125))=0</formula>
    </cfRule>
  </conditionalFormatting>
  <conditionalFormatting sqref="I127">
    <cfRule type="containsText" dxfId="113" priority="367" operator="containsText" text="ntitulé">
      <formula>NOT(ISERROR(SEARCH("ntitulé",I127)))</formula>
    </cfRule>
    <cfRule type="containsBlanks" dxfId="112" priority="368">
      <formula>LEN(TRIM(I127))=0</formula>
    </cfRule>
  </conditionalFormatting>
  <conditionalFormatting sqref="C145:D146">
    <cfRule type="containsText" dxfId="111" priority="351" operator="containsText" text="ntitulé">
      <formula>NOT(ISERROR(SEARCH("ntitulé",C145)))</formula>
    </cfRule>
    <cfRule type="containsBlanks" dxfId="110" priority="352">
      <formula>LEN(TRIM(C145))=0</formula>
    </cfRule>
  </conditionalFormatting>
  <conditionalFormatting sqref="C148:D150">
    <cfRule type="containsText" dxfId="109" priority="349" operator="containsText" text="ntitulé">
      <formula>NOT(ISERROR(SEARCH("ntitulé",C148)))</formula>
    </cfRule>
    <cfRule type="containsBlanks" dxfId="108" priority="350">
      <formula>LEN(TRIM(C148))=0</formula>
    </cfRule>
  </conditionalFormatting>
  <conditionalFormatting sqref="C153:D158">
    <cfRule type="containsText" dxfId="107" priority="347" operator="containsText" text="ntitulé">
      <formula>NOT(ISERROR(SEARCH("ntitulé",C153)))</formula>
    </cfRule>
    <cfRule type="containsBlanks" dxfId="106" priority="348">
      <formula>LEN(TRIM(C153))=0</formula>
    </cfRule>
  </conditionalFormatting>
  <conditionalFormatting sqref="C160:D165">
    <cfRule type="containsText" dxfId="105" priority="345" operator="containsText" text="ntitulé">
      <formula>NOT(ISERROR(SEARCH("ntitulé",C160)))</formula>
    </cfRule>
    <cfRule type="containsBlanks" dxfId="104" priority="346">
      <formula>LEN(TRIM(C160))=0</formula>
    </cfRule>
  </conditionalFormatting>
  <conditionalFormatting sqref="C167:D168">
    <cfRule type="containsText" dxfId="103" priority="343" operator="containsText" text="ntitulé">
      <formula>NOT(ISERROR(SEARCH("ntitulé",C167)))</formula>
    </cfRule>
    <cfRule type="containsBlanks" dxfId="102" priority="344">
      <formula>LEN(TRIM(C167))=0</formula>
    </cfRule>
  </conditionalFormatting>
  <conditionalFormatting sqref="C170:D171">
    <cfRule type="containsText" dxfId="101" priority="341" operator="containsText" text="ntitulé">
      <formula>NOT(ISERROR(SEARCH("ntitulé",C170)))</formula>
    </cfRule>
    <cfRule type="containsBlanks" dxfId="100" priority="342">
      <formula>LEN(TRIM(C170))=0</formula>
    </cfRule>
  </conditionalFormatting>
  <conditionalFormatting sqref="C172:D172">
    <cfRule type="containsText" dxfId="99" priority="339" operator="containsText" text="ntitulé">
      <formula>NOT(ISERROR(SEARCH("ntitulé",C172)))</formula>
    </cfRule>
    <cfRule type="containsBlanks" dxfId="98" priority="340">
      <formula>LEN(TRIM(C172))=0</formula>
    </cfRule>
  </conditionalFormatting>
  <conditionalFormatting sqref="M145:M146">
    <cfRule type="containsText" dxfId="97" priority="337" operator="containsText" text="ntitulé">
      <formula>NOT(ISERROR(SEARCH("ntitulé",M145)))</formula>
    </cfRule>
    <cfRule type="containsBlanks" dxfId="96" priority="338">
      <formula>LEN(TRIM(M145))=0</formula>
    </cfRule>
  </conditionalFormatting>
  <conditionalFormatting sqref="M148:M150">
    <cfRule type="containsText" dxfId="95" priority="335" operator="containsText" text="ntitulé">
      <formula>NOT(ISERROR(SEARCH("ntitulé",M148)))</formula>
    </cfRule>
    <cfRule type="containsBlanks" dxfId="94" priority="336">
      <formula>LEN(TRIM(M148))=0</formula>
    </cfRule>
  </conditionalFormatting>
  <conditionalFormatting sqref="M153:M158">
    <cfRule type="containsText" dxfId="93" priority="333" operator="containsText" text="ntitulé">
      <formula>NOT(ISERROR(SEARCH("ntitulé",M153)))</formula>
    </cfRule>
    <cfRule type="containsBlanks" dxfId="92" priority="334">
      <formula>LEN(TRIM(M153))=0</formula>
    </cfRule>
  </conditionalFormatting>
  <conditionalFormatting sqref="M160:M165">
    <cfRule type="containsText" dxfId="91" priority="331" operator="containsText" text="ntitulé">
      <formula>NOT(ISERROR(SEARCH("ntitulé",M160)))</formula>
    </cfRule>
    <cfRule type="containsBlanks" dxfId="90" priority="332">
      <formula>LEN(TRIM(M160))=0</formula>
    </cfRule>
  </conditionalFormatting>
  <conditionalFormatting sqref="M167:M168">
    <cfRule type="containsText" dxfId="89" priority="329" operator="containsText" text="ntitulé">
      <formula>NOT(ISERROR(SEARCH("ntitulé",M167)))</formula>
    </cfRule>
    <cfRule type="containsBlanks" dxfId="88" priority="330">
      <formula>LEN(TRIM(M167))=0</formula>
    </cfRule>
  </conditionalFormatting>
  <conditionalFormatting sqref="M170:M171">
    <cfRule type="containsText" dxfId="87" priority="327" operator="containsText" text="ntitulé">
      <formula>NOT(ISERROR(SEARCH("ntitulé",M170)))</formula>
    </cfRule>
    <cfRule type="containsBlanks" dxfId="86" priority="328">
      <formula>LEN(TRIM(M170))=0</formula>
    </cfRule>
  </conditionalFormatting>
  <conditionalFormatting sqref="M172">
    <cfRule type="containsText" dxfId="85" priority="325" operator="containsText" text="ntitulé">
      <formula>NOT(ISERROR(SEARCH("ntitulé",M172)))</formula>
    </cfRule>
    <cfRule type="containsBlanks" dxfId="84" priority="326">
      <formula>LEN(TRIM(M172))=0</formula>
    </cfRule>
  </conditionalFormatting>
  <conditionalFormatting sqref="F145:F146">
    <cfRule type="containsText" dxfId="83" priority="323" operator="containsText" text="ntitulé">
      <formula>NOT(ISERROR(SEARCH("ntitulé",F145)))</formula>
    </cfRule>
    <cfRule type="containsBlanks" dxfId="82" priority="324">
      <formula>LEN(TRIM(F145))=0</formula>
    </cfRule>
  </conditionalFormatting>
  <conditionalFormatting sqref="F148:F150">
    <cfRule type="containsText" dxfId="81" priority="321" operator="containsText" text="ntitulé">
      <formula>NOT(ISERROR(SEARCH("ntitulé",F148)))</formula>
    </cfRule>
    <cfRule type="containsBlanks" dxfId="80" priority="322">
      <formula>LEN(TRIM(F148))=0</formula>
    </cfRule>
  </conditionalFormatting>
  <conditionalFormatting sqref="F153:F158">
    <cfRule type="containsText" dxfId="79" priority="319" operator="containsText" text="ntitulé">
      <formula>NOT(ISERROR(SEARCH("ntitulé",F153)))</formula>
    </cfRule>
    <cfRule type="containsBlanks" dxfId="78" priority="320">
      <formula>LEN(TRIM(F153))=0</formula>
    </cfRule>
  </conditionalFormatting>
  <conditionalFormatting sqref="F160:F165">
    <cfRule type="containsText" dxfId="77" priority="317" operator="containsText" text="ntitulé">
      <formula>NOT(ISERROR(SEARCH("ntitulé",F160)))</formula>
    </cfRule>
    <cfRule type="containsBlanks" dxfId="76" priority="318">
      <formula>LEN(TRIM(F160))=0</formula>
    </cfRule>
  </conditionalFormatting>
  <conditionalFormatting sqref="F167:F168">
    <cfRule type="containsText" dxfId="75" priority="315" operator="containsText" text="ntitulé">
      <formula>NOT(ISERROR(SEARCH("ntitulé",F167)))</formula>
    </cfRule>
    <cfRule type="containsBlanks" dxfId="74" priority="316">
      <formula>LEN(TRIM(F167))=0</formula>
    </cfRule>
  </conditionalFormatting>
  <conditionalFormatting sqref="F170:F171">
    <cfRule type="containsText" dxfId="73" priority="313" operator="containsText" text="ntitulé">
      <formula>NOT(ISERROR(SEARCH("ntitulé",F170)))</formula>
    </cfRule>
    <cfRule type="containsBlanks" dxfId="72" priority="314">
      <formula>LEN(TRIM(F170))=0</formula>
    </cfRule>
  </conditionalFormatting>
  <conditionalFormatting sqref="F172">
    <cfRule type="containsText" dxfId="71" priority="311" operator="containsText" text="ntitulé">
      <formula>NOT(ISERROR(SEARCH("ntitulé",F172)))</formula>
    </cfRule>
    <cfRule type="containsBlanks" dxfId="70" priority="312">
      <formula>LEN(TRIM(F172))=0</formula>
    </cfRule>
  </conditionalFormatting>
  <conditionalFormatting sqref="H145:H146">
    <cfRule type="containsText" dxfId="69" priority="309" operator="containsText" text="ntitulé">
      <formula>NOT(ISERROR(SEARCH("ntitulé",H145)))</formula>
    </cfRule>
    <cfRule type="containsBlanks" dxfId="68" priority="310">
      <formula>LEN(TRIM(H145))=0</formula>
    </cfRule>
  </conditionalFormatting>
  <conditionalFormatting sqref="H148:H150">
    <cfRule type="containsText" dxfId="67" priority="307" operator="containsText" text="ntitulé">
      <formula>NOT(ISERROR(SEARCH("ntitulé",H148)))</formula>
    </cfRule>
    <cfRule type="containsBlanks" dxfId="66" priority="308">
      <formula>LEN(TRIM(H148))=0</formula>
    </cfRule>
  </conditionalFormatting>
  <conditionalFormatting sqref="H153:H158">
    <cfRule type="containsText" dxfId="65" priority="305" operator="containsText" text="ntitulé">
      <formula>NOT(ISERROR(SEARCH("ntitulé",H153)))</formula>
    </cfRule>
    <cfRule type="containsBlanks" dxfId="64" priority="306">
      <formula>LEN(TRIM(H153))=0</formula>
    </cfRule>
  </conditionalFormatting>
  <conditionalFormatting sqref="H160:H165">
    <cfRule type="containsText" dxfId="63" priority="303" operator="containsText" text="ntitulé">
      <formula>NOT(ISERROR(SEARCH("ntitulé",H160)))</formula>
    </cfRule>
    <cfRule type="containsBlanks" dxfId="62" priority="304">
      <formula>LEN(TRIM(H160))=0</formula>
    </cfRule>
  </conditionalFormatting>
  <conditionalFormatting sqref="H167:H168">
    <cfRule type="containsText" dxfId="61" priority="301" operator="containsText" text="ntitulé">
      <formula>NOT(ISERROR(SEARCH("ntitulé",H167)))</formula>
    </cfRule>
    <cfRule type="containsBlanks" dxfId="60" priority="302">
      <formula>LEN(TRIM(H167))=0</formula>
    </cfRule>
  </conditionalFormatting>
  <conditionalFormatting sqref="H170:H171">
    <cfRule type="containsText" dxfId="59" priority="299" operator="containsText" text="ntitulé">
      <formula>NOT(ISERROR(SEARCH("ntitulé",H170)))</formula>
    </cfRule>
    <cfRule type="containsBlanks" dxfId="58" priority="300">
      <formula>LEN(TRIM(H170))=0</formula>
    </cfRule>
  </conditionalFormatting>
  <conditionalFormatting sqref="H172">
    <cfRule type="containsText" dxfId="57" priority="297" operator="containsText" text="ntitulé">
      <formula>NOT(ISERROR(SEARCH("ntitulé",H172)))</formula>
    </cfRule>
    <cfRule type="containsBlanks" dxfId="56" priority="298">
      <formula>LEN(TRIM(H172))=0</formula>
    </cfRule>
  </conditionalFormatting>
  <conditionalFormatting sqref="J145:J146">
    <cfRule type="containsText" dxfId="55" priority="295" operator="containsText" text="ntitulé">
      <formula>NOT(ISERROR(SEARCH("ntitulé",J145)))</formula>
    </cfRule>
    <cfRule type="containsBlanks" dxfId="54" priority="296">
      <formula>LEN(TRIM(J145))=0</formula>
    </cfRule>
  </conditionalFormatting>
  <conditionalFormatting sqref="J148:J150">
    <cfRule type="containsText" dxfId="53" priority="293" operator="containsText" text="ntitulé">
      <formula>NOT(ISERROR(SEARCH("ntitulé",J148)))</formula>
    </cfRule>
    <cfRule type="containsBlanks" dxfId="52" priority="294">
      <formula>LEN(TRIM(J148))=0</formula>
    </cfRule>
  </conditionalFormatting>
  <conditionalFormatting sqref="J153:J158">
    <cfRule type="containsText" dxfId="51" priority="291" operator="containsText" text="ntitulé">
      <formula>NOT(ISERROR(SEARCH("ntitulé",J153)))</formula>
    </cfRule>
    <cfRule type="containsBlanks" dxfId="50" priority="292">
      <formula>LEN(TRIM(J153))=0</formula>
    </cfRule>
  </conditionalFormatting>
  <conditionalFormatting sqref="J160:J165">
    <cfRule type="containsText" dxfId="49" priority="289" operator="containsText" text="ntitulé">
      <formula>NOT(ISERROR(SEARCH("ntitulé",J160)))</formula>
    </cfRule>
    <cfRule type="containsBlanks" dxfId="48" priority="290">
      <formula>LEN(TRIM(J160))=0</formula>
    </cfRule>
  </conditionalFormatting>
  <conditionalFormatting sqref="J167:J168">
    <cfRule type="containsText" dxfId="47" priority="287" operator="containsText" text="ntitulé">
      <formula>NOT(ISERROR(SEARCH("ntitulé",J167)))</formula>
    </cfRule>
    <cfRule type="containsBlanks" dxfId="46" priority="288">
      <formula>LEN(TRIM(J167))=0</formula>
    </cfRule>
  </conditionalFormatting>
  <conditionalFormatting sqref="J170:J171">
    <cfRule type="containsText" dxfId="45" priority="285" operator="containsText" text="ntitulé">
      <formula>NOT(ISERROR(SEARCH("ntitulé",J170)))</formula>
    </cfRule>
    <cfRule type="containsBlanks" dxfId="44" priority="286">
      <formula>LEN(TRIM(J170))=0</formula>
    </cfRule>
  </conditionalFormatting>
  <conditionalFormatting sqref="J172">
    <cfRule type="containsText" dxfId="43" priority="283" operator="containsText" text="ntitulé">
      <formula>NOT(ISERROR(SEARCH("ntitulé",J172)))</formula>
    </cfRule>
    <cfRule type="containsBlanks" dxfId="42" priority="284">
      <formula>LEN(TRIM(J172))=0</formula>
    </cfRule>
  </conditionalFormatting>
  <conditionalFormatting sqref="L145:L146">
    <cfRule type="containsText" dxfId="41" priority="281" operator="containsText" text="ntitulé">
      <formula>NOT(ISERROR(SEARCH("ntitulé",L145)))</formula>
    </cfRule>
    <cfRule type="containsBlanks" dxfId="40" priority="282">
      <formula>LEN(TRIM(L145))=0</formula>
    </cfRule>
  </conditionalFormatting>
  <conditionalFormatting sqref="L148:L150">
    <cfRule type="containsText" dxfId="39" priority="279" operator="containsText" text="ntitulé">
      <formula>NOT(ISERROR(SEARCH("ntitulé",L148)))</formula>
    </cfRule>
    <cfRule type="containsBlanks" dxfId="38" priority="280">
      <formula>LEN(TRIM(L148))=0</formula>
    </cfRule>
  </conditionalFormatting>
  <conditionalFormatting sqref="L153:L158">
    <cfRule type="containsText" dxfId="37" priority="277" operator="containsText" text="ntitulé">
      <formula>NOT(ISERROR(SEARCH("ntitulé",L153)))</formula>
    </cfRule>
    <cfRule type="containsBlanks" dxfId="36" priority="278">
      <formula>LEN(TRIM(L153))=0</formula>
    </cfRule>
  </conditionalFormatting>
  <conditionalFormatting sqref="L160:L165">
    <cfRule type="containsText" dxfId="35" priority="275" operator="containsText" text="ntitulé">
      <formula>NOT(ISERROR(SEARCH("ntitulé",L160)))</formula>
    </cfRule>
    <cfRule type="containsBlanks" dxfId="34" priority="276">
      <formula>LEN(TRIM(L160))=0</formula>
    </cfRule>
  </conditionalFormatting>
  <conditionalFormatting sqref="L167:L168">
    <cfRule type="containsText" dxfId="33" priority="273" operator="containsText" text="ntitulé">
      <formula>NOT(ISERROR(SEARCH("ntitulé",L167)))</formula>
    </cfRule>
    <cfRule type="containsBlanks" dxfId="32" priority="274">
      <formula>LEN(TRIM(L167))=0</formula>
    </cfRule>
  </conditionalFormatting>
  <conditionalFormatting sqref="L170:L171">
    <cfRule type="containsText" dxfId="31" priority="271" operator="containsText" text="ntitulé">
      <formula>NOT(ISERROR(SEARCH("ntitulé",L170)))</formula>
    </cfRule>
    <cfRule type="containsBlanks" dxfId="30" priority="272">
      <formula>LEN(TRIM(L170))=0</formula>
    </cfRule>
  </conditionalFormatting>
  <conditionalFormatting sqref="L172">
    <cfRule type="containsText" dxfId="29" priority="269" operator="containsText" text="ntitulé">
      <formula>NOT(ISERROR(SEARCH("ntitulé",L172)))</formula>
    </cfRule>
    <cfRule type="containsBlanks" dxfId="28" priority="270">
      <formula>LEN(TRIM(L172))=0</formula>
    </cfRule>
  </conditionalFormatting>
  <conditionalFormatting sqref="E145:E146">
    <cfRule type="containsText" dxfId="27" priority="267" operator="containsText" text="ntitulé">
      <formula>NOT(ISERROR(SEARCH("ntitulé",E145)))</formula>
    </cfRule>
    <cfRule type="containsBlanks" dxfId="26" priority="268">
      <formula>LEN(TRIM(E145))=0</formula>
    </cfRule>
  </conditionalFormatting>
  <conditionalFormatting sqref="E148:E150">
    <cfRule type="containsText" dxfId="25" priority="265" operator="containsText" text="ntitulé">
      <formula>NOT(ISERROR(SEARCH("ntitulé",E148)))</formula>
    </cfRule>
    <cfRule type="containsBlanks" dxfId="24" priority="266">
      <formula>LEN(TRIM(E148))=0</formula>
    </cfRule>
  </conditionalFormatting>
  <conditionalFormatting sqref="E153:E158">
    <cfRule type="containsText" dxfId="23" priority="263" operator="containsText" text="ntitulé">
      <formula>NOT(ISERROR(SEARCH("ntitulé",E153)))</formula>
    </cfRule>
    <cfRule type="containsBlanks" dxfId="22" priority="264">
      <formula>LEN(TRIM(E153))=0</formula>
    </cfRule>
  </conditionalFormatting>
  <conditionalFormatting sqref="E160:E165">
    <cfRule type="containsText" dxfId="21" priority="261" operator="containsText" text="ntitulé">
      <formula>NOT(ISERROR(SEARCH("ntitulé",E160)))</formula>
    </cfRule>
    <cfRule type="containsBlanks" dxfId="20" priority="262">
      <formula>LEN(TRIM(E160))=0</formula>
    </cfRule>
  </conditionalFormatting>
  <conditionalFormatting sqref="E167:E168">
    <cfRule type="containsText" dxfId="19" priority="259" operator="containsText" text="ntitulé">
      <formula>NOT(ISERROR(SEARCH("ntitulé",E167)))</formula>
    </cfRule>
    <cfRule type="containsBlanks" dxfId="18" priority="260">
      <formula>LEN(TRIM(E167))=0</formula>
    </cfRule>
  </conditionalFormatting>
  <conditionalFormatting sqref="E170:E171">
    <cfRule type="containsText" dxfId="17" priority="257" operator="containsText" text="ntitulé">
      <formula>NOT(ISERROR(SEARCH("ntitulé",E170)))</formula>
    </cfRule>
    <cfRule type="containsBlanks" dxfId="16" priority="258">
      <formula>LEN(TRIM(E170))=0</formula>
    </cfRule>
  </conditionalFormatting>
  <conditionalFormatting sqref="E172">
    <cfRule type="containsText" dxfId="15" priority="255" operator="containsText" text="ntitulé">
      <formula>NOT(ISERROR(SEARCH("ntitulé",E172)))</formula>
    </cfRule>
    <cfRule type="containsBlanks" dxfId="14" priority="256">
      <formula>LEN(TRIM(E172))=0</formula>
    </cfRule>
  </conditionalFormatting>
  <conditionalFormatting sqref="K145:K146">
    <cfRule type="containsText" dxfId="13" priority="225" operator="containsText" text="ntitulé">
      <formula>NOT(ISERROR(SEARCH("ntitulé",K145)))</formula>
    </cfRule>
    <cfRule type="containsBlanks" dxfId="12" priority="226">
      <formula>LEN(TRIM(K145))=0</formula>
    </cfRule>
  </conditionalFormatting>
  <conditionalFormatting sqref="K148:K150">
    <cfRule type="containsText" dxfId="11" priority="223" operator="containsText" text="ntitulé">
      <formula>NOT(ISERROR(SEARCH("ntitulé",K148)))</formula>
    </cfRule>
    <cfRule type="containsBlanks" dxfId="10" priority="224">
      <formula>LEN(TRIM(K148))=0</formula>
    </cfRule>
  </conditionalFormatting>
  <conditionalFormatting sqref="K153:K158">
    <cfRule type="containsText" dxfId="9" priority="221" operator="containsText" text="ntitulé">
      <formula>NOT(ISERROR(SEARCH("ntitulé",K153)))</formula>
    </cfRule>
    <cfRule type="containsBlanks" dxfId="8" priority="222">
      <formula>LEN(TRIM(K153))=0</formula>
    </cfRule>
  </conditionalFormatting>
  <conditionalFormatting sqref="K160:K165">
    <cfRule type="containsText" dxfId="7" priority="219" operator="containsText" text="ntitulé">
      <formula>NOT(ISERROR(SEARCH("ntitulé",K160)))</formula>
    </cfRule>
    <cfRule type="containsBlanks" dxfId="6" priority="220">
      <formula>LEN(TRIM(K160))=0</formula>
    </cfRule>
  </conditionalFormatting>
  <conditionalFormatting sqref="K167:K168">
    <cfRule type="containsText" dxfId="5" priority="217" operator="containsText" text="ntitulé">
      <formula>NOT(ISERROR(SEARCH("ntitulé",K167)))</formula>
    </cfRule>
    <cfRule type="containsBlanks" dxfId="4" priority="218">
      <formula>LEN(TRIM(K167))=0</formula>
    </cfRule>
  </conditionalFormatting>
  <conditionalFormatting sqref="K170:K171">
    <cfRule type="containsText" dxfId="3" priority="215" operator="containsText" text="ntitulé">
      <formula>NOT(ISERROR(SEARCH("ntitulé",K170)))</formula>
    </cfRule>
    <cfRule type="containsBlanks" dxfId="2" priority="216">
      <formula>LEN(TRIM(K170))=0</formula>
    </cfRule>
  </conditionalFormatting>
  <conditionalFormatting sqref="K172">
    <cfRule type="containsText" dxfId="1" priority="213" operator="containsText" text="ntitulé">
      <formula>NOT(ISERROR(SEARCH("ntitulé",K172)))</formula>
    </cfRule>
    <cfRule type="containsBlanks" dxfId="0" priority="214">
      <formula>LEN(TRIM(K172))=0</formula>
    </cfRule>
  </conditionalFormatting>
  <hyperlinks>
    <hyperlink ref="A1" location="TAB00!A1" display="Retour page de garde"/>
  </hyperlinks>
  <pageMargins left="0.7" right="0.7" top="0.75" bottom="0.75" header="0.3" footer="0.3"/>
  <pageSetup paperSize="9" scale="63" orientation="landscape" verticalDpi="300" r:id="rId1"/>
  <rowBreaks count="4" manualBreakCount="4">
    <brk id="50" max="15" man="1"/>
    <brk id="95" max="15" man="1"/>
    <brk id="140" max="15" man="1"/>
    <brk id="185" max="15" man="1"/>
  </rowBreaks>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zoomScaleNormal="100" workbookViewId="0">
      <selection activeCell="E5" sqref="E5"/>
    </sheetView>
  </sheetViews>
  <sheetFormatPr baseColWidth="10" defaultColWidth="9.1640625" defaultRowHeight="13.5" x14ac:dyDescent="0.3"/>
  <cols>
    <col min="1" max="1" width="45.5" style="10" customWidth="1"/>
    <col min="2" max="2" width="16.6640625" style="6" customWidth="1"/>
    <col min="3" max="3" width="2.33203125" style="6" customWidth="1"/>
    <col min="4" max="4" width="60" style="10" customWidth="1"/>
    <col min="5" max="5" width="16.6640625" style="10" customWidth="1"/>
    <col min="6" max="7" width="16.6640625" style="6" customWidth="1"/>
    <col min="8" max="8" width="25.1640625" style="6" customWidth="1"/>
    <col min="9" max="9" width="12.1640625" style="6" bestFit="1" customWidth="1"/>
    <col min="10" max="16384" width="9.1640625" style="6"/>
  </cols>
  <sheetData>
    <row r="1" spans="1:8" ht="15" x14ac:dyDescent="0.3">
      <c r="A1" s="19" t="s">
        <v>131</v>
      </c>
    </row>
    <row r="3" spans="1:8" ht="22.15" customHeight="1" x14ac:dyDescent="0.35">
      <c r="A3" s="250" t="str">
        <f>TAB00!B49&amp;" : "&amp;TAB00!C49</f>
        <v>TAB1 : Classification des coûts gérables réels de l'année 2015</v>
      </c>
      <c r="B3" s="250"/>
      <c r="C3" s="250"/>
      <c r="D3" s="250"/>
      <c r="E3" s="250"/>
      <c r="F3" s="250"/>
      <c r="G3" s="250"/>
      <c r="H3" s="250"/>
    </row>
    <row r="5" spans="1:8" ht="0.6" customHeight="1" x14ac:dyDescent="0.3">
      <c r="A5" s="670"/>
      <c r="B5" s="670"/>
      <c r="C5" s="670"/>
      <c r="D5" s="670"/>
      <c r="E5" s="670"/>
      <c r="F5" s="670"/>
      <c r="G5" s="670"/>
      <c r="H5" s="670"/>
    </row>
    <row r="6" spans="1:8" s="183" customFormat="1" ht="24.6" customHeight="1" x14ac:dyDescent="0.3">
      <c r="A6" s="671" t="s">
        <v>660</v>
      </c>
      <c r="B6" s="672"/>
      <c r="D6" s="666" t="s">
        <v>661</v>
      </c>
      <c r="E6" s="667"/>
      <c r="F6" s="667"/>
      <c r="G6" s="667"/>
      <c r="H6" s="667"/>
    </row>
    <row r="7" spans="1:8" ht="12" customHeight="1" x14ac:dyDescent="0.3">
      <c r="A7" s="674" t="s">
        <v>2</v>
      </c>
      <c r="B7" s="675" t="s">
        <v>110</v>
      </c>
      <c r="D7" s="673" t="s">
        <v>2</v>
      </c>
      <c r="E7" s="664" t="s">
        <v>90</v>
      </c>
      <c r="F7" s="664"/>
      <c r="G7" s="664"/>
      <c r="H7" s="665"/>
    </row>
    <row r="8" spans="1:8" ht="12" customHeight="1" x14ac:dyDescent="0.3">
      <c r="A8" s="674"/>
      <c r="B8" s="676"/>
      <c r="D8" s="673"/>
      <c r="E8" s="665" t="s">
        <v>836</v>
      </c>
      <c r="F8" s="678"/>
      <c r="G8" s="675" t="s">
        <v>837</v>
      </c>
      <c r="H8" s="668" t="s">
        <v>53</v>
      </c>
    </row>
    <row r="9" spans="1:8" x14ac:dyDescent="0.3">
      <c r="A9" s="674"/>
      <c r="B9" s="677"/>
      <c r="D9" s="673"/>
      <c r="E9" s="563" t="s">
        <v>535</v>
      </c>
      <c r="F9" s="207" t="s">
        <v>54</v>
      </c>
      <c r="G9" s="677"/>
      <c r="H9" s="669"/>
    </row>
    <row r="10" spans="1:8" x14ac:dyDescent="0.3">
      <c r="A10" s="15" t="s">
        <v>3</v>
      </c>
      <c r="B10" s="39"/>
      <c r="D10" s="184" t="s">
        <v>80</v>
      </c>
      <c r="E10" s="39"/>
      <c r="F10" s="39"/>
      <c r="G10" s="39"/>
      <c r="H10" s="185">
        <f>SUM(E10:G10)</f>
        <v>0</v>
      </c>
    </row>
    <row r="11" spans="1:8" x14ac:dyDescent="0.3">
      <c r="A11" s="15" t="s">
        <v>4</v>
      </c>
      <c r="B11" s="39"/>
      <c r="D11" s="186" t="s">
        <v>82</v>
      </c>
      <c r="E11" s="185">
        <f>SUM(E12:E23)</f>
        <v>0</v>
      </c>
      <c r="F11" s="185">
        <f>SUM(F12:F23)</f>
        <v>0</v>
      </c>
      <c r="G11" s="185">
        <f>SUM(G12:G23)</f>
        <v>0</v>
      </c>
      <c r="H11" s="185">
        <f>SUM(E11:G11)</f>
        <v>0</v>
      </c>
    </row>
    <row r="12" spans="1:8" x14ac:dyDescent="0.3">
      <c r="A12" s="15" t="s">
        <v>5</v>
      </c>
      <c r="B12" s="39"/>
      <c r="D12" s="187" t="s">
        <v>405</v>
      </c>
      <c r="E12" s="39"/>
      <c r="F12" s="39"/>
      <c r="G12" s="39"/>
      <c r="H12" s="40">
        <f>SUM(E12:G12)</f>
        <v>0</v>
      </c>
    </row>
    <row r="13" spans="1:8" x14ac:dyDescent="0.3">
      <c r="A13" s="15" t="s">
        <v>6</v>
      </c>
      <c r="B13" s="39"/>
      <c r="D13" s="187" t="s">
        <v>406</v>
      </c>
      <c r="E13" s="39"/>
      <c r="F13" s="39"/>
      <c r="G13" s="39"/>
      <c r="H13" s="40">
        <f>SUM(E13:G13)</f>
        <v>0</v>
      </c>
    </row>
    <row r="14" spans="1:8" x14ac:dyDescent="0.3">
      <c r="A14" s="15" t="s">
        <v>7</v>
      </c>
      <c r="B14" s="39"/>
      <c r="D14" s="187" t="s">
        <v>407</v>
      </c>
      <c r="E14" s="39"/>
      <c r="F14" s="39"/>
      <c r="G14" s="39"/>
      <c r="H14" s="40">
        <f t="shared" ref="H14:H35" si="0">SUM(E14:G14)</f>
        <v>0</v>
      </c>
    </row>
    <row r="15" spans="1:8" x14ac:dyDescent="0.3">
      <c r="A15" s="15" t="s">
        <v>8</v>
      </c>
      <c r="B15" s="39"/>
      <c r="D15" s="187" t="s">
        <v>408</v>
      </c>
      <c r="E15" s="39"/>
      <c r="F15" s="39"/>
      <c r="G15" s="39"/>
      <c r="H15" s="40">
        <f t="shared" si="0"/>
        <v>0</v>
      </c>
    </row>
    <row r="16" spans="1:8" ht="27" x14ac:dyDescent="0.3">
      <c r="A16" s="15" t="s">
        <v>9</v>
      </c>
      <c r="B16" s="39"/>
      <c r="D16" s="187" t="s">
        <v>409</v>
      </c>
      <c r="E16" s="39"/>
      <c r="F16" s="39"/>
      <c r="G16" s="39"/>
      <c r="H16" s="40">
        <f t="shared" si="0"/>
        <v>0</v>
      </c>
    </row>
    <row r="17" spans="1:8" x14ac:dyDescent="0.3">
      <c r="A17" s="15" t="s">
        <v>10</v>
      </c>
      <c r="B17" s="39"/>
      <c r="D17" s="188" t="s">
        <v>410</v>
      </c>
      <c r="E17" s="39"/>
      <c r="F17" s="39"/>
      <c r="G17" s="39"/>
      <c r="H17" s="40">
        <f t="shared" si="0"/>
        <v>0</v>
      </c>
    </row>
    <row r="18" spans="1:8" x14ac:dyDescent="0.3">
      <c r="A18" s="15" t="s">
        <v>11</v>
      </c>
      <c r="B18" s="39"/>
      <c r="D18" s="187" t="s">
        <v>411</v>
      </c>
      <c r="E18" s="39"/>
      <c r="F18" s="39"/>
      <c r="G18" s="39"/>
      <c r="H18" s="40">
        <f t="shared" si="0"/>
        <v>0</v>
      </c>
    </row>
    <row r="19" spans="1:8" x14ac:dyDescent="0.3">
      <c r="A19" s="15" t="s">
        <v>12</v>
      </c>
      <c r="B19" s="39"/>
      <c r="C19" s="22"/>
      <c r="D19" s="189" t="s">
        <v>83</v>
      </c>
      <c r="E19" s="39"/>
      <c r="F19" s="39"/>
      <c r="G19" s="39"/>
      <c r="H19" s="40">
        <f t="shared" si="0"/>
        <v>0</v>
      </c>
    </row>
    <row r="20" spans="1:8" x14ac:dyDescent="0.3">
      <c r="A20" s="15" t="s">
        <v>13</v>
      </c>
      <c r="B20" s="39"/>
      <c r="C20" s="22"/>
      <c r="D20" s="189" t="s">
        <v>84</v>
      </c>
      <c r="E20" s="39"/>
      <c r="F20" s="39"/>
      <c r="G20" s="39"/>
      <c r="H20" s="40">
        <f t="shared" si="0"/>
        <v>0</v>
      </c>
    </row>
    <row r="21" spans="1:8" x14ac:dyDescent="0.3">
      <c r="A21" s="15" t="s">
        <v>14</v>
      </c>
      <c r="B21" s="39"/>
      <c r="C21" s="22"/>
      <c r="D21" s="189" t="s">
        <v>85</v>
      </c>
      <c r="E21" s="39"/>
      <c r="F21" s="39"/>
      <c r="G21" s="39"/>
      <c r="H21" s="40">
        <f t="shared" si="0"/>
        <v>0</v>
      </c>
    </row>
    <row r="22" spans="1:8" x14ac:dyDescent="0.3">
      <c r="A22" s="15" t="s">
        <v>15</v>
      </c>
      <c r="B22" s="39"/>
      <c r="C22" s="22"/>
      <c r="D22" s="189" t="s">
        <v>86</v>
      </c>
      <c r="E22" s="39"/>
      <c r="F22" s="39"/>
      <c r="G22" s="39"/>
      <c r="H22" s="40">
        <f t="shared" si="0"/>
        <v>0</v>
      </c>
    </row>
    <row r="23" spans="1:8" x14ac:dyDescent="0.3">
      <c r="A23" s="15" t="s">
        <v>16</v>
      </c>
      <c r="B23" s="39"/>
      <c r="C23" s="22"/>
      <c r="D23" s="189" t="s">
        <v>87</v>
      </c>
      <c r="E23" s="39"/>
      <c r="F23" s="39"/>
      <c r="G23" s="39"/>
      <c r="H23" s="40">
        <f t="shared" si="0"/>
        <v>0</v>
      </c>
    </row>
    <row r="24" spans="1:8" x14ac:dyDescent="0.3">
      <c r="A24" s="15" t="s">
        <v>17</v>
      </c>
      <c r="B24" s="39"/>
      <c r="D24" s="190" t="s">
        <v>81</v>
      </c>
      <c r="E24" s="185">
        <f>SUM(E25:E30)</f>
        <v>0</v>
      </c>
      <c r="F24" s="185">
        <f>SUM(F25:F30)</f>
        <v>0</v>
      </c>
      <c r="G24" s="185">
        <f>SUM(G25:G30)</f>
        <v>0</v>
      </c>
      <c r="H24" s="185">
        <f t="shared" si="0"/>
        <v>0</v>
      </c>
    </row>
    <row r="25" spans="1:8" x14ac:dyDescent="0.3">
      <c r="A25" s="15" t="s">
        <v>18</v>
      </c>
      <c r="B25" s="39"/>
      <c r="D25" s="187" t="s">
        <v>454</v>
      </c>
      <c r="E25" s="39"/>
      <c r="F25" s="39"/>
      <c r="G25" s="39"/>
      <c r="H25" s="40">
        <f t="shared" si="0"/>
        <v>0</v>
      </c>
    </row>
    <row r="26" spans="1:8" x14ac:dyDescent="0.3">
      <c r="A26" s="15" t="s">
        <v>19</v>
      </c>
      <c r="B26" s="39"/>
      <c r="D26" s="187" t="s">
        <v>455</v>
      </c>
      <c r="E26" s="39"/>
      <c r="F26" s="39"/>
      <c r="G26" s="39"/>
      <c r="H26" s="40">
        <f t="shared" si="0"/>
        <v>0</v>
      </c>
    </row>
    <row r="27" spans="1:8" x14ac:dyDescent="0.3">
      <c r="A27" s="15" t="s">
        <v>20</v>
      </c>
      <c r="B27" s="39"/>
      <c r="D27" s="187" t="s">
        <v>456</v>
      </c>
      <c r="E27" s="39"/>
      <c r="F27" s="39"/>
      <c r="G27" s="39"/>
      <c r="H27" s="40">
        <f t="shared" si="0"/>
        <v>0</v>
      </c>
    </row>
    <row r="28" spans="1:8" x14ac:dyDescent="0.3">
      <c r="A28" s="15" t="s">
        <v>21</v>
      </c>
      <c r="B28" s="39"/>
      <c r="D28" s="187" t="s">
        <v>457</v>
      </c>
      <c r="E28" s="39"/>
      <c r="F28" s="39"/>
      <c r="G28" s="39"/>
      <c r="H28" s="40">
        <f t="shared" si="0"/>
        <v>0</v>
      </c>
    </row>
    <row r="29" spans="1:8" x14ac:dyDescent="0.3">
      <c r="A29" s="15" t="s">
        <v>22</v>
      </c>
      <c r="B29" s="39"/>
      <c r="D29" s="187" t="s">
        <v>840</v>
      </c>
      <c r="E29" s="39"/>
      <c r="F29" s="39"/>
      <c r="G29" s="39"/>
      <c r="H29" s="40">
        <f t="shared" si="0"/>
        <v>0</v>
      </c>
    </row>
    <row r="30" spans="1:8" x14ac:dyDescent="0.3">
      <c r="A30" s="15" t="s">
        <v>23</v>
      </c>
      <c r="B30" s="39"/>
      <c r="D30" s="187" t="s">
        <v>545</v>
      </c>
      <c r="E30" s="39"/>
      <c r="F30" s="39"/>
      <c r="G30" s="39"/>
      <c r="H30" s="40">
        <f t="shared" si="0"/>
        <v>0</v>
      </c>
    </row>
    <row r="31" spans="1:8" x14ac:dyDescent="0.3">
      <c r="A31" s="15" t="s">
        <v>24</v>
      </c>
      <c r="B31" s="39"/>
      <c r="D31" s="184" t="s">
        <v>88</v>
      </c>
      <c r="E31" s="39"/>
      <c r="F31" s="39"/>
      <c r="G31" s="39"/>
      <c r="H31" s="40">
        <f t="shared" si="0"/>
        <v>0</v>
      </c>
    </row>
    <row r="32" spans="1:8" x14ac:dyDescent="0.3">
      <c r="A32" s="15" t="s">
        <v>25</v>
      </c>
      <c r="B32" s="39"/>
      <c r="D32" s="184" t="s">
        <v>340</v>
      </c>
      <c r="E32" s="185">
        <f>SUM(E33:E34)</f>
        <v>0</v>
      </c>
      <c r="F32" s="185">
        <f>SUM(F33:F34)</f>
        <v>0</v>
      </c>
      <c r="G32" s="185">
        <f>SUM(G33:G34)</f>
        <v>0</v>
      </c>
      <c r="H32" s="185">
        <f t="shared" si="0"/>
        <v>0</v>
      </c>
    </row>
    <row r="33" spans="1:8" x14ac:dyDescent="0.3">
      <c r="A33" s="15" t="s">
        <v>26</v>
      </c>
      <c r="B33" s="39"/>
      <c r="D33" s="191" t="s">
        <v>503</v>
      </c>
      <c r="E33" s="39"/>
      <c r="F33" s="39"/>
      <c r="G33" s="39"/>
      <c r="H33" s="40">
        <f t="shared" si="0"/>
        <v>0</v>
      </c>
    </row>
    <row r="34" spans="1:8" x14ac:dyDescent="0.3">
      <c r="A34" s="15" t="s">
        <v>27</v>
      </c>
      <c r="B34" s="39"/>
      <c r="D34" s="191" t="s">
        <v>504</v>
      </c>
      <c r="E34" s="39"/>
      <c r="F34" s="39"/>
      <c r="G34" s="39"/>
      <c r="H34" s="40">
        <f t="shared" si="0"/>
        <v>0</v>
      </c>
    </row>
    <row r="35" spans="1:8" ht="14.25" thickBot="1" x14ac:dyDescent="0.35">
      <c r="A35" s="15" t="s">
        <v>28</v>
      </c>
      <c r="B35" s="39"/>
      <c r="D35" s="192" t="s">
        <v>505</v>
      </c>
      <c r="E35" s="39"/>
      <c r="F35" s="39"/>
      <c r="G35" s="39"/>
      <c r="H35" s="40">
        <f t="shared" si="0"/>
        <v>0</v>
      </c>
    </row>
    <row r="36" spans="1:8" x14ac:dyDescent="0.3">
      <c r="A36" s="15" t="s">
        <v>29</v>
      </c>
      <c r="B36" s="39"/>
      <c r="D36" s="193" t="s">
        <v>53</v>
      </c>
      <c r="E36" s="194">
        <f>SUM(E10:E11,E24,E31:E32,E35)</f>
        <v>0</v>
      </c>
      <c r="F36" s="194">
        <f>SUM(F10:F11,F24,F31:F32,F35)</f>
        <v>0</v>
      </c>
      <c r="G36" s="194">
        <f>SUM(G10:G11,G24,G31:G32,G35)</f>
        <v>0</v>
      </c>
      <c r="H36" s="195">
        <f>SUM(E36:G36)</f>
        <v>0</v>
      </c>
    </row>
    <row r="37" spans="1:8" x14ac:dyDescent="0.3">
      <c r="A37" s="15" t="s">
        <v>30</v>
      </c>
      <c r="B37" s="39"/>
      <c r="D37" s="196" t="s">
        <v>507</v>
      </c>
      <c r="E37" s="197"/>
      <c r="F37" s="197"/>
      <c r="G37" s="197"/>
      <c r="H37" s="198">
        <f>B60</f>
        <v>0</v>
      </c>
    </row>
    <row r="38" spans="1:8" ht="42" customHeight="1" x14ac:dyDescent="0.3">
      <c r="A38" s="15" t="s">
        <v>31</v>
      </c>
      <c r="B38" s="39"/>
      <c r="D38" s="199" t="s">
        <v>513</v>
      </c>
      <c r="E38" s="200"/>
      <c r="F38" s="200"/>
      <c r="G38" s="200"/>
      <c r="H38" s="201">
        <f>H36-H37</f>
        <v>0</v>
      </c>
    </row>
    <row r="39" spans="1:8" ht="36" customHeight="1" x14ac:dyDescent="0.3">
      <c r="A39" s="15" t="s">
        <v>32</v>
      </c>
      <c r="B39" s="39"/>
    </row>
    <row r="40" spans="1:8" x14ac:dyDescent="0.3">
      <c r="A40" s="15" t="s">
        <v>33</v>
      </c>
      <c r="B40" s="39"/>
      <c r="D40" s="663" t="s">
        <v>807</v>
      </c>
      <c r="E40" s="663"/>
      <c r="F40" s="663"/>
      <c r="G40" s="663"/>
      <c r="H40" s="4" t="s">
        <v>534</v>
      </c>
    </row>
    <row r="41" spans="1:8" x14ac:dyDescent="0.3">
      <c r="A41" s="15" t="s">
        <v>34</v>
      </c>
      <c r="B41" s="39"/>
      <c r="D41" s="663" t="s">
        <v>536</v>
      </c>
      <c r="E41" s="663"/>
      <c r="F41" s="663"/>
      <c r="G41" s="663"/>
      <c r="H41" s="3" t="s">
        <v>534</v>
      </c>
    </row>
    <row r="42" spans="1:8" x14ac:dyDescent="0.3">
      <c r="A42" s="15" t="s">
        <v>35</v>
      </c>
      <c r="B42" s="39"/>
      <c r="D42" s="6"/>
      <c r="E42" s="6"/>
    </row>
    <row r="43" spans="1:8" x14ac:dyDescent="0.3">
      <c r="A43" s="15" t="s">
        <v>36</v>
      </c>
      <c r="B43" s="39"/>
      <c r="D43" s="6"/>
      <c r="E43" s="6"/>
    </row>
    <row r="44" spans="1:8" x14ac:dyDescent="0.3">
      <c r="A44" s="15" t="s">
        <v>37</v>
      </c>
      <c r="B44" s="39"/>
      <c r="D44" s="6"/>
      <c r="E44" s="6"/>
    </row>
    <row r="45" spans="1:8" x14ac:dyDescent="0.3">
      <c r="A45" s="15" t="s">
        <v>38</v>
      </c>
      <c r="B45" s="39"/>
    </row>
    <row r="46" spans="1:8" x14ac:dyDescent="0.3">
      <c r="A46" s="15" t="s">
        <v>39</v>
      </c>
      <c r="B46" s="39"/>
    </row>
    <row r="47" spans="1:8" x14ac:dyDescent="0.3">
      <c r="A47" s="15" t="s">
        <v>40</v>
      </c>
      <c r="B47" s="39"/>
    </row>
    <row r="48" spans="1:8" x14ac:dyDescent="0.3">
      <c r="A48" s="15" t="s">
        <v>41</v>
      </c>
      <c r="B48" s="39"/>
    </row>
    <row r="49" spans="1:22" x14ac:dyDescent="0.3">
      <c r="A49" s="15" t="s">
        <v>42</v>
      </c>
      <c r="B49" s="39"/>
    </row>
    <row r="50" spans="1:22" x14ac:dyDescent="0.3">
      <c r="A50" s="15" t="s">
        <v>43</v>
      </c>
      <c r="B50" s="39"/>
    </row>
    <row r="51" spans="1:22" x14ac:dyDescent="0.3">
      <c r="A51" s="15" t="s">
        <v>44</v>
      </c>
      <c r="B51" s="39"/>
    </row>
    <row r="52" spans="1:22" x14ac:dyDescent="0.3">
      <c r="A52" s="15" t="s">
        <v>45</v>
      </c>
      <c r="B52" s="39"/>
    </row>
    <row r="53" spans="1:22" x14ac:dyDescent="0.3">
      <c r="A53" s="15" t="s">
        <v>46</v>
      </c>
      <c r="B53" s="39"/>
    </row>
    <row r="54" spans="1:22" ht="15" x14ac:dyDescent="0.3">
      <c r="A54" s="15" t="s">
        <v>47</v>
      </c>
      <c r="B54" s="39"/>
      <c r="I54" s="183"/>
    </row>
    <row r="55" spans="1:22" x14ac:dyDescent="0.3">
      <c r="A55" s="15" t="s">
        <v>48</v>
      </c>
      <c r="B55" s="39"/>
    </row>
    <row r="56" spans="1:22" ht="15" x14ac:dyDescent="0.3">
      <c r="A56" s="15" t="s">
        <v>49</v>
      </c>
      <c r="B56" s="39"/>
      <c r="H56" s="183"/>
    </row>
    <row r="57" spans="1:22" x14ac:dyDescent="0.3">
      <c r="A57" s="15" t="s">
        <v>50</v>
      </c>
      <c r="B57" s="39"/>
    </row>
    <row r="58" spans="1:22" x14ac:dyDescent="0.3">
      <c r="A58" s="15" t="s">
        <v>51</v>
      </c>
      <c r="B58" s="39"/>
    </row>
    <row r="59" spans="1:22" x14ac:dyDescent="0.3">
      <c r="A59" s="15" t="s">
        <v>52</v>
      </c>
      <c r="B59" s="39"/>
    </row>
    <row r="60" spans="1:22" s="183" customFormat="1" ht="15" x14ac:dyDescent="0.3">
      <c r="A60" s="202" t="s">
        <v>53</v>
      </c>
      <c r="B60" s="16">
        <f>SUM(B10:B59)</f>
        <v>0</v>
      </c>
      <c r="D60" s="10"/>
      <c r="E60" s="10"/>
      <c r="F60" s="6"/>
      <c r="G60" s="6"/>
      <c r="H60" s="6"/>
      <c r="I60" s="6"/>
      <c r="J60" s="6"/>
      <c r="K60" s="6"/>
      <c r="L60" s="6"/>
      <c r="M60" s="6"/>
      <c r="N60" s="6"/>
      <c r="O60" s="6"/>
      <c r="P60" s="6"/>
      <c r="Q60" s="6"/>
      <c r="R60" s="6"/>
      <c r="S60" s="6"/>
      <c r="T60" s="6"/>
      <c r="U60" s="6"/>
      <c r="V60" s="6"/>
    </row>
    <row r="62" spans="1:22" ht="15" x14ac:dyDescent="0.3">
      <c r="J62" s="183"/>
      <c r="K62" s="183"/>
      <c r="L62" s="183"/>
      <c r="M62" s="183"/>
      <c r="N62" s="183"/>
      <c r="O62" s="183"/>
      <c r="P62" s="183"/>
      <c r="Q62" s="183"/>
      <c r="R62" s="183"/>
      <c r="S62" s="183"/>
      <c r="T62" s="183"/>
      <c r="U62" s="183"/>
      <c r="V62" s="183"/>
    </row>
  </sheetData>
  <mergeCells count="12">
    <mergeCell ref="A5:H5"/>
    <mergeCell ref="A6:B6"/>
    <mergeCell ref="D7:D9"/>
    <mergeCell ref="A7:A9"/>
    <mergeCell ref="B7:B9"/>
    <mergeCell ref="E8:F8"/>
    <mergeCell ref="G8:G9"/>
    <mergeCell ref="D41:G41"/>
    <mergeCell ref="D40:G40"/>
    <mergeCell ref="E7:H7"/>
    <mergeCell ref="D6:H6"/>
    <mergeCell ref="H8:H9"/>
  </mergeCells>
  <conditionalFormatting sqref="H40">
    <cfRule type="expression" dxfId="2187" priority="11">
      <formula>D40="C.1.b. Veuillez confirmer à l'aide du menu déroulant ci-contre l'exhaustivité de la déduction des frais non-récurrents."</formula>
    </cfRule>
  </conditionalFormatting>
  <conditionalFormatting sqref="H41">
    <cfRule type="expression" dxfId="2186" priority="4">
      <formula>$D$41</formula>
    </cfRule>
  </conditionalFormatting>
  <conditionalFormatting sqref="H40:H41">
    <cfRule type="containsText" dxfId="2185" priority="3" operator="containsText" text="je confirme">
      <formula>NOT(ISERROR(SEARCH("je confirme",H40)))</formula>
    </cfRule>
  </conditionalFormatting>
  <conditionalFormatting sqref="A10:B59 D19:G23 E12:G18 E10:G10 E33:G35 E25:G31">
    <cfRule type="containsText" dxfId="2184" priority="1" operator="containsText" text="ntitulé">
      <formula>NOT(ISERROR(SEARCH("ntitulé",A10)))</formula>
    </cfRule>
    <cfRule type="containsBlanks" dxfId="2183" priority="14">
      <formula>LEN(TRIM(A10))=0</formula>
    </cfRule>
  </conditionalFormatting>
  <dataValidations count="2">
    <dataValidation type="list" allowBlank="1" showInputMessage="1" showErrorMessage="1" sqref="H40">
      <formula1>"Confirmation requise,Je confirme l'exhaustivité des frais non-récurrents déduits"</formula1>
    </dataValidation>
    <dataValidation type="list" allowBlank="1" showInputMessage="1" showErrorMessage="1" sqref="H41">
      <formula1>"Confirmation requise,Je confirme la correcte répartition entre la partie réseau et la partie hors réseau"</formula1>
    </dataValidation>
  </dataValidations>
  <hyperlinks>
    <hyperlink ref="A1" location="TAB00!A1" display="Retour page de garde"/>
  </hyperlinks>
  <pageMargins left="0.7" right="0.7" top="0.75" bottom="0.75" header="0.3" footer="0.3"/>
  <pageSetup paperSize="9" scale="67" orientation="landscape" verticalDpi="300" r:id="rId1"/>
  <rowBreaks count="1" manualBreakCount="1">
    <brk id="6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opLeftCell="A109" zoomScaleNormal="100" workbookViewId="0">
      <selection activeCell="E5" sqref="E5"/>
    </sheetView>
  </sheetViews>
  <sheetFormatPr baseColWidth="10" defaultColWidth="9.1640625" defaultRowHeight="13.5" x14ac:dyDescent="0.3"/>
  <cols>
    <col min="1" max="1" width="50.83203125" style="10" customWidth="1"/>
    <col min="2" max="2" width="16.83203125" style="6" customWidth="1"/>
    <col min="3" max="5" width="16.83203125" style="10" customWidth="1"/>
    <col min="6" max="16" width="16.83203125" style="6" customWidth="1"/>
    <col min="17" max="17" width="4.83203125" style="6" customWidth="1"/>
    <col min="18" max="18" width="16.6640625" style="6" customWidth="1"/>
    <col min="19" max="19" width="2.6640625" style="6" customWidth="1"/>
    <col min="20" max="23" width="7.83203125" style="6" customWidth="1"/>
    <col min="24" max="16384" width="9.1640625" style="6"/>
  </cols>
  <sheetData>
    <row r="1" spans="1:23" ht="15" x14ac:dyDescent="0.3">
      <c r="A1" s="19" t="s">
        <v>131</v>
      </c>
    </row>
    <row r="2" spans="1:23" ht="15" x14ac:dyDescent="0.3">
      <c r="A2" s="19"/>
      <c r="C2" s="50"/>
    </row>
    <row r="3" spans="1:23" ht="22.15" customHeight="1" x14ac:dyDescent="0.35">
      <c r="A3" s="250" t="str">
        <f>TAB00!B50&amp;" : "&amp;TAB00!C50</f>
        <v>TAB2 : Détermination des charges nettes contrôlables de l'année 2019  à l'exclusion des charges relatives aux obligations de service public</v>
      </c>
      <c r="B3" s="164"/>
      <c r="C3" s="164"/>
      <c r="D3" s="164"/>
      <c r="E3" s="164"/>
      <c r="F3" s="164"/>
      <c r="G3" s="164"/>
      <c r="H3" s="164"/>
      <c r="I3" s="164"/>
      <c r="J3" s="164"/>
      <c r="K3" s="164"/>
      <c r="L3" s="164"/>
      <c r="M3" s="164"/>
      <c r="N3" s="164"/>
      <c r="O3" s="164"/>
      <c r="P3" s="164"/>
      <c r="Q3" s="164"/>
      <c r="R3" s="164"/>
      <c r="S3" s="67"/>
      <c r="T3" s="165"/>
      <c r="U3" s="8"/>
      <c r="V3" s="8"/>
    </row>
    <row r="4" spans="1:23" x14ac:dyDescent="0.3">
      <c r="R4" s="11"/>
      <c r="S4" s="11"/>
      <c r="T4" s="11"/>
      <c r="U4" s="11"/>
      <c r="V4" s="11"/>
    </row>
    <row r="5" spans="1:23" s="11" customFormat="1" ht="16.149999999999999" customHeight="1" x14ac:dyDescent="0.3">
      <c r="A5" s="120"/>
      <c r="B5" s="120"/>
      <c r="C5" s="120"/>
      <c r="D5" s="120"/>
      <c r="E5" s="120"/>
    </row>
    <row r="6" spans="1:23" s="102" customFormat="1" ht="12" customHeight="1" x14ac:dyDescent="0.3">
      <c r="A6" s="674" t="s">
        <v>2</v>
      </c>
      <c r="B6" s="664">
        <v>2015</v>
      </c>
      <c r="C6" s="664"/>
      <c r="D6" s="664"/>
      <c r="E6" s="664" t="s">
        <v>112</v>
      </c>
      <c r="F6" s="664"/>
      <c r="G6" s="664"/>
      <c r="H6" s="664" t="s">
        <v>279</v>
      </c>
      <c r="I6" s="664"/>
      <c r="J6" s="664"/>
      <c r="K6" s="664" t="s">
        <v>297</v>
      </c>
      <c r="L6" s="664"/>
      <c r="M6" s="664"/>
      <c r="N6" s="664" t="s">
        <v>278</v>
      </c>
      <c r="O6" s="664"/>
      <c r="P6" s="664"/>
      <c r="R6" s="682" t="s">
        <v>412</v>
      </c>
      <c r="T6" s="684" t="s">
        <v>845</v>
      </c>
      <c r="U6" s="685"/>
      <c r="V6" s="685"/>
      <c r="W6" s="686"/>
    </row>
    <row r="7" spans="1:23" s="102" customFormat="1" ht="27.75" thickBot="1" x14ac:dyDescent="0.35">
      <c r="A7" s="674"/>
      <c r="B7" s="567" t="s">
        <v>838</v>
      </c>
      <c r="C7" s="166" t="s">
        <v>839</v>
      </c>
      <c r="D7" s="166" t="s">
        <v>53</v>
      </c>
      <c r="E7" s="567" t="s">
        <v>838</v>
      </c>
      <c r="F7" s="166" t="s">
        <v>839</v>
      </c>
      <c r="G7" s="166" t="s">
        <v>53</v>
      </c>
      <c r="H7" s="567" t="s">
        <v>838</v>
      </c>
      <c r="I7" s="166" t="s">
        <v>839</v>
      </c>
      <c r="J7" s="166" t="s">
        <v>53</v>
      </c>
      <c r="K7" s="567" t="s">
        <v>838</v>
      </c>
      <c r="L7" s="166" t="s">
        <v>839</v>
      </c>
      <c r="M7" s="166" t="s">
        <v>53</v>
      </c>
      <c r="N7" s="567" t="s">
        <v>838</v>
      </c>
      <c r="O7" s="166" t="s">
        <v>839</v>
      </c>
      <c r="P7" s="166" t="s">
        <v>53</v>
      </c>
      <c r="R7" s="683"/>
      <c r="T7" s="567" t="s">
        <v>846</v>
      </c>
      <c r="U7" s="567" t="s">
        <v>847</v>
      </c>
      <c r="V7" s="567" t="s">
        <v>848</v>
      </c>
      <c r="W7" s="567" t="s">
        <v>849</v>
      </c>
    </row>
    <row r="8" spans="1:23" ht="15.75" thickBot="1" x14ac:dyDescent="0.35">
      <c r="A8" s="167" t="str">
        <f>'TAB1'!D10</f>
        <v>Approvisionnements et marchandises</v>
      </c>
      <c r="B8" s="52">
        <f>'TAB1'!F10</f>
        <v>0</v>
      </c>
      <c r="C8" s="52">
        <f>'TAB1'!G10</f>
        <v>0</v>
      </c>
      <c r="D8" s="52">
        <f>SUM(B8:C8)</f>
        <v>0</v>
      </c>
      <c r="E8" s="39"/>
      <c r="F8" s="39"/>
      <c r="G8" s="52">
        <f>SUM(E8:F8)</f>
        <v>0</v>
      </c>
      <c r="H8" s="39"/>
      <c r="I8" s="39"/>
      <c r="J8" s="52">
        <f>SUM(H8:I8)</f>
        <v>0</v>
      </c>
      <c r="K8" s="39"/>
      <c r="L8" s="39"/>
      <c r="M8" s="52">
        <f>SUM(K8:L8)</f>
        <v>0</v>
      </c>
      <c r="N8" s="39"/>
      <c r="O8" s="39"/>
      <c r="P8" s="52">
        <f>SUM(N8:O8)</f>
        <v>0</v>
      </c>
      <c r="R8" s="169" t="s">
        <v>413</v>
      </c>
      <c r="T8" s="168">
        <f t="shared" ref="T8:T45" si="0">IF(AND(ROUND(D8,0)=0,G8&gt;D8),"INF",IF(AND(ROUND(D8,0)=0,ROUND(G8,0)=0),0,(G8-D8)/D8))</f>
        <v>0</v>
      </c>
      <c r="U8" s="168">
        <f t="shared" ref="U8:U45" si="1">IF(AND(ROUND(G8,0)=0,J8&gt;G8),"INF",IF(AND(ROUND(G8,0)=0,ROUND(J8,0)=0),0,(J8-G8)/G8))</f>
        <v>0</v>
      </c>
      <c r="V8" s="168">
        <f t="shared" ref="V8:V45" si="2">IF(AND(ROUND(J8,0)=0,M8&gt;J8),"INF",IF(AND(ROUND(J8,0)=0,ROUND(M8,0)=0),0,(M8-J8)/J8))</f>
        <v>0</v>
      </c>
      <c r="W8" s="168">
        <f t="shared" ref="W8:W45" si="3">IF(AND(ROUND(M8,0)=0,P8&gt;M8),"INF",IF(AND(ROUND(M8,0)=0,ROUND(P8,0)=0),0,(P8-M8)/M8))</f>
        <v>0</v>
      </c>
    </row>
    <row r="9" spans="1:23" ht="14.25" thickBot="1" x14ac:dyDescent="0.35">
      <c r="A9" s="170" t="str">
        <f>'TAB1'!D11</f>
        <v>Services et biens divers</v>
      </c>
      <c r="B9" s="52">
        <f>'TAB1'!F11</f>
        <v>0</v>
      </c>
      <c r="C9" s="52">
        <f>'TAB1'!G11</f>
        <v>0</v>
      </c>
      <c r="D9" s="52">
        <f t="shared" ref="D9:D44" si="4">SUM(B9:C9)</f>
        <v>0</v>
      </c>
      <c r="E9" s="171">
        <f>SUM(E10:E21)</f>
        <v>0</v>
      </c>
      <c r="F9" s="171">
        <f>SUM(F10:F21)</f>
        <v>0</v>
      </c>
      <c r="G9" s="52">
        <f t="shared" ref="G9:G44" si="5">SUM(E9:F9)</f>
        <v>0</v>
      </c>
      <c r="H9" s="171">
        <f>SUM(H10:H21)</f>
        <v>0</v>
      </c>
      <c r="I9" s="171">
        <f>SUM(I10:I21)</f>
        <v>0</v>
      </c>
      <c r="J9" s="52">
        <f t="shared" ref="J9:J44" si="6">SUM(H9:I9)</f>
        <v>0</v>
      </c>
      <c r="K9" s="171">
        <f>SUM(K10:K21)</f>
        <v>0</v>
      </c>
      <c r="L9" s="171">
        <f>SUM(L10:L21)</f>
        <v>0</v>
      </c>
      <c r="M9" s="52">
        <f t="shared" ref="M9:M44" si="7">SUM(K9:L9)</f>
        <v>0</v>
      </c>
      <c r="N9" s="171">
        <f>SUM(N10:N21)</f>
        <v>0</v>
      </c>
      <c r="O9" s="171">
        <f>SUM(O10:O21)</f>
        <v>0</v>
      </c>
      <c r="P9" s="52">
        <f t="shared" ref="P9:P44" si="8">SUM(N9:O9)</f>
        <v>0</v>
      </c>
      <c r="R9" s="11"/>
      <c r="T9" s="172">
        <f t="shared" si="0"/>
        <v>0</v>
      </c>
      <c r="U9" s="172">
        <f t="shared" si="1"/>
        <v>0</v>
      </c>
      <c r="V9" s="172">
        <f t="shared" si="2"/>
        <v>0</v>
      </c>
      <c r="W9" s="172">
        <f t="shared" si="3"/>
        <v>0</v>
      </c>
    </row>
    <row r="10" spans="1:23" ht="15.75" thickBot="1" x14ac:dyDescent="0.35">
      <c r="A10" s="173" t="str">
        <f>'TAB1'!D12</f>
        <v>Coûts informatiques</v>
      </c>
      <c r="B10" s="31">
        <f>'TAB1'!F12</f>
        <v>0</v>
      </c>
      <c r="C10" s="31">
        <f>'TAB1'!G12</f>
        <v>0</v>
      </c>
      <c r="D10" s="31">
        <f t="shared" si="4"/>
        <v>0</v>
      </c>
      <c r="E10" s="39"/>
      <c r="F10" s="39"/>
      <c r="G10" s="31">
        <f t="shared" si="5"/>
        <v>0</v>
      </c>
      <c r="H10" s="39"/>
      <c r="I10" s="39"/>
      <c r="J10" s="31">
        <f t="shared" si="6"/>
        <v>0</v>
      </c>
      <c r="K10" s="39"/>
      <c r="L10" s="39"/>
      <c r="M10" s="31">
        <f t="shared" si="7"/>
        <v>0</v>
      </c>
      <c r="N10" s="39"/>
      <c r="O10" s="39"/>
      <c r="P10" s="31">
        <f t="shared" si="8"/>
        <v>0</v>
      </c>
      <c r="R10" s="174" t="s">
        <v>414</v>
      </c>
      <c r="T10" s="168">
        <f t="shared" si="0"/>
        <v>0</v>
      </c>
      <c r="U10" s="168">
        <f t="shared" si="1"/>
        <v>0</v>
      </c>
      <c r="V10" s="168">
        <f t="shared" si="2"/>
        <v>0</v>
      </c>
      <c r="W10" s="168">
        <f t="shared" si="3"/>
        <v>0</v>
      </c>
    </row>
    <row r="11" spans="1:23" ht="15.75" thickBot="1" x14ac:dyDescent="0.35">
      <c r="A11" s="173" t="str">
        <f>'TAB1'!D13</f>
        <v>Coûts relatifs aux entrepreneurs sous-traitants</v>
      </c>
      <c r="B11" s="31">
        <f>'TAB1'!F13</f>
        <v>0</v>
      </c>
      <c r="C11" s="31">
        <f>'TAB1'!G13</f>
        <v>0</v>
      </c>
      <c r="D11" s="31">
        <f t="shared" si="4"/>
        <v>0</v>
      </c>
      <c r="E11" s="39"/>
      <c r="F11" s="39"/>
      <c r="G11" s="31">
        <f t="shared" si="5"/>
        <v>0</v>
      </c>
      <c r="H11" s="39"/>
      <c r="I11" s="39"/>
      <c r="J11" s="31">
        <f t="shared" si="6"/>
        <v>0</v>
      </c>
      <c r="K11" s="39"/>
      <c r="L11" s="39"/>
      <c r="M11" s="31">
        <f t="shared" si="7"/>
        <v>0</v>
      </c>
      <c r="N11" s="39"/>
      <c r="O11" s="39"/>
      <c r="P11" s="31">
        <f t="shared" si="8"/>
        <v>0</v>
      </c>
      <c r="R11" s="175" t="s">
        <v>415</v>
      </c>
      <c r="T11" s="168">
        <f t="shared" si="0"/>
        <v>0</v>
      </c>
      <c r="U11" s="168">
        <f t="shared" si="1"/>
        <v>0</v>
      </c>
      <c r="V11" s="168">
        <f t="shared" si="2"/>
        <v>0</v>
      </c>
      <c r="W11" s="168">
        <f t="shared" si="3"/>
        <v>0</v>
      </c>
    </row>
    <row r="12" spans="1:23" ht="15.75" thickBot="1" x14ac:dyDescent="0.35">
      <c r="A12" s="173" t="str">
        <f>'TAB1'!D14</f>
        <v>Coûts de location et d'entretien des bâtiments</v>
      </c>
      <c r="B12" s="31">
        <f>'TAB1'!F14</f>
        <v>0</v>
      </c>
      <c r="C12" s="31">
        <f>'TAB1'!G14</f>
        <v>0</v>
      </c>
      <c r="D12" s="31">
        <f t="shared" si="4"/>
        <v>0</v>
      </c>
      <c r="E12" s="39"/>
      <c r="F12" s="39"/>
      <c r="G12" s="31">
        <f t="shared" si="5"/>
        <v>0</v>
      </c>
      <c r="H12" s="39"/>
      <c r="I12" s="39"/>
      <c r="J12" s="31">
        <f t="shared" si="6"/>
        <v>0</v>
      </c>
      <c r="K12" s="39"/>
      <c r="L12" s="39"/>
      <c r="M12" s="31">
        <f t="shared" si="7"/>
        <v>0</v>
      </c>
      <c r="N12" s="39"/>
      <c r="O12" s="39"/>
      <c r="P12" s="31">
        <f t="shared" si="8"/>
        <v>0</v>
      </c>
      <c r="R12" s="169" t="s">
        <v>416</v>
      </c>
      <c r="T12" s="168">
        <f t="shared" si="0"/>
        <v>0</v>
      </c>
      <c r="U12" s="168">
        <f t="shared" si="1"/>
        <v>0</v>
      </c>
      <c r="V12" s="168">
        <f t="shared" si="2"/>
        <v>0</v>
      </c>
      <c r="W12" s="168">
        <f t="shared" si="3"/>
        <v>0</v>
      </c>
    </row>
    <row r="13" spans="1:23" ht="15.75" thickBot="1" x14ac:dyDescent="0.35">
      <c r="A13" s="173" t="str">
        <f>'TAB1'!D15</f>
        <v>Coûts relatifs aux assurances</v>
      </c>
      <c r="B13" s="31">
        <f>'TAB1'!F15</f>
        <v>0</v>
      </c>
      <c r="C13" s="31">
        <f>'TAB1'!G15</f>
        <v>0</v>
      </c>
      <c r="D13" s="31">
        <f t="shared" si="4"/>
        <v>0</v>
      </c>
      <c r="E13" s="39"/>
      <c r="F13" s="39"/>
      <c r="G13" s="31">
        <f t="shared" si="5"/>
        <v>0</v>
      </c>
      <c r="H13" s="39"/>
      <c r="I13" s="39"/>
      <c r="J13" s="31">
        <f t="shared" si="6"/>
        <v>0</v>
      </c>
      <c r="K13" s="39"/>
      <c r="L13" s="39"/>
      <c r="M13" s="31">
        <f t="shared" si="7"/>
        <v>0</v>
      </c>
      <c r="N13" s="39"/>
      <c r="O13" s="39"/>
      <c r="P13" s="31">
        <f t="shared" si="8"/>
        <v>0</v>
      </c>
      <c r="R13" s="169" t="s">
        <v>417</v>
      </c>
      <c r="T13" s="168">
        <f t="shared" si="0"/>
        <v>0</v>
      </c>
      <c r="U13" s="168">
        <f t="shared" si="1"/>
        <v>0</v>
      </c>
      <c r="V13" s="168">
        <f t="shared" si="2"/>
        <v>0</v>
      </c>
      <c r="W13" s="168">
        <f t="shared" si="3"/>
        <v>0</v>
      </c>
    </row>
    <row r="14" spans="1:23" ht="27.75" thickBot="1" x14ac:dyDescent="0.35">
      <c r="A14" s="173" t="str">
        <f>'TAB1'!D16</f>
        <v>Coûts relatifs aux honoraires de tiers (comptable, reviseurs, avocats, consultants, ...)</v>
      </c>
      <c r="B14" s="31">
        <f>'TAB1'!F16</f>
        <v>0</v>
      </c>
      <c r="C14" s="31">
        <f>'TAB1'!G16</f>
        <v>0</v>
      </c>
      <c r="D14" s="31">
        <f t="shared" si="4"/>
        <v>0</v>
      </c>
      <c r="E14" s="39"/>
      <c r="F14" s="39"/>
      <c r="G14" s="31">
        <f t="shared" si="5"/>
        <v>0</v>
      </c>
      <c r="H14" s="39"/>
      <c r="I14" s="39"/>
      <c r="J14" s="31">
        <f t="shared" si="6"/>
        <v>0</v>
      </c>
      <c r="K14" s="39"/>
      <c r="L14" s="39"/>
      <c r="M14" s="31">
        <f t="shared" si="7"/>
        <v>0</v>
      </c>
      <c r="N14" s="39"/>
      <c r="O14" s="39"/>
      <c r="P14" s="31">
        <f t="shared" si="8"/>
        <v>0</v>
      </c>
      <c r="R14" s="169" t="s">
        <v>418</v>
      </c>
      <c r="T14" s="168">
        <f t="shared" si="0"/>
        <v>0</v>
      </c>
      <c r="U14" s="168">
        <f t="shared" si="1"/>
        <v>0</v>
      </c>
      <c r="V14" s="168">
        <f t="shared" si="2"/>
        <v>0</v>
      </c>
      <c r="W14" s="168">
        <f t="shared" si="3"/>
        <v>0</v>
      </c>
    </row>
    <row r="15" spans="1:23" ht="15.75" thickBot="1" x14ac:dyDescent="0.35">
      <c r="A15" s="173" t="str">
        <f>'TAB1'!D17</f>
        <v>Coûts de marketing et communication</v>
      </c>
      <c r="B15" s="31">
        <f>'TAB1'!F17</f>
        <v>0</v>
      </c>
      <c r="C15" s="31">
        <f>'TAB1'!G17</f>
        <v>0</v>
      </c>
      <c r="D15" s="31">
        <f t="shared" si="4"/>
        <v>0</v>
      </c>
      <c r="E15" s="39"/>
      <c r="F15" s="39"/>
      <c r="G15" s="31">
        <f t="shared" si="5"/>
        <v>0</v>
      </c>
      <c r="H15" s="39"/>
      <c r="I15" s="39"/>
      <c r="J15" s="31">
        <f t="shared" si="6"/>
        <v>0</v>
      </c>
      <c r="K15" s="39"/>
      <c r="L15" s="39"/>
      <c r="M15" s="31">
        <f t="shared" si="7"/>
        <v>0</v>
      </c>
      <c r="N15" s="39"/>
      <c r="O15" s="39"/>
      <c r="P15" s="31">
        <f t="shared" si="8"/>
        <v>0</v>
      </c>
      <c r="R15" s="169" t="s">
        <v>419</v>
      </c>
      <c r="T15" s="168">
        <f t="shared" si="0"/>
        <v>0</v>
      </c>
      <c r="U15" s="168">
        <f t="shared" si="1"/>
        <v>0</v>
      </c>
      <c r="V15" s="168">
        <f t="shared" si="2"/>
        <v>0</v>
      </c>
      <c r="W15" s="168">
        <f t="shared" si="3"/>
        <v>0</v>
      </c>
    </row>
    <row r="16" spans="1:23" ht="27.75" thickBot="1" x14ac:dyDescent="0.35">
      <c r="A16" s="173" t="str">
        <f>'TAB1'!D18</f>
        <v>Emoluments et jetons de présence des administrateurs</v>
      </c>
      <c r="B16" s="31">
        <f>'TAB1'!F18</f>
        <v>0</v>
      </c>
      <c r="C16" s="31">
        <f>'TAB1'!G18</f>
        <v>0</v>
      </c>
      <c r="D16" s="31">
        <f t="shared" si="4"/>
        <v>0</v>
      </c>
      <c r="E16" s="39"/>
      <c r="F16" s="39"/>
      <c r="G16" s="31">
        <f t="shared" si="5"/>
        <v>0</v>
      </c>
      <c r="H16" s="39"/>
      <c r="I16" s="39"/>
      <c r="J16" s="31">
        <f t="shared" si="6"/>
        <v>0</v>
      </c>
      <c r="K16" s="39"/>
      <c r="L16" s="39"/>
      <c r="M16" s="31">
        <f t="shared" si="7"/>
        <v>0</v>
      </c>
      <c r="N16" s="39"/>
      <c r="O16" s="39"/>
      <c r="P16" s="31">
        <f t="shared" si="8"/>
        <v>0</v>
      </c>
      <c r="R16" s="169" t="s">
        <v>420</v>
      </c>
      <c r="T16" s="168">
        <f t="shared" si="0"/>
        <v>0</v>
      </c>
      <c r="U16" s="168">
        <f t="shared" si="1"/>
        <v>0</v>
      </c>
      <c r="V16" s="168">
        <f t="shared" si="2"/>
        <v>0</v>
      </c>
      <c r="W16" s="168">
        <f t="shared" si="3"/>
        <v>0</v>
      </c>
    </row>
    <row r="17" spans="1:23" ht="15.75" thickBot="1" x14ac:dyDescent="0.35">
      <c r="A17" s="176" t="str">
        <f>'TAB1'!D19</f>
        <v>Intitulé libre 1</v>
      </c>
      <c r="B17" s="31">
        <f>'TAB1'!F19</f>
        <v>0</v>
      </c>
      <c r="C17" s="31">
        <f>'TAB1'!G19</f>
        <v>0</v>
      </c>
      <c r="D17" s="31">
        <f t="shared" si="4"/>
        <v>0</v>
      </c>
      <c r="E17" s="39"/>
      <c r="F17" s="39"/>
      <c r="G17" s="31">
        <f t="shared" si="5"/>
        <v>0</v>
      </c>
      <c r="H17" s="39"/>
      <c r="I17" s="39"/>
      <c r="J17" s="31">
        <f t="shared" si="6"/>
        <v>0</v>
      </c>
      <c r="K17" s="39"/>
      <c r="L17" s="39"/>
      <c r="M17" s="31">
        <f t="shared" si="7"/>
        <v>0</v>
      </c>
      <c r="N17" s="39"/>
      <c r="O17" s="39"/>
      <c r="P17" s="31">
        <f t="shared" si="8"/>
        <v>0</v>
      </c>
      <c r="R17" s="169" t="s">
        <v>421</v>
      </c>
      <c r="T17" s="168">
        <f t="shared" si="0"/>
        <v>0</v>
      </c>
      <c r="U17" s="168">
        <f t="shared" si="1"/>
        <v>0</v>
      </c>
      <c r="V17" s="168">
        <f t="shared" si="2"/>
        <v>0</v>
      </c>
      <c r="W17" s="168">
        <f t="shared" si="3"/>
        <v>0</v>
      </c>
    </row>
    <row r="18" spans="1:23" ht="15.75" thickBot="1" x14ac:dyDescent="0.35">
      <c r="A18" s="176" t="str">
        <f>'TAB1'!D20</f>
        <v>Intitulé libre 2</v>
      </c>
      <c r="B18" s="31">
        <f>'TAB1'!F20</f>
        <v>0</v>
      </c>
      <c r="C18" s="31">
        <f>'TAB1'!G20</f>
        <v>0</v>
      </c>
      <c r="D18" s="31">
        <f t="shared" si="4"/>
        <v>0</v>
      </c>
      <c r="E18" s="39"/>
      <c r="F18" s="39"/>
      <c r="G18" s="31">
        <f t="shared" si="5"/>
        <v>0</v>
      </c>
      <c r="H18" s="39"/>
      <c r="I18" s="39"/>
      <c r="J18" s="31">
        <f t="shared" si="6"/>
        <v>0</v>
      </c>
      <c r="K18" s="39"/>
      <c r="L18" s="39"/>
      <c r="M18" s="31">
        <f t="shared" si="7"/>
        <v>0</v>
      </c>
      <c r="N18" s="39"/>
      <c r="O18" s="39"/>
      <c r="P18" s="31">
        <f t="shared" si="8"/>
        <v>0</v>
      </c>
      <c r="R18" s="169" t="s">
        <v>422</v>
      </c>
      <c r="T18" s="168">
        <f t="shared" si="0"/>
        <v>0</v>
      </c>
      <c r="U18" s="168">
        <f t="shared" si="1"/>
        <v>0</v>
      </c>
      <c r="V18" s="168">
        <f t="shared" si="2"/>
        <v>0</v>
      </c>
      <c r="W18" s="168">
        <f t="shared" si="3"/>
        <v>0</v>
      </c>
    </row>
    <row r="19" spans="1:23" ht="15.75" thickBot="1" x14ac:dyDescent="0.35">
      <c r="A19" s="176" t="str">
        <f>'TAB1'!D21</f>
        <v>Intitulé libre 3</v>
      </c>
      <c r="B19" s="31">
        <f>'TAB1'!F21</f>
        <v>0</v>
      </c>
      <c r="C19" s="31">
        <f>'TAB1'!G21</f>
        <v>0</v>
      </c>
      <c r="D19" s="31">
        <f t="shared" si="4"/>
        <v>0</v>
      </c>
      <c r="E19" s="39"/>
      <c r="F19" s="39"/>
      <c r="G19" s="31">
        <f t="shared" si="5"/>
        <v>0</v>
      </c>
      <c r="H19" s="39"/>
      <c r="I19" s="39"/>
      <c r="J19" s="31">
        <f t="shared" si="6"/>
        <v>0</v>
      </c>
      <c r="K19" s="39"/>
      <c r="L19" s="39"/>
      <c r="M19" s="31">
        <f t="shared" si="7"/>
        <v>0</v>
      </c>
      <c r="N19" s="39"/>
      <c r="O19" s="39"/>
      <c r="P19" s="31">
        <f t="shared" si="8"/>
        <v>0</v>
      </c>
      <c r="R19" s="169" t="s">
        <v>423</v>
      </c>
      <c r="T19" s="168">
        <f t="shared" si="0"/>
        <v>0</v>
      </c>
      <c r="U19" s="168">
        <f t="shared" si="1"/>
        <v>0</v>
      </c>
      <c r="V19" s="168">
        <f t="shared" si="2"/>
        <v>0</v>
      </c>
      <c r="W19" s="168">
        <f t="shared" si="3"/>
        <v>0</v>
      </c>
    </row>
    <row r="20" spans="1:23" ht="15.75" thickBot="1" x14ac:dyDescent="0.35">
      <c r="A20" s="176" t="str">
        <f>'TAB1'!D22</f>
        <v>Intitulé libre 4</v>
      </c>
      <c r="B20" s="31">
        <f>'TAB1'!F22</f>
        <v>0</v>
      </c>
      <c r="C20" s="31">
        <f>'TAB1'!G22</f>
        <v>0</v>
      </c>
      <c r="D20" s="31">
        <f t="shared" si="4"/>
        <v>0</v>
      </c>
      <c r="E20" s="39"/>
      <c r="F20" s="39"/>
      <c r="G20" s="31">
        <f t="shared" si="5"/>
        <v>0</v>
      </c>
      <c r="H20" s="39"/>
      <c r="I20" s="39"/>
      <c r="J20" s="31">
        <f t="shared" si="6"/>
        <v>0</v>
      </c>
      <c r="K20" s="39"/>
      <c r="L20" s="39"/>
      <c r="M20" s="31">
        <f t="shared" si="7"/>
        <v>0</v>
      </c>
      <c r="N20" s="39"/>
      <c r="O20" s="39"/>
      <c r="P20" s="31">
        <f t="shared" si="8"/>
        <v>0</v>
      </c>
      <c r="R20" s="169" t="s">
        <v>424</v>
      </c>
      <c r="T20" s="168">
        <f t="shared" si="0"/>
        <v>0</v>
      </c>
      <c r="U20" s="168">
        <f t="shared" si="1"/>
        <v>0</v>
      </c>
      <c r="V20" s="168">
        <f t="shared" si="2"/>
        <v>0</v>
      </c>
      <c r="W20" s="168">
        <f t="shared" si="3"/>
        <v>0</v>
      </c>
    </row>
    <row r="21" spans="1:23" ht="15.75" thickBot="1" x14ac:dyDescent="0.35">
      <c r="A21" s="176" t="str">
        <f>'TAB1'!D23</f>
        <v>Intitulé libre 5</v>
      </c>
      <c r="B21" s="31">
        <f>'TAB1'!F23</f>
        <v>0</v>
      </c>
      <c r="C21" s="31">
        <f>'TAB1'!G23</f>
        <v>0</v>
      </c>
      <c r="D21" s="31">
        <f t="shared" si="4"/>
        <v>0</v>
      </c>
      <c r="E21" s="39"/>
      <c r="F21" s="39"/>
      <c r="G21" s="31">
        <f t="shared" si="5"/>
        <v>0</v>
      </c>
      <c r="H21" s="39"/>
      <c r="I21" s="39"/>
      <c r="J21" s="31">
        <f t="shared" si="6"/>
        <v>0</v>
      </c>
      <c r="K21" s="39"/>
      <c r="L21" s="39"/>
      <c r="M21" s="31">
        <f t="shared" si="7"/>
        <v>0</v>
      </c>
      <c r="N21" s="39"/>
      <c r="O21" s="39"/>
      <c r="P21" s="31">
        <f t="shared" si="8"/>
        <v>0</v>
      </c>
      <c r="R21" s="169" t="s">
        <v>502</v>
      </c>
      <c r="T21" s="168">
        <f t="shared" si="0"/>
        <v>0</v>
      </c>
      <c r="U21" s="168">
        <f t="shared" si="1"/>
        <v>0</v>
      </c>
      <c r="V21" s="168">
        <f t="shared" si="2"/>
        <v>0</v>
      </c>
      <c r="W21" s="168">
        <f t="shared" si="3"/>
        <v>0</v>
      </c>
    </row>
    <row r="22" spans="1:23" x14ac:dyDescent="0.3">
      <c r="A22" s="170" t="str">
        <f>'TAB1'!D24</f>
        <v>Rémunérations, charges sociales et pensions</v>
      </c>
      <c r="B22" s="52">
        <f>SUM(B23:B29)</f>
        <v>0</v>
      </c>
      <c r="C22" s="52">
        <f>SUM(C23:C29)</f>
        <v>0</v>
      </c>
      <c r="D22" s="52">
        <f t="shared" si="4"/>
        <v>0</v>
      </c>
      <c r="E22" s="52">
        <f>SUM(E23:E29)</f>
        <v>0</v>
      </c>
      <c r="F22" s="52">
        <f>SUM(F23:F29)</f>
        <v>0</v>
      </c>
      <c r="G22" s="52">
        <f t="shared" si="5"/>
        <v>0</v>
      </c>
      <c r="H22" s="52">
        <f>SUM(H23:H29)</f>
        <v>0</v>
      </c>
      <c r="I22" s="52">
        <f>SUM(I23:I29)</f>
        <v>0</v>
      </c>
      <c r="J22" s="52">
        <f t="shared" si="6"/>
        <v>0</v>
      </c>
      <c r="K22" s="52">
        <f>SUM(K23:K29)</f>
        <v>0</v>
      </c>
      <c r="L22" s="52">
        <f>SUM(L23:L29)</f>
        <v>0</v>
      </c>
      <c r="M22" s="52">
        <f t="shared" si="7"/>
        <v>0</v>
      </c>
      <c r="N22" s="52">
        <f>SUM(N23:N29)</f>
        <v>0</v>
      </c>
      <c r="O22" s="52">
        <f>SUM(O23:O29)</f>
        <v>0</v>
      </c>
      <c r="P22" s="52">
        <f t="shared" si="8"/>
        <v>0</v>
      </c>
      <c r="R22" s="687" t="s">
        <v>425</v>
      </c>
      <c r="T22" s="168">
        <f t="shared" si="0"/>
        <v>0</v>
      </c>
      <c r="U22" s="168">
        <f t="shared" si="1"/>
        <v>0</v>
      </c>
      <c r="V22" s="168">
        <f t="shared" si="2"/>
        <v>0</v>
      </c>
      <c r="W22" s="168">
        <f t="shared" si="3"/>
        <v>0</v>
      </c>
    </row>
    <row r="23" spans="1:23" x14ac:dyDescent="0.3">
      <c r="A23" s="173" t="str">
        <f>'TAB1'!D25</f>
        <v>Rémunérations brutes</v>
      </c>
      <c r="B23" s="31">
        <f>'TAB1'!F25</f>
        <v>0</v>
      </c>
      <c r="C23" s="31">
        <f>'TAB1'!G25</f>
        <v>0</v>
      </c>
      <c r="D23" s="31">
        <f t="shared" si="4"/>
        <v>0</v>
      </c>
      <c r="E23" s="39"/>
      <c r="F23" s="39"/>
      <c r="G23" s="31">
        <f t="shared" si="5"/>
        <v>0</v>
      </c>
      <c r="H23" s="39"/>
      <c r="I23" s="39"/>
      <c r="J23" s="31">
        <f t="shared" si="6"/>
        <v>0</v>
      </c>
      <c r="K23" s="39"/>
      <c r="L23" s="39"/>
      <c r="M23" s="31">
        <f t="shared" si="7"/>
        <v>0</v>
      </c>
      <c r="N23" s="39"/>
      <c r="O23" s="39"/>
      <c r="P23" s="31">
        <f t="shared" si="8"/>
        <v>0</v>
      </c>
      <c r="R23" s="688"/>
      <c r="T23" s="168">
        <f t="shared" si="0"/>
        <v>0</v>
      </c>
      <c r="U23" s="168">
        <f t="shared" si="1"/>
        <v>0</v>
      </c>
      <c r="V23" s="168">
        <f t="shared" si="2"/>
        <v>0</v>
      </c>
      <c r="W23" s="168">
        <f t="shared" si="3"/>
        <v>0</v>
      </c>
    </row>
    <row r="24" spans="1:23" x14ac:dyDescent="0.3">
      <c r="A24" s="173" t="str">
        <f>'TAB1'!D26</f>
        <v>Indemnités de rupture</v>
      </c>
      <c r="B24" s="31">
        <f>'TAB1'!F26</f>
        <v>0</v>
      </c>
      <c r="C24" s="31">
        <f>'TAB1'!G26</f>
        <v>0</v>
      </c>
      <c r="D24" s="31">
        <f>SUM(B24:C24)</f>
        <v>0</v>
      </c>
      <c r="E24" s="39"/>
      <c r="F24" s="39"/>
      <c r="G24" s="31">
        <f>SUM(E24:F24)</f>
        <v>0</v>
      </c>
      <c r="H24" s="39"/>
      <c r="I24" s="39"/>
      <c r="J24" s="31">
        <f>SUM(H24:I24)</f>
        <v>0</v>
      </c>
      <c r="K24" s="39"/>
      <c r="L24" s="39"/>
      <c r="M24" s="31">
        <f>SUM(K24:L24)</f>
        <v>0</v>
      </c>
      <c r="N24" s="39"/>
      <c r="O24" s="39"/>
      <c r="P24" s="31">
        <f>SUM(N24:O24)</f>
        <v>0</v>
      </c>
      <c r="R24" s="688"/>
      <c r="T24" s="168">
        <f t="shared" si="0"/>
        <v>0</v>
      </c>
      <c r="U24" s="168">
        <f t="shared" si="1"/>
        <v>0</v>
      </c>
      <c r="V24" s="168">
        <f t="shared" si="2"/>
        <v>0</v>
      </c>
      <c r="W24" s="168">
        <f t="shared" si="3"/>
        <v>0</v>
      </c>
    </row>
    <row r="25" spans="1:23" x14ac:dyDescent="0.3">
      <c r="A25" s="173" t="str">
        <f>'TAB1'!D27</f>
        <v>Avantages extra-légaux</v>
      </c>
      <c r="B25" s="31">
        <f>'TAB1'!F27</f>
        <v>0</v>
      </c>
      <c r="C25" s="31">
        <f>'TAB1'!G27</f>
        <v>0</v>
      </c>
      <c r="D25" s="31">
        <f>SUM(B25:C25)</f>
        <v>0</v>
      </c>
      <c r="E25" s="39"/>
      <c r="F25" s="39"/>
      <c r="G25" s="31">
        <f>SUM(E25:F25)</f>
        <v>0</v>
      </c>
      <c r="H25" s="39"/>
      <c r="I25" s="39"/>
      <c r="J25" s="31">
        <f>SUM(H25:I25)</f>
        <v>0</v>
      </c>
      <c r="K25" s="39"/>
      <c r="L25" s="39"/>
      <c r="M25" s="31">
        <f>SUM(K25:L25)</f>
        <v>0</v>
      </c>
      <c r="N25" s="39"/>
      <c r="O25" s="39"/>
      <c r="P25" s="31">
        <f>SUM(N25:O25)</f>
        <v>0</v>
      </c>
      <c r="R25" s="688"/>
      <c r="T25" s="168">
        <f t="shared" si="0"/>
        <v>0</v>
      </c>
      <c r="U25" s="168">
        <f t="shared" si="1"/>
        <v>0</v>
      </c>
      <c r="V25" s="168">
        <f t="shared" si="2"/>
        <v>0</v>
      </c>
      <c r="W25" s="168">
        <f t="shared" si="3"/>
        <v>0</v>
      </c>
    </row>
    <row r="26" spans="1:23" x14ac:dyDescent="0.3">
      <c r="A26" s="173" t="str">
        <f>'TAB1'!D28</f>
        <v>Cotisations patronales</v>
      </c>
      <c r="B26" s="31">
        <f>'TAB1'!F28</f>
        <v>0</v>
      </c>
      <c r="C26" s="31">
        <f>'TAB1'!G28</f>
        <v>0</v>
      </c>
      <c r="D26" s="31">
        <f>SUM(B26:C26)</f>
        <v>0</v>
      </c>
      <c r="E26" s="39"/>
      <c r="F26" s="39"/>
      <c r="G26" s="31">
        <f>SUM(E26:F26)</f>
        <v>0</v>
      </c>
      <c r="H26" s="39"/>
      <c r="I26" s="39"/>
      <c r="J26" s="31">
        <f>SUM(H26:I26)</f>
        <v>0</v>
      </c>
      <c r="K26" s="39"/>
      <c r="L26" s="39"/>
      <c r="M26" s="31">
        <f>SUM(K26:L26)</f>
        <v>0</v>
      </c>
      <c r="N26" s="39"/>
      <c r="O26" s="39"/>
      <c r="P26" s="31">
        <f>SUM(N26:O26)</f>
        <v>0</v>
      </c>
      <c r="R26" s="688"/>
      <c r="T26" s="168">
        <f t="shared" si="0"/>
        <v>0</v>
      </c>
      <c r="U26" s="168">
        <f t="shared" si="1"/>
        <v>0</v>
      </c>
      <c r="V26" s="168">
        <f t="shared" si="2"/>
        <v>0</v>
      </c>
      <c r="W26" s="168">
        <f t="shared" si="3"/>
        <v>0</v>
      </c>
    </row>
    <row r="27" spans="1:23" s="78" customFormat="1" x14ac:dyDescent="0.3">
      <c r="A27" s="173" t="s">
        <v>840</v>
      </c>
      <c r="B27" s="75">
        <f>'TAB1'!F29</f>
        <v>0</v>
      </c>
      <c r="C27" s="75">
        <f>'TAB1'!G29</f>
        <v>0</v>
      </c>
      <c r="D27" s="75">
        <f t="shared" si="4"/>
        <v>0</v>
      </c>
      <c r="E27" s="225"/>
      <c r="F27" s="225"/>
      <c r="G27" s="75">
        <f t="shared" si="5"/>
        <v>0</v>
      </c>
      <c r="H27" s="225"/>
      <c r="I27" s="225"/>
      <c r="J27" s="75">
        <f t="shared" si="6"/>
        <v>0</v>
      </c>
      <c r="K27" s="225"/>
      <c r="L27" s="225"/>
      <c r="M27" s="75">
        <f t="shared" si="7"/>
        <v>0</v>
      </c>
      <c r="N27" s="225"/>
      <c r="O27" s="225"/>
      <c r="P27" s="75">
        <f t="shared" si="8"/>
        <v>0</v>
      </c>
      <c r="R27" s="688"/>
      <c r="T27" s="226">
        <f t="shared" si="0"/>
        <v>0</v>
      </c>
      <c r="U27" s="226">
        <f t="shared" si="1"/>
        <v>0</v>
      </c>
      <c r="V27" s="226">
        <f t="shared" si="2"/>
        <v>0</v>
      </c>
      <c r="W27" s="226">
        <f t="shared" si="3"/>
        <v>0</v>
      </c>
    </row>
    <row r="28" spans="1:23" s="78" customFormat="1" x14ac:dyDescent="0.3">
      <c r="A28" s="173" t="s">
        <v>841</v>
      </c>
      <c r="B28" s="564"/>
      <c r="C28" s="564"/>
      <c r="D28" s="75">
        <f t="shared" ref="D28" si="9">SUM(B28:C28)</f>
        <v>0</v>
      </c>
      <c r="E28" s="225"/>
      <c r="F28" s="225"/>
      <c r="G28" s="75">
        <f t="shared" ref="G28" si="10">SUM(E28:F28)</f>
        <v>0</v>
      </c>
      <c r="H28" s="225"/>
      <c r="I28" s="225"/>
      <c r="J28" s="75">
        <f t="shared" ref="J28" si="11">SUM(H28:I28)</f>
        <v>0</v>
      </c>
      <c r="K28" s="225"/>
      <c r="L28" s="225"/>
      <c r="M28" s="75">
        <f t="shared" ref="M28" si="12">SUM(K28:L28)</f>
        <v>0</v>
      </c>
      <c r="N28" s="225"/>
      <c r="O28" s="225"/>
      <c r="P28" s="75">
        <f t="shared" ref="P28" si="13">SUM(N28:O28)</f>
        <v>0</v>
      </c>
      <c r="R28" s="688"/>
      <c r="T28" s="226">
        <f t="shared" si="0"/>
        <v>0</v>
      </c>
      <c r="U28" s="226">
        <f t="shared" si="1"/>
        <v>0</v>
      </c>
      <c r="V28" s="226">
        <f t="shared" si="2"/>
        <v>0</v>
      </c>
      <c r="W28" s="226">
        <f t="shared" si="3"/>
        <v>0</v>
      </c>
    </row>
    <row r="29" spans="1:23" ht="14.25" thickBot="1" x14ac:dyDescent="0.35">
      <c r="A29" s="173" t="str">
        <f>'TAB1'!D30</f>
        <v>Autres charges sociales et salariales</v>
      </c>
      <c r="B29" s="31">
        <f>'TAB1'!F30</f>
        <v>0</v>
      </c>
      <c r="C29" s="31">
        <f>'TAB1'!G30</f>
        <v>0</v>
      </c>
      <c r="D29" s="31">
        <f t="shared" si="4"/>
        <v>0</v>
      </c>
      <c r="E29" s="39"/>
      <c r="F29" s="39"/>
      <c r="G29" s="31">
        <f t="shared" si="5"/>
        <v>0</v>
      </c>
      <c r="H29" s="39"/>
      <c r="I29" s="39"/>
      <c r="J29" s="31">
        <f t="shared" si="6"/>
        <v>0</v>
      </c>
      <c r="K29" s="39"/>
      <c r="L29" s="39"/>
      <c r="M29" s="31">
        <f t="shared" si="7"/>
        <v>0</v>
      </c>
      <c r="N29" s="39"/>
      <c r="O29" s="39"/>
      <c r="P29" s="31">
        <f t="shared" si="8"/>
        <v>0</v>
      </c>
      <c r="R29" s="689"/>
      <c r="T29" s="168">
        <f t="shared" si="0"/>
        <v>0</v>
      </c>
      <c r="U29" s="168">
        <f t="shared" si="1"/>
        <v>0</v>
      </c>
      <c r="V29" s="168">
        <f t="shared" si="2"/>
        <v>0</v>
      </c>
      <c r="W29" s="168">
        <f t="shared" si="3"/>
        <v>0</v>
      </c>
    </row>
    <row r="30" spans="1:23" ht="15.75" thickBot="1" x14ac:dyDescent="0.35">
      <c r="A30" s="170" t="str">
        <f>'TAB1'!D31</f>
        <v>Autres charges d'exploitation</v>
      </c>
      <c r="B30" s="52">
        <f>'TAB1'!F31</f>
        <v>0</v>
      </c>
      <c r="C30" s="52">
        <f>'TAB1'!G31</f>
        <v>0</v>
      </c>
      <c r="D30" s="52">
        <f t="shared" si="4"/>
        <v>0</v>
      </c>
      <c r="E30" s="39"/>
      <c r="F30" s="39"/>
      <c r="G30" s="52">
        <f t="shared" si="5"/>
        <v>0</v>
      </c>
      <c r="H30" s="39"/>
      <c r="I30" s="39"/>
      <c r="J30" s="52">
        <f t="shared" si="6"/>
        <v>0</v>
      </c>
      <c r="K30" s="39"/>
      <c r="L30" s="39"/>
      <c r="M30" s="52">
        <f t="shared" si="7"/>
        <v>0</v>
      </c>
      <c r="N30" s="39"/>
      <c r="O30" s="39"/>
      <c r="P30" s="52">
        <f t="shared" si="8"/>
        <v>0</v>
      </c>
      <c r="R30" s="175" t="s">
        <v>426</v>
      </c>
      <c r="T30" s="168">
        <f t="shared" si="0"/>
        <v>0</v>
      </c>
      <c r="U30" s="168">
        <f t="shared" si="1"/>
        <v>0</v>
      </c>
      <c r="V30" s="168">
        <f t="shared" si="2"/>
        <v>0</v>
      </c>
      <c r="W30" s="168">
        <f t="shared" si="3"/>
        <v>0</v>
      </c>
    </row>
    <row r="31" spans="1:23" ht="14.25" thickBot="1" x14ac:dyDescent="0.35">
      <c r="A31" s="170" t="str">
        <f>'TAB1'!D32</f>
        <v>Produits d'exploitation</v>
      </c>
      <c r="B31" s="52">
        <f>'TAB1'!F32</f>
        <v>0</v>
      </c>
      <c r="C31" s="52">
        <f>'TAB1'!G32</f>
        <v>0</v>
      </c>
      <c r="D31" s="52">
        <f t="shared" si="4"/>
        <v>0</v>
      </c>
      <c r="E31" s="52">
        <f>SUM(E32:E33)</f>
        <v>0</v>
      </c>
      <c r="F31" s="52">
        <f>SUM(F32:F33)</f>
        <v>0</v>
      </c>
      <c r="G31" s="52">
        <f t="shared" si="5"/>
        <v>0</v>
      </c>
      <c r="H31" s="52">
        <f>SUM(H32:H33)</f>
        <v>0</v>
      </c>
      <c r="I31" s="52">
        <f>SUM(I32:I33)</f>
        <v>0</v>
      </c>
      <c r="J31" s="52">
        <f t="shared" si="6"/>
        <v>0</v>
      </c>
      <c r="K31" s="52">
        <f>SUM(K32:K33)</f>
        <v>0</v>
      </c>
      <c r="L31" s="52">
        <f>SUM(L32:L33)</f>
        <v>0</v>
      </c>
      <c r="M31" s="52">
        <f t="shared" si="7"/>
        <v>0</v>
      </c>
      <c r="N31" s="52">
        <f>SUM(N32:N33)</f>
        <v>0</v>
      </c>
      <c r="O31" s="52">
        <f>SUM(O32:O33)</f>
        <v>0</v>
      </c>
      <c r="P31" s="52">
        <f t="shared" si="8"/>
        <v>0</v>
      </c>
      <c r="R31" s="11"/>
      <c r="T31" s="168">
        <f t="shared" si="0"/>
        <v>0</v>
      </c>
      <c r="U31" s="168">
        <f t="shared" si="1"/>
        <v>0</v>
      </c>
      <c r="V31" s="168">
        <f t="shared" si="2"/>
        <v>0</v>
      </c>
      <c r="W31" s="168">
        <f t="shared" si="3"/>
        <v>0</v>
      </c>
    </row>
    <row r="32" spans="1:23" ht="13.5" customHeight="1" thickBot="1" x14ac:dyDescent="0.35">
      <c r="A32" s="173" t="str">
        <f>'TAB1'!D33</f>
        <v>Produits issus des tarifs non périodiques (signe négatif)</v>
      </c>
      <c r="B32" s="31">
        <f>'TAB1'!F33</f>
        <v>0</v>
      </c>
      <c r="C32" s="31">
        <f>'TAB1'!G33</f>
        <v>0</v>
      </c>
      <c r="D32" s="31">
        <f t="shared" si="4"/>
        <v>0</v>
      </c>
      <c r="E32" s="39"/>
      <c r="F32" s="39"/>
      <c r="G32" s="31">
        <f t="shared" si="5"/>
        <v>0</v>
      </c>
      <c r="H32" s="39"/>
      <c r="I32" s="39"/>
      <c r="J32" s="31">
        <f t="shared" si="6"/>
        <v>0</v>
      </c>
      <c r="K32" s="39"/>
      <c r="L32" s="39"/>
      <c r="M32" s="31">
        <f t="shared" si="7"/>
        <v>0</v>
      </c>
      <c r="N32" s="39"/>
      <c r="O32" s="39"/>
      <c r="P32" s="31">
        <f t="shared" si="8"/>
        <v>0</v>
      </c>
      <c r="R32" s="174" t="s">
        <v>643</v>
      </c>
      <c r="T32" s="168">
        <f t="shared" si="0"/>
        <v>0</v>
      </c>
      <c r="U32" s="168">
        <f t="shared" si="1"/>
        <v>0</v>
      </c>
      <c r="V32" s="168">
        <f t="shared" si="2"/>
        <v>0</v>
      </c>
      <c r="W32" s="168">
        <f t="shared" si="3"/>
        <v>0</v>
      </c>
    </row>
    <row r="33" spans="1:23" ht="15.75" thickBot="1" x14ac:dyDescent="0.35">
      <c r="A33" s="173" t="str">
        <f>'TAB1'!D34</f>
        <v>Autres produits d'exploitation (signe négatif)</v>
      </c>
      <c r="B33" s="31">
        <f>'TAB1'!F34</f>
        <v>0</v>
      </c>
      <c r="C33" s="31">
        <f>'TAB1'!G34</f>
        <v>0</v>
      </c>
      <c r="D33" s="31">
        <f t="shared" si="4"/>
        <v>0</v>
      </c>
      <c r="E33" s="39"/>
      <c r="F33" s="39"/>
      <c r="G33" s="31">
        <f t="shared" si="5"/>
        <v>0</v>
      </c>
      <c r="H33" s="39"/>
      <c r="I33" s="39"/>
      <c r="J33" s="31">
        <f t="shared" si="6"/>
        <v>0</v>
      </c>
      <c r="K33" s="39"/>
      <c r="L33" s="39"/>
      <c r="M33" s="31">
        <f t="shared" si="7"/>
        <v>0</v>
      </c>
      <c r="N33" s="39"/>
      <c r="O33" s="39"/>
      <c r="P33" s="31">
        <f t="shared" si="8"/>
        <v>0</v>
      </c>
      <c r="R33" s="169" t="s">
        <v>427</v>
      </c>
      <c r="T33" s="168">
        <f t="shared" si="0"/>
        <v>0</v>
      </c>
      <c r="U33" s="168">
        <f t="shared" si="1"/>
        <v>0</v>
      </c>
      <c r="V33" s="168">
        <f t="shared" si="2"/>
        <v>0</v>
      </c>
      <c r="W33" s="168">
        <f t="shared" si="3"/>
        <v>0</v>
      </c>
    </row>
    <row r="34" spans="1:23" ht="15.75" thickBot="1" x14ac:dyDescent="0.35">
      <c r="A34" s="177" t="str">
        <f>'TAB1'!D35</f>
        <v>Activation des coûts (signe négatif)</v>
      </c>
      <c r="B34" s="52">
        <f>'TAB1'!F35</f>
        <v>0</v>
      </c>
      <c r="C34" s="52">
        <f>'TAB1'!G35</f>
        <v>0</v>
      </c>
      <c r="D34" s="52">
        <f t="shared" si="4"/>
        <v>0</v>
      </c>
      <c r="E34" s="39"/>
      <c r="F34" s="39"/>
      <c r="G34" s="52">
        <f t="shared" si="5"/>
        <v>0</v>
      </c>
      <c r="H34" s="39"/>
      <c r="I34" s="39"/>
      <c r="J34" s="52">
        <f t="shared" si="6"/>
        <v>0</v>
      </c>
      <c r="K34" s="39"/>
      <c r="L34" s="39"/>
      <c r="M34" s="52">
        <f t="shared" si="7"/>
        <v>0</v>
      </c>
      <c r="N34" s="39"/>
      <c r="O34" s="39"/>
      <c r="P34" s="52">
        <f t="shared" si="8"/>
        <v>0</v>
      </c>
      <c r="R34" s="169" t="s">
        <v>428</v>
      </c>
      <c r="T34" s="168">
        <f t="shared" si="0"/>
        <v>0</v>
      </c>
      <c r="U34" s="168">
        <f t="shared" si="1"/>
        <v>0</v>
      </c>
      <c r="V34" s="168">
        <f t="shared" si="2"/>
        <v>0</v>
      </c>
      <c r="W34" s="168">
        <f t="shared" si="3"/>
        <v>0</v>
      </c>
    </row>
    <row r="35" spans="1:23" ht="15.75" thickBot="1" x14ac:dyDescent="0.35">
      <c r="A35" s="179" t="s">
        <v>539</v>
      </c>
      <c r="B35" s="39"/>
      <c r="C35" s="39"/>
      <c r="D35" s="52">
        <f>SUM(B35:C35)</f>
        <v>0</v>
      </c>
      <c r="E35" s="39"/>
      <c r="F35" s="39"/>
      <c r="G35" s="52">
        <f>SUM(E35:F35)</f>
        <v>0</v>
      </c>
      <c r="H35" s="39"/>
      <c r="I35" s="39"/>
      <c r="J35" s="52">
        <f>SUM(H35:I35)</f>
        <v>0</v>
      </c>
      <c r="K35" s="39"/>
      <c r="L35" s="39"/>
      <c r="M35" s="52">
        <f>SUM(K35:L35)</f>
        <v>0</v>
      </c>
      <c r="N35" s="39"/>
      <c r="O35" s="39"/>
      <c r="P35" s="52">
        <f>SUM(N35:O35)</f>
        <v>0</v>
      </c>
      <c r="R35" s="169" t="s">
        <v>429</v>
      </c>
      <c r="T35" s="168">
        <f t="shared" si="0"/>
        <v>0</v>
      </c>
      <c r="U35" s="168">
        <f t="shared" si="1"/>
        <v>0</v>
      </c>
      <c r="V35" s="168">
        <f t="shared" si="2"/>
        <v>0</v>
      </c>
      <c r="W35" s="168">
        <f t="shared" si="3"/>
        <v>0</v>
      </c>
    </row>
    <row r="36" spans="1:23" ht="28.9" customHeight="1" thickBot="1" x14ac:dyDescent="0.35">
      <c r="A36" s="179" t="s">
        <v>537</v>
      </c>
      <c r="B36" s="39"/>
      <c r="C36" s="39"/>
      <c r="D36" s="52">
        <f>SUM(B36:C36)</f>
        <v>0</v>
      </c>
      <c r="E36" s="39"/>
      <c r="F36" s="39"/>
      <c r="G36" s="52">
        <f>SUM(E36:F36)</f>
        <v>0</v>
      </c>
      <c r="H36" s="39"/>
      <c r="I36" s="39"/>
      <c r="J36" s="52">
        <f>SUM(H36:I36)</f>
        <v>0</v>
      </c>
      <c r="K36" s="39"/>
      <c r="L36" s="39"/>
      <c r="M36" s="52">
        <f>SUM(K36:L36)</f>
        <v>0</v>
      </c>
      <c r="N36" s="39"/>
      <c r="O36" s="39"/>
      <c r="P36" s="52">
        <f>SUM(N36:O36)</f>
        <v>0</v>
      </c>
      <c r="R36" s="169" t="s">
        <v>431</v>
      </c>
      <c r="T36" s="168">
        <f t="shared" si="0"/>
        <v>0</v>
      </c>
      <c r="U36" s="168">
        <f t="shared" si="1"/>
        <v>0</v>
      </c>
      <c r="V36" s="168">
        <f t="shared" si="2"/>
        <v>0</v>
      </c>
      <c r="W36" s="168">
        <f t="shared" si="3"/>
        <v>0</v>
      </c>
    </row>
    <row r="37" spans="1:23" ht="15.75" thickBot="1" x14ac:dyDescent="0.35">
      <c r="A37" s="179" t="s">
        <v>538</v>
      </c>
      <c r="B37" s="39"/>
      <c r="C37" s="39"/>
      <c r="D37" s="52">
        <f>SUM(B37:C37)</f>
        <v>0</v>
      </c>
      <c r="E37" s="39"/>
      <c r="F37" s="39"/>
      <c r="G37" s="52">
        <f>SUM(E37:F37)</f>
        <v>0</v>
      </c>
      <c r="H37" s="39"/>
      <c r="I37" s="39"/>
      <c r="J37" s="52">
        <f>SUM(H37:I37)</f>
        <v>0</v>
      </c>
      <c r="K37" s="39"/>
      <c r="L37" s="39"/>
      <c r="M37" s="52">
        <f>SUM(K37:L37)</f>
        <v>0</v>
      </c>
      <c r="N37" s="39"/>
      <c r="O37" s="39"/>
      <c r="P37" s="52">
        <f>SUM(N37:O37)</f>
        <v>0</v>
      </c>
      <c r="R37" s="169" t="s">
        <v>433</v>
      </c>
      <c r="T37" s="168">
        <f t="shared" si="0"/>
        <v>0</v>
      </c>
      <c r="U37" s="168">
        <f t="shared" si="1"/>
        <v>0</v>
      </c>
      <c r="V37" s="168">
        <f t="shared" si="2"/>
        <v>0</v>
      </c>
      <c r="W37" s="168">
        <f t="shared" si="3"/>
        <v>0</v>
      </c>
    </row>
    <row r="38" spans="1:23" s="400" customFormat="1" ht="30" customHeight="1" thickBot="1" x14ac:dyDescent="0.35">
      <c r="A38" s="398" t="s">
        <v>767</v>
      </c>
      <c r="B38" s="399">
        <f>SUM(B8:B9,B22,B30:B31,B34:B37)</f>
        <v>0</v>
      </c>
      <c r="C38" s="399">
        <f>SUM(C8:C9,C22,C30:C31,C34:C37)</f>
        <v>0</v>
      </c>
      <c r="D38" s="399">
        <f>SUM(B38:C38)</f>
        <v>0</v>
      </c>
      <c r="E38" s="399">
        <f t="shared" ref="E38:F38" si="14">SUM(E8:E9,E22,E30:E31,E34:E37)</f>
        <v>0</v>
      </c>
      <c r="F38" s="399">
        <f t="shared" si="14"/>
        <v>0</v>
      </c>
      <c r="G38" s="399">
        <f>SUM(E38:F38)</f>
        <v>0</v>
      </c>
      <c r="H38" s="399">
        <f t="shared" ref="H38:I38" si="15">SUM(H8:H9,H22,H30:H31,H34:H37)</f>
        <v>0</v>
      </c>
      <c r="I38" s="399">
        <f t="shared" si="15"/>
        <v>0</v>
      </c>
      <c r="J38" s="399">
        <f>SUM(H38:I38)</f>
        <v>0</v>
      </c>
      <c r="K38" s="399">
        <f t="shared" ref="K38:L38" si="16">SUM(K8:K9,K22,K30:K31,K34:K37)</f>
        <v>0</v>
      </c>
      <c r="L38" s="399">
        <f t="shared" si="16"/>
        <v>0</v>
      </c>
      <c r="M38" s="399">
        <f>SUM(K38:L38)</f>
        <v>0</v>
      </c>
      <c r="N38" s="399">
        <f>SUM(N8:N9,N22,N30:N31,N34:N37)</f>
        <v>0</v>
      </c>
      <c r="O38" s="399">
        <f>SUM(O8:O9,O22,O30:O31,O34:O37)</f>
        <v>0</v>
      </c>
      <c r="P38" s="399">
        <f>SUM(N38:O38)</f>
        <v>0</v>
      </c>
      <c r="T38" s="274">
        <f t="shared" si="0"/>
        <v>0</v>
      </c>
      <c r="U38" s="274">
        <f t="shared" si="1"/>
        <v>0</v>
      </c>
      <c r="V38" s="274">
        <f t="shared" si="2"/>
        <v>0</v>
      </c>
      <c r="W38" s="274">
        <f t="shared" si="3"/>
        <v>0</v>
      </c>
    </row>
    <row r="39" spans="1:23" s="78" customFormat="1" x14ac:dyDescent="0.3">
      <c r="A39" s="403" t="s">
        <v>636</v>
      </c>
      <c r="B39" s="39"/>
      <c r="C39" s="39"/>
      <c r="D39" s="52">
        <f t="shared" ref="D39:D41" si="17">SUM(B39:C39)</f>
        <v>0</v>
      </c>
      <c r="E39" s="39"/>
      <c r="F39" s="39"/>
      <c r="G39" s="52">
        <f t="shared" ref="G39:G41" si="18">SUM(E39:F39)</f>
        <v>0</v>
      </c>
      <c r="H39" s="39"/>
      <c r="I39" s="39"/>
      <c r="J39" s="52">
        <f t="shared" ref="J39:J41" si="19">SUM(H39:I39)</f>
        <v>0</v>
      </c>
      <c r="K39" s="39"/>
      <c r="L39" s="39"/>
      <c r="M39" s="52">
        <f t="shared" ref="M39:M41" si="20">SUM(K39:L39)</f>
        <v>0</v>
      </c>
      <c r="N39" s="39"/>
      <c r="O39" s="39"/>
      <c r="P39" s="52">
        <f t="shared" ref="P39:P41" si="21">SUM(N39:O39)</f>
        <v>0</v>
      </c>
      <c r="R39" s="692" t="s">
        <v>337</v>
      </c>
      <c r="T39" s="168">
        <f t="shared" si="0"/>
        <v>0</v>
      </c>
      <c r="U39" s="168">
        <f t="shared" si="1"/>
        <v>0</v>
      </c>
      <c r="V39" s="168">
        <f t="shared" si="2"/>
        <v>0</v>
      </c>
      <c r="W39" s="168">
        <f t="shared" si="3"/>
        <v>0</v>
      </c>
    </row>
    <row r="40" spans="1:23" s="78" customFormat="1" ht="27" x14ac:dyDescent="0.3">
      <c r="A40" s="403" t="s">
        <v>637</v>
      </c>
      <c r="B40" s="39"/>
      <c r="C40" s="39"/>
      <c r="D40" s="52">
        <f t="shared" si="17"/>
        <v>0</v>
      </c>
      <c r="E40" s="39"/>
      <c r="F40" s="39"/>
      <c r="G40" s="52">
        <f t="shared" si="18"/>
        <v>0</v>
      </c>
      <c r="H40" s="39"/>
      <c r="I40" s="39"/>
      <c r="J40" s="52">
        <f t="shared" si="19"/>
        <v>0</v>
      </c>
      <c r="K40" s="39"/>
      <c r="L40" s="39"/>
      <c r="M40" s="52">
        <f t="shared" si="20"/>
        <v>0</v>
      </c>
      <c r="N40" s="39"/>
      <c r="O40" s="39"/>
      <c r="P40" s="52">
        <f t="shared" si="21"/>
        <v>0</v>
      </c>
      <c r="R40" s="693"/>
      <c r="T40" s="168">
        <f t="shared" si="0"/>
        <v>0</v>
      </c>
      <c r="U40" s="168">
        <f t="shared" si="1"/>
        <v>0</v>
      </c>
      <c r="V40" s="168">
        <f t="shared" si="2"/>
        <v>0</v>
      </c>
      <c r="W40" s="168">
        <f t="shared" si="3"/>
        <v>0</v>
      </c>
    </row>
    <row r="41" spans="1:23" s="78" customFormat="1" ht="28.15" customHeight="1" thickBot="1" x14ac:dyDescent="0.35">
      <c r="A41" s="403" t="s">
        <v>875</v>
      </c>
      <c r="B41" s="39"/>
      <c r="C41" s="39"/>
      <c r="D41" s="52">
        <f t="shared" si="17"/>
        <v>0</v>
      </c>
      <c r="E41" s="39"/>
      <c r="F41" s="39"/>
      <c r="G41" s="52">
        <f t="shared" si="18"/>
        <v>0</v>
      </c>
      <c r="H41" s="39"/>
      <c r="I41" s="39"/>
      <c r="J41" s="52">
        <f t="shared" si="19"/>
        <v>0</v>
      </c>
      <c r="K41" s="39"/>
      <c r="L41" s="39"/>
      <c r="M41" s="52">
        <f t="shared" si="20"/>
        <v>0</v>
      </c>
      <c r="N41" s="39"/>
      <c r="O41" s="39"/>
      <c r="P41" s="52">
        <f t="shared" si="21"/>
        <v>0</v>
      </c>
      <c r="R41" s="694"/>
      <c r="T41" s="168">
        <f t="shared" si="0"/>
        <v>0</v>
      </c>
      <c r="U41" s="168">
        <f t="shared" si="1"/>
        <v>0</v>
      </c>
      <c r="V41" s="168">
        <f t="shared" si="2"/>
        <v>0</v>
      </c>
      <c r="W41" s="168">
        <f t="shared" si="3"/>
        <v>0</v>
      </c>
    </row>
    <row r="42" spans="1:23" ht="27.75" thickBot="1" x14ac:dyDescent="0.35">
      <c r="A42" s="170" t="s">
        <v>305</v>
      </c>
      <c r="B42" s="39"/>
      <c r="C42" s="39"/>
      <c r="D42" s="52">
        <f t="shared" si="4"/>
        <v>0</v>
      </c>
      <c r="E42" s="39"/>
      <c r="F42" s="39"/>
      <c r="G42" s="52">
        <f t="shared" si="5"/>
        <v>0</v>
      </c>
      <c r="H42" s="39"/>
      <c r="I42" s="39"/>
      <c r="J42" s="52">
        <f t="shared" si="6"/>
        <v>0</v>
      </c>
      <c r="K42" s="39"/>
      <c r="L42" s="39"/>
      <c r="M42" s="52">
        <f t="shared" si="7"/>
        <v>0</v>
      </c>
      <c r="N42" s="39"/>
      <c r="O42" s="39"/>
      <c r="P42" s="52">
        <f t="shared" si="8"/>
        <v>0</v>
      </c>
      <c r="R42" s="169" t="s">
        <v>540</v>
      </c>
      <c r="T42" s="168">
        <f t="shared" si="0"/>
        <v>0</v>
      </c>
      <c r="U42" s="168">
        <f t="shared" si="1"/>
        <v>0</v>
      </c>
      <c r="V42" s="168">
        <f t="shared" si="2"/>
        <v>0</v>
      </c>
      <c r="W42" s="168">
        <f t="shared" si="3"/>
        <v>0</v>
      </c>
    </row>
    <row r="43" spans="1:23" ht="27.75" thickBot="1" x14ac:dyDescent="0.35">
      <c r="A43" s="179" t="s">
        <v>628</v>
      </c>
      <c r="B43" s="39"/>
      <c r="C43" s="39"/>
      <c r="D43" s="52">
        <f>SUM(B43:C43)</f>
        <v>0</v>
      </c>
      <c r="E43" s="39"/>
      <c r="F43" s="39"/>
      <c r="G43" s="52">
        <f>SUM(E43:F43)</f>
        <v>0</v>
      </c>
      <c r="H43" s="39"/>
      <c r="I43" s="39"/>
      <c r="J43" s="52">
        <f>SUM(H43:I43)</f>
        <v>0</v>
      </c>
      <c r="K43" s="39"/>
      <c r="L43" s="39"/>
      <c r="M43" s="52">
        <f>SUM(K43:L43)</f>
        <v>0</v>
      </c>
      <c r="N43" s="39"/>
      <c r="O43" s="39"/>
      <c r="P43" s="52">
        <f>SUM(N43:O43)</f>
        <v>0</v>
      </c>
      <c r="R43" s="169" t="s">
        <v>648</v>
      </c>
      <c r="T43" s="168">
        <f t="shared" si="0"/>
        <v>0</v>
      </c>
      <c r="U43" s="168">
        <f t="shared" si="1"/>
        <v>0</v>
      </c>
      <c r="V43" s="168">
        <f t="shared" si="2"/>
        <v>0</v>
      </c>
      <c r="W43" s="168">
        <f t="shared" si="3"/>
        <v>0</v>
      </c>
    </row>
    <row r="44" spans="1:23" ht="15.75" thickBot="1" x14ac:dyDescent="0.35">
      <c r="A44" s="170" t="s">
        <v>306</v>
      </c>
      <c r="B44" s="39"/>
      <c r="C44" s="39"/>
      <c r="D44" s="52">
        <f t="shared" si="4"/>
        <v>0</v>
      </c>
      <c r="E44" s="39"/>
      <c r="F44" s="39"/>
      <c r="G44" s="52">
        <f t="shared" si="5"/>
        <v>0</v>
      </c>
      <c r="H44" s="39"/>
      <c r="I44" s="39"/>
      <c r="J44" s="52">
        <f t="shared" si="6"/>
        <v>0</v>
      </c>
      <c r="K44" s="39"/>
      <c r="L44" s="39"/>
      <c r="M44" s="52">
        <f t="shared" si="7"/>
        <v>0</v>
      </c>
      <c r="N44" s="39"/>
      <c r="O44" s="39"/>
      <c r="P44" s="52">
        <f t="shared" si="8"/>
        <v>0</v>
      </c>
      <c r="R44" s="169" t="s">
        <v>649</v>
      </c>
      <c r="T44" s="168">
        <f t="shared" si="0"/>
        <v>0</v>
      </c>
      <c r="U44" s="168">
        <f t="shared" si="1"/>
        <v>0</v>
      </c>
      <c r="V44" s="168">
        <f t="shared" si="2"/>
        <v>0</v>
      </c>
      <c r="W44" s="168">
        <f t="shared" si="3"/>
        <v>0</v>
      </c>
    </row>
    <row r="45" spans="1:23" s="401" customFormat="1" x14ac:dyDescent="0.3">
      <c r="A45" s="398" t="s">
        <v>768</v>
      </c>
      <c r="B45" s="399">
        <f>SUM(B39:B44)</f>
        <v>0</v>
      </c>
      <c r="C45" s="399">
        <f>SUM(C39:C44)</f>
        <v>0</v>
      </c>
      <c r="D45" s="399">
        <f>SUM(B45:C45)</f>
        <v>0</v>
      </c>
      <c r="E45" s="399">
        <f>SUM(E39:E44)</f>
        <v>0</v>
      </c>
      <c r="F45" s="399">
        <f>SUM(F39:F44)</f>
        <v>0</v>
      </c>
      <c r="G45" s="399">
        <f>SUM(E45:F45)</f>
        <v>0</v>
      </c>
      <c r="H45" s="399">
        <f>SUM(H39:H44)</f>
        <v>0</v>
      </c>
      <c r="I45" s="399">
        <f>SUM(I39:I44)</f>
        <v>0</v>
      </c>
      <c r="J45" s="399">
        <f>SUM(H45:I45)</f>
        <v>0</v>
      </c>
      <c r="K45" s="399">
        <f>SUM(K39:K44)</f>
        <v>0</v>
      </c>
      <c r="L45" s="399">
        <f>SUM(L39:L44)</f>
        <v>0</v>
      </c>
      <c r="M45" s="399">
        <f>SUM(K45:L45)</f>
        <v>0</v>
      </c>
      <c r="N45" s="399">
        <f>SUM(N39:N44)</f>
        <v>0</v>
      </c>
      <c r="O45" s="399">
        <f>SUM(O39:O44)</f>
        <v>0</v>
      </c>
      <c r="P45" s="399">
        <f>SUM(N45:O45)</f>
        <v>0</v>
      </c>
      <c r="T45" s="274">
        <f t="shared" si="0"/>
        <v>0</v>
      </c>
      <c r="U45" s="274">
        <f t="shared" si="1"/>
        <v>0</v>
      </c>
      <c r="V45" s="274">
        <f t="shared" si="2"/>
        <v>0</v>
      </c>
      <c r="W45" s="274">
        <f t="shared" si="3"/>
        <v>0</v>
      </c>
    </row>
    <row r="46" spans="1:23" x14ac:dyDescent="0.3">
      <c r="H46" s="10"/>
      <c r="K46" s="10"/>
      <c r="N46" s="10"/>
    </row>
    <row r="47" spans="1:23" s="66" customFormat="1" x14ac:dyDescent="0.3">
      <c r="A47" s="178" t="s">
        <v>707</v>
      </c>
      <c r="B47" s="80">
        <f>SUM(B38,B45)</f>
        <v>0</v>
      </c>
      <c r="C47" s="80">
        <f t="shared" ref="C47:F47" si="22">SUM(C38,C45)</f>
        <v>0</v>
      </c>
      <c r="D47" s="80">
        <f t="shared" si="22"/>
        <v>0</v>
      </c>
      <c r="E47" s="80">
        <f t="shared" si="22"/>
        <v>0</v>
      </c>
      <c r="F47" s="80">
        <f t="shared" si="22"/>
        <v>0</v>
      </c>
      <c r="G47" s="80">
        <f>SUM(G38,G45)</f>
        <v>0</v>
      </c>
      <c r="H47" s="80">
        <f t="shared" ref="H47:J47" si="23">SUM(H38,H45)</f>
        <v>0</v>
      </c>
      <c r="I47" s="80">
        <f t="shared" si="23"/>
        <v>0</v>
      </c>
      <c r="J47" s="80">
        <f t="shared" si="23"/>
        <v>0</v>
      </c>
      <c r="K47" s="80">
        <f t="shared" ref="K47:M47" si="24">SUM(K38,K45)</f>
        <v>0</v>
      </c>
      <c r="L47" s="80">
        <f t="shared" si="24"/>
        <v>0</v>
      </c>
      <c r="M47" s="80">
        <f t="shared" si="24"/>
        <v>0</v>
      </c>
      <c r="N47" s="80">
        <f t="shared" ref="N47:P47" si="25">SUM(N38,N45)</f>
        <v>0</v>
      </c>
      <c r="O47" s="80">
        <f t="shared" si="25"/>
        <v>0</v>
      </c>
      <c r="P47" s="80">
        <f t="shared" si="25"/>
        <v>0</v>
      </c>
      <c r="T47" s="81">
        <f>IF(AND(ROUND(D47,0)=0,G47&gt;D47),"INF",IF(AND(ROUND(D47,0)=0,ROUND(G47,0)=0),0,(G47-D47)/D47))</f>
        <v>0</v>
      </c>
      <c r="U47" s="81">
        <f>IF(AND(ROUND(G47,0)=0,J47&gt;G47),"INF",IF(AND(ROUND(G47,0)=0,ROUND(J47,0)=0),0,(J47-G47)/G47))</f>
        <v>0</v>
      </c>
      <c r="V47" s="81">
        <f>IF(AND(ROUND(J47,0)=0,M47&gt;J47),"INF",IF(AND(ROUND(J47,0)=0,ROUND(M47,0)=0),0,(M47-J47)/J47))</f>
        <v>0</v>
      </c>
      <c r="W47" s="81">
        <f>IF(AND(ROUND(M47,0)=0,P47&gt;M47),"INF",IF(AND(ROUND(M47,0)=0,ROUND(P47,0)=0),0,(P47-M47)/M47))</f>
        <v>0</v>
      </c>
    </row>
    <row r="49" spans="1:20" x14ac:dyDescent="0.3">
      <c r="A49" s="99" t="s">
        <v>516</v>
      </c>
      <c r="B49" s="10"/>
      <c r="D49" s="6"/>
      <c r="E49" s="6"/>
      <c r="L49" s="10"/>
    </row>
    <row r="50" spans="1:20" ht="12.6" customHeight="1" thickBot="1" x14ac:dyDescent="0.35">
      <c r="A50" s="180" t="s">
        <v>109</v>
      </c>
      <c r="B50" s="690" t="s">
        <v>501</v>
      </c>
      <c r="C50" s="691"/>
      <c r="D50" s="691"/>
      <c r="E50" s="691"/>
      <c r="F50" s="691"/>
      <c r="G50" s="691"/>
      <c r="H50" s="691"/>
      <c r="I50" s="691"/>
      <c r="J50" s="691"/>
      <c r="K50" s="691"/>
      <c r="L50" s="691"/>
      <c r="M50" s="691"/>
      <c r="N50" s="691"/>
      <c r="O50" s="691"/>
      <c r="P50" s="691"/>
      <c r="Q50" s="691"/>
      <c r="R50" s="691"/>
      <c r="S50" s="691"/>
      <c r="T50" s="691"/>
    </row>
    <row r="51" spans="1:20" ht="214.9" customHeight="1" thickBot="1" x14ac:dyDescent="0.35">
      <c r="A51" s="181" t="s">
        <v>413</v>
      </c>
      <c r="B51" s="679"/>
      <c r="C51" s="680"/>
      <c r="D51" s="680"/>
      <c r="E51" s="680"/>
      <c r="F51" s="680"/>
      <c r="G51" s="680"/>
      <c r="H51" s="680"/>
      <c r="I51" s="680"/>
      <c r="J51" s="680"/>
      <c r="K51" s="680"/>
      <c r="L51" s="680"/>
      <c r="M51" s="680"/>
      <c r="N51" s="680"/>
      <c r="O51" s="680"/>
      <c r="P51" s="680"/>
      <c r="Q51" s="680"/>
      <c r="R51" s="680"/>
      <c r="S51" s="680"/>
      <c r="T51" s="681"/>
    </row>
    <row r="52" spans="1:20" ht="214.9" customHeight="1" thickBot="1" x14ac:dyDescent="0.35">
      <c r="A52" s="181" t="s">
        <v>415</v>
      </c>
      <c r="B52" s="679"/>
      <c r="C52" s="680"/>
      <c r="D52" s="680"/>
      <c r="E52" s="680"/>
      <c r="F52" s="680"/>
      <c r="G52" s="680"/>
      <c r="H52" s="680"/>
      <c r="I52" s="680"/>
      <c r="J52" s="680"/>
      <c r="K52" s="680"/>
      <c r="L52" s="680"/>
      <c r="M52" s="680"/>
      <c r="N52" s="680"/>
      <c r="O52" s="680"/>
      <c r="P52" s="680"/>
      <c r="Q52" s="680"/>
      <c r="R52" s="680"/>
      <c r="S52" s="680"/>
      <c r="T52" s="681"/>
    </row>
    <row r="53" spans="1:20" ht="214.9" customHeight="1" thickBot="1" x14ac:dyDescent="0.35">
      <c r="A53" s="182" t="s">
        <v>506</v>
      </c>
      <c r="B53" s="679"/>
      <c r="C53" s="680"/>
      <c r="D53" s="680"/>
      <c r="E53" s="680"/>
      <c r="F53" s="680"/>
      <c r="G53" s="680"/>
      <c r="H53" s="680"/>
      <c r="I53" s="680"/>
      <c r="J53" s="680"/>
      <c r="K53" s="680"/>
      <c r="L53" s="680"/>
      <c r="M53" s="680"/>
      <c r="N53" s="680"/>
      <c r="O53" s="680"/>
      <c r="P53" s="680"/>
      <c r="Q53" s="680"/>
      <c r="R53" s="680"/>
      <c r="S53" s="680"/>
      <c r="T53" s="681"/>
    </row>
    <row r="54" spans="1:20" ht="214.9" customHeight="1" thickBot="1" x14ac:dyDescent="0.35">
      <c r="A54" s="181" t="s">
        <v>417</v>
      </c>
      <c r="B54" s="679"/>
      <c r="C54" s="680"/>
      <c r="D54" s="680"/>
      <c r="E54" s="680"/>
      <c r="F54" s="680"/>
      <c r="G54" s="680"/>
      <c r="H54" s="680"/>
      <c r="I54" s="680"/>
      <c r="J54" s="680"/>
      <c r="K54" s="680"/>
      <c r="L54" s="680"/>
      <c r="M54" s="680"/>
      <c r="N54" s="680"/>
      <c r="O54" s="680"/>
      <c r="P54" s="680"/>
      <c r="Q54" s="680"/>
      <c r="R54" s="680"/>
      <c r="S54" s="680"/>
      <c r="T54" s="681"/>
    </row>
    <row r="55" spans="1:20" ht="214.9" customHeight="1" thickBot="1" x14ac:dyDescent="0.35">
      <c r="A55" s="181" t="s">
        <v>418</v>
      </c>
      <c r="B55" s="679"/>
      <c r="C55" s="680"/>
      <c r="D55" s="680"/>
      <c r="E55" s="680"/>
      <c r="F55" s="680"/>
      <c r="G55" s="680"/>
      <c r="H55" s="680"/>
      <c r="I55" s="680"/>
      <c r="J55" s="680"/>
      <c r="K55" s="680"/>
      <c r="L55" s="680"/>
      <c r="M55" s="680"/>
      <c r="N55" s="680"/>
      <c r="O55" s="680"/>
      <c r="P55" s="680"/>
      <c r="Q55" s="680"/>
      <c r="R55" s="680"/>
      <c r="S55" s="680"/>
      <c r="T55" s="681"/>
    </row>
    <row r="56" spans="1:20" ht="214.9" customHeight="1" thickBot="1" x14ac:dyDescent="0.35">
      <c r="A56" s="181" t="s">
        <v>419</v>
      </c>
      <c r="B56" s="679"/>
      <c r="C56" s="680"/>
      <c r="D56" s="680"/>
      <c r="E56" s="680"/>
      <c r="F56" s="680"/>
      <c r="G56" s="680"/>
      <c r="H56" s="680"/>
      <c r="I56" s="680"/>
      <c r="J56" s="680"/>
      <c r="K56" s="680"/>
      <c r="L56" s="680"/>
      <c r="M56" s="680"/>
      <c r="N56" s="680"/>
      <c r="O56" s="680"/>
      <c r="P56" s="680"/>
      <c r="Q56" s="680"/>
      <c r="R56" s="680"/>
      <c r="S56" s="680"/>
      <c r="T56" s="681"/>
    </row>
    <row r="57" spans="1:20" ht="214.9" customHeight="1" thickBot="1" x14ac:dyDescent="0.35">
      <c r="A57" s="181" t="s">
        <v>420</v>
      </c>
      <c r="B57" s="679"/>
      <c r="C57" s="680"/>
      <c r="D57" s="680"/>
      <c r="E57" s="680"/>
      <c r="F57" s="680"/>
      <c r="G57" s="680"/>
      <c r="H57" s="680"/>
      <c r="I57" s="680"/>
      <c r="J57" s="680"/>
      <c r="K57" s="680"/>
      <c r="L57" s="680"/>
      <c r="M57" s="680"/>
      <c r="N57" s="680"/>
      <c r="O57" s="680"/>
      <c r="P57" s="680"/>
      <c r="Q57" s="680"/>
      <c r="R57" s="680"/>
      <c r="S57" s="680"/>
      <c r="T57" s="681"/>
    </row>
    <row r="58" spans="1:20" ht="214.9" customHeight="1" thickBot="1" x14ac:dyDescent="0.35">
      <c r="A58" s="181" t="s">
        <v>421</v>
      </c>
      <c r="B58" s="679"/>
      <c r="C58" s="680"/>
      <c r="D58" s="680"/>
      <c r="E58" s="680"/>
      <c r="F58" s="680"/>
      <c r="G58" s="680"/>
      <c r="H58" s="680"/>
      <c r="I58" s="680"/>
      <c r="J58" s="680"/>
      <c r="K58" s="680"/>
      <c r="L58" s="680"/>
      <c r="M58" s="680"/>
      <c r="N58" s="680"/>
      <c r="O58" s="680"/>
      <c r="P58" s="680"/>
      <c r="Q58" s="680"/>
      <c r="R58" s="680"/>
      <c r="S58" s="680"/>
      <c r="T58" s="681"/>
    </row>
    <row r="59" spans="1:20" ht="214.9" customHeight="1" thickBot="1" x14ac:dyDescent="0.35">
      <c r="A59" s="181" t="s">
        <v>422</v>
      </c>
      <c r="B59" s="679"/>
      <c r="C59" s="680"/>
      <c r="D59" s="680"/>
      <c r="E59" s="680"/>
      <c r="F59" s="680"/>
      <c r="G59" s="680"/>
      <c r="H59" s="680"/>
      <c r="I59" s="680"/>
      <c r="J59" s="680"/>
      <c r="K59" s="680"/>
      <c r="L59" s="680"/>
      <c r="M59" s="680"/>
      <c r="N59" s="680"/>
      <c r="O59" s="680"/>
      <c r="P59" s="680"/>
      <c r="Q59" s="680"/>
      <c r="R59" s="680"/>
      <c r="S59" s="680"/>
      <c r="T59" s="681"/>
    </row>
    <row r="60" spans="1:20" ht="214.9" customHeight="1" thickBot="1" x14ac:dyDescent="0.35">
      <c r="A60" s="181" t="s">
        <v>423</v>
      </c>
      <c r="B60" s="679"/>
      <c r="C60" s="680"/>
      <c r="D60" s="680"/>
      <c r="E60" s="680"/>
      <c r="F60" s="680"/>
      <c r="G60" s="680"/>
      <c r="H60" s="680"/>
      <c r="I60" s="680"/>
      <c r="J60" s="680"/>
      <c r="K60" s="680"/>
      <c r="L60" s="680"/>
      <c r="M60" s="680"/>
      <c r="N60" s="680"/>
      <c r="O60" s="680"/>
      <c r="P60" s="680"/>
      <c r="Q60" s="680"/>
      <c r="R60" s="680"/>
      <c r="S60" s="680"/>
      <c r="T60" s="681"/>
    </row>
    <row r="61" spans="1:20" ht="214.9" customHeight="1" thickBot="1" x14ac:dyDescent="0.35">
      <c r="A61" s="181" t="s">
        <v>424</v>
      </c>
      <c r="B61" s="679"/>
      <c r="C61" s="680"/>
      <c r="D61" s="680"/>
      <c r="E61" s="680"/>
      <c r="F61" s="680"/>
      <c r="G61" s="680"/>
      <c r="H61" s="680"/>
      <c r="I61" s="680"/>
      <c r="J61" s="680"/>
      <c r="K61" s="680"/>
      <c r="L61" s="680"/>
      <c r="M61" s="680"/>
      <c r="N61" s="680"/>
      <c r="O61" s="680"/>
      <c r="P61" s="680"/>
      <c r="Q61" s="680"/>
      <c r="R61" s="680"/>
      <c r="S61" s="680"/>
      <c r="T61" s="681"/>
    </row>
    <row r="62" spans="1:20" ht="214.9" customHeight="1" thickBot="1" x14ac:dyDescent="0.35">
      <c r="A62" s="181" t="s">
        <v>502</v>
      </c>
      <c r="B62" s="679"/>
      <c r="C62" s="680"/>
      <c r="D62" s="680"/>
      <c r="E62" s="680"/>
      <c r="F62" s="680"/>
      <c r="G62" s="680"/>
      <c r="H62" s="680"/>
      <c r="I62" s="680"/>
      <c r="J62" s="680"/>
      <c r="K62" s="680"/>
      <c r="L62" s="680"/>
      <c r="M62" s="680"/>
      <c r="N62" s="680"/>
      <c r="O62" s="680"/>
      <c r="P62" s="680"/>
      <c r="Q62" s="680"/>
      <c r="R62" s="680"/>
      <c r="S62" s="680"/>
      <c r="T62" s="681"/>
    </row>
    <row r="63" spans="1:20" ht="214.9" customHeight="1" thickBot="1" x14ac:dyDescent="0.35">
      <c r="A63" s="181" t="s">
        <v>426</v>
      </c>
      <c r="B63" s="679"/>
      <c r="C63" s="680"/>
      <c r="D63" s="680"/>
      <c r="E63" s="680"/>
      <c r="F63" s="680"/>
      <c r="G63" s="680"/>
      <c r="H63" s="680"/>
      <c r="I63" s="680"/>
      <c r="J63" s="680"/>
      <c r="K63" s="680"/>
      <c r="L63" s="680"/>
      <c r="M63" s="680"/>
      <c r="N63" s="680"/>
      <c r="O63" s="680"/>
      <c r="P63" s="680"/>
      <c r="Q63" s="680"/>
      <c r="R63" s="680"/>
      <c r="S63" s="680"/>
      <c r="T63" s="681"/>
    </row>
    <row r="64" spans="1:20" ht="214.9" customHeight="1" thickBot="1" x14ac:dyDescent="0.35">
      <c r="A64" s="181" t="s">
        <v>427</v>
      </c>
      <c r="B64" s="679"/>
      <c r="C64" s="680"/>
      <c r="D64" s="680"/>
      <c r="E64" s="680"/>
      <c r="F64" s="680"/>
      <c r="G64" s="680"/>
      <c r="H64" s="680"/>
      <c r="I64" s="680"/>
      <c r="J64" s="680"/>
      <c r="K64" s="680"/>
      <c r="L64" s="680"/>
      <c r="M64" s="680"/>
      <c r="N64" s="680"/>
      <c r="O64" s="680"/>
      <c r="P64" s="680"/>
      <c r="Q64" s="680"/>
      <c r="R64" s="680"/>
      <c r="S64" s="680"/>
      <c r="T64" s="681"/>
    </row>
    <row r="65" spans="1:20" ht="214.9" customHeight="1" thickBot="1" x14ac:dyDescent="0.35">
      <c r="A65" s="181" t="s">
        <v>428</v>
      </c>
      <c r="B65" s="679"/>
      <c r="C65" s="680"/>
      <c r="D65" s="680"/>
      <c r="E65" s="680"/>
      <c r="F65" s="680"/>
      <c r="G65" s="680"/>
      <c r="H65" s="680"/>
      <c r="I65" s="680"/>
      <c r="J65" s="680"/>
      <c r="K65" s="680"/>
      <c r="L65" s="680"/>
      <c r="M65" s="680"/>
      <c r="N65" s="680"/>
      <c r="O65" s="680"/>
      <c r="P65" s="680"/>
      <c r="Q65" s="680"/>
      <c r="R65" s="680"/>
      <c r="S65" s="680"/>
      <c r="T65" s="681"/>
    </row>
    <row r="66" spans="1:20" ht="214.9" customHeight="1" thickBot="1" x14ac:dyDescent="0.35">
      <c r="A66" s="181" t="s">
        <v>429</v>
      </c>
      <c r="B66" s="679"/>
      <c r="C66" s="680"/>
      <c r="D66" s="680"/>
      <c r="E66" s="680"/>
      <c r="F66" s="680"/>
      <c r="G66" s="680"/>
      <c r="H66" s="680"/>
      <c r="I66" s="680"/>
      <c r="J66" s="680"/>
      <c r="K66" s="680"/>
      <c r="L66" s="680"/>
      <c r="M66" s="680"/>
      <c r="N66" s="680"/>
      <c r="O66" s="680"/>
      <c r="P66" s="680"/>
      <c r="Q66" s="680"/>
      <c r="R66" s="680"/>
      <c r="S66" s="680"/>
      <c r="T66" s="681"/>
    </row>
    <row r="67" spans="1:20" ht="214.9" customHeight="1" thickBot="1" x14ac:dyDescent="0.35">
      <c r="A67" s="181" t="s">
        <v>430</v>
      </c>
      <c r="B67" s="679"/>
      <c r="C67" s="680"/>
      <c r="D67" s="680"/>
      <c r="E67" s="680"/>
      <c r="F67" s="680"/>
      <c r="G67" s="680"/>
      <c r="H67" s="680"/>
      <c r="I67" s="680"/>
      <c r="J67" s="680"/>
      <c r="K67" s="680"/>
      <c r="L67" s="680"/>
      <c r="M67" s="680"/>
      <c r="N67" s="680"/>
      <c r="O67" s="680"/>
      <c r="P67" s="680"/>
      <c r="Q67" s="680"/>
      <c r="R67" s="680"/>
      <c r="S67" s="680"/>
      <c r="T67" s="681"/>
    </row>
    <row r="68" spans="1:20" ht="214.9" customHeight="1" thickBot="1" x14ac:dyDescent="0.35">
      <c r="A68" s="181" t="s">
        <v>431</v>
      </c>
      <c r="B68" s="679"/>
      <c r="C68" s="680"/>
      <c r="D68" s="680"/>
      <c r="E68" s="680"/>
      <c r="F68" s="680"/>
      <c r="G68" s="680"/>
      <c r="H68" s="680"/>
      <c r="I68" s="680"/>
      <c r="J68" s="680"/>
      <c r="K68" s="680"/>
      <c r="L68" s="680"/>
      <c r="M68" s="680"/>
      <c r="N68" s="680"/>
      <c r="O68" s="680"/>
      <c r="P68" s="680"/>
      <c r="Q68" s="680"/>
      <c r="R68" s="680"/>
      <c r="S68" s="680"/>
      <c r="T68" s="681"/>
    </row>
    <row r="69" spans="1:20" ht="214.9" customHeight="1" thickBot="1" x14ac:dyDescent="0.35">
      <c r="A69" s="181" t="s">
        <v>432</v>
      </c>
      <c r="B69" s="679"/>
      <c r="C69" s="680"/>
      <c r="D69" s="680"/>
      <c r="E69" s="680"/>
      <c r="F69" s="680"/>
      <c r="G69" s="680"/>
      <c r="H69" s="680"/>
      <c r="I69" s="680"/>
      <c r="J69" s="680"/>
      <c r="K69" s="680"/>
      <c r="L69" s="680"/>
      <c r="M69" s="680"/>
      <c r="N69" s="680"/>
      <c r="O69" s="680"/>
      <c r="P69" s="680"/>
      <c r="Q69" s="680"/>
      <c r="R69" s="680"/>
      <c r="S69" s="680"/>
      <c r="T69" s="681"/>
    </row>
    <row r="70" spans="1:20" ht="214.9" customHeight="1" thickBot="1" x14ac:dyDescent="0.35">
      <c r="A70" s="181" t="s">
        <v>433</v>
      </c>
      <c r="B70" s="679"/>
      <c r="C70" s="680"/>
      <c r="D70" s="680"/>
      <c r="E70" s="680"/>
      <c r="F70" s="680"/>
      <c r="G70" s="680"/>
      <c r="H70" s="680"/>
      <c r="I70" s="680"/>
      <c r="J70" s="680"/>
      <c r="K70" s="680"/>
      <c r="L70" s="680"/>
      <c r="M70" s="680"/>
      <c r="N70" s="680"/>
      <c r="O70" s="680"/>
      <c r="P70" s="680"/>
      <c r="Q70" s="680"/>
      <c r="R70" s="680"/>
      <c r="S70" s="680"/>
      <c r="T70" s="681"/>
    </row>
    <row r="71" spans="1:20" ht="214.9" customHeight="1" thickBot="1" x14ac:dyDescent="0.35">
      <c r="A71" s="181" t="s">
        <v>540</v>
      </c>
      <c r="B71" s="679"/>
      <c r="C71" s="680"/>
      <c r="D71" s="680"/>
      <c r="E71" s="680"/>
      <c r="F71" s="680"/>
      <c r="G71" s="680"/>
      <c r="H71" s="680"/>
      <c r="I71" s="680"/>
      <c r="J71" s="680"/>
      <c r="K71" s="680"/>
      <c r="L71" s="680"/>
      <c r="M71" s="680"/>
      <c r="N71" s="680"/>
      <c r="O71" s="680"/>
      <c r="P71" s="680"/>
      <c r="Q71" s="680"/>
      <c r="R71" s="680"/>
      <c r="S71" s="680"/>
      <c r="T71" s="681"/>
    </row>
    <row r="72" spans="1:20" ht="214.9" customHeight="1" thickBot="1" x14ac:dyDescent="0.35">
      <c r="A72" s="181" t="s">
        <v>648</v>
      </c>
      <c r="B72" s="679"/>
      <c r="C72" s="680"/>
      <c r="D72" s="680"/>
      <c r="E72" s="680"/>
      <c r="F72" s="680"/>
      <c r="G72" s="680"/>
      <c r="H72" s="680"/>
      <c r="I72" s="680"/>
      <c r="J72" s="680"/>
      <c r="K72" s="680"/>
      <c r="L72" s="680"/>
      <c r="M72" s="680"/>
      <c r="N72" s="680"/>
      <c r="O72" s="680"/>
      <c r="P72" s="680"/>
      <c r="Q72" s="680"/>
      <c r="R72" s="680"/>
      <c r="S72" s="680"/>
      <c r="T72" s="681"/>
    </row>
    <row r="73" spans="1:20" ht="214.9" customHeight="1" thickBot="1" x14ac:dyDescent="0.35">
      <c r="A73" s="181" t="s">
        <v>649</v>
      </c>
      <c r="B73" s="679"/>
      <c r="C73" s="680"/>
      <c r="D73" s="680"/>
      <c r="E73" s="680"/>
      <c r="F73" s="680"/>
      <c r="G73" s="680"/>
      <c r="H73" s="680"/>
      <c r="I73" s="680"/>
      <c r="J73" s="680"/>
      <c r="K73" s="680"/>
      <c r="L73" s="680"/>
      <c r="M73" s="680"/>
      <c r="N73" s="680"/>
      <c r="O73" s="680"/>
      <c r="P73" s="680"/>
      <c r="Q73" s="680"/>
      <c r="R73" s="680"/>
      <c r="S73" s="680"/>
      <c r="T73" s="681"/>
    </row>
  </sheetData>
  <mergeCells count="34">
    <mergeCell ref="A6:A7"/>
    <mergeCell ref="B6:D6"/>
    <mergeCell ref="E6:G6"/>
    <mergeCell ref="H6:J6"/>
    <mergeCell ref="K6:M6"/>
    <mergeCell ref="B65:T65"/>
    <mergeCell ref="B66:T66"/>
    <mergeCell ref="B67:T67"/>
    <mergeCell ref="B68:T68"/>
    <mergeCell ref="N6:P6"/>
    <mergeCell ref="R6:R7"/>
    <mergeCell ref="T6:W6"/>
    <mergeCell ref="R22:R29"/>
    <mergeCell ref="B51:T51"/>
    <mergeCell ref="B50:T50"/>
    <mergeCell ref="B52:T52"/>
    <mergeCell ref="B53:T53"/>
    <mergeCell ref="R39:R41"/>
    <mergeCell ref="B72:T72"/>
    <mergeCell ref="B73:T73"/>
    <mergeCell ref="B71:T71"/>
    <mergeCell ref="B54:T54"/>
    <mergeCell ref="B55:T55"/>
    <mergeCell ref="B56:T56"/>
    <mergeCell ref="B57:T57"/>
    <mergeCell ref="B60:T60"/>
    <mergeCell ref="B61:T61"/>
    <mergeCell ref="B62:T62"/>
    <mergeCell ref="B59:T59"/>
    <mergeCell ref="B58:T58"/>
    <mergeCell ref="B63:T63"/>
    <mergeCell ref="B69:T69"/>
    <mergeCell ref="B70:T70"/>
    <mergeCell ref="B64:T64"/>
  </mergeCells>
  <conditionalFormatting sqref="E10:F21 E8:F8 E23:F27 E44:F44 B44:C44 B35:C35 E32:F35 H35:I35 K35:L35 N35:O35 B39:C42 E39:F42 H39:I42 K39:L42 N39:O42 E29:F30">
    <cfRule type="containsText" dxfId="2182" priority="74" operator="containsText" text="ntitulé">
      <formula>NOT(ISERROR(SEARCH("ntitulé",B8)))</formula>
    </cfRule>
    <cfRule type="containsBlanks" dxfId="2181" priority="75">
      <formula>LEN(TRIM(B8))=0</formula>
    </cfRule>
  </conditionalFormatting>
  <conditionalFormatting sqref="H32:I34 H10:I21 H8:I8 H23:I27 H44:I44 H29:I30">
    <cfRule type="containsText" dxfId="2180" priority="72" operator="containsText" text="ntitulé">
      <formula>NOT(ISERROR(SEARCH("ntitulé",H8)))</formula>
    </cfRule>
    <cfRule type="containsBlanks" dxfId="2179" priority="73">
      <formula>LEN(TRIM(H8))=0</formula>
    </cfRule>
  </conditionalFormatting>
  <conditionalFormatting sqref="K32:L34 K10:L21 K8:L8 K23:L27 K44:L44 K29:L30">
    <cfRule type="containsText" dxfId="2178" priority="70" operator="containsText" text="ntitulé">
      <formula>NOT(ISERROR(SEARCH("ntitulé",K8)))</formula>
    </cfRule>
    <cfRule type="containsBlanks" dxfId="2177" priority="71">
      <formula>LEN(TRIM(K8))=0</formula>
    </cfRule>
  </conditionalFormatting>
  <conditionalFormatting sqref="N32:O34 N10:O21 N8:O8 N23:O27 N44:O44 N29:O30">
    <cfRule type="containsText" dxfId="2176" priority="68" operator="containsText" text="ntitulé">
      <formula>NOT(ISERROR(SEARCH("ntitulé",N8)))</formula>
    </cfRule>
    <cfRule type="containsBlanks" dxfId="2175" priority="69">
      <formula>LEN(TRIM(N8))=0</formula>
    </cfRule>
  </conditionalFormatting>
  <conditionalFormatting sqref="B51">
    <cfRule type="containsBlanks" dxfId="2174" priority="67">
      <formula>LEN(TRIM(B51))=0</formula>
    </cfRule>
  </conditionalFormatting>
  <conditionalFormatting sqref="B52">
    <cfRule type="containsBlanks" dxfId="2173" priority="66">
      <formula>LEN(TRIM(B52))=0</formula>
    </cfRule>
  </conditionalFormatting>
  <conditionalFormatting sqref="B53">
    <cfRule type="containsBlanks" dxfId="2172" priority="65">
      <formula>LEN(TRIM(B53))=0</formula>
    </cfRule>
  </conditionalFormatting>
  <conditionalFormatting sqref="B54">
    <cfRule type="containsBlanks" dxfId="2171" priority="64">
      <formula>LEN(TRIM(B54))=0</formula>
    </cfRule>
  </conditionalFormatting>
  <conditionalFormatting sqref="B55">
    <cfRule type="containsBlanks" dxfId="2170" priority="63">
      <formula>LEN(TRIM(B55))=0</formula>
    </cfRule>
  </conditionalFormatting>
  <conditionalFormatting sqref="B56">
    <cfRule type="containsBlanks" dxfId="2169" priority="62">
      <formula>LEN(TRIM(B56))=0</formula>
    </cfRule>
  </conditionalFormatting>
  <conditionalFormatting sqref="B57">
    <cfRule type="containsBlanks" dxfId="2168" priority="61">
      <formula>LEN(TRIM(B57))=0</formula>
    </cfRule>
  </conditionalFormatting>
  <conditionalFormatting sqref="B58">
    <cfRule type="containsBlanks" dxfId="2167" priority="60">
      <formula>LEN(TRIM(B58))=0</formula>
    </cfRule>
  </conditionalFormatting>
  <conditionalFormatting sqref="B59">
    <cfRule type="containsBlanks" dxfId="2166" priority="59">
      <formula>LEN(TRIM(B59))=0</formula>
    </cfRule>
  </conditionalFormatting>
  <conditionalFormatting sqref="B60">
    <cfRule type="containsBlanks" dxfId="2165" priority="58">
      <formula>LEN(TRIM(B60))=0</formula>
    </cfRule>
  </conditionalFormatting>
  <conditionalFormatting sqref="B61">
    <cfRule type="containsBlanks" dxfId="2164" priority="57">
      <formula>LEN(TRIM(B61))=0</formula>
    </cfRule>
  </conditionalFormatting>
  <conditionalFormatting sqref="B62">
    <cfRule type="containsBlanks" dxfId="2163" priority="56">
      <formula>LEN(TRIM(B62))=0</formula>
    </cfRule>
  </conditionalFormatting>
  <conditionalFormatting sqref="B63">
    <cfRule type="containsBlanks" dxfId="2162" priority="55">
      <formula>LEN(TRIM(B63))=0</formula>
    </cfRule>
  </conditionalFormatting>
  <conditionalFormatting sqref="B64">
    <cfRule type="containsBlanks" dxfId="2161" priority="54">
      <formula>LEN(TRIM(B64))=0</formula>
    </cfRule>
  </conditionalFormatting>
  <conditionalFormatting sqref="B65">
    <cfRule type="containsBlanks" dxfId="2160" priority="53">
      <formula>LEN(TRIM(B65))=0</formula>
    </cfRule>
  </conditionalFormatting>
  <conditionalFormatting sqref="B66">
    <cfRule type="containsBlanks" dxfId="2159" priority="52">
      <formula>LEN(TRIM(B66))=0</formula>
    </cfRule>
  </conditionalFormatting>
  <conditionalFormatting sqref="B67">
    <cfRule type="containsBlanks" dxfId="2158" priority="51">
      <formula>LEN(TRIM(B67))=0</formula>
    </cfRule>
  </conditionalFormatting>
  <conditionalFormatting sqref="B68">
    <cfRule type="containsBlanks" dxfId="2157" priority="50">
      <formula>LEN(TRIM(B68))=0</formula>
    </cfRule>
  </conditionalFormatting>
  <conditionalFormatting sqref="B69">
    <cfRule type="containsBlanks" dxfId="2156" priority="49">
      <formula>LEN(TRIM(B69))=0</formula>
    </cfRule>
  </conditionalFormatting>
  <conditionalFormatting sqref="B70">
    <cfRule type="containsBlanks" dxfId="2155" priority="48">
      <formula>LEN(TRIM(B70))=0</formula>
    </cfRule>
  </conditionalFormatting>
  <conditionalFormatting sqref="B71">
    <cfRule type="containsBlanks" dxfId="2154" priority="47">
      <formula>LEN(TRIM(B71))=0</formula>
    </cfRule>
  </conditionalFormatting>
  <conditionalFormatting sqref="E25:F25">
    <cfRule type="containsText" dxfId="2153" priority="45" operator="containsText" text="ntitulé">
      <formula>NOT(ISERROR(SEARCH("ntitulé",E25)))</formula>
    </cfRule>
    <cfRule type="containsBlanks" dxfId="2152" priority="46">
      <formula>LEN(TRIM(E25))=0</formula>
    </cfRule>
  </conditionalFormatting>
  <conditionalFormatting sqref="H25:I25">
    <cfRule type="containsText" dxfId="2151" priority="43" operator="containsText" text="ntitulé">
      <formula>NOT(ISERROR(SEARCH("ntitulé",H25)))</formula>
    </cfRule>
    <cfRule type="containsBlanks" dxfId="2150" priority="44">
      <formula>LEN(TRIM(H25))=0</formula>
    </cfRule>
  </conditionalFormatting>
  <conditionalFormatting sqref="K25:L25">
    <cfRule type="containsText" dxfId="2149" priority="41" operator="containsText" text="ntitulé">
      <formula>NOT(ISERROR(SEARCH("ntitulé",K25)))</formula>
    </cfRule>
    <cfRule type="containsBlanks" dxfId="2148" priority="42">
      <formula>LEN(TRIM(K25))=0</formula>
    </cfRule>
  </conditionalFormatting>
  <conditionalFormatting sqref="N25:O25">
    <cfRule type="containsText" dxfId="2147" priority="39" operator="containsText" text="ntitulé">
      <formula>NOT(ISERROR(SEARCH("ntitulé",N25)))</formula>
    </cfRule>
    <cfRule type="containsBlanks" dxfId="2146" priority="40">
      <formula>LEN(TRIM(N25))=0</formula>
    </cfRule>
  </conditionalFormatting>
  <conditionalFormatting sqref="E24:F24">
    <cfRule type="containsText" dxfId="2145" priority="37" operator="containsText" text="ntitulé">
      <formula>NOT(ISERROR(SEARCH("ntitulé",E24)))</formula>
    </cfRule>
    <cfRule type="containsBlanks" dxfId="2144" priority="38">
      <formula>LEN(TRIM(E24))=0</formula>
    </cfRule>
  </conditionalFormatting>
  <conditionalFormatting sqref="H24:I24">
    <cfRule type="containsText" dxfId="2143" priority="35" operator="containsText" text="ntitulé">
      <formula>NOT(ISERROR(SEARCH("ntitulé",H24)))</formula>
    </cfRule>
    <cfRule type="containsBlanks" dxfId="2142" priority="36">
      <formula>LEN(TRIM(H24))=0</formula>
    </cfRule>
  </conditionalFormatting>
  <conditionalFormatting sqref="K24:L24">
    <cfRule type="containsText" dxfId="2141" priority="33" operator="containsText" text="ntitulé">
      <formula>NOT(ISERROR(SEARCH("ntitulé",K24)))</formula>
    </cfRule>
    <cfRule type="containsBlanks" dxfId="2140" priority="34">
      <formula>LEN(TRIM(K24))=0</formula>
    </cfRule>
  </conditionalFormatting>
  <conditionalFormatting sqref="N24:O24">
    <cfRule type="containsText" dxfId="2139" priority="31" operator="containsText" text="ntitulé">
      <formula>NOT(ISERROR(SEARCH("ntitulé",N24)))</formula>
    </cfRule>
    <cfRule type="containsBlanks" dxfId="2138" priority="32">
      <formula>LEN(TRIM(N24))=0</formula>
    </cfRule>
  </conditionalFormatting>
  <conditionalFormatting sqref="E43:F43 B43:C43">
    <cfRule type="containsText" dxfId="2137" priority="29" operator="containsText" text="ntitulé">
      <formula>NOT(ISERROR(SEARCH("ntitulé",B43)))</formula>
    </cfRule>
    <cfRule type="containsBlanks" dxfId="2136" priority="30">
      <formula>LEN(TRIM(B43))=0</formula>
    </cfRule>
  </conditionalFormatting>
  <conditionalFormatting sqref="H43:I43">
    <cfRule type="containsText" dxfId="2135" priority="27" operator="containsText" text="ntitulé">
      <formula>NOT(ISERROR(SEARCH("ntitulé",H43)))</formula>
    </cfRule>
    <cfRule type="containsBlanks" dxfId="2134" priority="28">
      <formula>LEN(TRIM(H43))=0</formula>
    </cfRule>
  </conditionalFormatting>
  <conditionalFormatting sqref="K43:L43">
    <cfRule type="containsText" dxfId="2133" priority="25" operator="containsText" text="ntitulé">
      <formula>NOT(ISERROR(SEARCH("ntitulé",K43)))</formula>
    </cfRule>
    <cfRule type="containsBlanks" dxfId="2132" priority="26">
      <formula>LEN(TRIM(K43))=0</formula>
    </cfRule>
  </conditionalFormatting>
  <conditionalFormatting sqref="N43:O43">
    <cfRule type="containsText" dxfId="2131" priority="23" operator="containsText" text="ntitulé">
      <formula>NOT(ISERROR(SEARCH("ntitulé",N43)))</formula>
    </cfRule>
    <cfRule type="containsBlanks" dxfId="2130" priority="24">
      <formula>LEN(TRIM(N43))=0</formula>
    </cfRule>
  </conditionalFormatting>
  <conditionalFormatting sqref="E36:F37 B36:C37">
    <cfRule type="containsText" dxfId="2129" priority="21" operator="containsText" text="ntitulé">
      <formula>NOT(ISERROR(SEARCH("ntitulé",B36)))</formula>
    </cfRule>
    <cfRule type="containsBlanks" dxfId="2128" priority="22">
      <formula>LEN(TRIM(B36))=0</formula>
    </cfRule>
  </conditionalFormatting>
  <conditionalFormatting sqref="H36:I37">
    <cfRule type="containsText" dxfId="2127" priority="19" operator="containsText" text="ntitulé">
      <formula>NOT(ISERROR(SEARCH("ntitulé",H36)))</formula>
    </cfRule>
    <cfRule type="containsBlanks" dxfId="2126" priority="20">
      <formula>LEN(TRIM(H36))=0</formula>
    </cfRule>
  </conditionalFormatting>
  <conditionalFormatting sqref="K36:L37">
    <cfRule type="containsText" dxfId="2125" priority="17" operator="containsText" text="ntitulé">
      <formula>NOT(ISERROR(SEARCH("ntitulé",K36)))</formula>
    </cfRule>
    <cfRule type="containsBlanks" dxfId="2124" priority="18">
      <formula>LEN(TRIM(K36))=0</formula>
    </cfRule>
  </conditionalFormatting>
  <conditionalFormatting sqref="N36:O37">
    <cfRule type="containsText" dxfId="2123" priority="15" operator="containsText" text="ntitulé">
      <formula>NOT(ISERROR(SEARCH("ntitulé",N36)))</formula>
    </cfRule>
    <cfRule type="containsBlanks" dxfId="2122" priority="16">
      <formula>LEN(TRIM(N36))=0</formula>
    </cfRule>
  </conditionalFormatting>
  <conditionalFormatting sqref="B72">
    <cfRule type="containsBlanks" dxfId="2121" priority="14">
      <formula>LEN(TRIM(B72))=0</formula>
    </cfRule>
  </conditionalFormatting>
  <conditionalFormatting sqref="B73">
    <cfRule type="containsBlanks" dxfId="2120" priority="13">
      <formula>LEN(TRIM(B73))=0</formula>
    </cfRule>
  </conditionalFormatting>
  <conditionalFormatting sqref="E28:F28">
    <cfRule type="containsText" dxfId="2119" priority="11" operator="containsText" text="ntitulé">
      <formula>NOT(ISERROR(SEARCH("ntitulé",E28)))</formula>
    </cfRule>
    <cfRule type="containsBlanks" dxfId="2118" priority="12">
      <formula>LEN(TRIM(E28))=0</formula>
    </cfRule>
  </conditionalFormatting>
  <conditionalFormatting sqref="H28:I28">
    <cfRule type="containsText" dxfId="2117" priority="9" operator="containsText" text="ntitulé">
      <formula>NOT(ISERROR(SEARCH("ntitulé",H28)))</formula>
    </cfRule>
    <cfRule type="containsBlanks" dxfId="2116" priority="10">
      <formula>LEN(TRIM(H28))=0</formula>
    </cfRule>
  </conditionalFormatting>
  <conditionalFormatting sqref="K28:L28">
    <cfRule type="containsText" dxfId="2115" priority="7" operator="containsText" text="ntitulé">
      <formula>NOT(ISERROR(SEARCH("ntitulé",K28)))</formula>
    </cfRule>
    <cfRule type="containsBlanks" dxfId="2114" priority="8">
      <formula>LEN(TRIM(K28))=0</formula>
    </cfRule>
  </conditionalFormatting>
  <conditionalFormatting sqref="N28:O28">
    <cfRule type="containsText" dxfId="2113" priority="5" operator="containsText" text="ntitulé">
      <formula>NOT(ISERROR(SEARCH("ntitulé",N28)))</formula>
    </cfRule>
    <cfRule type="containsBlanks" dxfId="2112" priority="6">
      <formula>LEN(TRIM(N28))=0</formula>
    </cfRule>
  </conditionalFormatting>
  <conditionalFormatting sqref="B28">
    <cfRule type="containsText" dxfId="2111" priority="3" operator="containsText" text="ntitulé">
      <formula>NOT(ISERROR(SEARCH("ntitulé",B28)))</formula>
    </cfRule>
    <cfRule type="containsBlanks" dxfId="2110" priority="4">
      <formula>LEN(TRIM(B28))=0</formula>
    </cfRule>
  </conditionalFormatting>
  <conditionalFormatting sqref="C28">
    <cfRule type="containsText" dxfId="2109" priority="1" operator="containsText" text="ntitulé">
      <formula>NOT(ISERROR(SEARCH("ntitulé",C28)))</formula>
    </cfRule>
    <cfRule type="containsBlanks" dxfId="2108" priority="2">
      <formula>LEN(TRIM(C28))=0</formula>
    </cfRule>
  </conditionalFormatting>
  <hyperlinks>
    <hyperlink ref="A1" location="TAB00!A1" display="Retour page de garde"/>
    <hyperlink ref="R10" location="TAB2.1!A1" display="TAB2.1!A1"/>
    <hyperlink ref="R22:R29" location="TAB2.2!A1" display="TAB2.2!A1"/>
    <hyperlink ref="R25" location="TAB2.2!A1" display="TAB2.2!A1"/>
    <hyperlink ref="R24" location="TAB2.2!A1" display="TAB2.2!A1"/>
    <hyperlink ref="R39" location="'TAB6'!A1" display="'TAB6'!A1"/>
    <hyperlink ref="R32" location="TAB2.3!A1" display="TAB2.3!A1"/>
    <hyperlink ref="R28" location="TAB2.2!A1" display="TAB2.2!A1"/>
  </hyperlinks>
  <pageMargins left="0.7" right="0.7" top="0.75" bottom="0.75" header="0.3" footer="0.3"/>
  <pageSetup paperSize="8" scale="68" fitToHeight="0" orientation="landscape" verticalDpi="300" r:id="rId1"/>
  <rowBreaks count="1" manualBreakCount="1">
    <brk id="47" max="16383" man="1"/>
  </rowBreaks>
  <ignoredErrors>
    <ignoredError sqref="D38 G38 J38 M38 P38 D4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zoomScaleNormal="100" workbookViewId="0">
      <selection activeCell="E5" sqref="E5"/>
    </sheetView>
  </sheetViews>
  <sheetFormatPr baseColWidth="10" defaultColWidth="9.1640625" defaultRowHeight="13.5" x14ac:dyDescent="0.3"/>
  <cols>
    <col min="1" max="1" width="11.6640625" style="6" customWidth="1"/>
    <col min="2" max="2" width="45.5" style="6" customWidth="1"/>
    <col min="3" max="10" width="16.6640625" style="6" customWidth="1"/>
    <col min="11" max="12" width="16.6640625" style="10" customWidth="1"/>
    <col min="13" max="16384" width="9.1640625" style="6"/>
  </cols>
  <sheetData>
    <row r="1" spans="1:13" ht="15" x14ac:dyDescent="0.3">
      <c r="A1" s="5" t="s">
        <v>131</v>
      </c>
      <c r="K1" s="6"/>
      <c r="L1" s="6"/>
    </row>
    <row r="2" spans="1:13" ht="15" x14ac:dyDescent="0.3">
      <c r="A2" s="5" t="s">
        <v>434</v>
      </c>
      <c r="K2" s="6"/>
      <c r="L2" s="6"/>
    </row>
    <row r="3" spans="1:13" ht="21" x14ac:dyDescent="0.35">
      <c r="A3" s="250" t="str">
        <f>TAB00!B51&amp;" : "&amp;TAB00!C51</f>
        <v>TAB2.1 : Détail des coûts informatiques</v>
      </c>
      <c r="B3" s="315"/>
      <c r="C3" s="315"/>
      <c r="D3" s="315"/>
      <c r="E3" s="315"/>
      <c r="F3" s="315"/>
      <c r="G3" s="315"/>
      <c r="H3" s="315"/>
      <c r="I3" s="315"/>
      <c r="J3" s="7"/>
      <c r="K3" s="8"/>
      <c r="L3" s="8"/>
    </row>
    <row r="4" spans="1:13" ht="16.5" x14ac:dyDescent="0.3">
      <c r="A4" s="9"/>
      <c r="B4" s="9"/>
      <c r="C4" s="9"/>
      <c r="D4" s="9"/>
      <c r="E4" s="9"/>
      <c r="F4" s="9"/>
      <c r="G4" s="9"/>
      <c r="H4" s="9"/>
      <c r="I4" s="9"/>
      <c r="J4" s="9"/>
    </row>
    <row r="5" spans="1:13" s="11" customFormat="1" x14ac:dyDescent="0.3">
      <c r="A5" s="711" t="s">
        <v>435</v>
      </c>
      <c r="B5" s="711"/>
      <c r="C5" s="711"/>
      <c r="D5" s="711"/>
      <c r="E5" s="711"/>
      <c r="F5" s="711"/>
      <c r="G5" s="711"/>
      <c r="H5" s="711"/>
      <c r="I5" s="711"/>
      <c r="J5" s="711"/>
      <c r="K5" s="711"/>
      <c r="L5" s="711"/>
    </row>
    <row r="6" spans="1:13" s="11" customFormat="1" x14ac:dyDescent="0.3">
      <c r="A6" s="12"/>
      <c r="B6" s="12"/>
      <c r="C6" s="12"/>
      <c r="D6" s="12"/>
      <c r="E6" s="12"/>
      <c r="F6" s="12"/>
      <c r="G6" s="12"/>
      <c r="H6" s="12"/>
      <c r="I6" s="12"/>
      <c r="J6" s="12"/>
      <c r="K6" s="13"/>
      <c r="L6" s="13"/>
    </row>
    <row r="7" spans="1:13" s="11" customFormat="1" x14ac:dyDescent="0.3">
      <c r="C7" s="710" t="s">
        <v>92</v>
      </c>
      <c r="D7" s="710"/>
      <c r="E7" s="682" t="s">
        <v>112</v>
      </c>
      <c r="F7" s="682"/>
      <c r="G7" s="710" t="s">
        <v>279</v>
      </c>
      <c r="H7" s="710"/>
      <c r="I7" s="710" t="s">
        <v>297</v>
      </c>
      <c r="J7" s="710"/>
      <c r="K7" s="710" t="s">
        <v>278</v>
      </c>
      <c r="L7" s="710"/>
      <c r="M7" s="13"/>
    </row>
    <row r="8" spans="1:13" s="11" customFormat="1" ht="67.5" x14ac:dyDescent="0.3">
      <c r="C8" s="220" t="s">
        <v>436</v>
      </c>
      <c r="D8" s="221" t="s">
        <v>125</v>
      </c>
      <c r="E8" s="220" t="s">
        <v>436</v>
      </c>
      <c r="F8" s="221" t="s">
        <v>125</v>
      </c>
      <c r="G8" s="220" t="s">
        <v>436</v>
      </c>
      <c r="H8" s="221" t="s">
        <v>125</v>
      </c>
      <c r="I8" s="220" t="s">
        <v>436</v>
      </c>
      <c r="J8" s="221" t="s">
        <v>125</v>
      </c>
      <c r="K8" s="220" t="s">
        <v>436</v>
      </c>
      <c r="L8" s="221" t="s">
        <v>125</v>
      </c>
      <c r="M8" s="13"/>
    </row>
    <row r="9" spans="1:13" s="11" customFormat="1" ht="13.5" customHeight="1" x14ac:dyDescent="0.3">
      <c r="A9" s="712" t="s">
        <v>437</v>
      </c>
      <c r="B9" s="713"/>
      <c r="C9" s="219"/>
      <c r="D9" s="219"/>
      <c r="E9" s="219"/>
      <c r="F9" s="219"/>
      <c r="G9" s="219"/>
      <c r="H9" s="219"/>
      <c r="I9" s="219"/>
      <c r="J9" s="219"/>
      <c r="K9" s="219"/>
      <c r="L9" s="219"/>
      <c r="M9" s="13"/>
    </row>
    <row r="10" spans="1:13" s="11" customFormat="1" ht="13.5" customHeight="1" x14ac:dyDescent="0.3">
      <c r="A10" s="712" t="s">
        <v>438</v>
      </c>
      <c r="B10" s="713"/>
      <c r="C10" s="485"/>
      <c r="D10" s="15"/>
      <c r="E10" s="15"/>
      <c r="F10" s="15"/>
      <c r="G10" s="15"/>
      <c r="H10" s="15"/>
      <c r="I10" s="15"/>
      <c r="J10" s="15"/>
      <c r="K10" s="15"/>
      <c r="L10" s="15"/>
      <c r="M10" s="13"/>
    </row>
    <row r="11" spans="1:13" s="11" customFormat="1" ht="13.5" customHeight="1" x14ac:dyDescent="0.3">
      <c r="A11" s="712" t="s">
        <v>439</v>
      </c>
      <c r="B11" s="713"/>
      <c r="C11" s="15"/>
      <c r="D11" s="15"/>
      <c r="E11" s="15"/>
      <c r="F11" s="15"/>
      <c r="G11" s="15"/>
      <c r="H11" s="15"/>
      <c r="I11" s="15"/>
      <c r="J11" s="15"/>
      <c r="K11" s="15"/>
      <c r="L11" s="15"/>
      <c r="M11" s="13"/>
    </row>
    <row r="12" spans="1:13" s="11" customFormat="1" ht="13.5" customHeight="1" x14ac:dyDescent="0.3">
      <c r="A12" s="712" t="s">
        <v>440</v>
      </c>
      <c r="B12" s="713"/>
      <c r="C12" s="15"/>
      <c r="D12" s="15"/>
      <c r="E12" s="15"/>
      <c r="F12" s="15"/>
      <c r="G12" s="15"/>
      <c r="H12" s="15"/>
      <c r="I12" s="15"/>
      <c r="J12" s="15"/>
      <c r="K12" s="15"/>
      <c r="L12" s="15"/>
      <c r="M12" s="13"/>
    </row>
    <row r="13" spans="1:13" s="11" customFormat="1" ht="12" customHeight="1" x14ac:dyDescent="0.3">
      <c r="A13" s="707" t="s">
        <v>441</v>
      </c>
      <c r="B13" s="696"/>
      <c r="C13" s="15"/>
      <c r="D13" s="15"/>
      <c r="E13" s="15"/>
      <c r="F13" s="15"/>
      <c r="G13" s="15"/>
      <c r="H13" s="15"/>
      <c r="I13" s="15"/>
      <c r="J13" s="15"/>
      <c r="K13" s="15"/>
      <c r="L13" s="15"/>
      <c r="M13" s="13"/>
    </row>
    <row r="14" spans="1:13" s="11" customFormat="1" x14ac:dyDescent="0.3">
      <c r="A14" s="707" t="s">
        <v>441</v>
      </c>
      <c r="B14" s="696"/>
      <c r="C14" s="15"/>
      <c r="D14" s="15"/>
      <c r="E14" s="15"/>
      <c r="F14" s="15"/>
      <c r="G14" s="15"/>
      <c r="H14" s="15"/>
      <c r="I14" s="15"/>
      <c r="J14" s="15"/>
      <c r="K14" s="15"/>
      <c r="L14" s="15"/>
      <c r="M14" s="13"/>
    </row>
    <row r="15" spans="1:13" s="11" customFormat="1" x14ac:dyDescent="0.3">
      <c r="A15" s="707" t="s">
        <v>441</v>
      </c>
      <c r="B15" s="696"/>
      <c r="C15" s="15"/>
      <c r="D15" s="15"/>
      <c r="E15" s="15"/>
      <c r="F15" s="15"/>
      <c r="G15" s="15"/>
      <c r="H15" s="15"/>
      <c r="I15" s="15"/>
      <c r="J15" s="15"/>
      <c r="K15" s="15"/>
      <c r="L15" s="15"/>
      <c r="M15" s="13"/>
    </row>
    <row r="16" spans="1:13" s="11" customFormat="1" x14ac:dyDescent="0.3">
      <c r="A16" s="707" t="s">
        <v>441</v>
      </c>
      <c r="B16" s="696"/>
      <c r="C16" s="15"/>
      <c r="D16" s="15"/>
      <c r="E16" s="15"/>
      <c r="F16" s="15"/>
      <c r="G16" s="15"/>
      <c r="H16" s="15"/>
      <c r="I16" s="15"/>
      <c r="J16" s="15"/>
      <c r="K16" s="15"/>
      <c r="L16" s="15"/>
      <c r="M16" s="13"/>
    </row>
    <row r="17" spans="1:13" s="11" customFormat="1" x14ac:dyDescent="0.3">
      <c r="A17" s="707" t="s">
        <v>441</v>
      </c>
      <c r="B17" s="696"/>
      <c r="C17" s="15"/>
      <c r="D17" s="15"/>
      <c r="E17" s="15"/>
      <c r="F17" s="15"/>
      <c r="G17" s="15"/>
      <c r="H17" s="15"/>
      <c r="I17" s="15"/>
      <c r="J17" s="15"/>
      <c r="K17" s="15"/>
      <c r="L17" s="15"/>
      <c r="M17" s="13"/>
    </row>
    <row r="18" spans="1:13" s="11" customFormat="1" x14ac:dyDescent="0.3">
      <c r="A18" s="705" t="s">
        <v>711</v>
      </c>
      <c r="B18" s="706"/>
      <c r="C18" s="487">
        <f>SUM(C9:C17)</f>
        <v>0</v>
      </c>
      <c r="D18" s="487">
        <f t="shared" ref="D18:L18" si="0">SUM(D9:D17)</f>
        <v>0</v>
      </c>
      <c r="E18" s="487">
        <f t="shared" si="0"/>
        <v>0</v>
      </c>
      <c r="F18" s="487">
        <f t="shared" si="0"/>
        <v>0</v>
      </c>
      <c r="G18" s="487">
        <f t="shared" si="0"/>
        <v>0</v>
      </c>
      <c r="H18" s="487">
        <f t="shared" si="0"/>
        <v>0</v>
      </c>
      <c r="I18" s="487">
        <f t="shared" si="0"/>
        <v>0</v>
      </c>
      <c r="J18" s="487">
        <f t="shared" si="0"/>
        <v>0</v>
      </c>
      <c r="K18" s="487">
        <f t="shared" si="0"/>
        <v>0</v>
      </c>
      <c r="L18" s="487">
        <f t="shared" si="0"/>
        <v>0</v>
      </c>
      <c r="M18" s="13"/>
    </row>
    <row r="19" spans="1:13" s="11" customFormat="1" x14ac:dyDescent="0.3">
      <c r="A19" s="707" t="s">
        <v>442</v>
      </c>
      <c r="B19" s="696"/>
      <c r="C19" s="15"/>
      <c r="D19" s="15"/>
      <c r="E19" s="15"/>
      <c r="F19" s="15"/>
      <c r="G19" s="15"/>
      <c r="H19" s="15"/>
      <c r="I19" s="15"/>
      <c r="J19" s="15"/>
      <c r="K19" s="15"/>
      <c r="L19" s="15"/>
      <c r="M19" s="13"/>
    </row>
    <row r="20" spans="1:13" s="11" customFormat="1" x14ac:dyDescent="0.3">
      <c r="A20" s="707" t="s">
        <v>443</v>
      </c>
      <c r="B20" s="696"/>
      <c r="C20" s="15"/>
      <c r="D20" s="15"/>
      <c r="E20" s="15"/>
      <c r="F20" s="15"/>
      <c r="G20" s="15"/>
      <c r="H20" s="15"/>
      <c r="I20" s="15"/>
      <c r="J20" s="15"/>
      <c r="K20" s="15"/>
      <c r="L20" s="15"/>
      <c r="M20" s="13"/>
    </row>
    <row r="21" spans="1:13" s="11" customFormat="1" x14ac:dyDescent="0.3">
      <c r="A21" s="707" t="s">
        <v>444</v>
      </c>
      <c r="B21" s="696"/>
      <c r="C21" s="15"/>
      <c r="D21" s="15"/>
      <c r="E21" s="15"/>
      <c r="F21" s="15"/>
      <c r="G21" s="15"/>
      <c r="H21" s="15"/>
      <c r="I21" s="15"/>
      <c r="J21" s="15"/>
      <c r="K21" s="15"/>
      <c r="L21" s="15"/>
      <c r="M21" s="13"/>
    </row>
    <row r="22" spans="1:13" s="11" customFormat="1" x14ac:dyDescent="0.3">
      <c r="A22" s="707" t="s">
        <v>445</v>
      </c>
      <c r="B22" s="696"/>
      <c r="C22" s="15"/>
      <c r="D22" s="15"/>
      <c r="E22" s="15"/>
      <c r="F22" s="15"/>
      <c r="G22" s="15"/>
      <c r="H22" s="15"/>
      <c r="I22" s="15"/>
      <c r="J22" s="15"/>
      <c r="K22" s="15"/>
      <c r="L22" s="15"/>
      <c r="M22" s="13"/>
    </row>
    <row r="23" spans="1:13" s="11" customFormat="1" x14ac:dyDescent="0.3">
      <c r="A23" s="707" t="s">
        <v>446</v>
      </c>
      <c r="B23" s="696"/>
      <c r="C23" s="15"/>
      <c r="D23" s="15"/>
      <c r="E23" s="15"/>
      <c r="F23" s="15"/>
      <c r="G23" s="15"/>
      <c r="H23" s="15"/>
      <c r="I23" s="15"/>
      <c r="J23" s="15"/>
      <c r="K23" s="15"/>
      <c r="L23" s="15"/>
      <c r="M23" s="13"/>
    </row>
    <row r="24" spans="1:13" s="11" customFormat="1" x14ac:dyDescent="0.3">
      <c r="A24" s="707" t="s">
        <v>447</v>
      </c>
      <c r="B24" s="696"/>
      <c r="C24" s="15"/>
      <c r="D24" s="15"/>
      <c r="E24" s="15"/>
      <c r="F24" s="15"/>
      <c r="G24" s="15"/>
      <c r="H24" s="15"/>
      <c r="I24" s="15"/>
      <c r="J24" s="15"/>
      <c r="K24" s="15"/>
      <c r="L24" s="15"/>
      <c r="M24" s="13"/>
    </row>
    <row r="25" spans="1:13" s="11" customFormat="1" x14ac:dyDescent="0.3">
      <c r="A25" s="707" t="s">
        <v>448</v>
      </c>
      <c r="B25" s="696"/>
      <c r="C25" s="15"/>
      <c r="D25" s="15"/>
      <c r="E25" s="15"/>
      <c r="F25" s="15"/>
      <c r="G25" s="15"/>
      <c r="H25" s="15"/>
      <c r="I25" s="15"/>
      <c r="J25" s="15"/>
      <c r="K25" s="15"/>
      <c r="L25" s="15"/>
      <c r="M25" s="13"/>
    </row>
    <row r="26" spans="1:13" s="11" customFormat="1" x14ac:dyDescent="0.3">
      <c r="A26" s="707" t="s">
        <v>449</v>
      </c>
      <c r="B26" s="696"/>
      <c r="C26" s="15"/>
      <c r="D26" s="15"/>
      <c r="E26" s="15"/>
      <c r="F26" s="15"/>
      <c r="G26" s="15"/>
      <c r="H26" s="15"/>
      <c r="I26" s="15"/>
      <c r="J26" s="15"/>
      <c r="K26" s="15"/>
      <c r="L26" s="15"/>
      <c r="M26" s="13"/>
    </row>
    <row r="27" spans="1:13" s="11" customFormat="1" x14ac:dyDescent="0.3">
      <c r="A27" s="707" t="s">
        <v>450</v>
      </c>
      <c r="B27" s="696"/>
      <c r="C27" s="15"/>
      <c r="D27" s="15"/>
      <c r="E27" s="15"/>
      <c r="F27" s="15"/>
      <c r="G27" s="15"/>
      <c r="H27" s="15"/>
      <c r="I27" s="15"/>
      <c r="J27" s="15"/>
      <c r="K27" s="15"/>
      <c r="L27" s="15"/>
      <c r="M27" s="13"/>
    </row>
    <row r="28" spans="1:13" s="11" customFormat="1" x14ac:dyDescent="0.3">
      <c r="A28" s="707" t="s">
        <v>451</v>
      </c>
      <c r="B28" s="696"/>
      <c r="C28" s="15"/>
      <c r="D28" s="15"/>
      <c r="E28" s="15"/>
      <c r="F28" s="15"/>
      <c r="G28" s="15"/>
      <c r="H28" s="15"/>
      <c r="I28" s="15"/>
      <c r="J28" s="15"/>
      <c r="K28" s="15"/>
      <c r="L28" s="15"/>
      <c r="M28" s="13"/>
    </row>
    <row r="29" spans="1:13" s="11" customFormat="1" x14ac:dyDescent="0.3">
      <c r="A29" s="703" t="s">
        <v>710</v>
      </c>
      <c r="B29" s="704"/>
      <c r="C29" s="486">
        <f>SUM(C19:C28)</f>
        <v>0</v>
      </c>
      <c r="D29" s="487">
        <f t="shared" ref="D29:L29" si="1">SUM(D19:D28)</f>
        <v>0</v>
      </c>
      <c r="E29" s="486">
        <f t="shared" si="1"/>
        <v>0</v>
      </c>
      <c r="F29" s="487">
        <f t="shared" si="1"/>
        <v>0</v>
      </c>
      <c r="G29" s="486">
        <f t="shared" si="1"/>
        <v>0</v>
      </c>
      <c r="H29" s="487">
        <f t="shared" si="1"/>
        <v>0</v>
      </c>
      <c r="I29" s="486">
        <f t="shared" si="1"/>
        <v>0</v>
      </c>
      <c r="J29" s="487">
        <f t="shared" si="1"/>
        <v>0</v>
      </c>
      <c r="K29" s="486">
        <f t="shared" si="1"/>
        <v>0</v>
      </c>
      <c r="L29" s="487">
        <f t="shared" si="1"/>
        <v>0</v>
      </c>
      <c r="M29" s="13"/>
    </row>
    <row r="30" spans="1:13" s="11" customFormat="1" x14ac:dyDescent="0.3">
      <c r="A30" s="703" t="s">
        <v>541</v>
      </c>
      <c r="B30" s="704"/>
      <c r="C30" s="488"/>
      <c r="D30" s="218"/>
      <c r="E30" s="489"/>
      <c r="F30" s="218"/>
      <c r="G30" s="489"/>
      <c r="H30" s="218"/>
      <c r="I30" s="489"/>
      <c r="J30" s="218"/>
      <c r="K30" s="489"/>
      <c r="L30" s="218"/>
      <c r="M30" s="13"/>
    </row>
    <row r="31" spans="1:13" x14ac:dyDescent="0.3">
      <c r="A31" s="701" t="s">
        <v>53</v>
      </c>
      <c r="B31" s="702"/>
      <c r="C31" s="16">
        <f>SUM(C18,C29:C30)</f>
        <v>0</v>
      </c>
      <c r="D31" s="16">
        <f t="shared" ref="D31:L31" si="2">SUM(D18,D29:D30)</f>
        <v>0</v>
      </c>
      <c r="E31" s="16">
        <f t="shared" si="2"/>
        <v>0</v>
      </c>
      <c r="F31" s="16">
        <f t="shared" si="2"/>
        <v>0</v>
      </c>
      <c r="G31" s="16">
        <f t="shared" si="2"/>
        <v>0</v>
      </c>
      <c r="H31" s="16">
        <f t="shared" si="2"/>
        <v>0</v>
      </c>
      <c r="I31" s="16">
        <f t="shared" si="2"/>
        <v>0</v>
      </c>
      <c r="J31" s="16">
        <f t="shared" si="2"/>
        <v>0</v>
      </c>
      <c r="K31" s="16">
        <f t="shared" si="2"/>
        <v>0</v>
      </c>
      <c r="L31" s="16">
        <f t="shared" si="2"/>
        <v>0</v>
      </c>
      <c r="M31" s="10"/>
    </row>
    <row r="34" spans="1:13" x14ac:dyDescent="0.3">
      <c r="A34" s="701" t="s">
        <v>500</v>
      </c>
      <c r="B34" s="702"/>
      <c r="C34" s="16">
        <f>'TAB2'!D10</f>
        <v>0</v>
      </c>
      <c r="D34" s="16"/>
      <c r="E34" s="16">
        <f>'TAB2'!G10</f>
        <v>0</v>
      </c>
      <c r="F34" s="16"/>
      <c r="G34" s="16">
        <f>'TAB2'!J10</f>
        <v>0</v>
      </c>
      <c r="H34" s="16"/>
      <c r="I34" s="16">
        <f>'TAB2'!M10</f>
        <v>0</v>
      </c>
      <c r="J34" s="16"/>
      <c r="K34" s="16">
        <f>'TAB2'!P10</f>
        <v>0</v>
      </c>
      <c r="L34" s="16"/>
      <c r="M34" s="10"/>
    </row>
    <row r="35" spans="1:13" ht="50.45" customHeight="1" x14ac:dyDescent="0.3">
      <c r="A35" s="699" t="s">
        <v>709</v>
      </c>
      <c r="B35" s="700"/>
      <c r="C35" s="16">
        <f>SUM(C29,C18)-C34</f>
        <v>0</v>
      </c>
      <c r="D35" s="16"/>
      <c r="E35" s="16">
        <f>SUM(E29,E18)-E34</f>
        <v>0</v>
      </c>
      <c r="F35" s="16"/>
      <c r="G35" s="16">
        <f>SUM(G29,G18)-G34</f>
        <v>0</v>
      </c>
      <c r="H35" s="16"/>
      <c r="I35" s="16">
        <f>SUM(I29,I18)-I34</f>
        <v>0</v>
      </c>
      <c r="J35" s="16"/>
      <c r="K35" s="16">
        <f>SUM(K29,K18)-K34</f>
        <v>0</v>
      </c>
      <c r="L35" s="16"/>
      <c r="M35" s="10"/>
    </row>
    <row r="37" spans="1:13" x14ac:dyDescent="0.3">
      <c r="A37" s="701" t="s">
        <v>630</v>
      </c>
      <c r="B37" s="702"/>
      <c r="C37" s="16"/>
      <c r="D37" s="16">
        <f>SUM(TAB6.1!F33:G33)</f>
        <v>0</v>
      </c>
      <c r="E37" s="16"/>
      <c r="F37" s="16">
        <f>SUM(TAB6.1!F66:G66)</f>
        <v>0</v>
      </c>
      <c r="G37" s="16"/>
      <c r="H37" s="16">
        <f>SUM(TAB6.1!F99:G99)</f>
        <v>0</v>
      </c>
      <c r="I37" s="16"/>
      <c r="J37" s="16">
        <f>SUM(TAB6.1!F132:G132)</f>
        <v>0</v>
      </c>
      <c r="K37" s="16"/>
      <c r="L37" s="16">
        <f>SUM(TAB6.1!F165:G165)</f>
        <v>0</v>
      </c>
      <c r="M37" s="10"/>
    </row>
    <row r="38" spans="1:13" ht="12" customHeight="1" x14ac:dyDescent="0.3">
      <c r="A38" s="699" t="s">
        <v>543</v>
      </c>
      <c r="B38" s="700"/>
      <c r="C38" s="16"/>
      <c r="D38" s="16">
        <f>D31-D37</f>
        <v>0</v>
      </c>
      <c r="E38" s="16"/>
      <c r="F38" s="16">
        <f>F31-F37</f>
        <v>0</v>
      </c>
      <c r="G38" s="16"/>
      <c r="H38" s="16">
        <f>H31-H37</f>
        <v>0</v>
      </c>
      <c r="I38" s="16"/>
      <c r="J38" s="16">
        <f>J31-J37</f>
        <v>0</v>
      </c>
      <c r="K38" s="16"/>
      <c r="L38" s="16">
        <f>L31-L37</f>
        <v>0</v>
      </c>
      <c r="M38" s="10"/>
    </row>
    <row r="39" spans="1:13" ht="12" customHeight="1" x14ac:dyDescent="0.3">
      <c r="A39" s="708" t="s">
        <v>542</v>
      </c>
      <c r="B39" s="709"/>
      <c r="C39" s="217"/>
      <c r="D39" s="223"/>
      <c r="E39" s="217"/>
      <c r="F39" s="223"/>
      <c r="G39" s="217"/>
      <c r="H39" s="223"/>
      <c r="I39" s="217"/>
      <c r="J39" s="223"/>
      <c r="K39" s="217"/>
      <c r="L39" s="223"/>
    </row>
    <row r="40" spans="1:13" ht="12" customHeight="1" x14ac:dyDescent="0.3">
      <c r="A40" s="695" t="s">
        <v>542</v>
      </c>
      <c r="B40" s="696"/>
      <c r="C40" s="217"/>
      <c r="D40" s="224"/>
      <c r="E40" s="217"/>
      <c r="F40" s="224"/>
      <c r="G40" s="217"/>
      <c r="H40" s="224"/>
      <c r="I40" s="217"/>
      <c r="J40" s="224"/>
      <c r="K40" s="217"/>
      <c r="L40" s="224"/>
    </row>
    <row r="41" spans="1:13" ht="12" customHeight="1" x14ac:dyDescent="0.3">
      <c r="A41" s="695" t="s">
        <v>542</v>
      </c>
      <c r="B41" s="696"/>
      <c r="C41" s="217"/>
      <c r="D41" s="224"/>
      <c r="E41" s="217"/>
      <c r="F41" s="224"/>
      <c r="G41" s="217"/>
      <c r="H41" s="224"/>
      <c r="I41" s="217"/>
      <c r="J41" s="224"/>
      <c r="K41" s="217"/>
      <c r="L41" s="224"/>
    </row>
    <row r="42" spans="1:13" ht="12" customHeight="1" x14ac:dyDescent="0.3">
      <c r="A42" s="695" t="s">
        <v>542</v>
      </c>
      <c r="B42" s="696"/>
      <c r="C42" s="217"/>
      <c r="D42" s="224"/>
      <c r="E42" s="217"/>
      <c r="F42" s="224"/>
      <c r="G42" s="217"/>
      <c r="H42" s="224"/>
      <c r="I42" s="217"/>
      <c r="J42" s="224"/>
      <c r="K42" s="217"/>
      <c r="L42" s="224"/>
    </row>
    <row r="43" spans="1:13" ht="12" customHeight="1" x14ac:dyDescent="0.3">
      <c r="A43" s="695" t="s">
        <v>542</v>
      </c>
      <c r="B43" s="696"/>
      <c r="C43" s="217"/>
      <c r="D43" s="224"/>
      <c r="E43" s="217"/>
      <c r="F43" s="224"/>
      <c r="G43" s="217"/>
      <c r="H43" s="224"/>
      <c r="I43" s="217"/>
      <c r="J43" s="224"/>
      <c r="K43" s="217"/>
      <c r="L43" s="224"/>
    </row>
    <row r="44" spans="1:13" ht="12" customHeight="1" x14ac:dyDescent="0.3">
      <c r="A44" s="695" t="s">
        <v>542</v>
      </c>
      <c r="B44" s="696"/>
      <c r="C44" s="217"/>
      <c r="D44" s="224"/>
      <c r="E44" s="217"/>
      <c r="F44" s="224"/>
      <c r="G44" s="217"/>
      <c r="H44" s="224"/>
      <c r="I44" s="217"/>
      <c r="J44" s="224"/>
      <c r="K44" s="217"/>
      <c r="L44" s="224"/>
    </row>
    <row r="45" spans="1:13" ht="12" customHeight="1" x14ac:dyDescent="0.3">
      <c r="A45" s="695" t="s">
        <v>542</v>
      </c>
      <c r="B45" s="696"/>
      <c r="C45" s="217"/>
      <c r="D45" s="224"/>
      <c r="E45" s="217"/>
      <c r="F45" s="224"/>
      <c r="G45" s="217"/>
      <c r="H45" s="224"/>
      <c r="I45" s="217"/>
      <c r="J45" s="224"/>
      <c r="K45" s="217"/>
      <c r="L45" s="224"/>
    </row>
    <row r="46" spans="1:13" ht="12" customHeight="1" x14ac:dyDescent="0.3">
      <c r="A46" s="695" t="s">
        <v>542</v>
      </c>
      <c r="B46" s="696"/>
      <c r="C46" s="217"/>
      <c r="D46" s="224"/>
      <c r="E46" s="217"/>
      <c r="F46" s="224"/>
      <c r="G46" s="217"/>
      <c r="H46" s="224"/>
      <c r="I46" s="217"/>
      <c r="J46" s="224"/>
      <c r="K46" s="217"/>
      <c r="L46" s="224"/>
    </row>
    <row r="47" spans="1:13" ht="12" customHeight="1" x14ac:dyDescent="0.3">
      <c r="A47" s="695" t="s">
        <v>542</v>
      </c>
      <c r="B47" s="696"/>
      <c r="C47" s="217"/>
      <c r="D47" s="224"/>
      <c r="E47" s="217"/>
      <c r="F47" s="224"/>
      <c r="G47" s="217"/>
      <c r="H47" s="224"/>
      <c r="I47" s="217"/>
      <c r="J47" s="224"/>
      <c r="K47" s="217"/>
      <c r="L47" s="224"/>
    </row>
    <row r="48" spans="1:13" ht="12" customHeight="1" x14ac:dyDescent="0.3">
      <c r="A48" s="697" t="s">
        <v>542</v>
      </c>
      <c r="B48" s="698"/>
      <c r="C48" s="217"/>
      <c r="D48" s="218"/>
      <c r="E48" s="217"/>
      <c r="F48" s="218"/>
      <c r="G48" s="217"/>
      <c r="H48" s="218"/>
      <c r="I48" s="217"/>
      <c r="J48" s="218"/>
      <c r="K48" s="217"/>
      <c r="L48" s="218"/>
    </row>
    <row r="49" spans="1:13" ht="27.6" customHeight="1" x14ac:dyDescent="0.3">
      <c r="A49" s="699" t="s">
        <v>712</v>
      </c>
      <c r="B49" s="700"/>
      <c r="C49" s="16"/>
      <c r="D49" s="16">
        <f>D38-SUM(D39:D48)</f>
        <v>0</v>
      </c>
      <c r="E49" s="16"/>
      <c r="F49" s="16">
        <f>F38-SUM(F39:F48)</f>
        <v>0</v>
      </c>
      <c r="G49" s="16"/>
      <c r="H49" s="16">
        <f>H38-SUM(H39:H48)</f>
        <v>0</v>
      </c>
      <c r="I49" s="16"/>
      <c r="J49" s="16">
        <f>J38-SUM(J39:J48)</f>
        <v>0</v>
      </c>
      <c r="K49" s="16"/>
      <c r="L49" s="16">
        <f>L38-SUM(L39:L48)</f>
        <v>0</v>
      </c>
      <c r="M49" s="10"/>
    </row>
  </sheetData>
  <mergeCells count="44">
    <mergeCell ref="A5:L5"/>
    <mergeCell ref="K7:L7"/>
    <mergeCell ref="A13:B13"/>
    <mergeCell ref="A14:B14"/>
    <mergeCell ref="A15:B15"/>
    <mergeCell ref="A9:B9"/>
    <mergeCell ref="A10:B10"/>
    <mergeCell ref="A11:B11"/>
    <mergeCell ref="A12:B12"/>
    <mergeCell ref="A17:B17"/>
    <mergeCell ref="C7:D7"/>
    <mergeCell ref="E7:F7"/>
    <mergeCell ref="G7:H7"/>
    <mergeCell ref="I7:J7"/>
    <mergeCell ref="A16:B16"/>
    <mergeCell ref="A43:B43"/>
    <mergeCell ref="A29:B29"/>
    <mergeCell ref="A18:B18"/>
    <mergeCell ref="A19:B19"/>
    <mergeCell ref="A20:B20"/>
    <mergeCell ref="A21:B21"/>
    <mergeCell ref="A22:B22"/>
    <mergeCell ref="A23:B23"/>
    <mergeCell ref="A24:B24"/>
    <mergeCell ref="A25:B25"/>
    <mergeCell ref="A26:B26"/>
    <mergeCell ref="A27:B27"/>
    <mergeCell ref="A28:B28"/>
    <mergeCell ref="A38:B38"/>
    <mergeCell ref="A39:B39"/>
    <mergeCell ref="A40:B40"/>
    <mergeCell ref="A41:B41"/>
    <mergeCell ref="A42:B42"/>
    <mergeCell ref="A34:B34"/>
    <mergeCell ref="A35:B35"/>
    <mergeCell ref="A30:B30"/>
    <mergeCell ref="A31:B31"/>
    <mergeCell ref="A37:B37"/>
    <mergeCell ref="A44:B44"/>
    <mergeCell ref="A45:B45"/>
    <mergeCell ref="A47:B47"/>
    <mergeCell ref="A48:B48"/>
    <mergeCell ref="A49:B49"/>
    <mergeCell ref="A46:B46"/>
  </mergeCells>
  <conditionalFormatting sqref="A13 C13:L13">
    <cfRule type="containsText" dxfId="2107" priority="74" operator="containsText" text="ntitulé">
      <formula>NOT(ISERROR(SEARCH("ntitulé",A13)))</formula>
    </cfRule>
    <cfRule type="containsBlanks" dxfId="2106" priority="75">
      <formula>LEN(TRIM(A13))=0</formula>
    </cfRule>
  </conditionalFormatting>
  <conditionalFormatting sqref="A13:L13">
    <cfRule type="containsText" dxfId="2105" priority="73" operator="containsText" text="libre">
      <formula>NOT(ISERROR(SEARCH("libre",A13)))</formula>
    </cfRule>
  </conditionalFormatting>
  <conditionalFormatting sqref="A14:A17 C14:L17">
    <cfRule type="containsText" dxfId="2104" priority="71" operator="containsText" text="ntitulé">
      <formula>NOT(ISERROR(SEARCH("ntitulé",A14)))</formula>
    </cfRule>
    <cfRule type="containsBlanks" dxfId="2103" priority="72">
      <formula>LEN(TRIM(A14))=0</formula>
    </cfRule>
  </conditionalFormatting>
  <conditionalFormatting sqref="A14:L17">
    <cfRule type="containsText" dxfId="2102" priority="70" operator="containsText" text="libre">
      <formula>NOT(ISERROR(SEARCH("libre",A14)))</formula>
    </cfRule>
  </conditionalFormatting>
  <conditionalFormatting sqref="A19:A28 C19:L28">
    <cfRule type="containsText" dxfId="2101" priority="68" operator="containsText" text="ntitulé">
      <formula>NOT(ISERROR(SEARCH("ntitulé",A19)))</formula>
    </cfRule>
    <cfRule type="containsBlanks" dxfId="2100" priority="69">
      <formula>LEN(TRIM(A19))=0</formula>
    </cfRule>
  </conditionalFormatting>
  <conditionalFormatting sqref="A19:L28">
    <cfRule type="containsText" dxfId="2099" priority="67" operator="containsText" text="libre">
      <formula>NOT(ISERROR(SEARCH("libre",A19)))</formula>
    </cfRule>
  </conditionalFormatting>
  <conditionalFormatting sqref="C12:L12">
    <cfRule type="containsText" dxfId="2098" priority="65" operator="containsText" text="ntitulé">
      <formula>NOT(ISERROR(SEARCH("ntitulé",C12)))</formula>
    </cfRule>
    <cfRule type="containsBlanks" dxfId="2097" priority="66">
      <formula>LEN(TRIM(C12))=0</formula>
    </cfRule>
  </conditionalFormatting>
  <conditionalFormatting sqref="C12:L12">
    <cfRule type="containsText" dxfId="2096" priority="64" operator="containsText" text="libre">
      <formula>NOT(ISERROR(SEARCH("libre",C12)))</formula>
    </cfRule>
  </conditionalFormatting>
  <conditionalFormatting sqref="C11:L11">
    <cfRule type="containsText" dxfId="2095" priority="62" operator="containsText" text="ntitulé">
      <formula>NOT(ISERROR(SEARCH("ntitulé",C11)))</formula>
    </cfRule>
    <cfRule type="containsBlanks" dxfId="2094" priority="63">
      <formula>LEN(TRIM(C11))=0</formula>
    </cfRule>
  </conditionalFormatting>
  <conditionalFormatting sqref="C11:L11">
    <cfRule type="containsText" dxfId="2093" priority="61" operator="containsText" text="libre">
      <formula>NOT(ISERROR(SEARCH("libre",C11)))</formula>
    </cfRule>
  </conditionalFormatting>
  <conditionalFormatting sqref="C10:L10">
    <cfRule type="containsText" dxfId="2092" priority="59" operator="containsText" text="ntitulé">
      <formula>NOT(ISERROR(SEARCH("ntitulé",C10)))</formula>
    </cfRule>
    <cfRule type="containsBlanks" dxfId="2091" priority="60">
      <formula>LEN(TRIM(C10))=0</formula>
    </cfRule>
  </conditionalFormatting>
  <conditionalFormatting sqref="C10:L10">
    <cfRule type="containsText" dxfId="2090" priority="58" operator="containsText" text="libre">
      <formula>NOT(ISERROR(SEARCH("libre",C10)))</formula>
    </cfRule>
  </conditionalFormatting>
  <conditionalFormatting sqref="C9:L9">
    <cfRule type="containsText" dxfId="2089" priority="56" operator="containsText" text="ntitulé">
      <formula>NOT(ISERROR(SEARCH("ntitulé",C9)))</formula>
    </cfRule>
    <cfRule type="containsBlanks" dxfId="2088" priority="57">
      <formula>LEN(TRIM(C9))=0</formula>
    </cfRule>
  </conditionalFormatting>
  <conditionalFormatting sqref="C9:L9">
    <cfRule type="containsText" dxfId="2087" priority="55" operator="containsText" text="libre">
      <formula>NOT(ISERROR(SEARCH("libre",C9)))</formula>
    </cfRule>
  </conditionalFormatting>
  <conditionalFormatting sqref="A19:B28">
    <cfRule type="containsText" dxfId="2086" priority="51" operator="containsText" text="détailler">
      <formula>NOT(ISERROR(SEARCH("détailler",A19)))</formula>
    </cfRule>
  </conditionalFormatting>
  <conditionalFormatting sqref="L39 J39 H39 F39 D39">
    <cfRule type="containsText" dxfId="2085" priority="45" operator="containsText" text="ntitulé">
      <formula>NOT(ISERROR(SEARCH("ntitulé",D39)))</formula>
    </cfRule>
    <cfRule type="containsBlanks" dxfId="2084" priority="46">
      <formula>LEN(TRIM(D39))=0</formula>
    </cfRule>
  </conditionalFormatting>
  <conditionalFormatting sqref="L39 J39 H39 F39 D39">
    <cfRule type="containsText" dxfId="2083" priority="44" operator="containsText" text="libre">
      <formula>NOT(ISERROR(SEARCH("libre",D39)))</formula>
    </cfRule>
  </conditionalFormatting>
  <conditionalFormatting sqref="L40 J40 H40 F40 D40">
    <cfRule type="containsText" dxfId="2082" priority="42" operator="containsText" text="ntitulé">
      <formula>NOT(ISERROR(SEARCH("ntitulé",D40)))</formula>
    </cfRule>
    <cfRule type="containsBlanks" dxfId="2081" priority="43">
      <formula>LEN(TRIM(D40))=0</formula>
    </cfRule>
  </conditionalFormatting>
  <conditionalFormatting sqref="L40 J40 H40 F40 D40">
    <cfRule type="containsText" dxfId="2080" priority="41" operator="containsText" text="libre">
      <formula>NOT(ISERROR(SEARCH("libre",D40)))</formula>
    </cfRule>
  </conditionalFormatting>
  <conditionalFormatting sqref="L41 J41 H41 F41 D41">
    <cfRule type="containsText" dxfId="2079" priority="39" operator="containsText" text="ntitulé">
      <formula>NOT(ISERROR(SEARCH("ntitulé",D41)))</formula>
    </cfRule>
    <cfRule type="containsBlanks" dxfId="2078" priority="40">
      <formula>LEN(TRIM(D41))=0</formula>
    </cfRule>
  </conditionalFormatting>
  <conditionalFormatting sqref="L41 J41 H41 F41 D41">
    <cfRule type="containsText" dxfId="2077" priority="38" operator="containsText" text="libre">
      <formula>NOT(ISERROR(SEARCH("libre",D41)))</formula>
    </cfRule>
  </conditionalFormatting>
  <conditionalFormatting sqref="L42 J42 H42 F42 D42">
    <cfRule type="containsText" dxfId="2076" priority="36" operator="containsText" text="ntitulé">
      <formula>NOT(ISERROR(SEARCH("ntitulé",D42)))</formula>
    </cfRule>
    <cfRule type="containsBlanks" dxfId="2075" priority="37">
      <formula>LEN(TRIM(D42))=0</formula>
    </cfRule>
  </conditionalFormatting>
  <conditionalFormatting sqref="L42 J42 H42 F42 D42">
    <cfRule type="containsText" dxfId="2074" priority="35" operator="containsText" text="libre">
      <formula>NOT(ISERROR(SEARCH("libre",D42)))</formula>
    </cfRule>
  </conditionalFormatting>
  <conditionalFormatting sqref="L43 J43 H43 F43 D43">
    <cfRule type="containsText" dxfId="2073" priority="33" operator="containsText" text="ntitulé">
      <formula>NOT(ISERROR(SEARCH("ntitulé",D43)))</formula>
    </cfRule>
    <cfRule type="containsBlanks" dxfId="2072" priority="34">
      <formula>LEN(TRIM(D43))=0</formula>
    </cfRule>
  </conditionalFormatting>
  <conditionalFormatting sqref="L43 J43 H43 F43 D43">
    <cfRule type="containsText" dxfId="2071" priority="32" operator="containsText" text="libre">
      <formula>NOT(ISERROR(SEARCH("libre",D43)))</formula>
    </cfRule>
  </conditionalFormatting>
  <conditionalFormatting sqref="L44 J44 H44 F44 D44">
    <cfRule type="containsText" dxfId="2070" priority="30" operator="containsText" text="ntitulé">
      <formula>NOT(ISERROR(SEARCH("ntitulé",D44)))</formula>
    </cfRule>
    <cfRule type="containsBlanks" dxfId="2069" priority="31">
      <formula>LEN(TRIM(D44))=0</formula>
    </cfRule>
  </conditionalFormatting>
  <conditionalFormatting sqref="L44 J44 H44 F44 D44">
    <cfRule type="containsText" dxfId="2068" priority="29" operator="containsText" text="libre">
      <formula>NOT(ISERROR(SEARCH("libre",D44)))</formula>
    </cfRule>
  </conditionalFormatting>
  <conditionalFormatting sqref="L45 J45 H45 F45 D45">
    <cfRule type="containsText" dxfId="2067" priority="27" operator="containsText" text="ntitulé">
      <formula>NOT(ISERROR(SEARCH("ntitulé",D45)))</formula>
    </cfRule>
    <cfRule type="containsBlanks" dxfId="2066" priority="28">
      <formula>LEN(TRIM(D45))=0</formula>
    </cfRule>
  </conditionalFormatting>
  <conditionalFormatting sqref="L45 J45 H45 F45 D45">
    <cfRule type="containsText" dxfId="2065" priority="26" operator="containsText" text="libre">
      <formula>NOT(ISERROR(SEARCH("libre",D45)))</formula>
    </cfRule>
  </conditionalFormatting>
  <conditionalFormatting sqref="L46 J46 H46 F46 D46">
    <cfRule type="containsText" dxfId="2064" priority="24" operator="containsText" text="ntitulé">
      <formula>NOT(ISERROR(SEARCH("ntitulé",D46)))</formula>
    </cfRule>
    <cfRule type="containsBlanks" dxfId="2063" priority="25">
      <formula>LEN(TRIM(D46))=0</formula>
    </cfRule>
  </conditionalFormatting>
  <conditionalFormatting sqref="L46 J46 H46 F46 D46">
    <cfRule type="containsText" dxfId="2062" priority="23" operator="containsText" text="libre">
      <formula>NOT(ISERROR(SEARCH("libre",D46)))</formula>
    </cfRule>
  </conditionalFormatting>
  <conditionalFormatting sqref="L47 J47 H47 F47 D47">
    <cfRule type="containsText" dxfId="2061" priority="21" operator="containsText" text="ntitulé">
      <formula>NOT(ISERROR(SEARCH("ntitulé",D47)))</formula>
    </cfRule>
    <cfRule type="containsBlanks" dxfId="2060" priority="22">
      <formula>LEN(TRIM(D47))=0</formula>
    </cfRule>
  </conditionalFormatting>
  <conditionalFormatting sqref="L47 J47 H47 F47 D47">
    <cfRule type="containsText" dxfId="2059" priority="20" operator="containsText" text="libre">
      <formula>NOT(ISERROR(SEARCH("libre",D47)))</formula>
    </cfRule>
  </conditionalFormatting>
  <conditionalFormatting sqref="L48 J48 H48 F48 D48">
    <cfRule type="containsText" dxfId="2058" priority="18" operator="containsText" text="ntitulé">
      <formula>NOT(ISERROR(SEARCH("ntitulé",D48)))</formula>
    </cfRule>
    <cfRule type="containsBlanks" dxfId="2057" priority="19">
      <formula>LEN(TRIM(D48))=0</formula>
    </cfRule>
  </conditionalFormatting>
  <conditionalFormatting sqref="L48 J48 H48 F48 D48">
    <cfRule type="containsText" dxfId="2056" priority="17" operator="containsText" text="libre">
      <formula>NOT(ISERROR(SEARCH("libre",D48)))</formula>
    </cfRule>
  </conditionalFormatting>
  <conditionalFormatting sqref="A39:A48">
    <cfRule type="containsText" dxfId="2055" priority="12" operator="containsText" text="ntitulé">
      <formula>NOT(ISERROR(SEARCH("ntitulé",A39)))</formula>
    </cfRule>
    <cfRule type="containsBlanks" dxfId="2054" priority="13">
      <formula>LEN(TRIM(A39))=0</formula>
    </cfRule>
  </conditionalFormatting>
  <conditionalFormatting sqref="A39:B48">
    <cfRule type="containsText" dxfId="2053" priority="11" operator="containsText" text="libre">
      <formula>NOT(ISERROR(SEARCH("libre",A39)))</formula>
    </cfRule>
  </conditionalFormatting>
  <conditionalFormatting sqref="A39:B48">
    <cfRule type="containsText" dxfId="2052" priority="10" operator="containsText" text="détailler">
      <formula>NOT(ISERROR(SEARCH("détailler",A39)))</formula>
    </cfRule>
  </conditionalFormatting>
  <conditionalFormatting sqref="L30 J30 H30 F30 D30">
    <cfRule type="containsText" dxfId="2051" priority="2" operator="containsText" text="ntitulé">
      <formula>NOT(ISERROR(SEARCH("ntitulé",D30)))</formula>
    </cfRule>
    <cfRule type="containsBlanks" dxfId="2050" priority="3">
      <formula>LEN(TRIM(D30))=0</formula>
    </cfRule>
  </conditionalFormatting>
  <conditionalFormatting sqref="L30 J30 H30 F30 D30">
    <cfRule type="containsText" dxfId="2049" priority="1" operator="containsText" text="libre">
      <formula>NOT(ISERROR(SEARCH("libre",D30)))</formula>
    </cfRule>
  </conditionalFormatting>
  <conditionalFormatting sqref="A9:A12">
    <cfRule type="containsText" dxfId="2048" priority="5" operator="containsText" text="ntitulé">
      <formula>NOT(ISERROR(SEARCH("ntitulé",A9)))</formula>
    </cfRule>
    <cfRule type="containsBlanks" dxfId="2047" priority="6">
      <formula>LEN(TRIM(A9))=0</formula>
    </cfRule>
  </conditionalFormatting>
  <conditionalFormatting sqref="A9:B12">
    <cfRule type="containsText" dxfId="2046" priority="4" operator="containsText" text="libre">
      <formula>NOT(ISERROR(SEARCH("libre",A9)))</formula>
    </cfRule>
  </conditionalFormatting>
  <hyperlinks>
    <hyperlink ref="A1" location="TAB00!A1" display="TAB00!A1"/>
    <hyperlink ref="A2" location="'TAB2'!A1" display="Retour TAB2"/>
  </hyperlinks>
  <pageMargins left="0.7" right="0.7" top="0.75" bottom="0.75" header="0.3" footer="0.3"/>
  <pageSetup paperSize="9" scale="75"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selection activeCell="E5" sqref="E5"/>
    </sheetView>
  </sheetViews>
  <sheetFormatPr baseColWidth="10" defaultColWidth="9.1640625" defaultRowHeight="13.5" x14ac:dyDescent="0.3"/>
  <cols>
    <col min="1" max="1" width="11.6640625" style="6" customWidth="1"/>
    <col min="2" max="2" width="48.33203125" style="6" customWidth="1"/>
    <col min="3" max="3" width="21.5" style="6" customWidth="1"/>
    <col min="4" max="4" width="23.33203125" style="6" customWidth="1"/>
    <col min="5" max="7" width="21.5" style="6" customWidth="1"/>
    <col min="8" max="16384" width="9.1640625" style="6"/>
  </cols>
  <sheetData>
    <row r="1" spans="1:7" ht="15" x14ac:dyDescent="0.3">
      <c r="A1" s="5" t="s">
        <v>131</v>
      </c>
    </row>
    <row r="2" spans="1:7" ht="15" x14ac:dyDescent="0.3">
      <c r="A2" s="5" t="s">
        <v>434</v>
      </c>
    </row>
    <row r="3" spans="1:7" ht="22.15" customHeight="1" x14ac:dyDescent="0.35">
      <c r="A3" s="250" t="str">
        <f>TAB00!B52&amp;" : "&amp;TAB00!C52</f>
        <v>TAB2.2 : Détail des charges sociales et salariales</v>
      </c>
      <c r="B3" s="250"/>
      <c r="C3" s="250"/>
      <c r="D3" s="250"/>
      <c r="E3" s="250"/>
      <c r="F3" s="250"/>
      <c r="G3" s="250"/>
    </row>
    <row r="4" spans="1:7" ht="16.5" x14ac:dyDescent="0.3">
      <c r="A4" s="9"/>
      <c r="B4" s="9"/>
      <c r="C4" s="9"/>
      <c r="D4" s="9"/>
      <c r="E4" s="9"/>
      <c r="F4" s="9"/>
      <c r="G4" s="9"/>
    </row>
    <row r="5" spans="1:7" s="11" customFormat="1" x14ac:dyDescent="0.3">
      <c r="A5" s="714" t="s">
        <v>453</v>
      </c>
      <c r="B5" s="714"/>
      <c r="C5" s="714"/>
      <c r="D5" s="714"/>
      <c r="E5" s="714"/>
      <c r="F5" s="714"/>
      <c r="G5" s="714"/>
    </row>
    <row r="6" spans="1:7" s="11" customFormat="1" x14ac:dyDescent="0.3">
      <c r="A6" s="12"/>
      <c r="B6" s="12"/>
      <c r="C6" s="12"/>
      <c r="D6" s="12"/>
      <c r="E6" s="12"/>
      <c r="F6" s="12"/>
      <c r="G6" s="12"/>
    </row>
    <row r="7" spans="1:7" s="11" customFormat="1" x14ac:dyDescent="0.3">
      <c r="C7" s="163" t="s">
        <v>92</v>
      </c>
      <c r="D7" s="163" t="s">
        <v>112</v>
      </c>
      <c r="E7" s="163" t="s">
        <v>279</v>
      </c>
      <c r="F7" s="163" t="s">
        <v>297</v>
      </c>
      <c r="G7" s="163" t="s">
        <v>278</v>
      </c>
    </row>
    <row r="8" spans="1:7" s="11" customFormat="1" ht="12" customHeight="1" x14ac:dyDescent="0.3">
      <c r="A8" s="716" t="s">
        <v>454</v>
      </c>
      <c r="B8" s="717"/>
      <c r="C8" s="1">
        <f>'TAB2'!D23</f>
        <v>0</v>
      </c>
      <c r="D8" s="1">
        <f>'TAB2'!G23</f>
        <v>0</v>
      </c>
      <c r="E8" s="1">
        <f>'TAB2'!J23</f>
        <v>0</v>
      </c>
      <c r="F8" s="1">
        <f>'TAB2'!M23</f>
        <v>0</v>
      </c>
      <c r="G8" s="1">
        <f>'TAB2'!P23</f>
        <v>0</v>
      </c>
    </row>
    <row r="9" spans="1:7" s="11" customFormat="1" x14ac:dyDescent="0.3">
      <c r="A9" s="718" t="s">
        <v>455</v>
      </c>
      <c r="B9" s="718"/>
      <c r="C9" s="1">
        <f>'TAB2'!D24</f>
        <v>0</v>
      </c>
      <c r="D9" s="1">
        <f>'TAB2'!G24</f>
        <v>0</v>
      </c>
      <c r="E9" s="1">
        <f>'TAB2'!J24</f>
        <v>0</v>
      </c>
      <c r="F9" s="1">
        <f>'TAB2'!M24</f>
        <v>0</v>
      </c>
      <c r="G9" s="1">
        <f>'TAB2'!P24</f>
        <v>0</v>
      </c>
    </row>
    <row r="10" spans="1:7" s="11" customFormat="1" x14ac:dyDescent="0.3">
      <c r="A10" s="719" t="s">
        <v>456</v>
      </c>
      <c r="B10" s="718"/>
      <c r="C10" s="1">
        <f>'TAB2'!D25</f>
        <v>0</v>
      </c>
      <c r="D10" s="1">
        <f>'TAB2'!G25</f>
        <v>0</v>
      </c>
      <c r="E10" s="1">
        <f>'TAB2'!J25</f>
        <v>0</v>
      </c>
      <c r="F10" s="1">
        <f>'TAB2'!M25</f>
        <v>0</v>
      </c>
      <c r="G10" s="1">
        <f>'TAB2'!P25</f>
        <v>0</v>
      </c>
    </row>
    <row r="11" spans="1:7" s="11" customFormat="1" x14ac:dyDescent="0.3">
      <c r="A11" s="718" t="s">
        <v>457</v>
      </c>
      <c r="B11" s="718"/>
      <c r="C11" s="1">
        <f>'TAB2'!D26</f>
        <v>0</v>
      </c>
      <c r="D11" s="1">
        <f>'TAB2'!G26</f>
        <v>0</v>
      </c>
      <c r="E11" s="1">
        <f>'TAB2'!J26</f>
        <v>0</v>
      </c>
      <c r="F11" s="1">
        <f>'TAB2'!M26</f>
        <v>0</v>
      </c>
      <c r="G11" s="1">
        <f>'TAB2'!P26</f>
        <v>0</v>
      </c>
    </row>
    <row r="12" spans="1:7" s="79" customFormat="1" ht="40.9" customHeight="1" x14ac:dyDescent="0.3">
      <c r="A12" s="720" t="s">
        <v>544</v>
      </c>
      <c r="B12" s="721"/>
      <c r="C12" s="1">
        <f>'TAB2'!D27</f>
        <v>0</v>
      </c>
      <c r="D12" s="1">
        <f>'TAB2'!G27</f>
        <v>0</v>
      </c>
      <c r="E12" s="1">
        <f>'TAB2'!J27</f>
        <v>0</v>
      </c>
      <c r="F12" s="1">
        <f>'TAB2'!M27</f>
        <v>0</v>
      </c>
      <c r="G12" s="1">
        <f>'TAB2'!P27</f>
        <v>0</v>
      </c>
    </row>
    <row r="13" spans="1:7" s="11" customFormat="1" x14ac:dyDescent="0.3">
      <c r="A13" s="719" t="s">
        <v>545</v>
      </c>
      <c r="B13" s="718"/>
      <c r="C13" s="1">
        <f>'TAB2'!D29</f>
        <v>0</v>
      </c>
      <c r="D13" s="1">
        <f>'TAB2'!G29</f>
        <v>0</v>
      </c>
      <c r="E13" s="1">
        <f>'TAB2'!J29</f>
        <v>0</v>
      </c>
      <c r="F13" s="1">
        <f>'TAB2'!M29</f>
        <v>0</v>
      </c>
      <c r="G13" s="1">
        <f>'TAB2'!P29</f>
        <v>0</v>
      </c>
    </row>
    <row r="14" spans="1:7" s="11" customFormat="1" x14ac:dyDescent="0.3">
      <c r="A14" s="701" t="s">
        <v>458</v>
      </c>
      <c r="B14" s="715"/>
      <c r="C14" s="16">
        <f>SUM(C8:C13)</f>
        <v>0</v>
      </c>
      <c r="D14" s="16">
        <f>SUM(D8:D13)</f>
        <v>0</v>
      </c>
      <c r="E14" s="16">
        <f>SUM(E8:E13)</f>
        <v>0</v>
      </c>
      <c r="F14" s="16">
        <f>SUM(F8:F13)</f>
        <v>0</v>
      </c>
      <c r="G14" s="16">
        <f>SUM(G8:G13)</f>
        <v>0</v>
      </c>
    </row>
    <row r="15" spans="1:7" ht="4.9000000000000004" customHeight="1" x14ac:dyDescent="0.3"/>
    <row r="16" spans="1:7" s="11" customFormat="1" x14ac:dyDescent="0.3">
      <c r="A16" s="714" t="s">
        <v>459</v>
      </c>
      <c r="B16" s="714"/>
      <c r="C16" s="714"/>
      <c r="D16" s="714"/>
      <c r="E16" s="714"/>
      <c r="F16" s="714"/>
      <c r="G16" s="714"/>
    </row>
    <row r="18" spans="1:7" s="11" customFormat="1" x14ac:dyDescent="0.3">
      <c r="C18" s="163" t="str">
        <f>C7</f>
        <v>Réalité 2015</v>
      </c>
      <c r="D18" s="163" t="str">
        <f>D7</f>
        <v>Meilleure estimation 2016</v>
      </c>
      <c r="E18" s="163" t="str">
        <f>E7</f>
        <v>Budget 2017</v>
      </c>
      <c r="F18" s="163" t="str">
        <f>F7</f>
        <v>Budget 2018</v>
      </c>
      <c r="G18" s="163" t="str">
        <f>G7</f>
        <v>Budget 2019</v>
      </c>
    </row>
    <row r="19" spans="1:7" s="11" customFormat="1" x14ac:dyDescent="0.3">
      <c r="A19" s="11" t="s">
        <v>460</v>
      </c>
      <c r="C19" s="224"/>
      <c r="D19" s="224"/>
      <c r="E19" s="224"/>
      <c r="F19" s="224"/>
      <c r="G19" s="224"/>
    </row>
    <row r="20" spans="1:7" s="11" customFormat="1" x14ac:dyDescent="0.3">
      <c r="A20" s="11" t="s">
        <v>461</v>
      </c>
      <c r="C20" s="224"/>
      <c r="D20" s="224"/>
      <c r="E20" s="224"/>
      <c r="F20" s="224"/>
      <c r="G20" s="224"/>
    </row>
    <row r="21" spans="1:7" s="11" customFormat="1" x14ac:dyDescent="0.3">
      <c r="A21" s="11" t="s">
        <v>462</v>
      </c>
      <c r="C21" s="1">
        <f>IFERROR(C19/C20,0)</f>
        <v>0</v>
      </c>
      <c r="D21" s="1">
        <f>IFERROR(D19/D20,0)</f>
        <v>0</v>
      </c>
      <c r="E21" s="1">
        <f>IFERROR(E19/E20,0)</f>
        <v>0</v>
      </c>
      <c r="F21" s="1">
        <f>IFERROR(F19/F20,0)</f>
        <v>0</v>
      </c>
      <c r="G21" s="1">
        <f>IFERROR(G19/G20,0)</f>
        <v>0</v>
      </c>
    </row>
    <row r="22" spans="1:7" s="11" customFormat="1" x14ac:dyDescent="0.3">
      <c r="A22" s="11" t="s">
        <v>463</v>
      </c>
      <c r="C22" s="224"/>
      <c r="D22" s="224"/>
      <c r="E22" s="224"/>
      <c r="F22" s="224"/>
      <c r="G22" s="224"/>
    </row>
    <row r="23" spans="1:7" s="11" customFormat="1" x14ac:dyDescent="0.3">
      <c r="A23" s="11" t="s">
        <v>464</v>
      </c>
      <c r="C23" s="224"/>
      <c r="D23" s="224"/>
      <c r="E23" s="224"/>
      <c r="F23" s="224"/>
      <c r="G23" s="224"/>
    </row>
    <row r="24" spans="1:7" s="11" customFormat="1" x14ac:dyDescent="0.3">
      <c r="A24" s="11" t="s">
        <v>465</v>
      </c>
      <c r="C24" s="1">
        <f>IFERROR(C22/C23,0)</f>
        <v>0</v>
      </c>
      <c r="D24" s="1">
        <f>IFERROR(D22/D23,0)</f>
        <v>0</v>
      </c>
      <c r="E24" s="1">
        <f>IFERROR(E22/E23,0)</f>
        <v>0</v>
      </c>
      <c r="F24" s="1">
        <f>IFERROR(F22/F23,0)</f>
        <v>0</v>
      </c>
      <c r="G24" s="1">
        <f>IFERROR(G22/G23,0)</f>
        <v>0</v>
      </c>
    </row>
    <row r="25" spans="1:7" s="78" customFormat="1" ht="27" customHeight="1" x14ac:dyDescent="0.3">
      <c r="A25" s="722" t="str">
        <f>'TAB C'!B11</f>
        <v>C.2.2.a. Concordance entre le détail des frais de personnel par ETP et les frais de personnel repris dans le tableau de synthèse (TAB2)</v>
      </c>
      <c r="B25" s="722"/>
      <c r="C25" s="77">
        <f>'TAB2'!D22</f>
        <v>0</v>
      </c>
      <c r="D25" s="77">
        <f>'TAB2'!G22</f>
        <v>0</v>
      </c>
      <c r="E25" s="77">
        <f>'TAB2'!J22</f>
        <v>0</v>
      </c>
      <c r="F25" s="77">
        <f>'TAB2'!M22</f>
        <v>0</v>
      </c>
      <c r="G25" s="77">
        <f>'TAB2'!P22</f>
        <v>0</v>
      </c>
    </row>
    <row r="26" spans="1:7" ht="10.9" customHeight="1" x14ac:dyDescent="0.3"/>
    <row r="27" spans="1:7" hidden="1" x14ac:dyDescent="0.3"/>
    <row r="28" spans="1:7" s="11" customFormat="1" x14ac:dyDescent="0.3">
      <c r="A28" s="714" t="s">
        <v>466</v>
      </c>
      <c r="B28" s="714"/>
      <c r="C28" s="714"/>
      <c r="D28" s="714"/>
      <c r="E28" s="714"/>
      <c r="F28" s="714"/>
      <c r="G28" s="714"/>
    </row>
    <row r="29" spans="1:7" ht="4.9000000000000004" customHeight="1" x14ac:dyDescent="0.3"/>
    <row r="30" spans="1:7" x14ac:dyDescent="0.3">
      <c r="A30" s="701" t="s">
        <v>467</v>
      </c>
      <c r="B30" s="702"/>
      <c r="C30" s="163" t="str">
        <f>C18</f>
        <v>Réalité 2015</v>
      </c>
      <c r="D30" s="163" t="str">
        <f>D18</f>
        <v>Meilleure estimation 2016</v>
      </c>
      <c r="E30" s="163" t="str">
        <f>E18</f>
        <v>Budget 2017</v>
      </c>
      <c r="F30" s="163" t="str">
        <f>F18</f>
        <v>Budget 2018</v>
      </c>
      <c r="G30" s="163" t="str">
        <f>G18</f>
        <v>Budget 2019</v>
      </c>
    </row>
    <row r="31" spans="1:7" ht="12" customHeight="1" x14ac:dyDescent="0.3">
      <c r="A31" s="695" t="s">
        <v>83</v>
      </c>
      <c r="B31" s="696"/>
      <c r="C31" s="224"/>
      <c r="D31" s="224"/>
      <c r="E31" s="224"/>
      <c r="F31" s="224"/>
      <c r="G31" s="224"/>
    </row>
    <row r="32" spans="1:7" ht="12" customHeight="1" x14ac:dyDescent="0.3">
      <c r="A32" s="695" t="s">
        <v>84</v>
      </c>
      <c r="B32" s="696"/>
      <c r="C32" s="224"/>
      <c r="D32" s="224"/>
      <c r="E32" s="224"/>
      <c r="F32" s="224"/>
      <c r="G32" s="224"/>
    </row>
    <row r="33" spans="1:7" ht="12" customHeight="1" x14ac:dyDescent="0.3">
      <c r="A33" s="695" t="s">
        <v>85</v>
      </c>
      <c r="B33" s="696"/>
      <c r="C33" s="224"/>
      <c r="D33" s="224"/>
      <c r="E33" s="224"/>
      <c r="F33" s="224"/>
      <c r="G33" s="224"/>
    </row>
    <row r="34" spans="1:7" ht="12" customHeight="1" x14ac:dyDescent="0.3">
      <c r="A34" s="695" t="s">
        <v>86</v>
      </c>
      <c r="B34" s="696"/>
      <c r="C34" s="224"/>
      <c r="D34" s="224"/>
      <c r="E34" s="224"/>
      <c r="F34" s="224"/>
      <c r="G34" s="224"/>
    </row>
    <row r="35" spans="1:7" ht="12" customHeight="1" x14ac:dyDescent="0.3">
      <c r="A35" s="695" t="s">
        <v>87</v>
      </c>
      <c r="B35" s="696"/>
      <c r="C35" s="224"/>
      <c r="D35" s="224"/>
      <c r="E35" s="224"/>
      <c r="F35" s="224"/>
      <c r="G35" s="224"/>
    </row>
    <row r="36" spans="1:7" ht="12" customHeight="1" x14ac:dyDescent="0.3">
      <c r="A36" s="695" t="s">
        <v>361</v>
      </c>
      <c r="B36" s="696"/>
      <c r="C36" s="224"/>
      <c r="D36" s="224"/>
      <c r="E36" s="224"/>
      <c r="F36" s="224"/>
      <c r="G36" s="224"/>
    </row>
    <row r="37" spans="1:7" ht="12" customHeight="1" x14ac:dyDescent="0.3">
      <c r="A37" s="695" t="s">
        <v>362</v>
      </c>
      <c r="B37" s="696"/>
      <c r="C37" s="224"/>
      <c r="D37" s="224"/>
      <c r="E37" s="224"/>
      <c r="F37" s="224"/>
      <c r="G37" s="224"/>
    </row>
    <row r="38" spans="1:7" ht="12" customHeight="1" x14ac:dyDescent="0.3">
      <c r="A38" s="695" t="s">
        <v>363</v>
      </c>
      <c r="B38" s="696"/>
      <c r="C38" s="224"/>
      <c r="D38" s="224"/>
      <c r="E38" s="224"/>
      <c r="F38" s="224"/>
      <c r="G38" s="224"/>
    </row>
    <row r="39" spans="1:7" ht="12" customHeight="1" x14ac:dyDescent="0.3">
      <c r="A39" s="695" t="s">
        <v>364</v>
      </c>
      <c r="B39" s="696"/>
      <c r="C39" s="224"/>
      <c r="D39" s="224"/>
      <c r="E39" s="224"/>
      <c r="F39" s="224"/>
      <c r="G39" s="224"/>
    </row>
    <row r="40" spans="1:7" ht="12" customHeight="1" x14ac:dyDescent="0.3">
      <c r="A40" s="695" t="s">
        <v>365</v>
      </c>
      <c r="B40" s="696"/>
      <c r="C40" s="224"/>
      <c r="D40" s="224"/>
      <c r="E40" s="224"/>
      <c r="F40" s="224"/>
      <c r="G40" s="224"/>
    </row>
    <row r="41" spans="1:7" s="11" customFormat="1" x14ac:dyDescent="0.3">
      <c r="A41" s="701" t="s">
        <v>53</v>
      </c>
      <c r="B41" s="702"/>
      <c r="C41" s="16">
        <f>SUM(C31:C40)</f>
        <v>0</v>
      </c>
      <c r="D41" s="16">
        <f>SUM(D31:D40)</f>
        <v>0</v>
      </c>
      <c r="E41" s="16">
        <f>SUM(E31:E40)</f>
        <v>0</v>
      </c>
      <c r="F41" s="16">
        <f>SUM(F31:F40)</f>
        <v>0</v>
      </c>
      <c r="G41" s="16">
        <f>SUM(G31:G40)</f>
        <v>0</v>
      </c>
    </row>
  </sheetData>
  <mergeCells count="23">
    <mergeCell ref="A5:G5"/>
    <mergeCell ref="A14:B14"/>
    <mergeCell ref="A16:G16"/>
    <mergeCell ref="A28:G28"/>
    <mergeCell ref="A8:B8"/>
    <mergeCell ref="A9:B9"/>
    <mergeCell ref="A10:B10"/>
    <mergeCell ref="A11:B11"/>
    <mergeCell ref="A12:B12"/>
    <mergeCell ref="A13:B13"/>
    <mergeCell ref="A25:B25"/>
    <mergeCell ref="A41:B41"/>
    <mergeCell ref="A35:B35"/>
    <mergeCell ref="A36:B36"/>
    <mergeCell ref="A37:B37"/>
    <mergeCell ref="A38:B38"/>
    <mergeCell ref="A39:B39"/>
    <mergeCell ref="A40:B40"/>
    <mergeCell ref="A34:B34"/>
    <mergeCell ref="A30:B30"/>
    <mergeCell ref="A31:B31"/>
    <mergeCell ref="A32:B32"/>
    <mergeCell ref="A33:B33"/>
  </mergeCells>
  <conditionalFormatting sqref="C23:G23">
    <cfRule type="containsText" dxfId="2045" priority="7" operator="containsText" text="libre">
      <formula>NOT(ISERROR(SEARCH("libre",C23)))</formula>
    </cfRule>
  </conditionalFormatting>
  <conditionalFormatting sqref="A31:A40">
    <cfRule type="containsText" dxfId="2044" priority="18" operator="containsText" text="ntitulé">
      <formula>NOT(ISERROR(SEARCH("ntitulé",A31)))</formula>
    </cfRule>
    <cfRule type="containsBlanks" dxfId="2043" priority="19">
      <formula>LEN(TRIM(A31))=0</formula>
    </cfRule>
  </conditionalFormatting>
  <conditionalFormatting sqref="A31:B40">
    <cfRule type="containsText" dxfId="2042" priority="17" operator="containsText" text="libre">
      <formula>NOT(ISERROR(SEARCH("libre",A31)))</formula>
    </cfRule>
  </conditionalFormatting>
  <conditionalFormatting sqref="A31:B40">
    <cfRule type="containsText" dxfId="2041" priority="16" operator="containsText" text="détailler">
      <formula>NOT(ISERROR(SEARCH("détailler",A31)))</formula>
    </cfRule>
  </conditionalFormatting>
  <conditionalFormatting sqref="C31:G40">
    <cfRule type="containsText" dxfId="2040" priority="14" operator="containsText" text="ntitulé">
      <formula>NOT(ISERROR(SEARCH("ntitulé",C31)))</formula>
    </cfRule>
    <cfRule type="containsBlanks" dxfId="2039" priority="15">
      <formula>LEN(TRIM(C31))=0</formula>
    </cfRule>
  </conditionalFormatting>
  <conditionalFormatting sqref="C31:G40">
    <cfRule type="containsText" dxfId="2038" priority="13" operator="containsText" text="libre">
      <formula>NOT(ISERROR(SEARCH("libre",C31)))</formula>
    </cfRule>
  </conditionalFormatting>
  <conditionalFormatting sqref="C20:G20">
    <cfRule type="containsText" dxfId="2037" priority="11" operator="containsText" text="ntitulé">
      <formula>NOT(ISERROR(SEARCH("ntitulé",C20)))</formula>
    </cfRule>
    <cfRule type="containsBlanks" dxfId="2036" priority="12">
      <formula>LEN(TRIM(C20))=0</formula>
    </cfRule>
  </conditionalFormatting>
  <conditionalFormatting sqref="C20:G20">
    <cfRule type="containsText" dxfId="2035" priority="10" operator="containsText" text="libre">
      <formula>NOT(ISERROR(SEARCH("libre",C20)))</formula>
    </cfRule>
  </conditionalFormatting>
  <conditionalFormatting sqref="C23:G23">
    <cfRule type="containsText" dxfId="2034" priority="8" operator="containsText" text="ntitulé">
      <formula>NOT(ISERROR(SEARCH("ntitulé",C23)))</formula>
    </cfRule>
    <cfRule type="containsBlanks" dxfId="2033" priority="9">
      <formula>LEN(TRIM(C23))=0</formula>
    </cfRule>
  </conditionalFormatting>
  <conditionalFormatting sqref="C19:G19">
    <cfRule type="containsText" dxfId="2032" priority="5" operator="containsText" text="ntitulé">
      <formula>NOT(ISERROR(SEARCH("ntitulé",C19)))</formula>
    </cfRule>
    <cfRule type="containsBlanks" dxfId="2031" priority="6">
      <formula>LEN(TRIM(C19))=0</formula>
    </cfRule>
  </conditionalFormatting>
  <conditionalFormatting sqref="C19:G19">
    <cfRule type="containsText" dxfId="2030" priority="4" operator="containsText" text="libre">
      <formula>NOT(ISERROR(SEARCH("libre",C19)))</formula>
    </cfRule>
  </conditionalFormatting>
  <conditionalFormatting sqref="C22:G22">
    <cfRule type="containsText" dxfId="2029" priority="2" operator="containsText" text="ntitulé">
      <formula>NOT(ISERROR(SEARCH("ntitulé",C22)))</formula>
    </cfRule>
    <cfRule type="containsBlanks" dxfId="2028" priority="3">
      <formula>LEN(TRIM(C22))=0</formula>
    </cfRule>
  </conditionalFormatting>
  <conditionalFormatting sqref="C22:G22">
    <cfRule type="containsText" dxfId="2027" priority="1" operator="containsText" text="libre">
      <formula>NOT(ISERROR(SEARCH("libre",C22)))</formula>
    </cfRule>
  </conditionalFormatting>
  <hyperlinks>
    <hyperlink ref="A1" location="TAB00!A1" display="TAB00!A1"/>
    <hyperlink ref="A2" location="'TAB2'!A1" display="Retour TAB2"/>
  </hyperlinks>
  <pageMargins left="0.7" right="0.7" top="0.75" bottom="0.75" header="0.3" footer="0.3"/>
  <pageSetup paperSize="9" scale="95"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E5" sqref="E5"/>
    </sheetView>
  </sheetViews>
  <sheetFormatPr baseColWidth="10" defaultColWidth="9.1640625" defaultRowHeight="13.5" x14ac:dyDescent="0.3"/>
  <cols>
    <col min="1" max="1" width="48.5" style="6" customWidth="1"/>
    <col min="2" max="6" width="16.6640625" style="10" customWidth="1"/>
    <col min="7" max="7" width="5.5" style="6" customWidth="1"/>
    <col min="8" max="16384" width="9.1640625" style="6"/>
  </cols>
  <sheetData>
    <row r="1" spans="1:11" ht="15" x14ac:dyDescent="0.3">
      <c r="A1" s="5" t="s">
        <v>131</v>
      </c>
    </row>
    <row r="2" spans="1:11" ht="15" x14ac:dyDescent="0.3">
      <c r="A2" s="5" t="s">
        <v>434</v>
      </c>
    </row>
    <row r="3" spans="1:11" ht="21" x14ac:dyDescent="0.3">
      <c r="A3" s="723" t="str">
        <f>TAB00!B53&amp;" : "&amp;TAB00!C53</f>
        <v xml:space="preserve">TAB2.3 : Produits contrôlables issus des tarifs non périodiques </v>
      </c>
      <c r="B3" s="723"/>
      <c r="C3" s="723"/>
      <c r="D3" s="723"/>
      <c r="E3" s="723"/>
      <c r="F3" s="723"/>
      <c r="G3" s="723"/>
      <c r="H3" s="723"/>
      <c r="I3" s="723"/>
      <c r="J3" s="723"/>
      <c r="K3" s="723"/>
    </row>
    <row r="4" spans="1:11" ht="16.5" x14ac:dyDescent="0.3">
      <c r="A4" s="9"/>
      <c r="B4" s="407"/>
      <c r="C4" s="407"/>
      <c r="D4" s="407"/>
      <c r="E4" s="407"/>
      <c r="F4" s="407"/>
      <c r="G4" s="9"/>
    </row>
    <row r="5" spans="1:11" s="78" customFormat="1" ht="27" x14ac:dyDescent="0.3">
      <c r="A5" s="409" t="s">
        <v>2</v>
      </c>
      <c r="B5" s="307" t="s">
        <v>92</v>
      </c>
      <c r="C5" s="307" t="s">
        <v>112</v>
      </c>
      <c r="D5" s="307" t="s">
        <v>279</v>
      </c>
      <c r="E5" s="307" t="s">
        <v>297</v>
      </c>
      <c r="F5" s="307" t="s">
        <v>278</v>
      </c>
      <c r="G5" s="408"/>
    </row>
    <row r="6" spans="1:11" x14ac:dyDescent="0.3">
      <c r="A6" s="411" t="s">
        <v>863</v>
      </c>
      <c r="B6" s="50">
        <f>SUM(B7:B11)</f>
        <v>0</v>
      </c>
      <c r="C6" s="50">
        <f t="shared" ref="C6:F6" si="0">SUM(C7:C11)</f>
        <v>0</v>
      </c>
      <c r="D6" s="50">
        <f t="shared" si="0"/>
        <v>0</v>
      </c>
      <c r="E6" s="50">
        <f t="shared" si="0"/>
        <v>0</v>
      </c>
      <c r="F6" s="50">
        <f t="shared" si="0"/>
        <v>0</v>
      </c>
    </row>
    <row r="7" spans="1:11" x14ac:dyDescent="0.3">
      <c r="A7" s="263" t="s">
        <v>441</v>
      </c>
      <c r="B7" s="224"/>
      <c r="C7" s="224"/>
      <c r="D7" s="224"/>
      <c r="E7" s="224"/>
      <c r="F7" s="224"/>
    </row>
    <row r="8" spans="1:11" x14ac:dyDescent="0.3">
      <c r="A8" s="263" t="s">
        <v>441</v>
      </c>
      <c r="B8" s="224"/>
      <c r="C8" s="224"/>
      <c r="D8" s="224"/>
      <c r="E8" s="224"/>
      <c r="F8" s="224"/>
    </row>
    <row r="9" spans="1:11" x14ac:dyDescent="0.3">
      <c r="A9" s="263" t="s">
        <v>441</v>
      </c>
      <c r="B9" s="224"/>
      <c r="C9" s="224"/>
      <c r="D9" s="224"/>
      <c r="E9" s="224"/>
      <c r="F9" s="224"/>
    </row>
    <row r="10" spans="1:11" x14ac:dyDescent="0.3">
      <c r="A10" s="263" t="s">
        <v>441</v>
      </c>
      <c r="B10" s="224"/>
      <c r="C10" s="224"/>
      <c r="D10" s="224"/>
      <c r="E10" s="224"/>
      <c r="F10" s="224"/>
    </row>
    <row r="11" spans="1:11" x14ac:dyDescent="0.3">
      <c r="A11" s="263" t="s">
        <v>441</v>
      </c>
      <c r="B11" s="224"/>
      <c r="C11" s="224"/>
      <c r="D11" s="224"/>
      <c r="E11" s="224"/>
      <c r="F11" s="224"/>
    </row>
    <row r="12" spans="1:11" x14ac:dyDescent="0.3">
      <c r="A12" s="411" t="s">
        <v>864</v>
      </c>
      <c r="B12" s="50">
        <f>SUM(B13:B17)</f>
        <v>0</v>
      </c>
      <c r="C12" s="50">
        <f t="shared" ref="C12:F12" si="1">SUM(C13:C17)</f>
        <v>0</v>
      </c>
      <c r="D12" s="50">
        <f t="shared" si="1"/>
        <v>0</v>
      </c>
      <c r="E12" s="50">
        <f t="shared" si="1"/>
        <v>0</v>
      </c>
      <c r="F12" s="50">
        <f t="shared" si="1"/>
        <v>0</v>
      </c>
    </row>
    <row r="13" spans="1:11" x14ac:dyDescent="0.3">
      <c r="A13" s="263" t="s">
        <v>441</v>
      </c>
      <c r="B13" s="224"/>
      <c r="C13" s="224"/>
      <c r="D13" s="224"/>
      <c r="E13" s="224"/>
      <c r="F13" s="224"/>
    </row>
    <row r="14" spans="1:11" x14ac:dyDescent="0.3">
      <c r="A14" s="263" t="s">
        <v>441</v>
      </c>
      <c r="B14" s="224"/>
      <c r="C14" s="224"/>
      <c r="D14" s="224"/>
      <c r="E14" s="224"/>
      <c r="F14" s="224"/>
    </row>
    <row r="15" spans="1:11" x14ac:dyDescent="0.3">
      <c r="A15" s="263" t="s">
        <v>441</v>
      </c>
      <c r="B15" s="224"/>
      <c r="C15" s="224"/>
      <c r="D15" s="224"/>
      <c r="E15" s="224"/>
      <c r="F15" s="224"/>
    </row>
    <row r="16" spans="1:11" x14ac:dyDescent="0.3">
      <c r="A16" s="263" t="s">
        <v>441</v>
      </c>
      <c r="B16" s="224"/>
      <c r="C16" s="224"/>
      <c r="D16" s="224"/>
      <c r="E16" s="224"/>
      <c r="F16" s="224"/>
    </row>
    <row r="17" spans="1:6" x14ac:dyDescent="0.3">
      <c r="A17" s="263" t="s">
        <v>441</v>
      </c>
      <c r="B17" s="224"/>
      <c r="C17" s="224"/>
      <c r="D17" s="224"/>
      <c r="E17" s="224"/>
      <c r="F17" s="224"/>
    </row>
    <row r="18" spans="1:6" x14ac:dyDescent="0.3">
      <c r="A18" s="411" t="s">
        <v>865</v>
      </c>
      <c r="B18" s="50">
        <f>SUM(B19:B23)</f>
        <v>0</v>
      </c>
      <c r="C18" s="50">
        <f t="shared" ref="C18" si="2">SUM(C19:C23)</f>
        <v>0</v>
      </c>
      <c r="D18" s="50">
        <f t="shared" ref="D18" si="3">SUM(D19:D23)</f>
        <v>0</v>
      </c>
      <c r="E18" s="50">
        <f t="shared" ref="E18" si="4">SUM(E19:E23)</f>
        <v>0</v>
      </c>
      <c r="F18" s="50">
        <f t="shared" ref="F18" si="5">SUM(F19:F23)</f>
        <v>0</v>
      </c>
    </row>
    <row r="19" spans="1:6" x14ac:dyDescent="0.3">
      <c r="A19" s="263" t="s">
        <v>441</v>
      </c>
      <c r="B19" s="224"/>
      <c r="C19" s="224"/>
      <c r="D19" s="224"/>
      <c r="E19" s="224"/>
      <c r="F19" s="224"/>
    </row>
    <row r="20" spans="1:6" x14ac:dyDescent="0.3">
      <c r="A20" s="263" t="s">
        <v>441</v>
      </c>
      <c r="B20" s="224"/>
      <c r="C20" s="224"/>
      <c r="D20" s="224"/>
      <c r="E20" s="224"/>
      <c r="F20" s="224"/>
    </row>
    <row r="21" spans="1:6" x14ac:dyDescent="0.3">
      <c r="A21" s="263" t="s">
        <v>441</v>
      </c>
      <c r="B21" s="224"/>
      <c r="C21" s="224"/>
      <c r="D21" s="224"/>
      <c r="E21" s="224"/>
      <c r="F21" s="224"/>
    </row>
    <row r="22" spans="1:6" x14ac:dyDescent="0.3">
      <c r="A22" s="263" t="s">
        <v>441</v>
      </c>
      <c r="B22" s="224"/>
      <c r="C22" s="224"/>
      <c r="D22" s="224"/>
      <c r="E22" s="224"/>
      <c r="F22" s="224"/>
    </row>
    <row r="23" spans="1:6" x14ac:dyDescent="0.3">
      <c r="A23" s="263" t="s">
        <v>441</v>
      </c>
      <c r="B23" s="224"/>
      <c r="C23" s="224"/>
      <c r="D23" s="224"/>
      <c r="E23" s="224"/>
      <c r="F23" s="224"/>
    </row>
    <row r="24" spans="1:6" x14ac:dyDescent="0.3">
      <c r="B24" s="6"/>
      <c r="C24" s="6"/>
      <c r="D24" s="6"/>
      <c r="E24" s="6"/>
      <c r="F24" s="6"/>
    </row>
    <row r="25" spans="1:6" x14ac:dyDescent="0.3">
      <c r="A25" s="410" t="s">
        <v>53</v>
      </c>
      <c r="B25" s="16">
        <f>SUM(B6,B12,B18)</f>
        <v>0</v>
      </c>
      <c r="C25" s="16">
        <f>SUM(C6,C12,C18)</f>
        <v>0</v>
      </c>
      <c r="D25" s="16">
        <f>SUM(D6,D12,D18)</f>
        <v>0</v>
      </c>
      <c r="E25" s="16">
        <f>SUM(E6,E12,E18)</f>
        <v>0</v>
      </c>
      <c r="F25" s="16">
        <f>SUM(F6,F12,F18)</f>
        <v>0</v>
      </c>
    </row>
    <row r="26" spans="1:6" ht="27" x14ac:dyDescent="0.3">
      <c r="A26" s="10" t="s">
        <v>704</v>
      </c>
      <c r="B26" s="50">
        <f>'TAB2'!D32</f>
        <v>0</v>
      </c>
      <c r="C26" s="50">
        <f>'TAB2'!G32</f>
        <v>0</v>
      </c>
      <c r="D26" s="50">
        <f>'TAB2'!J32</f>
        <v>0</v>
      </c>
      <c r="E26" s="50">
        <f>'TAB2'!M32</f>
        <v>0</v>
      </c>
      <c r="F26" s="50">
        <f>'TAB2'!P32</f>
        <v>0</v>
      </c>
    </row>
    <row r="27" spans="1:6" ht="40.5" x14ac:dyDescent="0.3">
      <c r="A27" s="249" t="s">
        <v>705</v>
      </c>
      <c r="B27" s="413">
        <f>B25-B26</f>
        <v>0</v>
      </c>
      <c r="C27" s="413">
        <f t="shared" ref="C27:F27" si="6">C25-C26</f>
        <v>0</v>
      </c>
      <c r="D27" s="413">
        <f t="shared" si="6"/>
        <v>0</v>
      </c>
      <c r="E27" s="413">
        <f t="shared" si="6"/>
        <v>0</v>
      </c>
      <c r="F27" s="413">
        <f t="shared" si="6"/>
        <v>0</v>
      </c>
    </row>
  </sheetData>
  <mergeCells count="1">
    <mergeCell ref="A3:K3"/>
  </mergeCells>
  <conditionalFormatting sqref="B7:F11">
    <cfRule type="containsText" dxfId="2026" priority="26" operator="containsText" text="ntitulé">
      <formula>NOT(ISERROR(SEARCH("ntitulé",B7)))</formula>
    </cfRule>
    <cfRule type="containsBlanks" dxfId="2025" priority="27">
      <formula>LEN(TRIM(B7))=0</formula>
    </cfRule>
  </conditionalFormatting>
  <conditionalFormatting sqref="B7:F11">
    <cfRule type="containsText" dxfId="2024" priority="25" operator="containsText" text="libre">
      <formula>NOT(ISERROR(SEARCH("libre",B7)))</formula>
    </cfRule>
  </conditionalFormatting>
  <conditionalFormatting sqref="A7:A11">
    <cfRule type="containsText" dxfId="2023" priority="23" operator="containsText" text="ntitulé">
      <formula>NOT(ISERROR(SEARCH("ntitulé",A7)))</formula>
    </cfRule>
    <cfRule type="containsBlanks" dxfId="2022" priority="24">
      <formula>LEN(TRIM(A7))=0</formula>
    </cfRule>
  </conditionalFormatting>
  <conditionalFormatting sqref="A7:A11">
    <cfRule type="containsText" dxfId="2021" priority="22" operator="containsText" text="libre">
      <formula>NOT(ISERROR(SEARCH("libre",A7)))</formula>
    </cfRule>
  </conditionalFormatting>
  <conditionalFormatting sqref="A7:A11">
    <cfRule type="containsText" dxfId="2020" priority="20" operator="containsText" text="ntitulé">
      <formula>NOT(ISERROR(SEARCH("ntitulé",A7)))</formula>
    </cfRule>
    <cfRule type="containsBlanks" dxfId="2019" priority="21">
      <formula>LEN(TRIM(A7))=0</formula>
    </cfRule>
  </conditionalFormatting>
  <conditionalFormatting sqref="A7:A11">
    <cfRule type="containsText" dxfId="2018" priority="19" operator="containsText" text="libre">
      <formula>NOT(ISERROR(SEARCH("libre",A7)))</formula>
    </cfRule>
  </conditionalFormatting>
  <conditionalFormatting sqref="B13:F17">
    <cfRule type="containsText" dxfId="2017" priority="17" operator="containsText" text="ntitulé">
      <formula>NOT(ISERROR(SEARCH("ntitulé",B13)))</formula>
    </cfRule>
    <cfRule type="containsBlanks" dxfId="2016" priority="18">
      <formula>LEN(TRIM(B13))=0</formula>
    </cfRule>
  </conditionalFormatting>
  <conditionalFormatting sqref="B13:F17">
    <cfRule type="containsText" dxfId="2015" priority="16" operator="containsText" text="libre">
      <formula>NOT(ISERROR(SEARCH("libre",B13)))</formula>
    </cfRule>
  </conditionalFormatting>
  <conditionalFormatting sqref="A13:A17">
    <cfRule type="containsText" dxfId="2014" priority="14" operator="containsText" text="ntitulé">
      <formula>NOT(ISERROR(SEARCH("ntitulé",A13)))</formula>
    </cfRule>
    <cfRule type="containsBlanks" dxfId="2013" priority="15">
      <formula>LEN(TRIM(A13))=0</formula>
    </cfRule>
  </conditionalFormatting>
  <conditionalFormatting sqref="A13:A17">
    <cfRule type="containsText" dxfId="2012" priority="13" operator="containsText" text="libre">
      <formula>NOT(ISERROR(SEARCH("libre",A13)))</formula>
    </cfRule>
  </conditionalFormatting>
  <conditionalFormatting sqref="A13:A17">
    <cfRule type="containsText" dxfId="2011" priority="11" operator="containsText" text="ntitulé">
      <formula>NOT(ISERROR(SEARCH("ntitulé",A13)))</formula>
    </cfRule>
    <cfRule type="containsBlanks" dxfId="2010" priority="12">
      <formula>LEN(TRIM(A13))=0</formula>
    </cfRule>
  </conditionalFormatting>
  <conditionalFormatting sqref="A13:A17">
    <cfRule type="containsText" dxfId="2009" priority="10" operator="containsText" text="libre">
      <formula>NOT(ISERROR(SEARCH("libre",A13)))</formula>
    </cfRule>
  </conditionalFormatting>
  <conditionalFormatting sqref="B19:F23">
    <cfRule type="containsText" dxfId="2008" priority="8" operator="containsText" text="ntitulé">
      <formula>NOT(ISERROR(SEARCH("ntitulé",B19)))</formula>
    </cfRule>
    <cfRule type="containsBlanks" dxfId="2007" priority="9">
      <formula>LEN(TRIM(B19))=0</formula>
    </cfRule>
  </conditionalFormatting>
  <conditionalFormatting sqref="B19:F23">
    <cfRule type="containsText" dxfId="2006" priority="7" operator="containsText" text="libre">
      <formula>NOT(ISERROR(SEARCH("libre",B19)))</formula>
    </cfRule>
  </conditionalFormatting>
  <conditionalFormatting sqref="A19:A23">
    <cfRule type="containsText" dxfId="2005" priority="5" operator="containsText" text="ntitulé">
      <formula>NOT(ISERROR(SEARCH("ntitulé",A19)))</formula>
    </cfRule>
    <cfRule type="containsBlanks" dxfId="2004" priority="6">
      <formula>LEN(TRIM(A19))=0</formula>
    </cfRule>
  </conditionalFormatting>
  <conditionalFormatting sqref="A19:A23">
    <cfRule type="containsText" dxfId="2003" priority="4" operator="containsText" text="libre">
      <formula>NOT(ISERROR(SEARCH("libre",A19)))</formula>
    </cfRule>
  </conditionalFormatting>
  <conditionalFormatting sqref="A19:A23">
    <cfRule type="containsText" dxfId="2002" priority="2" operator="containsText" text="ntitulé">
      <formula>NOT(ISERROR(SEARCH("ntitulé",A19)))</formula>
    </cfRule>
    <cfRule type="containsBlanks" dxfId="2001" priority="3">
      <formula>LEN(TRIM(A19))=0</formula>
    </cfRule>
  </conditionalFormatting>
  <conditionalFormatting sqref="A19:A23">
    <cfRule type="containsText" dxfId="2000" priority="1" operator="containsText" text="libre">
      <formula>NOT(ISERROR(SEARCH("libre",A19)))</formula>
    </cfRule>
  </conditionalFormatting>
  <hyperlinks>
    <hyperlink ref="A1" location="TAB00!A1" display="TAB00!A1"/>
    <hyperlink ref="A2" location="'TAB2'!A1" display="Retour TAB2"/>
  </hyperlinks>
  <pageMargins left="0.7" right="0.7" top="0.75" bottom="0.75" header="0.3" footer="0.3"/>
  <pageSetup paperSize="9" scale="95" orientation="landscape" verticalDpi="300"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37</vt:i4>
      </vt:variant>
    </vt:vector>
  </HeadingPairs>
  <TitlesOfParts>
    <vt:vector size="77" baseType="lpstr">
      <vt:lpstr>TAB00</vt:lpstr>
      <vt:lpstr>TAB A</vt:lpstr>
      <vt:lpstr>TAB B</vt:lpstr>
      <vt:lpstr>TAB C</vt:lpstr>
      <vt:lpstr>TAB1</vt:lpstr>
      <vt:lpstr>TAB2</vt:lpstr>
      <vt:lpstr>TAB2.1</vt:lpstr>
      <vt:lpstr>TAB2.2</vt:lpstr>
      <vt:lpstr>TAB2.3</vt:lpstr>
      <vt:lpstr>TAB3</vt:lpstr>
      <vt:lpstr>TAB4</vt:lpstr>
      <vt:lpstr>TAB4.1</vt:lpstr>
      <vt:lpstr>TAB4.2</vt:lpstr>
      <vt:lpstr>TAB4.3</vt:lpstr>
      <vt:lpstr>TAB4.4</vt:lpstr>
      <vt:lpstr>TAB4.7</vt:lpstr>
      <vt:lpstr>TAB5</vt:lpstr>
      <vt:lpstr>TAB5.3</vt:lpstr>
      <vt:lpstr>TAB5.4</vt:lpstr>
      <vt:lpstr>TAB5.5</vt:lpstr>
      <vt:lpstr>TAB5.6</vt:lpstr>
      <vt:lpstr>TAB5.7</vt:lpstr>
      <vt:lpstr>TAB5.8</vt:lpstr>
      <vt:lpstr>TAB5.9</vt:lpstr>
      <vt:lpstr>TAB5.10</vt:lpstr>
      <vt:lpstr>TAB5.12</vt:lpstr>
      <vt:lpstr>TAB5.15</vt:lpstr>
      <vt:lpstr>TAB5.16</vt:lpstr>
      <vt:lpstr>TAB6</vt:lpstr>
      <vt:lpstr>TAB6.1</vt:lpstr>
      <vt:lpstr>TAB6.2</vt:lpstr>
      <vt:lpstr>TAB6.3</vt:lpstr>
      <vt:lpstr>TAB7</vt:lpstr>
      <vt:lpstr>TAB8</vt:lpstr>
      <vt:lpstr>TAB9</vt:lpstr>
      <vt:lpstr>TAB9.1</vt:lpstr>
      <vt:lpstr>TAB9.2</vt:lpstr>
      <vt:lpstr>TAB9.3</vt:lpstr>
      <vt:lpstr>TAB10</vt:lpstr>
      <vt:lpstr>TAB10.1</vt:lpstr>
      <vt:lpstr>'TAB A'!Zone_d_impression</vt:lpstr>
      <vt:lpstr>'TAB C'!Zone_d_impression</vt:lpstr>
      <vt:lpstr>TAB00!Zone_d_impression</vt:lpstr>
      <vt:lpstr>'TAB1'!Zone_d_impression</vt:lpstr>
      <vt:lpstr>'TAB10'!Zone_d_impression</vt:lpstr>
      <vt:lpstr>TAB10.1!Zone_d_impression</vt:lpstr>
      <vt:lpstr>TAB2.1!Zone_d_impression</vt:lpstr>
      <vt:lpstr>TAB2.2!Zone_d_impression</vt:lpstr>
      <vt:lpstr>TAB2.3!Zone_d_impression</vt:lpstr>
      <vt:lpstr>'TAB3'!Zone_d_impression</vt:lpstr>
      <vt:lpstr>'TAB4'!Zone_d_impression</vt:lpstr>
      <vt:lpstr>TAB4.1!Zone_d_impression</vt:lpstr>
      <vt:lpstr>TAB4.2!Zone_d_impression</vt:lpstr>
      <vt:lpstr>TAB4.3!Zone_d_impression</vt:lpstr>
      <vt:lpstr>TAB4.4!Zone_d_impression</vt:lpstr>
      <vt:lpstr>TAB4.7!Zone_d_impression</vt:lpstr>
      <vt:lpstr>'TAB5'!Zone_d_impression</vt:lpstr>
      <vt:lpstr>TAB5.10!Zone_d_impression</vt:lpstr>
      <vt:lpstr>TAB5.12!Zone_d_impression</vt:lpstr>
      <vt:lpstr>TAB5.15!Zone_d_impression</vt:lpstr>
      <vt:lpstr>TAB5.3!Zone_d_impression</vt:lpstr>
      <vt:lpstr>TAB5.4!Zone_d_impression</vt:lpstr>
      <vt:lpstr>TAB5.5!Zone_d_impression</vt:lpstr>
      <vt:lpstr>TAB5.6!Zone_d_impression</vt:lpstr>
      <vt:lpstr>TAB5.7!Zone_d_impression</vt:lpstr>
      <vt:lpstr>TAB5.8!Zone_d_impression</vt:lpstr>
      <vt:lpstr>TAB5.9!Zone_d_impression</vt:lpstr>
      <vt:lpstr>'TAB6'!Zone_d_impression</vt:lpstr>
      <vt:lpstr>TAB6.1!Zone_d_impression</vt:lpstr>
      <vt:lpstr>TAB6.2!Zone_d_impression</vt:lpstr>
      <vt:lpstr>TAB6.3!Zone_d_impression</vt:lpstr>
      <vt:lpstr>'TAB7'!Zone_d_impression</vt:lpstr>
      <vt:lpstr>'TAB8'!Zone_d_impression</vt:lpstr>
      <vt:lpstr>'TAB9'!Zone_d_impression</vt:lpstr>
      <vt:lpstr>TAB9.1!Zone_d_impression</vt:lpstr>
      <vt:lpstr>TAB9.2!Zone_d_impression</vt:lpstr>
      <vt:lpstr>TAB9.3!Zone_d_impression</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cp:lastPrinted>2017-07-13T18:17:21Z</cp:lastPrinted>
  <dcterms:created xsi:type="dcterms:W3CDTF">2017-01-19T09:44:33Z</dcterms:created>
  <dcterms:modified xsi:type="dcterms:W3CDTF">2017-07-17T13:11:47Z</dcterms:modified>
</cp:coreProperties>
</file>