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L:\10 Tarification\105. Régulation tarifaire 2019-2023\105.05 Transport\1. Lignes directrices\Révision LD\"/>
    </mc:Choice>
  </mc:AlternateContent>
  <bookViews>
    <workbookView xWindow="0" yWindow="45" windowWidth="15960" windowHeight="18075"/>
  </bookViews>
  <sheets>
    <sheet name="An 1" sheetId="1" r:id="rId1"/>
    <sheet name="An 2" sheetId="3" r:id="rId2"/>
    <sheet name="An 3" sheetId="4" r:id="rId3"/>
    <sheet name="An 4" sheetId="5" r:id="rId4"/>
    <sheet name="An 5" sheetId="6" r:id="rId5"/>
  </sheets>
  <definedNames>
    <definedName name="tbl" localSheetId="1">'An 2'!#REF!</definedName>
    <definedName name="tbl" localSheetId="2">'An 3'!$H$3:$H$8</definedName>
    <definedName name="tbl" localSheetId="3">'An 4'!$H$3:$H$8</definedName>
    <definedName name="tbl" localSheetId="4">'An 5'!$H$3:$H$8</definedName>
    <definedName name="tbl">'An 1'!#REF!</definedName>
  </definedNames>
  <calcPr calcId="152511"/>
</workbook>
</file>

<file path=xl/calcChain.xml><?xml version="1.0" encoding="utf-8"?>
<calcChain xmlns="http://schemas.openxmlformats.org/spreadsheetml/2006/main">
  <c r="M9" i="5" l="1"/>
  <c r="M9" i="6"/>
  <c r="M9" i="4"/>
  <c r="D107" i="5"/>
  <c r="D106" i="5"/>
  <c r="D105" i="5"/>
  <c r="D104" i="5"/>
  <c r="D103" i="5"/>
  <c r="D102" i="5"/>
  <c r="D98" i="5"/>
  <c r="D97" i="5"/>
  <c r="D96" i="5"/>
  <c r="D95" i="5"/>
  <c r="D94" i="5"/>
  <c r="D93" i="5"/>
  <c r="D89" i="5"/>
  <c r="D88" i="5"/>
  <c r="D87" i="5"/>
  <c r="D86" i="5"/>
  <c r="D85" i="5"/>
  <c r="D84" i="5"/>
  <c r="D80" i="5"/>
  <c r="D79" i="5"/>
  <c r="D78" i="5"/>
  <c r="D77" i="5"/>
  <c r="D76" i="5"/>
  <c r="D75" i="5"/>
  <c r="D71" i="5"/>
  <c r="D70" i="5"/>
  <c r="D69" i="5"/>
  <c r="D68" i="5"/>
  <c r="D67" i="5"/>
  <c r="D66" i="5"/>
  <c r="D62" i="5"/>
  <c r="D61" i="5"/>
  <c r="D60" i="5"/>
  <c r="D59" i="5"/>
  <c r="D58" i="5"/>
  <c r="D57" i="5"/>
  <c r="D53" i="5"/>
  <c r="D52" i="5"/>
  <c r="D51" i="5"/>
  <c r="D50" i="5"/>
  <c r="D49" i="5"/>
  <c r="D48" i="5"/>
  <c r="D44" i="5"/>
  <c r="D43" i="5"/>
  <c r="D42" i="5"/>
  <c r="D41" i="5"/>
  <c r="D40" i="5"/>
  <c r="D39" i="5"/>
  <c r="D35" i="5"/>
  <c r="D34" i="5"/>
  <c r="D33" i="5"/>
  <c r="D32" i="5"/>
  <c r="D31" i="5"/>
  <c r="D30" i="5"/>
  <c r="D26" i="5"/>
  <c r="D25" i="5"/>
  <c r="D24" i="5"/>
  <c r="D23" i="5"/>
  <c r="D22" i="5"/>
  <c r="D21" i="5"/>
  <c r="D17" i="5"/>
  <c r="D16" i="5"/>
  <c r="D15" i="5"/>
  <c r="D14" i="5"/>
  <c r="D13" i="5"/>
  <c r="D12" i="5"/>
  <c r="D8" i="5"/>
  <c r="D7" i="5"/>
  <c r="D6" i="5"/>
  <c r="D5" i="5"/>
  <c r="D4" i="5"/>
  <c r="D3" i="5"/>
  <c r="D107" i="6"/>
  <c r="D106" i="6"/>
  <c r="D105" i="6"/>
  <c r="D104" i="6"/>
  <c r="D103" i="6"/>
  <c r="D102" i="6"/>
  <c r="D98" i="6"/>
  <c r="D97" i="6"/>
  <c r="D96" i="6"/>
  <c r="D95" i="6"/>
  <c r="D94" i="6"/>
  <c r="D93" i="6"/>
  <c r="D89" i="6"/>
  <c r="D88" i="6"/>
  <c r="D87" i="6"/>
  <c r="D86" i="6"/>
  <c r="D85" i="6"/>
  <c r="D84" i="6"/>
  <c r="D80" i="6"/>
  <c r="D79" i="6"/>
  <c r="D78" i="6"/>
  <c r="D77" i="6"/>
  <c r="D76" i="6"/>
  <c r="D75" i="6"/>
  <c r="D71" i="6"/>
  <c r="D70" i="6"/>
  <c r="D69" i="6"/>
  <c r="D68" i="6"/>
  <c r="D67" i="6"/>
  <c r="D66" i="6"/>
  <c r="D62" i="6"/>
  <c r="D61" i="6"/>
  <c r="D60" i="6"/>
  <c r="D59" i="6"/>
  <c r="D58" i="6"/>
  <c r="D57" i="6"/>
  <c r="D53" i="6"/>
  <c r="D52" i="6"/>
  <c r="D51" i="6"/>
  <c r="D50" i="6"/>
  <c r="D49" i="6"/>
  <c r="D48" i="6"/>
  <c r="D44" i="6"/>
  <c r="D43" i="6"/>
  <c r="D42" i="6"/>
  <c r="D41" i="6"/>
  <c r="D40" i="6"/>
  <c r="D39" i="6"/>
  <c r="D35" i="6"/>
  <c r="D34" i="6"/>
  <c r="D33" i="6"/>
  <c r="D32" i="6"/>
  <c r="D31" i="6"/>
  <c r="D30" i="6"/>
  <c r="D26" i="6"/>
  <c r="D25" i="6"/>
  <c r="D24" i="6"/>
  <c r="D23" i="6"/>
  <c r="D22" i="6"/>
  <c r="D21" i="6"/>
  <c r="D17" i="6"/>
  <c r="D16" i="6"/>
  <c r="D15" i="6"/>
  <c r="D14" i="6"/>
  <c r="D13" i="6"/>
  <c r="D12" i="6"/>
  <c r="D8" i="6"/>
  <c r="D7" i="6"/>
  <c r="D6" i="6"/>
  <c r="D5" i="6"/>
  <c r="D4" i="6"/>
  <c r="D3" i="6"/>
  <c r="D107" i="4"/>
  <c r="D106" i="4"/>
  <c r="D105" i="4"/>
  <c r="D104" i="4"/>
  <c r="D103" i="4"/>
  <c r="D102" i="4"/>
  <c r="D98" i="4"/>
  <c r="D97" i="4"/>
  <c r="D96" i="4"/>
  <c r="D95" i="4"/>
  <c r="D94" i="4"/>
  <c r="D93" i="4"/>
  <c r="D89" i="4"/>
  <c r="D88" i="4"/>
  <c r="D87" i="4"/>
  <c r="D86" i="4"/>
  <c r="D85" i="4"/>
  <c r="D84" i="4"/>
  <c r="D80" i="4"/>
  <c r="D79" i="4"/>
  <c r="D78" i="4"/>
  <c r="D77" i="4"/>
  <c r="D76" i="4"/>
  <c r="D75" i="4"/>
  <c r="D71" i="4"/>
  <c r="D70" i="4"/>
  <c r="D69" i="4"/>
  <c r="D68" i="4"/>
  <c r="D67" i="4"/>
  <c r="D66" i="4"/>
  <c r="D62" i="4"/>
  <c r="D61" i="4"/>
  <c r="D60" i="4"/>
  <c r="D59" i="4"/>
  <c r="D58" i="4"/>
  <c r="D57" i="4"/>
  <c r="D53" i="4"/>
  <c r="D52" i="4"/>
  <c r="D51" i="4"/>
  <c r="D50" i="4"/>
  <c r="D49" i="4"/>
  <c r="D48" i="4"/>
  <c r="D44" i="4"/>
  <c r="D43" i="4"/>
  <c r="D42" i="4"/>
  <c r="D41" i="4"/>
  <c r="D40" i="4"/>
  <c r="D39" i="4"/>
  <c r="D35" i="4"/>
  <c r="D34" i="4"/>
  <c r="D33" i="4"/>
  <c r="D32" i="4"/>
  <c r="D31" i="4"/>
  <c r="D30" i="4"/>
  <c r="D26" i="4"/>
  <c r="D25" i="4"/>
  <c r="D24" i="4"/>
  <c r="D23" i="4"/>
  <c r="D22" i="4"/>
  <c r="D21" i="4"/>
  <c r="D17" i="4"/>
  <c r="D16" i="4"/>
  <c r="D15" i="4"/>
  <c r="D14" i="4"/>
  <c r="D13" i="4"/>
  <c r="D12" i="4"/>
  <c r="D8" i="4"/>
  <c r="D7" i="4"/>
  <c r="D6" i="4"/>
  <c r="D5" i="4"/>
  <c r="D4" i="4"/>
  <c r="D3" i="4"/>
  <c r="D81" i="6" l="1"/>
  <c r="E76" i="6" s="1"/>
  <c r="D9" i="6"/>
  <c r="D18" i="6"/>
  <c r="E16" i="6" s="1"/>
  <c r="D81" i="4"/>
  <c r="E79" i="4" s="1"/>
  <c r="D99" i="4"/>
  <c r="E98" i="4" s="1"/>
  <c r="D72" i="4"/>
  <c r="E69" i="4" s="1"/>
  <c r="D63" i="6"/>
  <c r="E58" i="6" s="1"/>
  <c r="D27" i="6"/>
  <c r="E23" i="6" s="1"/>
  <c r="D90" i="6"/>
  <c r="E86" i="6" s="1"/>
  <c r="D9" i="5"/>
  <c r="E3" i="5" s="1"/>
  <c r="D27" i="5"/>
  <c r="D81" i="5"/>
  <c r="E76" i="5" s="1"/>
  <c r="D9" i="4"/>
  <c r="E7" i="4" s="1"/>
  <c r="D18" i="4"/>
  <c r="E17" i="4" s="1"/>
  <c r="D27" i="4"/>
  <c r="E25" i="4" s="1"/>
  <c r="D36" i="4"/>
  <c r="E33" i="4" s="1"/>
  <c r="D45" i="4"/>
  <c r="E44" i="4" s="1"/>
  <c r="D54" i="4"/>
  <c r="E49" i="4" s="1"/>
  <c r="D63" i="4"/>
  <c r="E57" i="4" s="1"/>
  <c r="D108" i="6"/>
  <c r="E103" i="6" s="1"/>
  <c r="E8" i="4"/>
  <c r="E5" i="4"/>
  <c r="E4" i="4"/>
  <c r="E3" i="4"/>
  <c r="E15" i="4"/>
  <c r="E13" i="4"/>
  <c r="E14" i="4"/>
  <c r="E31" i="4"/>
  <c r="E35" i="4"/>
  <c r="E32" i="4"/>
  <c r="E42" i="4"/>
  <c r="E39" i="4"/>
  <c r="E43" i="4"/>
  <c r="E40" i="4"/>
  <c r="E59" i="4"/>
  <c r="E62" i="4"/>
  <c r="E60" i="4"/>
  <c r="E58" i="4"/>
  <c r="E107" i="6"/>
  <c r="E105" i="6"/>
  <c r="E104" i="6"/>
  <c r="E102" i="6"/>
  <c r="E70" i="4"/>
  <c r="D36" i="6"/>
  <c r="D45" i="6"/>
  <c r="D54" i="6"/>
  <c r="D54" i="5"/>
  <c r="E67" i="4"/>
  <c r="E8" i="5"/>
  <c r="E7" i="5"/>
  <c r="E6" i="5"/>
  <c r="E5" i="5"/>
  <c r="E4" i="5"/>
  <c r="D18" i="5"/>
  <c r="D90" i="5"/>
  <c r="D108" i="4"/>
  <c r="E14" i="6"/>
  <c r="E17" i="6"/>
  <c r="E12" i="6"/>
  <c r="D108" i="5"/>
  <c r="D90" i="4"/>
  <c r="E8" i="6"/>
  <c r="E7" i="6"/>
  <c r="E6" i="6"/>
  <c r="E5" i="6"/>
  <c r="E4" i="6"/>
  <c r="E3" i="6"/>
  <c r="E61" i="6"/>
  <c r="E59" i="6"/>
  <c r="E62" i="6"/>
  <c r="E57" i="6"/>
  <c r="E60" i="6"/>
  <c r="E80" i="6"/>
  <c r="E78" i="6"/>
  <c r="E75" i="6"/>
  <c r="E79" i="6"/>
  <c r="E77" i="6"/>
  <c r="E88" i="6"/>
  <c r="D45" i="5"/>
  <c r="D63" i="5"/>
  <c r="E66" i="4"/>
  <c r="E21" i="6"/>
  <c r="E24" i="6"/>
  <c r="E22" i="6"/>
  <c r="E25" i="6"/>
  <c r="E26" i="6"/>
  <c r="E25" i="5"/>
  <c r="E22" i="5"/>
  <c r="E26" i="5"/>
  <c r="E23" i="5"/>
  <c r="E24" i="5"/>
  <c r="E21" i="5"/>
  <c r="E75" i="5"/>
  <c r="D99" i="6"/>
  <c r="D36" i="5"/>
  <c r="D72" i="6"/>
  <c r="D72" i="5"/>
  <c r="D99" i="5"/>
  <c r="C108" i="1"/>
  <c r="B108" i="1"/>
  <c r="C108" i="3"/>
  <c r="B108" i="3"/>
  <c r="C108" i="4"/>
  <c r="B108" i="4"/>
  <c r="C108" i="5"/>
  <c r="B108" i="5"/>
  <c r="C108" i="6"/>
  <c r="B108" i="6"/>
  <c r="C99" i="1"/>
  <c r="B99" i="1"/>
  <c r="C99" i="3"/>
  <c r="B99" i="3"/>
  <c r="C99" i="4"/>
  <c r="B99" i="4"/>
  <c r="C99" i="5"/>
  <c r="B99" i="5"/>
  <c r="C99" i="6"/>
  <c r="B99" i="6"/>
  <c r="C90" i="1"/>
  <c r="B90" i="1"/>
  <c r="C90" i="3"/>
  <c r="B90" i="3"/>
  <c r="C90" i="4"/>
  <c r="B90" i="4"/>
  <c r="C90" i="5"/>
  <c r="B90" i="5"/>
  <c r="C90" i="6"/>
  <c r="B90" i="6"/>
  <c r="C81" i="1"/>
  <c r="B81" i="1"/>
  <c r="C81" i="3"/>
  <c r="B81" i="3"/>
  <c r="C81" i="4"/>
  <c r="B81" i="4"/>
  <c r="C81" i="5"/>
  <c r="B81" i="5"/>
  <c r="C81" i="6"/>
  <c r="B81" i="6"/>
  <c r="C72" i="1"/>
  <c r="B72" i="1"/>
  <c r="C72" i="3"/>
  <c r="B72" i="3"/>
  <c r="C72" i="4"/>
  <c r="B72" i="4"/>
  <c r="C72" i="5"/>
  <c r="B72" i="5"/>
  <c r="C72" i="6"/>
  <c r="B72" i="6"/>
  <c r="C63" i="1"/>
  <c r="B63" i="1"/>
  <c r="C63" i="3"/>
  <c r="B63" i="3"/>
  <c r="C63" i="4"/>
  <c r="B63" i="4"/>
  <c r="C63" i="5"/>
  <c r="B63" i="5"/>
  <c r="C63" i="6"/>
  <c r="B63" i="6"/>
  <c r="C54" i="1"/>
  <c r="B54" i="1"/>
  <c r="C54" i="3"/>
  <c r="B54" i="3"/>
  <c r="C54" i="4"/>
  <c r="B54" i="4"/>
  <c r="C54" i="5"/>
  <c r="B54" i="5"/>
  <c r="C54" i="6"/>
  <c r="B54" i="6"/>
  <c r="C45" i="1"/>
  <c r="B45" i="1"/>
  <c r="C45" i="3"/>
  <c r="B45" i="3"/>
  <c r="C45" i="4"/>
  <c r="B45" i="4"/>
  <c r="C45" i="5"/>
  <c r="B45" i="5"/>
  <c r="C45" i="6"/>
  <c r="B45" i="6"/>
  <c r="C36" i="1"/>
  <c r="B36" i="1"/>
  <c r="C36" i="3"/>
  <c r="B36" i="3"/>
  <c r="C36" i="4"/>
  <c r="B36" i="4"/>
  <c r="C36" i="5"/>
  <c r="B36" i="5"/>
  <c r="C36" i="6"/>
  <c r="B36" i="6"/>
  <c r="C27" i="1"/>
  <c r="B27" i="1"/>
  <c r="C27" i="3"/>
  <c r="B27" i="3"/>
  <c r="C27" i="4"/>
  <c r="B27" i="4"/>
  <c r="C27" i="5"/>
  <c r="B27" i="5"/>
  <c r="C27" i="6"/>
  <c r="B27" i="6"/>
  <c r="C18" i="1"/>
  <c r="B18" i="1"/>
  <c r="C18" i="3"/>
  <c r="B18" i="3"/>
  <c r="C18" i="4"/>
  <c r="B18" i="4"/>
  <c r="C18" i="5"/>
  <c r="B18" i="5"/>
  <c r="C18" i="6"/>
  <c r="B18" i="6"/>
  <c r="C9" i="1"/>
  <c r="B9" i="1"/>
  <c r="C9" i="3"/>
  <c r="B9" i="3"/>
  <c r="C9" i="4"/>
  <c r="B9" i="4"/>
  <c r="C9" i="5"/>
  <c r="B9" i="5"/>
  <c r="C9" i="6"/>
  <c r="B9" i="6"/>
  <c r="E84" i="6" l="1"/>
  <c r="E87" i="6"/>
  <c r="E89" i="6"/>
  <c r="E85" i="6"/>
  <c r="E90" i="6" s="1"/>
  <c r="E94" i="4"/>
  <c r="E93" i="4"/>
  <c r="E97" i="4"/>
  <c r="E96" i="4"/>
  <c r="E95" i="4"/>
  <c r="E75" i="4"/>
  <c r="E77" i="4"/>
  <c r="E78" i="4"/>
  <c r="E80" i="4"/>
  <c r="E76" i="4"/>
  <c r="E81" i="4" s="1"/>
  <c r="E106" i="6"/>
  <c r="E108" i="6" s="1"/>
  <c r="E15" i="6"/>
  <c r="E13" i="6"/>
  <c r="E26" i="4"/>
  <c r="E23" i="4"/>
  <c r="E68" i="4"/>
  <c r="E61" i="4"/>
  <c r="E21" i="4"/>
  <c r="E16" i="4"/>
  <c r="E6" i="4"/>
  <c r="E71" i="4"/>
  <c r="E24" i="4"/>
  <c r="E12" i="4"/>
  <c r="E18" i="4" s="1"/>
  <c r="E78" i="5"/>
  <c r="E81" i="5" s="1"/>
  <c r="E51" i="4"/>
  <c r="E50" i="4"/>
  <c r="E77" i="5"/>
  <c r="E52" i="4"/>
  <c r="E80" i="5"/>
  <c r="E53" i="4"/>
  <c r="E34" i="4"/>
  <c r="E36" i="4" s="1"/>
  <c r="E79" i="5"/>
  <c r="E48" i="4"/>
  <c r="E41" i="4"/>
  <c r="E45" i="4" s="1"/>
  <c r="E30" i="4"/>
  <c r="E22" i="4"/>
  <c r="E27" i="4" s="1"/>
  <c r="E18" i="6"/>
  <c r="E27" i="5"/>
  <c r="E81" i="6"/>
  <c r="E99" i="4"/>
  <c r="E63" i="4"/>
  <c r="E27" i="6"/>
  <c r="E63" i="6"/>
  <c r="E72" i="4"/>
  <c r="E69" i="5"/>
  <c r="E66" i="5"/>
  <c r="E70" i="5"/>
  <c r="E67" i="5"/>
  <c r="E71" i="5"/>
  <c r="E68" i="5"/>
  <c r="E9" i="6"/>
  <c r="E87" i="4"/>
  <c r="E84" i="4"/>
  <c r="E88" i="4"/>
  <c r="E85" i="4"/>
  <c r="E89" i="4"/>
  <c r="E86" i="4"/>
  <c r="E88" i="5"/>
  <c r="E85" i="5"/>
  <c r="E89" i="5"/>
  <c r="E86" i="5"/>
  <c r="E87" i="5"/>
  <c r="E84" i="5"/>
  <c r="E52" i="5"/>
  <c r="E50" i="5"/>
  <c r="E48" i="5"/>
  <c r="E53" i="5"/>
  <c r="E49" i="5"/>
  <c r="E51" i="5"/>
  <c r="E68" i="6"/>
  <c r="E71" i="6"/>
  <c r="E66" i="6"/>
  <c r="E69" i="6"/>
  <c r="E67" i="6"/>
  <c r="E70" i="6"/>
  <c r="E107" i="5"/>
  <c r="E106" i="5"/>
  <c r="E105" i="5"/>
  <c r="E104" i="5"/>
  <c r="E103" i="5"/>
  <c r="E102" i="5"/>
  <c r="E17" i="5"/>
  <c r="E14" i="5"/>
  <c r="E15" i="5"/>
  <c r="E12" i="5"/>
  <c r="E16" i="5"/>
  <c r="E13" i="5"/>
  <c r="E33" i="5"/>
  <c r="E30" i="5"/>
  <c r="E34" i="5"/>
  <c r="E31" i="5"/>
  <c r="E35" i="5"/>
  <c r="E32" i="5"/>
  <c r="E52" i="6"/>
  <c r="E53" i="6"/>
  <c r="E48" i="6"/>
  <c r="E49" i="6"/>
  <c r="E50" i="6"/>
  <c r="E51" i="6"/>
  <c r="E96" i="6"/>
  <c r="E93" i="6"/>
  <c r="E97" i="6"/>
  <c r="E94" i="6"/>
  <c r="E98" i="6"/>
  <c r="E95" i="6"/>
  <c r="E61" i="5"/>
  <c r="E58" i="5"/>
  <c r="E62" i="5"/>
  <c r="E59" i="5"/>
  <c r="E60" i="5"/>
  <c r="E57" i="5"/>
  <c r="E9" i="5"/>
  <c r="E40" i="6"/>
  <c r="E43" i="6"/>
  <c r="E41" i="6"/>
  <c r="E44" i="6"/>
  <c r="E39" i="6"/>
  <c r="E42" i="6"/>
  <c r="E9" i="4"/>
  <c r="E96" i="5"/>
  <c r="E93" i="5"/>
  <c r="E97" i="5"/>
  <c r="E94" i="5"/>
  <c r="E98" i="5"/>
  <c r="E95" i="5"/>
  <c r="E103" i="4"/>
  <c r="E104" i="4"/>
  <c r="E105" i="4"/>
  <c r="E106" i="4"/>
  <c r="E107" i="4"/>
  <c r="E102" i="4"/>
  <c r="E44" i="5"/>
  <c r="E41" i="5"/>
  <c r="E42" i="5"/>
  <c r="E39" i="5"/>
  <c r="E43" i="5"/>
  <c r="E40" i="5"/>
  <c r="E31" i="6"/>
  <c r="E34" i="6"/>
  <c r="E32" i="6"/>
  <c r="E35" i="6"/>
  <c r="E30" i="6"/>
  <c r="E33" i="6"/>
  <c r="D107" i="3"/>
  <c r="D106" i="3"/>
  <c r="D105" i="3"/>
  <c r="D104" i="3"/>
  <c r="D103" i="3"/>
  <c r="D102" i="3"/>
  <c r="D98" i="3"/>
  <c r="D97" i="3"/>
  <c r="D96" i="3"/>
  <c r="D95" i="3"/>
  <c r="D94" i="3"/>
  <c r="D93" i="3"/>
  <c r="D89" i="3"/>
  <c r="D88" i="3"/>
  <c r="D87" i="3"/>
  <c r="D86" i="3"/>
  <c r="D85" i="3"/>
  <c r="D84" i="3"/>
  <c r="D80" i="3"/>
  <c r="D79" i="3"/>
  <c r="D78" i="3"/>
  <c r="D77" i="3"/>
  <c r="D76" i="3"/>
  <c r="D75" i="3"/>
  <c r="D71" i="3"/>
  <c r="D70" i="3"/>
  <c r="D69" i="3"/>
  <c r="D68" i="3"/>
  <c r="D67" i="3"/>
  <c r="D66" i="3"/>
  <c r="D62" i="3"/>
  <c r="D61" i="3"/>
  <c r="D60" i="3"/>
  <c r="D59" i="3"/>
  <c r="D58" i="3"/>
  <c r="D57" i="3"/>
  <c r="D53" i="3"/>
  <c r="D52" i="3"/>
  <c r="D51" i="3"/>
  <c r="D50" i="3"/>
  <c r="D49" i="3"/>
  <c r="D48" i="3"/>
  <c r="D44" i="3"/>
  <c r="D43" i="3"/>
  <c r="D42" i="3"/>
  <c r="D41" i="3"/>
  <c r="D40" i="3"/>
  <c r="D39" i="3"/>
  <c r="D35" i="3"/>
  <c r="D34" i="3"/>
  <c r="D33" i="3"/>
  <c r="D32" i="3"/>
  <c r="D31" i="3"/>
  <c r="D30" i="3"/>
  <c r="D26" i="3"/>
  <c r="D25" i="3"/>
  <c r="D24" i="3"/>
  <c r="D23" i="3"/>
  <c r="D22" i="3"/>
  <c r="D21" i="3"/>
  <c r="D17" i="3"/>
  <c r="D16" i="3"/>
  <c r="D15" i="3"/>
  <c r="D14" i="3"/>
  <c r="D13" i="3"/>
  <c r="D12" i="3"/>
  <c r="D8" i="3"/>
  <c r="D7" i="3"/>
  <c r="D6" i="3"/>
  <c r="M9" i="3"/>
  <c r="D5" i="3"/>
  <c r="D4" i="3"/>
  <c r="D3" i="3"/>
  <c r="D107" i="1"/>
  <c r="D106" i="1"/>
  <c r="D105" i="1"/>
  <c r="D104" i="1"/>
  <c r="D103" i="1"/>
  <c r="D102" i="1"/>
  <c r="D98" i="1"/>
  <c r="D97" i="1"/>
  <c r="D96" i="1"/>
  <c r="D95" i="1"/>
  <c r="D94" i="1"/>
  <c r="D93" i="1"/>
  <c r="D89" i="1"/>
  <c r="D88" i="1"/>
  <c r="D87" i="1"/>
  <c r="D86" i="1"/>
  <c r="D85" i="1"/>
  <c r="D84" i="1"/>
  <c r="D80" i="1"/>
  <c r="D79" i="1"/>
  <c r="D78" i="1"/>
  <c r="D77" i="1"/>
  <c r="D76" i="1"/>
  <c r="D75" i="1"/>
  <c r="D71" i="1"/>
  <c r="D70" i="1"/>
  <c r="D69" i="1"/>
  <c r="D68" i="1"/>
  <c r="D67" i="1"/>
  <c r="D66" i="1"/>
  <c r="D62" i="1"/>
  <c r="D61" i="1"/>
  <c r="D60" i="1"/>
  <c r="D59" i="1"/>
  <c r="D58" i="1"/>
  <c r="D57" i="1"/>
  <c r="D53" i="1"/>
  <c r="D52" i="1"/>
  <c r="D51" i="1"/>
  <c r="D50" i="1"/>
  <c r="D49" i="1"/>
  <c r="D48" i="1"/>
  <c r="D44" i="1"/>
  <c r="D43" i="1"/>
  <c r="D42" i="1"/>
  <c r="D41" i="1"/>
  <c r="D40" i="1"/>
  <c r="D39" i="1"/>
  <c r="D35" i="1"/>
  <c r="D34" i="1"/>
  <c r="D33" i="1"/>
  <c r="D32" i="1"/>
  <c r="D31" i="1"/>
  <c r="D30" i="1"/>
  <c r="D26" i="1"/>
  <c r="D25" i="1"/>
  <c r="D24" i="1"/>
  <c r="D23" i="1"/>
  <c r="D22" i="1"/>
  <c r="D21" i="1"/>
  <c r="D17" i="1"/>
  <c r="D16" i="1"/>
  <c r="D15" i="1"/>
  <c r="D14" i="1"/>
  <c r="D13" i="1"/>
  <c r="D12" i="1"/>
  <c r="D8" i="1"/>
  <c r="I8" i="1" s="1"/>
  <c r="I17" i="1" s="1"/>
  <c r="I26" i="1" s="1"/>
  <c r="I35" i="1" s="1"/>
  <c r="I44" i="1" s="1"/>
  <c r="I53" i="1" s="1"/>
  <c r="D7" i="1"/>
  <c r="I7" i="1" s="1"/>
  <c r="D6" i="1"/>
  <c r="I6" i="1" s="1"/>
  <c r="I15" i="1" s="1"/>
  <c r="I24" i="1" s="1"/>
  <c r="I33" i="1" s="1"/>
  <c r="I42" i="1" s="1"/>
  <c r="I51" i="1" s="1"/>
  <c r="D5" i="1"/>
  <c r="I5" i="1" s="1"/>
  <c r="I14" i="1" s="1"/>
  <c r="I23" i="1" s="1"/>
  <c r="I32" i="1" s="1"/>
  <c r="I41" i="1" s="1"/>
  <c r="I50" i="1" s="1"/>
  <c r="D4" i="1"/>
  <c r="I4" i="1" s="1"/>
  <c r="D3" i="1"/>
  <c r="I3" i="1" s="1"/>
  <c r="E54" i="4" l="1"/>
  <c r="E36" i="6"/>
  <c r="I16" i="1"/>
  <c r="I25" i="1" s="1"/>
  <c r="I34" i="1" s="1"/>
  <c r="I43" i="1" s="1"/>
  <c r="I52" i="1" s="1"/>
  <c r="E108" i="4"/>
  <c r="E99" i="6"/>
  <c r="E36" i="5"/>
  <c r="E90" i="4"/>
  <c r="E72" i="5"/>
  <c r="E45" i="5"/>
  <c r="E45" i="6"/>
  <c r="E63" i="5"/>
  <c r="E108" i="5"/>
  <c r="E90" i="5"/>
  <c r="E99" i="5"/>
  <c r="E18" i="5"/>
  <c r="E54" i="6"/>
  <c r="E72" i="6"/>
  <c r="E54" i="5"/>
  <c r="I12" i="1"/>
  <c r="I9" i="1"/>
  <c r="I13" i="1"/>
  <c r="I22" i="1" s="1"/>
  <c r="I31" i="1" s="1"/>
  <c r="I40" i="1" s="1"/>
  <c r="I49" i="1" s="1"/>
  <c r="D18" i="3"/>
  <c r="D27" i="3"/>
  <c r="E25" i="3" s="1"/>
  <c r="D36" i="3"/>
  <c r="E34" i="3" s="1"/>
  <c r="D45" i="3"/>
  <c r="E39" i="3" s="1"/>
  <c r="D54" i="3"/>
  <c r="E51" i="3" s="1"/>
  <c r="D63" i="3"/>
  <c r="E62" i="3" s="1"/>
  <c r="D72" i="3"/>
  <c r="E69" i="3" s="1"/>
  <c r="D81" i="3"/>
  <c r="E78" i="3" s="1"/>
  <c r="D90" i="3"/>
  <c r="E84" i="3" s="1"/>
  <c r="D99" i="3"/>
  <c r="E96" i="3" s="1"/>
  <c r="D108" i="3"/>
  <c r="E107" i="3" s="1"/>
  <c r="D18" i="1"/>
  <c r="D27" i="1"/>
  <c r="D36" i="1"/>
  <c r="D45" i="1"/>
  <c r="D54" i="1"/>
  <c r="D63" i="1"/>
  <c r="D72" i="1"/>
  <c r="D81" i="1"/>
  <c r="D90" i="1"/>
  <c r="D99" i="1"/>
  <c r="D108" i="1"/>
  <c r="D9" i="3"/>
  <c r="E5" i="3" s="1"/>
  <c r="E49" i="3"/>
  <c r="E68" i="3"/>
  <c r="E71" i="3"/>
  <c r="E70" i="3"/>
  <c r="E103" i="3"/>
  <c r="D9" i="1"/>
  <c r="E76" i="3" l="1"/>
  <c r="E52" i="3"/>
  <c r="E53" i="3"/>
  <c r="E106" i="3"/>
  <c r="E94" i="3"/>
  <c r="E50" i="3"/>
  <c r="E104" i="3"/>
  <c r="E105" i="3"/>
  <c r="E85" i="3"/>
  <c r="I21" i="1"/>
  <c r="I18" i="1"/>
  <c r="E86" i="3"/>
  <c r="E3" i="3"/>
  <c r="E22" i="3"/>
  <c r="E24" i="3"/>
  <c r="E77" i="3"/>
  <c r="E35" i="3"/>
  <c r="E30" i="3"/>
  <c r="E32" i="3"/>
  <c r="E87" i="3"/>
  <c r="E75" i="3"/>
  <c r="E23" i="3"/>
  <c r="E33" i="3"/>
  <c r="E88" i="3"/>
  <c r="E40" i="3"/>
  <c r="E89" i="3"/>
  <c r="E44" i="3"/>
  <c r="E98" i="3"/>
  <c r="E58" i="3"/>
  <c r="E60" i="3"/>
  <c r="E59" i="3"/>
  <c r="E93" i="3"/>
  <c r="E41" i="3"/>
  <c r="E61" i="3"/>
  <c r="E57" i="3"/>
  <c r="E97" i="3"/>
  <c r="E43" i="3"/>
  <c r="E95" i="3"/>
  <c r="E42" i="3"/>
  <c r="E8" i="3"/>
  <c r="E26" i="3"/>
  <c r="E6" i="3"/>
  <c r="E79" i="3"/>
  <c r="E66" i="3"/>
  <c r="E31" i="3"/>
  <c r="E7" i="3"/>
  <c r="E102" i="3"/>
  <c r="E80" i="3"/>
  <c r="E67" i="3"/>
  <c r="E21" i="3"/>
  <c r="E48" i="3"/>
  <c r="E4" i="3"/>
  <c r="E14" i="3"/>
  <c r="E13" i="3"/>
  <c r="E12" i="3"/>
  <c r="E17" i="3"/>
  <c r="E16" i="3"/>
  <c r="E15" i="3"/>
  <c r="M5" i="1"/>
  <c r="E54" i="3" l="1"/>
  <c r="E108" i="3"/>
  <c r="E90" i="3"/>
  <c r="I27" i="1"/>
  <c r="I30" i="1"/>
  <c r="E45" i="3"/>
  <c r="E63" i="3"/>
  <c r="E99" i="3"/>
  <c r="E27" i="3"/>
  <c r="E81" i="3"/>
  <c r="E72" i="3"/>
  <c r="E36" i="3"/>
  <c r="E9" i="3"/>
  <c r="E18" i="3"/>
  <c r="M9" i="1"/>
  <c r="I36" i="1" l="1"/>
  <c r="I39" i="1"/>
  <c r="E59" i="1"/>
  <c r="E49" i="1"/>
  <c r="E85" i="1"/>
  <c r="E94" i="1"/>
  <c r="E103" i="1"/>
  <c r="E58" i="1"/>
  <c r="E22" i="1"/>
  <c r="E6" i="1"/>
  <c r="H6" i="1" s="1"/>
  <c r="E40" i="1"/>
  <c r="E33" i="1"/>
  <c r="E67" i="1"/>
  <c r="E13" i="1"/>
  <c r="E76" i="1"/>
  <c r="E93" i="1"/>
  <c r="E57" i="1"/>
  <c r="E21" i="1"/>
  <c r="E31" i="1"/>
  <c r="E69" i="1"/>
  <c r="E15" i="1"/>
  <c r="E75" i="1"/>
  <c r="E89" i="1"/>
  <c r="E107" i="1"/>
  <c r="E62" i="1"/>
  <c r="E8" i="1"/>
  <c r="H8" i="1" s="1"/>
  <c r="E44" i="1"/>
  <c r="E66" i="1"/>
  <c r="E12" i="1"/>
  <c r="E80" i="1"/>
  <c r="E105" i="1"/>
  <c r="E25" i="1"/>
  <c r="E42" i="1"/>
  <c r="E35" i="1"/>
  <c r="E17" i="1"/>
  <c r="E52" i="1"/>
  <c r="E87" i="1"/>
  <c r="E106" i="1"/>
  <c r="E60" i="1"/>
  <c r="E24" i="1"/>
  <c r="E43" i="1"/>
  <c r="E34" i="1"/>
  <c r="E70" i="1"/>
  <c r="E16" i="1"/>
  <c r="E79" i="1"/>
  <c r="E23" i="1"/>
  <c r="E41" i="1"/>
  <c r="E32" i="1"/>
  <c r="E68" i="1"/>
  <c r="E77" i="1"/>
  <c r="E48" i="1"/>
  <c r="E84" i="1"/>
  <c r="E102" i="1"/>
  <c r="E39" i="1"/>
  <c r="E98" i="1"/>
  <c r="E4" i="1"/>
  <c r="H4" i="1" s="1"/>
  <c r="H13" i="1" s="1"/>
  <c r="E78" i="1"/>
  <c r="E97" i="1"/>
  <c r="E51" i="1"/>
  <c r="E96" i="1"/>
  <c r="E26" i="1"/>
  <c r="E30" i="1"/>
  <c r="E53" i="1"/>
  <c r="E88" i="1"/>
  <c r="E61" i="1"/>
  <c r="E71" i="1"/>
  <c r="E3" i="1"/>
  <c r="H3" i="1" s="1"/>
  <c r="E7" i="1"/>
  <c r="H7" i="1" s="1"/>
  <c r="H16" i="1" s="1"/>
  <c r="H25" i="1" s="1"/>
  <c r="E14" i="1"/>
  <c r="E86" i="1"/>
  <c r="E95" i="1"/>
  <c r="E104" i="1"/>
  <c r="E5" i="1"/>
  <c r="H5" i="1" s="1"/>
  <c r="E50" i="1"/>
  <c r="H34" i="1" l="1"/>
  <c r="I45" i="1"/>
  <c r="I48" i="1"/>
  <c r="H22" i="1"/>
  <c r="H31" i="1" s="1"/>
  <c r="H40" i="1" s="1"/>
  <c r="H49" i="1" s="1"/>
  <c r="H15" i="1"/>
  <c r="H24" i="1" s="1"/>
  <c r="H33" i="1" s="1"/>
  <c r="H42" i="1" s="1"/>
  <c r="H51" i="1" s="1"/>
  <c r="H17" i="1"/>
  <c r="H26" i="1" s="1"/>
  <c r="H35" i="1" s="1"/>
  <c r="H44" i="1" s="1"/>
  <c r="H53" i="1" s="1"/>
  <c r="H12" i="1"/>
  <c r="H9" i="1"/>
  <c r="H43" i="1"/>
  <c r="H52" i="1" s="1"/>
  <c r="H14" i="1"/>
  <c r="H23" i="1" s="1"/>
  <c r="H32" i="1" s="1"/>
  <c r="H41" i="1" s="1"/>
  <c r="H50" i="1" s="1"/>
  <c r="E36" i="1"/>
  <c r="E9" i="1"/>
  <c r="E45" i="1"/>
  <c r="E27" i="1"/>
  <c r="E63" i="1"/>
  <c r="E108" i="1"/>
  <c r="E18" i="1"/>
  <c r="E90" i="1"/>
  <c r="E72" i="1"/>
  <c r="E81" i="1"/>
  <c r="E99" i="1"/>
  <c r="E54" i="1"/>
  <c r="I54" i="1" l="1"/>
  <c r="H62" i="1"/>
  <c r="H71" i="1" s="1"/>
  <c r="H80" i="1" s="1"/>
  <c r="H89" i="1" s="1"/>
  <c r="H98" i="1" s="1"/>
  <c r="H107" i="1" s="1"/>
  <c r="J53" i="1"/>
  <c r="K53" i="1" s="1"/>
  <c r="I62" i="1" s="1"/>
  <c r="I71" i="1" s="1"/>
  <c r="I80" i="1" s="1"/>
  <c r="I89" i="1" s="1"/>
  <c r="I98" i="1" s="1"/>
  <c r="I107" i="1" s="1"/>
  <c r="H58" i="1"/>
  <c r="H67" i="1" s="1"/>
  <c r="H76" i="1" s="1"/>
  <c r="H85" i="1" s="1"/>
  <c r="H94" i="1" s="1"/>
  <c r="H103" i="1" s="1"/>
  <c r="F4" i="3" s="1"/>
  <c r="J49" i="1"/>
  <c r="K49" i="1" s="1"/>
  <c r="I58" i="1" s="1"/>
  <c r="I67" i="1" s="1"/>
  <c r="I76" i="1" s="1"/>
  <c r="I85" i="1" s="1"/>
  <c r="I94" i="1" s="1"/>
  <c r="I103" i="1" s="1"/>
  <c r="H60" i="1"/>
  <c r="H69" i="1" s="1"/>
  <c r="H78" i="1" s="1"/>
  <c r="H87" i="1" s="1"/>
  <c r="H96" i="1" s="1"/>
  <c r="H105" i="1" s="1"/>
  <c r="J51" i="1"/>
  <c r="K51" i="1" s="1"/>
  <c r="I60" i="1" s="1"/>
  <c r="I69" i="1" s="1"/>
  <c r="I78" i="1" s="1"/>
  <c r="I87" i="1" s="1"/>
  <c r="I96" i="1" s="1"/>
  <c r="I105" i="1" s="1"/>
  <c r="H59" i="1"/>
  <c r="H68" i="1" s="1"/>
  <c r="H77" i="1" s="1"/>
  <c r="H86" i="1" s="1"/>
  <c r="H95" i="1" s="1"/>
  <c r="H104" i="1" s="1"/>
  <c r="F5" i="3" s="1"/>
  <c r="J50" i="1"/>
  <c r="K50" i="1" s="1"/>
  <c r="I59" i="1" s="1"/>
  <c r="I68" i="1" s="1"/>
  <c r="I77" i="1" s="1"/>
  <c r="I86" i="1" s="1"/>
  <c r="I95" i="1" s="1"/>
  <c r="I104" i="1" s="1"/>
  <c r="H61" i="1"/>
  <c r="H70" i="1" s="1"/>
  <c r="H79" i="1" s="1"/>
  <c r="H88" i="1" s="1"/>
  <c r="H97" i="1" s="1"/>
  <c r="H106" i="1" s="1"/>
  <c r="J52" i="1"/>
  <c r="K52" i="1" s="1"/>
  <c r="I61" i="1" s="1"/>
  <c r="I70" i="1" s="1"/>
  <c r="I79" i="1" s="1"/>
  <c r="I88" i="1" s="1"/>
  <c r="I97" i="1" s="1"/>
  <c r="I106" i="1" s="1"/>
  <c r="H21" i="1"/>
  <c r="H18" i="1"/>
  <c r="J107" i="1" l="1"/>
  <c r="K107" i="1" s="1"/>
  <c r="I8" i="3" s="1"/>
  <c r="I17" i="3" s="1"/>
  <c r="I26" i="3" s="1"/>
  <c r="I35" i="3" s="1"/>
  <c r="I44" i="3" s="1"/>
  <c r="I53" i="3" s="1"/>
  <c r="F6" i="3"/>
  <c r="J105" i="1"/>
  <c r="K105" i="1" s="1"/>
  <c r="I6" i="3" s="1"/>
  <c r="I15" i="3" s="1"/>
  <c r="I24" i="3" s="1"/>
  <c r="I33" i="3" s="1"/>
  <c r="I42" i="3" s="1"/>
  <c r="I51" i="3" s="1"/>
  <c r="F8" i="3"/>
  <c r="J104" i="1"/>
  <c r="K104" i="1" s="1"/>
  <c r="I5" i="3" s="1"/>
  <c r="I14" i="3" s="1"/>
  <c r="I23" i="3" s="1"/>
  <c r="I32" i="3" s="1"/>
  <c r="I41" i="3" s="1"/>
  <c r="I50" i="3" s="1"/>
  <c r="F7" i="3"/>
  <c r="J106" i="1"/>
  <c r="K106" i="1" s="1"/>
  <c r="I7" i="3" s="1"/>
  <c r="I16" i="3" s="1"/>
  <c r="I25" i="3" s="1"/>
  <c r="I34" i="3" s="1"/>
  <c r="I43" i="3" s="1"/>
  <c r="I52" i="3" s="1"/>
  <c r="J103" i="1"/>
  <c r="K103" i="1" s="1"/>
  <c r="I4" i="3" s="1"/>
  <c r="I13" i="3" s="1"/>
  <c r="I22" i="3" s="1"/>
  <c r="I31" i="3" s="1"/>
  <c r="I40" i="3" s="1"/>
  <c r="I49" i="3" s="1"/>
  <c r="H27" i="1"/>
  <c r="H30" i="1"/>
  <c r="H36" i="1" l="1"/>
  <c r="H39" i="1"/>
  <c r="H45" i="1" l="1"/>
  <c r="H48" i="1"/>
  <c r="J48" i="1" s="1"/>
  <c r="J54" i="1" l="1"/>
  <c r="K48" i="1"/>
  <c r="H54" i="1"/>
  <c r="H57" i="1"/>
  <c r="K54" i="1" l="1"/>
  <c r="I57" i="1"/>
  <c r="H63" i="1"/>
  <c r="H66" i="1"/>
  <c r="I63" i="1" l="1"/>
  <c r="I66" i="1"/>
  <c r="H72" i="1"/>
  <c r="H75" i="1"/>
  <c r="I75" i="1" l="1"/>
  <c r="I72" i="1"/>
  <c r="H84" i="1"/>
  <c r="H81" i="1"/>
  <c r="I81" i="1" l="1"/>
  <c r="I84" i="1"/>
  <c r="H93" i="1"/>
  <c r="H90" i="1"/>
  <c r="I93" i="1" l="1"/>
  <c r="I90" i="1"/>
  <c r="H102" i="1"/>
  <c r="H99" i="1"/>
  <c r="F3" i="3" l="1"/>
  <c r="F9" i="3" s="1"/>
  <c r="G5" i="3" s="1"/>
  <c r="H5" i="3" s="1"/>
  <c r="H14" i="3" s="1"/>
  <c r="H23" i="3" s="1"/>
  <c r="H32" i="3" s="1"/>
  <c r="H41" i="3" s="1"/>
  <c r="H50" i="3" s="1"/>
  <c r="I102" i="1"/>
  <c r="I99" i="1"/>
  <c r="H108" i="1"/>
  <c r="G6" i="3" l="1"/>
  <c r="H6" i="3" s="1"/>
  <c r="H15" i="3" s="1"/>
  <c r="H24" i="3" s="1"/>
  <c r="H33" i="3" s="1"/>
  <c r="H42" i="3" s="1"/>
  <c r="H51" i="3" s="1"/>
  <c r="H60" i="3" s="1"/>
  <c r="H69" i="3" s="1"/>
  <c r="H78" i="3" s="1"/>
  <c r="H87" i="3" s="1"/>
  <c r="H96" i="3" s="1"/>
  <c r="H105" i="3" s="1"/>
  <c r="F6" i="4" s="1"/>
  <c r="G3" i="3"/>
  <c r="G8" i="3"/>
  <c r="H8" i="3" s="1"/>
  <c r="H17" i="3" s="1"/>
  <c r="H26" i="3" s="1"/>
  <c r="H35" i="3" s="1"/>
  <c r="H44" i="3" s="1"/>
  <c r="H53" i="3" s="1"/>
  <c r="H62" i="3" s="1"/>
  <c r="H71" i="3" s="1"/>
  <c r="H80" i="3" s="1"/>
  <c r="H89" i="3" s="1"/>
  <c r="H98" i="3" s="1"/>
  <c r="H107" i="3" s="1"/>
  <c r="F8" i="4" s="1"/>
  <c r="G7" i="3"/>
  <c r="H7" i="3" s="1"/>
  <c r="H16" i="3" s="1"/>
  <c r="H25" i="3" s="1"/>
  <c r="H34" i="3" s="1"/>
  <c r="H43" i="3" s="1"/>
  <c r="H52" i="3" s="1"/>
  <c r="J52" i="3" s="1"/>
  <c r="K52" i="3" s="1"/>
  <c r="I61" i="3" s="1"/>
  <c r="I70" i="3" s="1"/>
  <c r="I79" i="3" s="1"/>
  <c r="I88" i="3" s="1"/>
  <c r="I97" i="3" s="1"/>
  <c r="I106" i="3" s="1"/>
  <c r="G4" i="3"/>
  <c r="H4" i="3" s="1"/>
  <c r="H13" i="3" s="1"/>
  <c r="H22" i="3" s="1"/>
  <c r="H31" i="3" s="1"/>
  <c r="H40" i="3" s="1"/>
  <c r="H49" i="3" s="1"/>
  <c r="H58" i="3" s="1"/>
  <c r="H67" i="3" s="1"/>
  <c r="H76" i="3" s="1"/>
  <c r="H85" i="3" s="1"/>
  <c r="H94" i="3" s="1"/>
  <c r="H103" i="3" s="1"/>
  <c r="F4" i="4" s="1"/>
  <c r="H61" i="3"/>
  <c r="H70" i="3" s="1"/>
  <c r="H79" i="3" s="1"/>
  <c r="H88" i="3" s="1"/>
  <c r="H97" i="3" s="1"/>
  <c r="H106" i="3" s="1"/>
  <c r="F7" i="4" s="1"/>
  <c r="J49" i="3"/>
  <c r="K49" i="3" s="1"/>
  <c r="I58" i="3" s="1"/>
  <c r="I67" i="3" s="1"/>
  <c r="I76" i="3" s="1"/>
  <c r="I85" i="3" s="1"/>
  <c r="I94" i="3" s="1"/>
  <c r="I103" i="3" s="1"/>
  <c r="H59" i="3"/>
  <c r="H68" i="3" s="1"/>
  <c r="H77" i="3" s="1"/>
  <c r="H86" i="3" s="1"/>
  <c r="H95" i="3" s="1"/>
  <c r="H104" i="3" s="1"/>
  <c r="F5" i="4" s="1"/>
  <c r="J50" i="3"/>
  <c r="K50" i="3" s="1"/>
  <c r="I59" i="3" s="1"/>
  <c r="I68" i="3" s="1"/>
  <c r="I77" i="3" s="1"/>
  <c r="I86" i="3" s="1"/>
  <c r="I95" i="3" s="1"/>
  <c r="I104" i="3" s="1"/>
  <c r="I108" i="1"/>
  <c r="J102" i="1"/>
  <c r="J108" i="1" s="1"/>
  <c r="J53" i="3"/>
  <c r="K53" i="3" s="1"/>
  <c r="I62" i="3" s="1"/>
  <c r="I71" i="3" s="1"/>
  <c r="I80" i="3" s="1"/>
  <c r="I89" i="3" s="1"/>
  <c r="I98" i="3" s="1"/>
  <c r="I107" i="3" s="1"/>
  <c r="H3" i="3"/>
  <c r="H12" i="3" s="1"/>
  <c r="J51" i="3" l="1"/>
  <c r="K51" i="3" s="1"/>
  <c r="I60" i="3" s="1"/>
  <c r="I69" i="3" s="1"/>
  <c r="I78" i="3" s="1"/>
  <c r="I87" i="3" s="1"/>
  <c r="I96" i="3" s="1"/>
  <c r="I105" i="3" s="1"/>
  <c r="G9" i="3"/>
  <c r="J107" i="3"/>
  <c r="K107" i="3" s="1"/>
  <c r="I8" i="4" s="1"/>
  <c r="I17" i="4" s="1"/>
  <c r="I26" i="4" s="1"/>
  <c r="I35" i="4" s="1"/>
  <c r="I44" i="4" s="1"/>
  <c r="I53" i="4" s="1"/>
  <c r="J103" i="3"/>
  <c r="K103" i="3" s="1"/>
  <c r="I4" i="4" s="1"/>
  <c r="I13" i="4" s="1"/>
  <c r="I22" i="4" s="1"/>
  <c r="I31" i="4" s="1"/>
  <c r="I40" i="4" s="1"/>
  <c r="I49" i="4" s="1"/>
  <c r="J105" i="3"/>
  <c r="K105" i="3" s="1"/>
  <c r="I6" i="4" s="1"/>
  <c r="I15" i="4" s="1"/>
  <c r="I24" i="4" s="1"/>
  <c r="I33" i="4" s="1"/>
  <c r="I42" i="4" s="1"/>
  <c r="I51" i="4" s="1"/>
  <c r="K102" i="1"/>
  <c r="J104" i="3"/>
  <c r="K104" i="3" s="1"/>
  <c r="I5" i="4" s="1"/>
  <c r="I14" i="4" s="1"/>
  <c r="I23" i="4" s="1"/>
  <c r="I32" i="4" s="1"/>
  <c r="I41" i="4" s="1"/>
  <c r="I50" i="4" s="1"/>
  <c r="J106" i="3"/>
  <c r="K106" i="3" s="1"/>
  <c r="I7" i="4" s="1"/>
  <c r="I16" i="4" s="1"/>
  <c r="I25" i="4" s="1"/>
  <c r="I34" i="4" s="1"/>
  <c r="I43" i="4" s="1"/>
  <c r="I52" i="4" s="1"/>
  <c r="H9" i="3"/>
  <c r="H21" i="3"/>
  <c r="H18" i="3"/>
  <c r="K108" i="1" l="1"/>
  <c r="I3" i="3"/>
  <c r="H30" i="3"/>
  <c r="H27" i="3"/>
  <c r="I12" i="3" l="1"/>
  <c r="I9" i="3"/>
  <c r="H39" i="3"/>
  <c r="H36" i="3"/>
  <c r="I21" i="3" l="1"/>
  <c r="I18" i="3"/>
  <c r="H48" i="3"/>
  <c r="H45" i="3"/>
  <c r="I30" i="3" l="1"/>
  <c r="I27" i="3"/>
  <c r="H57" i="3"/>
  <c r="H54" i="3"/>
  <c r="I39" i="3" l="1"/>
  <c r="I36" i="3"/>
  <c r="H66" i="3"/>
  <c r="H63" i="3"/>
  <c r="I45" i="3" l="1"/>
  <c r="I48" i="3"/>
  <c r="H75" i="3"/>
  <c r="H72" i="3"/>
  <c r="I54" i="3" l="1"/>
  <c r="J48" i="3"/>
  <c r="J54" i="3" s="1"/>
  <c r="H84" i="3"/>
  <c r="H81" i="3"/>
  <c r="K48" i="3" l="1"/>
  <c r="H93" i="3"/>
  <c r="H90" i="3"/>
  <c r="I57" i="3" l="1"/>
  <c r="K54" i="3"/>
  <c r="H102" i="3"/>
  <c r="F3" i="4" s="1"/>
  <c r="F9" i="4" s="1"/>
  <c r="H99" i="3"/>
  <c r="G6" i="4" l="1"/>
  <c r="H6" i="4" s="1"/>
  <c r="H15" i="4" s="1"/>
  <c r="H24" i="4" s="1"/>
  <c r="H33" i="4" s="1"/>
  <c r="H42" i="4" s="1"/>
  <c r="H51" i="4" s="1"/>
  <c r="G5" i="4"/>
  <c r="H5" i="4" s="1"/>
  <c r="H14" i="4" s="1"/>
  <c r="H23" i="4" s="1"/>
  <c r="H32" i="4" s="1"/>
  <c r="H41" i="4" s="1"/>
  <c r="H50" i="4" s="1"/>
  <c r="G3" i="4"/>
  <c r="H3" i="4" s="1"/>
  <c r="G4" i="4"/>
  <c r="H4" i="4" s="1"/>
  <c r="H13" i="4" s="1"/>
  <c r="H22" i="4" s="1"/>
  <c r="H31" i="4" s="1"/>
  <c r="H40" i="4" s="1"/>
  <c r="H49" i="4" s="1"/>
  <c r="G8" i="4"/>
  <c r="H8" i="4" s="1"/>
  <c r="H17" i="4" s="1"/>
  <c r="H26" i="4" s="1"/>
  <c r="H35" i="4" s="1"/>
  <c r="H44" i="4" s="1"/>
  <c r="H53" i="4" s="1"/>
  <c r="G7" i="4"/>
  <c r="H7" i="4" s="1"/>
  <c r="H16" i="4" s="1"/>
  <c r="H25" i="4" s="1"/>
  <c r="H34" i="4" s="1"/>
  <c r="H43" i="4" s="1"/>
  <c r="H52" i="4" s="1"/>
  <c r="I63" i="3"/>
  <c r="I66" i="3"/>
  <c r="H108" i="3"/>
  <c r="H61" i="4" l="1"/>
  <c r="H70" i="4" s="1"/>
  <c r="H79" i="4" s="1"/>
  <c r="H88" i="4" s="1"/>
  <c r="H97" i="4" s="1"/>
  <c r="H106" i="4" s="1"/>
  <c r="J52" i="4"/>
  <c r="K52" i="4" s="1"/>
  <c r="I61" i="4" s="1"/>
  <c r="I70" i="4" s="1"/>
  <c r="I79" i="4" s="1"/>
  <c r="I88" i="4" s="1"/>
  <c r="I97" i="4" s="1"/>
  <c r="I106" i="4" s="1"/>
  <c r="H62" i="4"/>
  <c r="H71" i="4" s="1"/>
  <c r="H80" i="4" s="1"/>
  <c r="H89" i="4" s="1"/>
  <c r="H98" i="4" s="1"/>
  <c r="H107" i="4" s="1"/>
  <c r="J53" i="4"/>
  <c r="K53" i="4" s="1"/>
  <c r="I62" i="4" s="1"/>
  <c r="I71" i="4" s="1"/>
  <c r="I80" i="4" s="1"/>
  <c r="I89" i="4" s="1"/>
  <c r="I98" i="4" s="1"/>
  <c r="I107" i="4" s="1"/>
  <c r="J50" i="4"/>
  <c r="K50" i="4" s="1"/>
  <c r="I59" i="4" s="1"/>
  <c r="I68" i="4" s="1"/>
  <c r="I77" i="4" s="1"/>
  <c r="I86" i="4" s="1"/>
  <c r="I95" i="4" s="1"/>
  <c r="I104" i="4" s="1"/>
  <c r="H59" i="4"/>
  <c r="H68" i="4" s="1"/>
  <c r="H77" i="4" s="1"/>
  <c r="H86" i="4" s="1"/>
  <c r="H95" i="4" s="1"/>
  <c r="H104" i="4" s="1"/>
  <c r="H58" i="4"/>
  <c r="H67" i="4" s="1"/>
  <c r="H76" i="4" s="1"/>
  <c r="H85" i="4" s="1"/>
  <c r="H94" i="4" s="1"/>
  <c r="H103" i="4" s="1"/>
  <c r="J49" i="4"/>
  <c r="K49" i="4" s="1"/>
  <c r="I58" i="4" s="1"/>
  <c r="I67" i="4" s="1"/>
  <c r="I76" i="4" s="1"/>
  <c r="I85" i="4" s="1"/>
  <c r="I94" i="4" s="1"/>
  <c r="I103" i="4" s="1"/>
  <c r="G9" i="4"/>
  <c r="H60" i="4"/>
  <c r="H69" i="4" s="1"/>
  <c r="H78" i="4" s="1"/>
  <c r="H87" i="4" s="1"/>
  <c r="H96" i="4" s="1"/>
  <c r="H105" i="4" s="1"/>
  <c r="J51" i="4"/>
  <c r="K51" i="4" s="1"/>
  <c r="I60" i="4" s="1"/>
  <c r="I69" i="4" s="1"/>
  <c r="I78" i="4" s="1"/>
  <c r="I87" i="4" s="1"/>
  <c r="I96" i="4" s="1"/>
  <c r="I105" i="4" s="1"/>
  <c r="I72" i="3"/>
  <c r="I75" i="3"/>
  <c r="H9" i="4" l="1"/>
  <c r="H12" i="4"/>
  <c r="J104" i="4"/>
  <c r="K104" i="4" s="1"/>
  <c r="I5" i="5" s="1"/>
  <c r="I14" i="5" s="1"/>
  <c r="I23" i="5" s="1"/>
  <c r="I32" i="5" s="1"/>
  <c r="I41" i="5" s="1"/>
  <c r="I50" i="5" s="1"/>
  <c r="F5" i="5"/>
  <c r="F8" i="5"/>
  <c r="J107" i="4"/>
  <c r="K107" i="4" s="1"/>
  <c r="I8" i="5" s="1"/>
  <c r="I17" i="5" s="1"/>
  <c r="I26" i="5" s="1"/>
  <c r="I35" i="5" s="1"/>
  <c r="I44" i="5" s="1"/>
  <c r="I53" i="5" s="1"/>
  <c r="F6" i="5"/>
  <c r="J105" i="4"/>
  <c r="K105" i="4" s="1"/>
  <c r="I6" i="5" s="1"/>
  <c r="I15" i="5" s="1"/>
  <c r="I24" i="5" s="1"/>
  <c r="I33" i="5" s="1"/>
  <c r="I42" i="5" s="1"/>
  <c r="I51" i="5" s="1"/>
  <c r="F4" i="5"/>
  <c r="J103" i="4"/>
  <c r="K103" i="4" s="1"/>
  <c r="I4" i="5" s="1"/>
  <c r="I13" i="5" s="1"/>
  <c r="I22" i="5" s="1"/>
  <c r="I31" i="5" s="1"/>
  <c r="I40" i="5" s="1"/>
  <c r="I49" i="5" s="1"/>
  <c r="F7" i="5"/>
  <c r="J106" i="4"/>
  <c r="K106" i="4" s="1"/>
  <c r="I7" i="5" s="1"/>
  <c r="I16" i="5" s="1"/>
  <c r="I25" i="5" s="1"/>
  <c r="I34" i="5" s="1"/>
  <c r="I43" i="5" s="1"/>
  <c r="I52" i="5" s="1"/>
  <c r="I84" i="3"/>
  <c r="I81" i="3"/>
  <c r="H21" i="4" l="1"/>
  <c r="H18" i="4"/>
  <c r="I93" i="3"/>
  <c r="I90" i="3"/>
  <c r="H27" i="4" l="1"/>
  <c r="H30" i="4"/>
  <c r="I102" i="3"/>
  <c r="I99" i="3"/>
  <c r="H39" i="4" l="1"/>
  <c r="H36" i="4"/>
  <c r="I108" i="3"/>
  <c r="J102" i="3"/>
  <c r="J108" i="3" s="1"/>
  <c r="H45" i="4" l="1"/>
  <c r="H48" i="4"/>
  <c r="K102" i="3"/>
  <c r="I3" i="4" s="1"/>
  <c r="I12" i="4" l="1"/>
  <c r="I9" i="4"/>
  <c r="H57" i="4"/>
  <c r="H54" i="4"/>
  <c r="K108" i="3"/>
  <c r="H63" i="4" l="1"/>
  <c r="H66" i="4"/>
  <c r="I18" i="4"/>
  <c r="I21" i="4"/>
  <c r="I27" i="4" l="1"/>
  <c r="I30" i="4"/>
  <c r="H72" i="4"/>
  <c r="H75" i="4"/>
  <c r="I36" i="4" l="1"/>
  <c r="I39" i="4"/>
  <c r="H84" i="4"/>
  <c r="H81" i="4"/>
  <c r="H90" i="4" l="1"/>
  <c r="H93" i="4"/>
  <c r="I48" i="4"/>
  <c r="I45" i="4"/>
  <c r="I54" i="4" l="1"/>
  <c r="J48" i="4"/>
  <c r="J54" i="4" s="1"/>
  <c r="H102" i="4"/>
  <c r="H99" i="4"/>
  <c r="F3" i="5" l="1"/>
  <c r="F9" i="5" s="1"/>
  <c r="H108" i="4"/>
  <c r="K48" i="4"/>
  <c r="K54" i="4" l="1"/>
  <c r="I57" i="4"/>
  <c r="G7" i="5"/>
  <c r="H7" i="5" s="1"/>
  <c r="H16" i="5" s="1"/>
  <c r="H25" i="5" s="1"/>
  <c r="H34" i="5" s="1"/>
  <c r="H43" i="5" s="1"/>
  <c r="H52" i="5" s="1"/>
  <c r="G6" i="5"/>
  <c r="H6" i="5" s="1"/>
  <c r="H15" i="5" s="1"/>
  <c r="H24" i="5" s="1"/>
  <c r="H33" i="5" s="1"/>
  <c r="H42" i="5" s="1"/>
  <c r="H51" i="5" s="1"/>
  <c r="G4" i="5"/>
  <c r="H4" i="5" s="1"/>
  <c r="H13" i="5" s="1"/>
  <c r="H22" i="5" s="1"/>
  <c r="H31" i="5" s="1"/>
  <c r="H40" i="5" s="1"/>
  <c r="H49" i="5" s="1"/>
  <c r="G5" i="5"/>
  <c r="H5" i="5" s="1"/>
  <c r="H14" i="5" s="1"/>
  <c r="H23" i="5" s="1"/>
  <c r="H32" i="5" s="1"/>
  <c r="H41" i="5" s="1"/>
  <c r="H50" i="5" s="1"/>
  <c r="G3" i="5"/>
  <c r="G8" i="5"/>
  <c r="H8" i="5" s="1"/>
  <c r="H17" i="5" s="1"/>
  <c r="H26" i="5" s="1"/>
  <c r="H35" i="5" s="1"/>
  <c r="H44" i="5" s="1"/>
  <c r="H53" i="5" s="1"/>
  <c r="H59" i="5" l="1"/>
  <c r="H68" i="5" s="1"/>
  <c r="H77" i="5" s="1"/>
  <c r="H86" i="5" s="1"/>
  <c r="H95" i="5" s="1"/>
  <c r="H104" i="5" s="1"/>
  <c r="J50" i="5"/>
  <c r="K50" i="5" s="1"/>
  <c r="I59" i="5" s="1"/>
  <c r="I68" i="5" s="1"/>
  <c r="I77" i="5" s="1"/>
  <c r="I86" i="5" s="1"/>
  <c r="I95" i="5" s="1"/>
  <c r="I104" i="5" s="1"/>
  <c r="J49" i="5"/>
  <c r="K49" i="5" s="1"/>
  <c r="I58" i="5" s="1"/>
  <c r="I67" i="5" s="1"/>
  <c r="I76" i="5" s="1"/>
  <c r="I85" i="5" s="1"/>
  <c r="I94" i="5" s="1"/>
  <c r="I103" i="5" s="1"/>
  <c r="H58" i="5"/>
  <c r="H67" i="5" s="1"/>
  <c r="H76" i="5" s="1"/>
  <c r="H85" i="5" s="1"/>
  <c r="H94" i="5" s="1"/>
  <c r="H103" i="5" s="1"/>
  <c r="J51" i="5"/>
  <c r="K51" i="5" s="1"/>
  <c r="I60" i="5" s="1"/>
  <c r="I69" i="5" s="1"/>
  <c r="I78" i="5" s="1"/>
  <c r="I87" i="5" s="1"/>
  <c r="I96" i="5" s="1"/>
  <c r="I105" i="5" s="1"/>
  <c r="H60" i="5"/>
  <c r="H69" i="5" s="1"/>
  <c r="H78" i="5" s="1"/>
  <c r="H87" i="5" s="1"/>
  <c r="H96" i="5" s="1"/>
  <c r="H105" i="5" s="1"/>
  <c r="J52" i="5"/>
  <c r="K52" i="5" s="1"/>
  <c r="I61" i="5" s="1"/>
  <c r="I70" i="5" s="1"/>
  <c r="I79" i="5" s="1"/>
  <c r="I88" i="5" s="1"/>
  <c r="I97" i="5" s="1"/>
  <c r="I106" i="5" s="1"/>
  <c r="H61" i="5"/>
  <c r="H70" i="5" s="1"/>
  <c r="H79" i="5" s="1"/>
  <c r="H88" i="5" s="1"/>
  <c r="H97" i="5" s="1"/>
  <c r="H106" i="5" s="1"/>
  <c r="H62" i="5"/>
  <c r="H71" i="5" s="1"/>
  <c r="H80" i="5" s="1"/>
  <c r="H89" i="5" s="1"/>
  <c r="H98" i="5" s="1"/>
  <c r="H107" i="5" s="1"/>
  <c r="J53" i="5"/>
  <c r="K53" i="5" s="1"/>
  <c r="I62" i="5" s="1"/>
  <c r="I71" i="5" s="1"/>
  <c r="I80" i="5" s="1"/>
  <c r="I89" i="5" s="1"/>
  <c r="I98" i="5" s="1"/>
  <c r="I107" i="5" s="1"/>
  <c r="I66" i="4"/>
  <c r="I63" i="4"/>
  <c r="G9" i="5"/>
  <c r="H3" i="5"/>
  <c r="I72" i="4" l="1"/>
  <c r="I75" i="4"/>
  <c r="J103" i="5"/>
  <c r="K103" i="5" s="1"/>
  <c r="I4" i="6" s="1"/>
  <c r="I13" i="6" s="1"/>
  <c r="I22" i="6" s="1"/>
  <c r="I31" i="6" s="1"/>
  <c r="I40" i="6" s="1"/>
  <c r="I49" i="6" s="1"/>
  <c r="F4" i="6"/>
  <c r="J105" i="5"/>
  <c r="K105" i="5" s="1"/>
  <c r="I6" i="6" s="1"/>
  <c r="I15" i="6" s="1"/>
  <c r="I24" i="6" s="1"/>
  <c r="I33" i="6" s="1"/>
  <c r="I42" i="6" s="1"/>
  <c r="I51" i="6" s="1"/>
  <c r="F6" i="6"/>
  <c r="F8" i="6"/>
  <c r="J107" i="5"/>
  <c r="K107" i="5" s="1"/>
  <c r="I8" i="6" s="1"/>
  <c r="I17" i="6" s="1"/>
  <c r="I26" i="6" s="1"/>
  <c r="I35" i="6" s="1"/>
  <c r="I44" i="6" s="1"/>
  <c r="I53" i="6" s="1"/>
  <c r="H9" i="5"/>
  <c r="H12" i="5"/>
  <c r="F7" i="6"/>
  <c r="J106" i="5"/>
  <c r="K106" i="5" s="1"/>
  <c r="I7" i="6" s="1"/>
  <c r="I16" i="6" s="1"/>
  <c r="I25" i="6" s="1"/>
  <c r="I34" i="6" s="1"/>
  <c r="I43" i="6" s="1"/>
  <c r="I52" i="6" s="1"/>
  <c r="F5" i="6"/>
  <c r="J104" i="5"/>
  <c r="K104" i="5" s="1"/>
  <c r="I5" i="6" s="1"/>
  <c r="I14" i="6" s="1"/>
  <c r="I23" i="6" s="1"/>
  <c r="I32" i="6" s="1"/>
  <c r="I41" i="6" s="1"/>
  <c r="I50" i="6" s="1"/>
  <c r="I84" i="4" l="1"/>
  <c r="I81" i="4"/>
  <c r="H18" i="5"/>
  <c r="H21" i="5"/>
  <c r="H30" i="5" l="1"/>
  <c r="H27" i="5"/>
  <c r="I93" i="4"/>
  <c r="I90" i="4"/>
  <c r="I99" i="4" l="1"/>
  <c r="I102" i="4"/>
  <c r="H36" i="5"/>
  <c r="H39" i="5"/>
  <c r="H48" i="5" l="1"/>
  <c r="H45" i="5"/>
  <c r="I108" i="4"/>
  <c r="J102" i="4"/>
  <c r="J108" i="4" s="1"/>
  <c r="K102" i="4" l="1"/>
  <c r="H54" i="5"/>
  <c r="H57" i="5"/>
  <c r="H63" i="5" l="1"/>
  <c r="H66" i="5"/>
  <c r="K108" i="4"/>
  <c r="I3" i="5"/>
  <c r="H75" i="5" l="1"/>
  <c r="H72" i="5"/>
  <c r="I12" i="5"/>
  <c r="I9" i="5"/>
  <c r="I21" i="5" l="1"/>
  <c r="I18" i="5"/>
  <c r="H81" i="5"/>
  <c r="H84" i="5"/>
  <c r="H90" i="5" l="1"/>
  <c r="H93" i="5"/>
  <c r="I27" i="5"/>
  <c r="I30" i="5"/>
  <c r="I36" i="5" l="1"/>
  <c r="I39" i="5"/>
  <c r="H102" i="5"/>
  <c r="H99" i="5"/>
  <c r="F3" i="6" l="1"/>
  <c r="F9" i="6" s="1"/>
  <c r="H108" i="5"/>
  <c r="I48" i="5"/>
  <c r="I45" i="5"/>
  <c r="I54" i="5" l="1"/>
  <c r="J48" i="5"/>
  <c r="J54" i="5" s="1"/>
  <c r="G6" i="6"/>
  <c r="H6" i="6" s="1"/>
  <c r="H15" i="6" s="1"/>
  <c r="H24" i="6" s="1"/>
  <c r="H33" i="6" s="1"/>
  <c r="H42" i="6" s="1"/>
  <c r="H51" i="6" s="1"/>
  <c r="G3" i="6"/>
  <c r="H3" i="6" s="1"/>
  <c r="G4" i="6"/>
  <c r="G5" i="6"/>
  <c r="H5" i="6" s="1"/>
  <c r="H14" i="6" s="1"/>
  <c r="H23" i="6" s="1"/>
  <c r="H32" i="6" s="1"/>
  <c r="H41" i="6" s="1"/>
  <c r="H50" i="6" s="1"/>
  <c r="G8" i="6"/>
  <c r="H8" i="6" s="1"/>
  <c r="H17" i="6" s="1"/>
  <c r="H26" i="6" s="1"/>
  <c r="H35" i="6" s="1"/>
  <c r="H44" i="6" s="1"/>
  <c r="H53" i="6" s="1"/>
  <c r="G7" i="6"/>
  <c r="H7" i="6" s="1"/>
  <c r="H16" i="6" s="1"/>
  <c r="H25" i="6" s="1"/>
  <c r="H34" i="6" s="1"/>
  <c r="H43" i="6" s="1"/>
  <c r="H52" i="6" s="1"/>
  <c r="J52" i="6" l="1"/>
  <c r="K52" i="6" s="1"/>
  <c r="I61" i="6" s="1"/>
  <c r="I70" i="6" s="1"/>
  <c r="I79" i="6" s="1"/>
  <c r="I88" i="6" s="1"/>
  <c r="I97" i="6" s="1"/>
  <c r="I106" i="6" s="1"/>
  <c r="H61" i="6"/>
  <c r="H70" i="6" s="1"/>
  <c r="H79" i="6" s="1"/>
  <c r="H88" i="6" s="1"/>
  <c r="H97" i="6" s="1"/>
  <c r="H106" i="6" s="1"/>
  <c r="G9" i="6"/>
  <c r="H4" i="6"/>
  <c r="H13" i="6" s="1"/>
  <c r="H22" i="6" s="1"/>
  <c r="H31" i="6" s="1"/>
  <c r="H40" i="6" s="1"/>
  <c r="H49" i="6" s="1"/>
  <c r="H12" i="6"/>
  <c r="J53" i="6"/>
  <c r="K53" i="6" s="1"/>
  <c r="I62" i="6" s="1"/>
  <c r="I71" i="6" s="1"/>
  <c r="I80" i="6" s="1"/>
  <c r="I89" i="6" s="1"/>
  <c r="I98" i="6" s="1"/>
  <c r="I107" i="6" s="1"/>
  <c r="H62" i="6"/>
  <c r="H71" i="6" s="1"/>
  <c r="H80" i="6" s="1"/>
  <c r="H89" i="6" s="1"/>
  <c r="H98" i="6" s="1"/>
  <c r="H107" i="6" s="1"/>
  <c r="K48" i="5"/>
  <c r="J51" i="6"/>
  <c r="K51" i="6" s="1"/>
  <c r="I60" i="6" s="1"/>
  <c r="I69" i="6" s="1"/>
  <c r="I78" i="6" s="1"/>
  <c r="I87" i="6" s="1"/>
  <c r="I96" i="6" s="1"/>
  <c r="I105" i="6" s="1"/>
  <c r="H60" i="6"/>
  <c r="H69" i="6" s="1"/>
  <c r="H78" i="6" s="1"/>
  <c r="H87" i="6" s="1"/>
  <c r="H96" i="6" s="1"/>
  <c r="H105" i="6" s="1"/>
  <c r="H59" i="6"/>
  <c r="H68" i="6" s="1"/>
  <c r="H77" i="6" s="1"/>
  <c r="H86" i="6" s="1"/>
  <c r="H95" i="6" s="1"/>
  <c r="H104" i="6" s="1"/>
  <c r="J50" i="6"/>
  <c r="K50" i="6" s="1"/>
  <c r="I59" i="6" s="1"/>
  <c r="I68" i="6" s="1"/>
  <c r="I77" i="6" s="1"/>
  <c r="I86" i="6" s="1"/>
  <c r="I95" i="6" s="1"/>
  <c r="I104" i="6" s="1"/>
  <c r="H9" i="6" l="1"/>
  <c r="J104" i="6"/>
  <c r="K104" i="6" s="1"/>
  <c r="H18" i="6"/>
  <c r="H21" i="6"/>
  <c r="J105" i="6"/>
  <c r="K105" i="6" s="1"/>
  <c r="J49" i="6"/>
  <c r="K49" i="6" s="1"/>
  <c r="I58" i="6" s="1"/>
  <c r="I67" i="6" s="1"/>
  <c r="I76" i="6" s="1"/>
  <c r="I85" i="6" s="1"/>
  <c r="I94" i="6" s="1"/>
  <c r="I103" i="6" s="1"/>
  <c r="H58" i="6"/>
  <c r="H67" i="6" s="1"/>
  <c r="H76" i="6" s="1"/>
  <c r="H85" i="6" s="1"/>
  <c r="H94" i="6" s="1"/>
  <c r="H103" i="6" s="1"/>
  <c r="K54" i="5"/>
  <c r="I57" i="5"/>
  <c r="J107" i="6"/>
  <c r="K107" i="6" s="1"/>
  <c r="J106" i="6"/>
  <c r="K106" i="6" s="1"/>
  <c r="J103" i="6" l="1"/>
  <c r="K103" i="6" s="1"/>
  <c r="H27" i="6"/>
  <c r="H30" i="6"/>
  <c r="I63" i="5"/>
  <c r="I66" i="5"/>
  <c r="I75" i="5" l="1"/>
  <c r="I72" i="5"/>
  <c r="H39" i="6"/>
  <c r="H36" i="6"/>
  <c r="H45" i="6" l="1"/>
  <c r="H48" i="6"/>
  <c r="I81" i="5"/>
  <c r="I84" i="5"/>
  <c r="I90" i="5" l="1"/>
  <c r="I93" i="5"/>
  <c r="H57" i="6"/>
  <c r="H54" i="6"/>
  <c r="H66" i="6" l="1"/>
  <c r="H63" i="6"/>
  <c r="I102" i="5"/>
  <c r="I99" i="5"/>
  <c r="I108" i="5" l="1"/>
  <c r="J102" i="5"/>
  <c r="J108" i="5" s="1"/>
  <c r="H75" i="6"/>
  <c r="H72" i="6"/>
  <c r="H81" i="6" l="1"/>
  <c r="H84" i="6"/>
  <c r="K102" i="5"/>
  <c r="K108" i="5" l="1"/>
  <c r="I3" i="6"/>
  <c r="H93" i="6"/>
  <c r="H90" i="6"/>
  <c r="H99" i="6" l="1"/>
  <c r="H102" i="6"/>
  <c r="I12" i="6"/>
  <c r="I9" i="6"/>
  <c r="H108" i="6" l="1"/>
  <c r="I21" i="6"/>
  <c r="I18" i="6"/>
  <c r="I27" i="6" l="1"/>
  <c r="I30" i="6"/>
  <c r="I36" i="6" l="1"/>
  <c r="I39" i="6"/>
  <c r="I45" i="6" l="1"/>
  <c r="I48" i="6"/>
  <c r="I54" i="6" l="1"/>
  <c r="J48" i="6"/>
  <c r="J54" i="6" s="1"/>
  <c r="K48" i="6" l="1"/>
  <c r="I57" i="6" l="1"/>
  <c r="K54" i="6"/>
  <c r="I63" i="6" l="1"/>
  <c r="I66" i="6"/>
  <c r="I75" i="6" l="1"/>
  <c r="I72" i="6"/>
  <c r="I81" i="6" l="1"/>
  <c r="I84" i="6"/>
  <c r="I90" i="6" l="1"/>
  <c r="I93" i="6"/>
  <c r="I102" i="6" l="1"/>
  <c r="I99" i="6"/>
  <c r="I108" i="6" l="1"/>
  <c r="J102" i="6"/>
  <c r="J108" i="6" s="1"/>
  <c r="K102" i="6" l="1"/>
  <c r="K108" i="6" s="1"/>
</calcChain>
</file>

<file path=xl/sharedStrings.xml><?xml version="1.0" encoding="utf-8"?>
<sst xmlns="http://schemas.openxmlformats.org/spreadsheetml/2006/main" count="1002" uniqueCount="82">
  <si>
    <t>Charges</t>
  </si>
  <si>
    <t>Produits</t>
  </si>
  <si>
    <t>A</t>
  </si>
  <si>
    <t>B</t>
  </si>
  <si>
    <t>C</t>
  </si>
  <si>
    <t>D</t>
  </si>
  <si>
    <t>Total</t>
  </si>
  <si>
    <t>E</t>
  </si>
  <si>
    <t>Organe administratif</t>
  </si>
  <si>
    <t>Clé annuelle (basée sur des volumes)</t>
  </si>
  <si>
    <t>Exemples de péréquation</t>
  </si>
  <si>
    <t>Position nette</t>
  </si>
  <si>
    <t>Solde régulatoire réparti</t>
  </si>
  <si>
    <t>Solde régulatoire réparti cumulé</t>
  </si>
  <si>
    <t>Position mensuelle nette (solde régulatoire à répartir)</t>
  </si>
  <si>
    <t>Report du solde régulatoire cumulé (ancienne clé)</t>
  </si>
  <si>
    <t>Réallocation du solde régulatoire cumulé selon nouvelle clé</t>
  </si>
  <si>
    <t>Solde régulatoire cumulé</t>
  </si>
  <si>
    <t>Solde régulatoire mensuel 
(après répartition)</t>
  </si>
  <si>
    <t>(à verser) / à recevoir</t>
  </si>
  <si>
    <t>Position cumulée 
(avant transaction)</t>
  </si>
  <si>
    <t>Position cumulée 
(après transaction)</t>
  </si>
  <si>
    <t>An 1 - Mois 1</t>
  </si>
  <si>
    <t>An 1 - Mois 2</t>
  </si>
  <si>
    <t>An 1 - Mois 3</t>
  </si>
  <si>
    <t>An 1 - Mois 4</t>
  </si>
  <si>
    <t>An 1 - Mois 5</t>
  </si>
  <si>
    <t>An 1 - Mois 6</t>
  </si>
  <si>
    <t>An 1 - Mois 7</t>
  </si>
  <si>
    <t>An 1 - Mois 8</t>
  </si>
  <si>
    <t>An 1 - Mois 9</t>
  </si>
  <si>
    <t>An 1 - Mois 10</t>
  </si>
  <si>
    <t>An 1 - Mois 11</t>
  </si>
  <si>
    <t>An 1 - Mois 12</t>
  </si>
  <si>
    <t>An 2 - Mois 1</t>
  </si>
  <si>
    <t>An 2 - Mois 2</t>
  </si>
  <si>
    <t>An 2 - Mois 3</t>
  </si>
  <si>
    <t>An 2 - Mois 4</t>
  </si>
  <si>
    <t>An 2 - Mois 5</t>
  </si>
  <si>
    <t>An 2 - Mois 6</t>
  </si>
  <si>
    <t>An 2 - Mois 7</t>
  </si>
  <si>
    <t>An 2 - Mois 8</t>
  </si>
  <si>
    <t>An 2 - Mois 9</t>
  </si>
  <si>
    <t>An 2 - Mois 10</t>
  </si>
  <si>
    <t>An 2 - Mois 11</t>
  </si>
  <si>
    <t>An 2 - Mois 12</t>
  </si>
  <si>
    <t>An 3 - Mois 1</t>
  </si>
  <si>
    <t>An 3 - Mois 2</t>
  </si>
  <si>
    <t>An 3 - Mois 3</t>
  </si>
  <si>
    <t>An 3 - Mois 4</t>
  </si>
  <si>
    <t>An 3 - Mois 5</t>
  </si>
  <si>
    <t>An 3 - Mois 6</t>
  </si>
  <si>
    <t>An 3 - Mois 7</t>
  </si>
  <si>
    <t>An 3 - Mois 8</t>
  </si>
  <si>
    <t>An 3 - Mois 9</t>
  </si>
  <si>
    <t>An 3 - Mois 10</t>
  </si>
  <si>
    <t>An 3 - Mois 11</t>
  </si>
  <si>
    <t>An 3 - Mois 12</t>
  </si>
  <si>
    <t>An 4 - Mois 1</t>
  </si>
  <si>
    <t>An 4 - Mois 2</t>
  </si>
  <si>
    <t>An 4 - Mois 3</t>
  </si>
  <si>
    <t>An 4 - Mois 4</t>
  </si>
  <si>
    <t>An 4 - Mois 5</t>
  </si>
  <si>
    <t>An 4 - Mois 6</t>
  </si>
  <si>
    <t>An 4 - Mois 7</t>
  </si>
  <si>
    <t>An 4 - Mois 8</t>
  </si>
  <si>
    <t>An 4 - Mois 9</t>
  </si>
  <si>
    <t>An 4 - Mois 10</t>
  </si>
  <si>
    <t>An 4 - Mois 11</t>
  </si>
  <si>
    <t>An 4 - Mois 12</t>
  </si>
  <si>
    <t>An 5 - Mois 1</t>
  </si>
  <si>
    <t>An 5 - Mois 2</t>
  </si>
  <si>
    <t>An 5 - Mois 3</t>
  </si>
  <si>
    <t>An 5 - Mois 4</t>
  </si>
  <si>
    <t>An 5 - Mois 5</t>
  </si>
  <si>
    <t>An 5 - Mois 6</t>
  </si>
  <si>
    <t>An 5 - Mois 7</t>
  </si>
  <si>
    <t>An 5 - Mois 8</t>
  </si>
  <si>
    <t>An 5 - Mois 9</t>
  </si>
  <si>
    <t>An 5 - Mois 10</t>
  </si>
  <si>
    <t>An 5 - Mois 11</t>
  </si>
  <si>
    <t>An 5 - Mois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</si>
</sst>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* #,##0.00_-;_-[$€-2]* \(#,##0.00\)_-;_-[$€-2]* &quot;-&quot;??;_-@_-"/>
    <numFmt numFmtId="165" formatCode="_-[$€-2]\ * #,##0.00_-;\-[$€-2]\ * #,##0.00_-;_-[$€-2]\ * &quot;-&quot;??_-;_-@_-"/>
  </numFmts>
  <fonts count="7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2"/>
      <color indexed="8"/>
      <name val="Helvetica Neue"/>
    </font>
    <font>
      <b/>
      <sz val="10"/>
      <color theme="0"/>
      <name val="Helvetica Neue"/>
    </font>
    <font>
      <b/>
      <sz val="10"/>
      <color theme="1"/>
      <name val="Helvetica Neue"/>
    </font>
    <font>
      <sz val="10"/>
      <color theme="1"/>
      <name val="Helvetica Neue"/>
    </font>
    <font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3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11"/>
      </left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10"/>
      </top>
      <bottom/>
      <diagonal/>
    </border>
    <border>
      <left style="thin">
        <color indexed="64"/>
      </left>
      <right/>
      <top style="medium">
        <color indexed="13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medium">
        <color indexed="13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1"/>
      </left>
      <right/>
      <top style="thin">
        <color indexed="10"/>
      </top>
      <bottom style="medium">
        <color theme="1"/>
      </bottom>
      <diagonal/>
    </border>
    <border>
      <left style="thin">
        <color indexed="10"/>
      </left>
      <right/>
      <top style="thin">
        <color indexed="10"/>
      </top>
      <bottom style="medium">
        <color theme="1"/>
      </bottom>
      <diagonal/>
    </border>
    <border>
      <left/>
      <right/>
      <top style="thin">
        <color indexed="10"/>
      </top>
      <bottom style="medium">
        <color theme="1"/>
      </bottom>
      <diagonal/>
    </border>
    <border>
      <left/>
      <right style="thin">
        <color indexed="10"/>
      </right>
      <top style="thin">
        <color indexed="10"/>
      </top>
      <bottom style="medium">
        <color theme="1"/>
      </bottom>
      <diagonal/>
    </border>
    <border>
      <left style="double">
        <color auto="1"/>
      </left>
      <right/>
      <top style="thin">
        <color indexed="10"/>
      </top>
      <bottom/>
      <diagonal/>
    </border>
    <border>
      <left style="double">
        <color auto="1"/>
      </left>
      <right/>
      <top style="medium">
        <color indexed="13"/>
      </top>
      <bottom style="thin">
        <color indexed="10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10"/>
      </top>
      <bottom style="medium">
        <color theme="1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9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0" borderId="0" xfId="0" applyFont="1" applyAlignment="1">
      <alignment vertical="center"/>
    </xf>
    <xf numFmtId="164" fontId="0" fillId="0" borderId="4" xfId="0" applyNumberFormat="1" applyFont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left" vertical="top" wrapText="1"/>
    </xf>
    <xf numFmtId="164" fontId="5" fillId="3" borderId="3" xfId="0" applyNumberFormat="1" applyFont="1" applyFill="1" applyBorder="1" applyAlignment="1">
      <alignment vertical="top" wrapText="1"/>
    </xf>
    <xf numFmtId="9" fontId="5" fillId="4" borderId="7" xfId="1" applyFont="1" applyFill="1" applyBorder="1" applyAlignment="1">
      <alignment vertical="top" wrapText="1"/>
    </xf>
    <xf numFmtId="9" fontId="5" fillId="3" borderId="7" xfId="1" applyFont="1" applyFill="1" applyBorder="1" applyAlignment="1">
      <alignment vertical="top" wrapText="1"/>
    </xf>
    <xf numFmtId="9" fontId="5" fillId="4" borderId="8" xfId="1" applyFont="1" applyFill="1" applyBorder="1" applyAlignment="1">
      <alignment vertical="top" wrapText="1"/>
    </xf>
    <xf numFmtId="164" fontId="5" fillId="3" borderId="9" xfId="0" applyNumberFormat="1" applyFont="1" applyFill="1" applyBorder="1" applyAlignment="1">
      <alignment vertical="top" wrapText="1"/>
    </xf>
    <xf numFmtId="164" fontId="0" fillId="0" borderId="0" xfId="0" applyNumberFormat="1" applyFont="1" applyBorder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164" fontId="5" fillId="0" borderId="6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49" fontId="3" fillId="5" borderId="1" xfId="0" applyNumberFormat="1" applyFont="1" applyFill="1" applyBorder="1" applyAlignment="1">
      <alignment vertical="top" wrapText="1"/>
    </xf>
    <xf numFmtId="49" fontId="3" fillId="5" borderId="13" xfId="0" applyNumberFormat="1" applyFont="1" applyFill="1" applyBorder="1" applyAlignment="1">
      <alignment vertical="top" wrapText="1"/>
    </xf>
    <xf numFmtId="49" fontId="3" fillId="5" borderId="14" xfId="0" applyNumberFormat="1" applyFont="1" applyFill="1" applyBorder="1" applyAlignment="1">
      <alignment vertical="top" wrapText="1"/>
    </xf>
    <xf numFmtId="49" fontId="3" fillId="5" borderId="15" xfId="0" applyNumberFormat="1" applyFont="1" applyFill="1" applyBorder="1" applyAlignment="1">
      <alignment vertical="top" wrapText="1"/>
    </xf>
    <xf numFmtId="49" fontId="3" fillId="5" borderId="16" xfId="0" applyNumberFormat="1" applyFont="1" applyFill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164" fontId="5" fillId="3" borderId="11" xfId="0" applyNumberFormat="1" applyFont="1" applyFill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vertical="top" wrapText="1"/>
    </xf>
    <xf numFmtId="164" fontId="5" fillId="3" borderId="10" xfId="0" applyNumberFormat="1" applyFont="1" applyFill="1" applyBorder="1" applyAlignment="1">
      <alignment vertical="top" wrapText="1"/>
    </xf>
    <xf numFmtId="164" fontId="5" fillId="3" borderId="12" xfId="0" applyNumberFormat="1" applyFont="1" applyFill="1" applyBorder="1" applyAlignment="1">
      <alignment vertical="top" wrapText="1"/>
    </xf>
    <xf numFmtId="49" fontId="3" fillId="5" borderId="3" xfId="0" applyNumberFormat="1" applyFont="1" applyFill="1" applyBorder="1" applyAlignment="1">
      <alignment vertical="top" wrapText="1"/>
    </xf>
    <xf numFmtId="49" fontId="3" fillId="5" borderId="6" xfId="0" applyNumberFormat="1" applyFont="1" applyFill="1" applyBorder="1" applyAlignment="1">
      <alignment vertical="top" wrapText="1"/>
    </xf>
    <xf numFmtId="49" fontId="3" fillId="5" borderId="9" xfId="0" applyNumberFormat="1" applyFont="1" applyFill="1" applyBorder="1" applyAlignment="1">
      <alignment vertical="top" wrapText="1"/>
    </xf>
    <xf numFmtId="49" fontId="3" fillId="5" borderId="11" xfId="0" applyNumberFormat="1" applyFont="1" applyFill="1" applyBorder="1" applyAlignment="1">
      <alignment vertical="top" wrapText="1"/>
    </xf>
    <xf numFmtId="49" fontId="3" fillId="5" borderId="17" xfId="0" applyNumberFormat="1" applyFont="1" applyFill="1" applyBorder="1" applyAlignment="1">
      <alignment vertical="top" wrapText="1"/>
    </xf>
    <xf numFmtId="164" fontId="5" fillId="3" borderId="17" xfId="0" applyNumberFormat="1" applyFont="1" applyFill="1" applyBorder="1" applyAlignment="1">
      <alignment vertical="top" wrapText="1"/>
    </xf>
    <xf numFmtId="164" fontId="5" fillId="0" borderId="17" xfId="0" applyNumberFormat="1" applyFont="1" applyBorder="1" applyAlignment="1">
      <alignment vertical="top" wrapText="1"/>
    </xf>
    <xf numFmtId="164" fontId="5" fillId="3" borderId="18" xfId="0" applyNumberFormat="1" applyFont="1" applyFill="1" applyBorder="1" applyAlignment="1">
      <alignment vertical="top" wrapText="1"/>
    </xf>
    <xf numFmtId="164" fontId="0" fillId="0" borderId="19" xfId="0" applyNumberFormat="1" applyFont="1" applyBorder="1" applyAlignment="1">
      <alignment vertical="top" wrapText="1"/>
    </xf>
    <xf numFmtId="49" fontId="3" fillId="5" borderId="20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T111"/>
  <sheetViews>
    <sheetView showGridLines="0" tabSelected="1" workbookViewId="0">
      <pane xSplit="1" ySplit="1" topLeftCell="B2" activePane="bottomRight" state="frozen"/>
      <selection activeCell="I92" sqref="I92:K92"/>
      <selection pane="topRight" activeCell="I92" sqref="I92:K92"/>
      <selection pane="bottomLeft" activeCell="I92" sqref="I92:K92"/>
      <selection pane="bottomRight" activeCell="B2" sqref="B2"/>
    </sheetView>
  </sheetViews>
  <sheetFormatPr baseColWidth="10" defaultColWidth="16.28515625" defaultRowHeight="19.899999999999999" customHeight="1"/>
  <cols>
    <col min="1" max="1" width="19.7109375" style="1" bestFit="1" customWidth="1"/>
    <col min="2" max="3" width="16.28515625" style="1" customWidth="1"/>
    <col min="4" max="4" width="17" style="3" customWidth="1"/>
    <col min="5" max="5" width="14.7109375" style="3" customWidth="1"/>
    <col min="6" max="6" width="15.5703125" style="3" customWidth="1"/>
    <col min="7" max="7" width="15" style="3" customWidth="1"/>
    <col min="8" max="8" width="15.140625" style="3" customWidth="1"/>
    <col min="9" max="9" width="15.28515625" style="3" customWidth="1"/>
    <col min="10" max="10" width="22.42578125" style="3" customWidth="1"/>
    <col min="11" max="11" width="15.28515625" style="3" customWidth="1"/>
    <col min="12" max="228" width="16.28515625" style="1" customWidth="1"/>
  </cols>
  <sheetData>
    <row r="1" spans="1:228" ht="27.6" customHeigh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</row>
    <row r="2" spans="1:228" ht="63.75" customHeight="1">
      <c r="A2" s="29" t="s">
        <v>22</v>
      </c>
      <c r="B2" s="30" t="s">
        <v>0</v>
      </c>
      <c r="C2" s="29" t="s">
        <v>1</v>
      </c>
      <c r="D2" s="31" t="s">
        <v>14</v>
      </c>
      <c r="E2" s="33" t="s">
        <v>18</v>
      </c>
      <c r="F2" s="31" t="s">
        <v>15</v>
      </c>
      <c r="G2" s="31" t="s">
        <v>16</v>
      </c>
      <c r="H2" s="31" t="s">
        <v>17</v>
      </c>
      <c r="I2" s="33" t="s">
        <v>20</v>
      </c>
      <c r="J2" s="31" t="s">
        <v>19</v>
      </c>
      <c r="K2" s="32" t="s">
        <v>21</v>
      </c>
      <c r="M2" s="39" t="s">
        <v>9</v>
      </c>
    </row>
    <row r="3" spans="1:228" ht="20.100000000000001" customHeight="1">
      <c r="A3" s="22" t="s">
        <v>2</v>
      </c>
      <c r="B3" s="6">
        <v>200</v>
      </c>
      <c r="C3" s="7">
        <v>100</v>
      </c>
      <c r="D3" s="11">
        <f t="shared" ref="D3:D8" si="0">C3-B3</f>
        <v>-100</v>
      </c>
      <c r="E3" s="34">
        <f>D9*M$3/M$9</f>
        <v>5</v>
      </c>
      <c r="F3" s="11"/>
      <c r="G3" s="11"/>
      <c r="H3" s="11">
        <f>E3</f>
        <v>5</v>
      </c>
      <c r="I3" s="34">
        <f>D3</f>
        <v>-100</v>
      </c>
      <c r="J3" s="11"/>
      <c r="K3" s="23"/>
      <c r="M3" s="8">
        <v>0.05</v>
      </c>
    </row>
    <row r="4" spans="1:228" ht="20.100000000000001" customHeight="1">
      <c r="A4" s="24" t="s">
        <v>3</v>
      </c>
      <c r="B4" s="14">
        <v>200</v>
      </c>
      <c r="C4" s="15">
        <v>500</v>
      </c>
      <c r="D4" s="16">
        <f t="shared" si="0"/>
        <v>300</v>
      </c>
      <c r="E4" s="35">
        <f>D9*M$4/M$9</f>
        <v>10</v>
      </c>
      <c r="F4" s="16"/>
      <c r="G4" s="16"/>
      <c r="H4" s="16">
        <f t="shared" ref="H4:H8" si="1">E4</f>
        <v>10</v>
      </c>
      <c r="I4" s="35">
        <f t="shared" ref="I4:I8" si="2">D4</f>
        <v>300</v>
      </c>
      <c r="J4" s="16"/>
      <c r="K4" s="25"/>
      <c r="M4" s="9">
        <v>0.1</v>
      </c>
    </row>
    <row r="5" spans="1:228" ht="20.100000000000001" customHeight="1">
      <c r="A5" s="22" t="s">
        <v>4</v>
      </c>
      <c r="B5" s="6">
        <v>300</v>
      </c>
      <c r="C5" s="7">
        <v>300</v>
      </c>
      <c r="D5" s="11">
        <f t="shared" si="0"/>
        <v>0</v>
      </c>
      <c r="E5" s="34">
        <f>D9*M$5/M$9</f>
        <v>20</v>
      </c>
      <c r="F5" s="11"/>
      <c r="G5" s="11"/>
      <c r="H5" s="11">
        <f t="shared" si="1"/>
        <v>20</v>
      </c>
      <c r="I5" s="34">
        <f t="shared" si="2"/>
        <v>0</v>
      </c>
      <c r="J5" s="11"/>
      <c r="K5" s="23"/>
      <c r="M5" s="8">
        <f>3/15</f>
        <v>0.2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</row>
    <row r="6" spans="1:228" ht="20.100000000000001" customHeight="1">
      <c r="A6" s="24" t="s">
        <v>5</v>
      </c>
      <c r="B6" s="14">
        <v>400</v>
      </c>
      <c r="C6" s="15">
        <v>400</v>
      </c>
      <c r="D6" s="16">
        <f t="shared" si="0"/>
        <v>0</v>
      </c>
      <c r="E6" s="35">
        <f>D9*M$6/M$9</f>
        <v>25</v>
      </c>
      <c r="F6" s="16"/>
      <c r="G6" s="16"/>
      <c r="H6" s="16">
        <f t="shared" si="1"/>
        <v>25</v>
      </c>
      <c r="I6" s="35">
        <f t="shared" si="2"/>
        <v>0</v>
      </c>
      <c r="J6" s="16"/>
      <c r="K6" s="25"/>
      <c r="M6" s="9">
        <v>0.25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</row>
    <row r="7" spans="1:228" ht="20.100000000000001" customHeight="1">
      <c r="A7" s="22" t="s">
        <v>7</v>
      </c>
      <c r="B7" s="6">
        <v>700</v>
      </c>
      <c r="C7" s="7">
        <v>700</v>
      </c>
      <c r="D7" s="11">
        <f t="shared" si="0"/>
        <v>0</v>
      </c>
      <c r="E7" s="34">
        <f>D9*M$7/M$9</f>
        <v>40</v>
      </c>
      <c r="F7" s="11"/>
      <c r="G7" s="11"/>
      <c r="H7" s="11">
        <f t="shared" si="1"/>
        <v>40</v>
      </c>
      <c r="I7" s="34">
        <f t="shared" si="2"/>
        <v>0</v>
      </c>
      <c r="J7" s="11"/>
      <c r="K7" s="23"/>
      <c r="M7" s="8">
        <v>0.4</v>
      </c>
    </row>
    <row r="8" spans="1:228" ht="20.85" customHeight="1" thickBot="1">
      <c r="A8" s="24" t="s">
        <v>8</v>
      </c>
      <c r="B8" s="14">
        <v>100</v>
      </c>
      <c r="C8" s="15">
        <v>0</v>
      </c>
      <c r="D8" s="16">
        <f t="shared" si="0"/>
        <v>-100</v>
      </c>
      <c r="E8" s="35">
        <f>D9*M$8/M$9</f>
        <v>0</v>
      </c>
      <c r="F8" s="16"/>
      <c r="G8" s="16"/>
      <c r="H8" s="16">
        <f t="shared" si="1"/>
        <v>0</v>
      </c>
      <c r="I8" s="35">
        <f t="shared" si="2"/>
        <v>-100</v>
      </c>
      <c r="J8" s="16"/>
      <c r="K8" s="25"/>
      <c r="M8" s="9">
        <v>0</v>
      </c>
    </row>
    <row r="9" spans="1:228" ht="20.85" customHeight="1">
      <c r="A9" s="26" t="s">
        <v>6</v>
      </c>
      <c r="B9" s="27">
        <f t="shared" ref="B9:H9" si="3">SUM(B3:B8)</f>
        <v>1900</v>
      </c>
      <c r="C9" s="27">
        <f t="shared" si="3"/>
        <v>2000</v>
      </c>
      <c r="D9" s="27">
        <f t="shared" si="3"/>
        <v>100</v>
      </c>
      <c r="E9" s="36">
        <f t="shared" si="3"/>
        <v>100</v>
      </c>
      <c r="F9" s="27"/>
      <c r="G9" s="27"/>
      <c r="H9" s="27">
        <f t="shared" si="3"/>
        <v>100</v>
      </c>
      <c r="I9" s="36">
        <f t="shared" ref="I9" si="4">SUM(I3:I8)</f>
        <v>100</v>
      </c>
      <c r="J9" s="27"/>
      <c r="K9" s="28"/>
      <c r="M9" s="10">
        <f>SUM(M2:M8)</f>
        <v>1</v>
      </c>
    </row>
    <row r="10" spans="1:228" ht="20.100000000000001" customHeight="1">
      <c r="A10" s="5"/>
      <c r="B10" s="5"/>
      <c r="C10" s="5"/>
      <c r="D10" s="12"/>
      <c r="E10" s="37"/>
      <c r="F10" s="12"/>
      <c r="G10" s="12"/>
      <c r="H10" s="12"/>
      <c r="I10" s="37"/>
      <c r="J10" s="12"/>
      <c r="K10" s="12"/>
      <c r="M10" s="3"/>
    </row>
    <row r="11" spans="1:228" ht="64.5" customHeight="1" thickBot="1">
      <c r="A11" s="17" t="s">
        <v>23</v>
      </c>
      <c r="B11" s="18" t="s">
        <v>0</v>
      </c>
      <c r="C11" s="19" t="s">
        <v>1</v>
      </c>
      <c r="D11" s="20" t="s">
        <v>14</v>
      </c>
      <c r="E11" s="38" t="s">
        <v>18</v>
      </c>
      <c r="F11" s="20" t="s">
        <v>15</v>
      </c>
      <c r="G11" s="20" t="s">
        <v>16</v>
      </c>
      <c r="H11" s="20" t="s">
        <v>17</v>
      </c>
      <c r="I11" s="38" t="s">
        <v>20</v>
      </c>
      <c r="J11" s="20" t="s">
        <v>19</v>
      </c>
      <c r="K11" s="21" t="s">
        <v>21</v>
      </c>
      <c r="M11" s="3"/>
    </row>
    <row r="12" spans="1:228" ht="20.100000000000001" customHeight="1">
      <c r="A12" s="22" t="s">
        <v>2</v>
      </c>
      <c r="B12" s="6">
        <v>150</v>
      </c>
      <c r="C12" s="7">
        <v>100</v>
      </c>
      <c r="D12" s="11">
        <f t="shared" ref="D12:D17" si="5">C12-B12</f>
        <v>-50</v>
      </c>
      <c r="E12" s="34">
        <f>D18*M$3/M$9</f>
        <v>10</v>
      </c>
      <c r="F12" s="11"/>
      <c r="G12" s="11"/>
      <c r="H12" s="11">
        <f>H3+E12</f>
        <v>15</v>
      </c>
      <c r="I12" s="34">
        <f>I3+D12</f>
        <v>-150</v>
      </c>
      <c r="J12" s="11"/>
      <c r="K12" s="23"/>
      <c r="M12" s="3"/>
    </row>
    <row r="13" spans="1:228" ht="20.100000000000001" customHeight="1">
      <c r="A13" s="24" t="s">
        <v>3</v>
      </c>
      <c r="B13" s="14">
        <v>300</v>
      </c>
      <c r="C13" s="15">
        <v>400</v>
      </c>
      <c r="D13" s="16">
        <f t="shared" si="5"/>
        <v>100</v>
      </c>
      <c r="E13" s="35">
        <f>D18*M$4/M$9</f>
        <v>20</v>
      </c>
      <c r="F13" s="16"/>
      <c r="G13" s="16"/>
      <c r="H13" s="16">
        <f t="shared" ref="H13:H17" si="6">H4+E13</f>
        <v>30</v>
      </c>
      <c r="I13" s="35">
        <f t="shared" ref="I13:I17" si="7">I4+D13</f>
        <v>400</v>
      </c>
      <c r="J13" s="16"/>
      <c r="K13" s="25"/>
      <c r="M13" s="3"/>
    </row>
    <row r="14" spans="1:228" ht="20.100000000000001" customHeight="1">
      <c r="A14" s="22" t="s">
        <v>4</v>
      </c>
      <c r="B14" s="6">
        <v>150</v>
      </c>
      <c r="C14" s="7">
        <v>100</v>
      </c>
      <c r="D14" s="11">
        <f t="shared" si="5"/>
        <v>-50</v>
      </c>
      <c r="E14" s="34">
        <f>D18*M$5/M$9</f>
        <v>40</v>
      </c>
      <c r="F14" s="11"/>
      <c r="G14" s="11"/>
      <c r="H14" s="11">
        <f t="shared" si="6"/>
        <v>60</v>
      </c>
      <c r="I14" s="34">
        <f t="shared" si="7"/>
        <v>-50</v>
      </c>
      <c r="J14" s="11"/>
      <c r="K14" s="2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</row>
    <row r="15" spans="1:228" ht="20.100000000000001" customHeight="1">
      <c r="A15" s="24" t="s">
        <v>5</v>
      </c>
      <c r="B15" s="14">
        <v>300</v>
      </c>
      <c r="C15" s="15">
        <v>400</v>
      </c>
      <c r="D15" s="16">
        <f t="shared" si="5"/>
        <v>100</v>
      </c>
      <c r="E15" s="35">
        <f>D18*M$6/M$9</f>
        <v>50</v>
      </c>
      <c r="F15" s="16"/>
      <c r="G15" s="16"/>
      <c r="H15" s="16">
        <f t="shared" si="6"/>
        <v>75</v>
      </c>
      <c r="I15" s="35">
        <f t="shared" si="7"/>
        <v>100</v>
      </c>
      <c r="J15" s="16"/>
      <c r="K15" s="2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</row>
    <row r="16" spans="1:228" ht="20.100000000000001" customHeight="1">
      <c r="A16" s="22" t="s">
        <v>7</v>
      </c>
      <c r="B16" s="6">
        <v>500</v>
      </c>
      <c r="C16" s="7">
        <v>700</v>
      </c>
      <c r="D16" s="11">
        <f t="shared" si="5"/>
        <v>200</v>
      </c>
      <c r="E16" s="34">
        <f>D18*M$7/M$9</f>
        <v>80</v>
      </c>
      <c r="F16" s="11"/>
      <c r="G16" s="11"/>
      <c r="H16" s="11">
        <f t="shared" si="6"/>
        <v>120</v>
      </c>
      <c r="I16" s="34">
        <f t="shared" si="7"/>
        <v>200</v>
      </c>
      <c r="J16" s="11"/>
      <c r="K16" s="23"/>
      <c r="M16" s="3"/>
    </row>
    <row r="17" spans="1:228" ht="20.85" customHeight="1" thickBot="1">
      <c r="A17" s="24" t="s">
        <v>8</v>
      </c>
      <c r="B17" s="14">
        <v>100</v>
      </c>
      <c r="C17" s="15">
        <v>0</v>
      </c>
      <c r="D17" s="16">
        <f t="shared" si="5"/>
        <v>-100</v>
      </c>
      <c r="E17" s="35">
        <f>D18*M$8/M$9</f>
        <v>0</v>
      </c>
      <c r="F17" s="16"/>
      <c r="G17" s="16"/>
      <c r="H17" s="16">
        <f t="shared" si="6"/>
        <v>0</v>
      </c>
      <c r="I17" s="35">
        <f t="shared" si="7"/>
        <v>-200</v>
      </c>
      <c r="J17" s="16"/>
      <c r="K17" s="25"/>
      <c r="M17" s="3"/>
    </row>
    <row r="18" spans="1:228" ht="20.85" customHeight="1">
      <c r="A18" s="26" t="s">
        <v>6</v>
      </c>
      <c r="B18" s="27">
        <f t="shared" ref="B18:D18" si="8">SUM(B12:B17)</f>
        <v>1500</v>
      </c>
      <c r="C18" s="27">
        <f t="shared" si="8"/>
        <v>1700</v>
      </c>
      <c r="D18" s="27">
        <f t="shared" si="8"/>
        <v>200</v>
      </c>
      <c r="E18" s="36">
        <f t="shared" ref="E18:I18" si="9">SUM(E12:E17)</f>
        <v>200</v>
      </c>
      <c r="F18" s="27"/>
      <c r="G18" s="27"/>
      <c r="H18" s="27">
        <f t="shared" si="9"/>
        <v>300</v>
      </c>
      <c r="I18" s="36">
        <f t="shared" si="9"/>
        <v>300</v>
      </c>
      <c r="J18" s="27"/>
      <c r="K18" s="28"/>
      <c r="M18" s="3"/>
    </row>
    <row r="19" spans="1:228" ht="20.100000000000001" customHeight="1">
      <c r="A19" s="5"/>
      <c r="B19" s="2"/>
      <c r="C19" s="2"/>
      <c r="D19" s="12"/>
      <c r="E19" s="37"/>
      <c r="F19" s="12"/>
      <c r="G19" s="12"/>
      <c r="H19" s="12"/>
      <c r="I19" s="37"/>
      <c r="J19" s="12"/>
      <c r="K19" s="12"/>
      <c r="M19" s="3"/>
    </row>
    <row r="20" spans="1:228" ht="63.75" customHeight="1">
      <c r="A20" s="29" t="s">
        <v>24</v>
      </c>
      <c r="B20" s="30" t="s">
        <v>0</v>
      </c>
      <c r="C20" s="29" t="s">
        <v>1</v>
      </c>
      <c r="D20" s="31" t="s">
        <v>14</v>
      </c>
      <c r="E20" s="33" t="s">
        <v>18</v>
      </c>
      <c r="F20" s="31" t="s">
        <v>15</v>
      </c>
      <c r="G20" s="31" t="s">
        <v>16</v>
      </c>
      <c r="H20" s="31" t="s">
        <v>17</v>
      </c>
      <c r="I20" s="33" t="s">
        <v>20</v>
      </c>
      <c r="J20" s="31" t="s">
        <v>19</v>
      </c>
      <c r="K20" s="32" t="s">
        <v>21</v>
      </c>
      <c r="M20" s="3"/>
    </row>
    <row r="21" spans="1:228" ht="20.100000000000001" customHeight="1">
      <c r="A21" s="22" t="s">
        <v>2</v>
      </c>
      <c r="B21" s="6">
        <v>500</v>
      </c>
      <c r="C21" s="7">
        <v>400</v>
      </c>
      <c r="D21" s="11">
        <f t="shared" ref="D21:D26" si="10">C21-B21</f>
        <v>-100</v>
      </c>
      <c r="E21" s="34">
        <f>D27*M$3/M$9</f>
        <v>-40</v>
      </c>
      <c r="F21" s="11"/>
      <c r="G21" s="11"/>
      <c r="H21" s="11">
        <f>H12+E21</f>
        <v>-25</v>
      </c>
      <c r="I21" s="34">
        <f>I12+D21</f>
        <v>-250</v>
      </c>
      <c r="J21" s="11"/>
      <c r="K21" s="23"/>
      <c r="M21" s="3"/>
    </row>
    <row r="22" spans="1:228" ht="20.100000000000001" customHeight="1">
      <c r="A22" s="24" t="s">
        <v>3</v>
      </c>
      <c r="B22" s="14">
        <v>400</v>
      </c>
      <c r="C22" s="15">
        <v>300</v>
      </c>
      <c r="D22" s="16">
        <f t="shared" si="10"/>
        <v>-100</v>
      </c>
      <c r="E22" s="35">
        <f>D27*M$4/M$9</f>
        <v>-80</v>
      </c>
      <c r="F22" s="16"/>
      <c r="G22" s="16"/>
      <c r="H22" s="16">
        <f t="shared" ref="H22:H26" si="11">H13+E22</f>
        <v>-50</v>
      </c>
      <c r="I22" s="35">
        <f t="shared" ref="I22:I26" si="12">I13+D22</f>
        <v>300</v>
      </c>
      <c r="J22" s="16"/>
      <c r="K22" s="25"/>
      <c r="M22" s="3"/>
    </row>
    <row r="23" spans="1:228" ht="20.100000000000001" customHeight="1">
      <c r="A23" s="22" t="s">
        <v>4</v>
      </c>
      <c r="B23" s="6">
        <v>600</v>
      </c>
      <c r="C23" s="7">
        <v>400</v>
      </c>
      <c r="D23" s="11">
        <f t="shared" si="10"/>
        <v>-200</v>
      </c>
      <c r="E23" s="34">
        <f>D27*M$5/M$9</f>
        <v>-160</v>
      </c>
      <c r="F23" s="11"/>
      <c r="G23" s="11"/>
      <c r="H23" s="11">
        <f t="shared" si="11"/>
        <v>-100</v>
      </c>
      <c r="I23" s="34">
        <f t="shared" si="12"/>
        <v>-250</v>
      </c>
      <c r="J23" s="11"/>
      <c r="K23" s="2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</row>
    <row r="24" spans="1:228" ht="20.100000000000001" customHeight="1">
      <c r="A24" s="24" t="s">
        <v>5</v>
      </c>
      <c r="B24" s="14">
        <v>400</v>
      </c>
      <c r="C24" s="15">
        <v>300</v>
      </c>
      <c r="D24" s="16">
        <f t="shared" si="10"/>
        <v>-100</v>
      </c>
      <c r="E24" s="35">
        <f>D27*M$6/M$9</f>
        <v>-200</v>
      </c>
      <c r="F24" s="16"/>
      <c r="G24" s="16"/>
      <c r="H24" s="16">
        <f t="shared" si="11"/>
        <v>-125</v>
      </c>
      <c r="I24" s="35">
        <f t="shared" si="12"/>
        <v>0</v>
      </c>
      <c r="J24" s="16"/>
      <c r="K24" s="2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ht="20.100000000000001" customHeight="1">
      <c r="A25" s="22" t="s">
        <v>7</v>
      </c>
      <c r="B25" s="6">
        <v>500</v>
      </c>
      <c r="C25" s="7">
        <v>300</v>
      </c>
      <c r="D25" s="11">
        <f t="shared" si="10"/>
        <v>-200</v>
      </c>
      <c r="E25" s="34">
        <f>D27*M$7/M$9</f>
        <v>-320</v>
      </c>
      <c r="F25" s="11"/>
      <c r="G25" s="11"/>
      <c r="H25" s="11">
        <f t="shared" si="11"/>
        <v>-200</v>
      </c>
      <c r="I25" s="34">
        <f t="shared" si="12"/>
        <v>0</v>
      </c>
      <c r="J25" s="11"/>
      <c r="K25" s="23"/>
      <c r="M25" s="3"/>
    </row>
    <row r="26" spans="1:228" ht="20.85" customHeight="1" thickBot="1">
      <c r="A26" s="24" t="s">
        <v>8</v>
      </c>
      <c r="B26" s="14">
        <v>100</v>
      </c>
      <c r="C26" s="15">
        <v>0</v>
      </c>
      <c r="D26" s="16">
        <f t="shared" si="10"/>
        <v>-100</v>
      </c>
      <c r="E26" s="35">
        <f>D27*M$8/M$9</f>
        <v>0</v>
      </c>
      <c r="F26" s="16"/>
      <c r="G26" s="16"/>
      <c r="H26" s="16">
        <f t="shared" si="11"/>
        <v>0</v>
      </c>
      <c r="I26" s="35">
        <f t="shared" si="12"/>
        <v>-300</v>
      </c>
      <c r="J26" s="16"/>
      <c r="K26" s="25"/>
      <c r="M26" s="3"/>
    </row>
    <row r="27" spans="1:228" ht="20.85" customHeight="1">
      <c r="A27" s="26" t="s">
        <v>6</v>
      </c>
      <c r="B27" s="27">
        <f t="shared" ref="B27:D27" si="13">SUM(B21:B26)</f>
        <v>2500</v>
      </c>
      <c r="C27" s="27">
        <f t="shared" si="13"/>
        <v>1700</v>
      </c>
      <c r="D27" s="27">
        <f t="shared" si="13"/>
        <v>-800</v>
      </c>
      <c r="E27" s="36">
        <f t="shared" ref="E27:I27" si="14">SUM(E21:E26)</f>
        <v>-800</v>
      </c>
      <c r="F27" s="27"/>
      <c r="G27" s="27"/>
      <c r="H27" s="27">
        <f t="shared" si="14"/>
        <v>-500</v>
      </c>
      <c r="I27" s="36">
        <f t="shared" si="14"/>
        <v>-500</v>
      </c>
      <c r="J27" s="27"/>
      <c r="K27" s="28"/>
      <c r="M27" s="3"/>
    </row>
    <row r="28" spans="1:228" ht="20.100000000000001" customHeight="1">
      <c r="A28" s="5"/>
      <c r="B28" s="5"/>
      <c r="C28" s="5"/>
      <c r="D28" s="12"/>
      <c r="E28" s="37"/>
      <c r="F28" s="12"/>
      <c r="G28" s="12"/>
      <c r="H28" s="12"/>
      <c r="I28" s="37"/>
      <c r="J28" s="12"/>
      <c r="K28" s="12"/>
      <c r="M28" s="3"/>
    </row>
    <row r="29" spans="1:228" ht="64.5" thickBot="1">
      <c r="A29" s="17" t="s">
        <v>25</v>
      </c>
      <c r="B29" s="18" t="s">
        <v>0</v>
      </c>
      <c r="C29" s="19" t="s">
        <v>1</v>
      </c>
      <c r="D29" s="20" t="s">
        <v>14</v>
      </c>
      <c r="E29" s="38" t="s">
        <v>18</v>
      </c>
      <c r="F29" s="20" t="s">
        <v>15</v>
      </c>
      <c r="G29" s="20" t="s">
        <v>16</v>
      </c>
      <c r="H29" s="20" t="s">
        <v>17</v>
      </c>
      <c r="I29" s="38" t="s">
        <v>20</v>
      </c>
      <c r="J29" s="20" t="s">
        <v>19</v>
      </c>
      <c r="K29" s="21" t="s">
        <v>21</v>
      </c>
      <c r="M29" s="3"/>
    </row>
    <row r="30" spans="1:228" ht="20.100000000000001" customHeight="1">
      <c r="A30" s="22" t="s">
        <v>2</v>
      </c>
      <c r="B30" s="6">
        <v>700</v>
      </c>
      <c r="C30" s="7">
        <v>500</v>
      </c>
      <c r="D30" s="11">
        <f t="shared" ref="D30:D35" si="15">C30-B30</f>
        <v>-200</v>
      </c>
      <c r="E30" s="34">
        <f>D36*M$3/M$9</f>
        <v>-25</v>
      </c>
      <c r="F30" s="11"/>
      <c r="G30" s="11"/>
      <c r="H30" s="11">
        <f>H21+E30</f>
        <v>-50</v>
      </c>
      <c r="I30" s="34">
        <f>I21+D30</f>
        <v>-450</v>
      </c>
      <c r="J30" s="11"/>
      <c r="K30" s="23"/>
      <c r="M30" s="3"/>
    </row>
    <row r="31" spans="1:228" ht="20.100000000000001" customHeight="1">
      <c r="A31" s="24" t="s">
        <v>3</v>
      </c>
      <c r="B31" s="14">
        <v>300</v>
      </c>
      <c r="C31" s="15">
        <v>500</v>
      </c>
      <c r="D31" s="16">
        <f t="shared" si="15"/>
        <v>200</v>
      </c>
      <c r="E31" s="35">
        <f>D36*M$4/M$9</f>
        <v>-50</v>
      </c>
      <c r="F31" s="16"/>
      <c r="G31" s="16"/>
      <c r="H31" s="16">
        <f t="shared" ref="H31:H35" si="16">H22+E31</f>
        <v>-100</v>
      </c>
      <c r="I31" s="35">
        <f t="shared" ref="I31:I35" si="17">I22+D31</f>
        <v>500</v>
      </c>
      <c r="J31" s="16"/>
      <c r="K31" s="25"/>
      <c r="M31" s="3"/>
    </row>
    <row r="32" spans="1:228" ht="20.100000000000001" customHeight="1">
      <c r="A32" s="22" t="s">
        <v>4</v>
      </c>
      <c r="B32" s="6">
        <v>700</v>
      </c>
      <c r="C32" s="7">
        <v>400</v>
      </c>
      <c r="D32" s="11">
        <f t="shared" si="15"/>
        <v>-300</v>
      </c>
      <c r="E32" s="34">
        <f>D36*M$5/M$9</f>
        <v>-100</v>
      </c>
      <c r="F32" s="11"/>
      <c r="G32" s="11"/>
      <c r="H32" s="11">
        <f t="shared" si="16"/>
        <v>-200</v>
      </c>
      <c r="I32" s="34">
        <f t="shared" si="17"/>
        <v>-550</v>
      </c>
      <c r="J32" s="11"/>
      <c r="K32" s="2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ht="20.100000000000001" customHeight="1">
      <c r="A33" s="24" t="s">
        <v>5</v>
      </c>
      <c r="B33" s="14">
        <v>400</v>
      </c>
      <c r="C33" s="15">
        <v>500</v>
      </c>
      <c r="D33" s="16">
        <f t="shared" si="15"/>
        <v>100</v>
      </c>
      <c r="E33" s="35">
        <f>D36*M$6/M$9</f>
        <v>-125</v>
      </c>
      <c r="F33" s="16"/>
      <c r="G33" s="16"/>
      <c r="H33" s="16">
        <f t="shared" si="16"/>
        <v>-250</v>
      </c>
      <c r="I33" s="35">
        <f t="shared" si="17"/>
        <v>100</v>
      </c>
      <c r="J33" s="16"/>
      <c r="K33" s="2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20.100000000000001" customHeight="1">
      <c r="A34" s="22" t="s">
        <v>7</v>
      </c>
      <c r="B34" s="6">
        <v>800</v>
      </c>
      <c r="C34" s="7">
        <v>600</v>
      </c>
      <c r="D34" s="11">
        <f t="shared" si="15"/>
        <v>-200</v>
      </c>
      <c r="E34" s="34">
        <f>D36*M$7/M$9</f>
        <v>-200</v>
      </c>
      <c r="F34" s="11"/>
      <c r="G34" s="11"/>
      <c r="H34" s="11">
        <f t="shared" si="16"/>
        <v>-400</v>
      </c>
      <c r="I34" s="34">
        <f t="shared" si="17"/>
        <v>-200</v>
      </c>
      <c r="J34" s="11"/>
      <c r="K34" s="23"/>
      <c r="M34" s="3"/>
    </row>
    <row r="35" spans="1:228" ht="20.85" customHeight="1" thickBot="1">
      <c r="A35" s="24" t="s">
        <v>8</v>
      </c>
      <c r="B35" s="14">
        <v>100</v>
      </c>
      <c r="C35" s="15">
        <v>0</v>
      </c>
      <c r="D35" s="16">
        <f t="shared" si="15"/>
        <v>-100</v>
      </c>
      <c r="E35" s="35">
        <f>D36*M$8/M$9</f>
        <v>0</v>
      </c>
      <c r="F35" s="16"/>
      <c r="G35" s="16"/>
      <c r="H35" s="16">
        <f t="shared" si="16"/>
        <v>0</v>
      </c>
      <c r="I35" s="35">
        <f t="shared" si="17"/>
        <v>-400</v>
      </c>
      <c r="J35" s="16"/>
      <c r="K35" s="25"/>
      <c r="M35" s="3"/>
    </row>
    <row r="36" spans="1:228" ht="20.85" customHeight="1">
      <c r="A36" s="26" t="s">
        <v>6</v>
      </c>
      <c r="B36" s="27">
        <f t="shared" ref="B36:D36" si="18">SUM(B30:B35)</f>
        <v>3000</v>
      </c>
      <c r="C36" s="27">
        <f t="shared" si="18"/>
        <v>2500</v>
      </c>
      <c r="D36" s="27">
        <f t="shared" si="18"/>
        <v>-500</v>
      </c>
      <c r="E36" s="36">
        <f t="shared" ref="E36:I36" si="19">SUM(E30:E35)</f>
        <v>-500</v>
      </c>
      <c r="F36" s="27"/>
      <c r="G36" s="27"/>
      <c r="H36" s="27">
        <f t="shared" si="19"/>
        <v>-1000</v>
      </c>
      <c r="I36" s="36">
        <f t="shared" si="19"/>
        <v>-1000</v>
      </c>
      <c r="J36" s="27"/>
      <c r="K36" s="28"/>
      <c r="M36" s="3"/>
    </row>
    <row r="37" spans="1:228" ht="20.100000000000001" customHeight="1">
      <c r="A37" s="5"/>
      <c r="B37" s="2"/>
      <c r="C37" s="2"/>
      <c r="D37" s="12"/>
      <c r="E37" s="37"/>
      <c r="F37" s="12"/>
      <c r="G37" s="12"/>
      <c r="H37" s="12"/>
      <c r="I37" s="37"/>
      <c r="J37" s="12"/>
      <c r="K37" s="12"/>
      <c r="M37" s="3"/>
    </row>
    <row r="38" spans="1:228" ht="63.75">
      <c r="A38" s="29" t="s">
        <v>26</v>
      </c>
      <c r="B38" s="30" t="s">
        <v>0</v>
      </c>
      <c r="C38" s="29" t="s">
        <v>1</v>
      </c>
      <c r="D38" s="31" t="s">
        <v>14</v>
      </c>
      <c r="E38" s="33" t="s">
        <v>18</v>
      </c>
      <c r="F38" s="31" t="s">
        <v>15</v>
      </c>
      <c r="G38" s="31" t="s">
        <v>16</v>
      </c>
      <c r="H38" s="31" t="s">
        <v>17</v>
      </c>
      <c r="I38" s="33" t="s">
        <v>20</v>
      </c>
      <c r="J38" s="31" t="s">
        <v>19</v>
      </c>
      <c r="K38" s="32" t="s">
        <v>21</v>
      </c>
      <c r="M38" s="3"/>
    </row>
    <row r="39" spans="1:228" ht="20.100000000000001" customHeight="1">
      <c r="A39" s="22" t="s">
        <v>2</v>
      </c>
      <c r="B39" s="6">
        <v>300</v>
      </c>
      <c r="C39" s="7">
        <v>100</v>
      </c>
      <c r="D39" s="11">
        <f t="shared" ref="D39:D44" si="20">C39-B39</f>
        <v>-200</v>
      </c>
      <c r="E39" s="34">
        <f>D45*M$3/M$9</f>
        <v>0</v>
      </c>
      <c r="F39" s="11"/>
      <c r="G39" s="11"/>
      <c r="H39" s="11">
        <f>H30+E39</f>
        <v>-50</v>
      </c>
      <c r="I39" s="34">
        <f>I30+D39</f>
        <v>-650</v>
      </c>
      <c r="J39" s="11"/>
      <c r="K39" s="23"/>
      <c r="M39" s="3"/>
    </row>
    <row r="40" spans="1:228" ht="20.100000000000001" customHeight="1">
      <c r="A40" s="24" t="s">
        <v>3</v>
      </c>
      <c r="B40" s="14">
        <v>300</v>
      </c>
      <c r="C40" s="15">
        <v>400</v>
      </c>
      <c r="D40" s="16">
        <f t="shared" si="20"/>
        <v>100</v>
      </c>
      <c r="E40" s="35">
        <f>D45*M$4/M$9</f>
        <v>0</v>
      </c>
      <c r="F40" s="16"/>
      <c r="G40" s="16"/>
      <c r="H40" s="16">
        <f t="shared" ref="H40:H44" si="21">H31+E40</f>
        <v>-100</v>
      </c>
      <c r="I40" s="35">
        <f t="shared" ref="I40:I44" si="22">I31+D40</f>
        <v>600</v>
      </c>
      <c r="J40" s="16"/>
      <c r="K40" s="25"/>
      <c r="M40" s="3"/>
    </row>
    <row r="41" spans="1:228" ht="20.100000000000001" customHeight="1">
      <c r="A41" s="22" t="s">
        <v>4</v>
      </c>
      <c r="B41" s="6">
        <v>300</v>
      </c>
      <c r="C41" s="7">
        <v>300</v>
      </c>
      <c r="D41" s="11">
        <f t="shared" si="20"/>
        <v>0</v>
      </c>
      <c r="E41" s="34">
        <f>D45*M$5/M$9</f>
        <v>0</v>
      </c>
      <c r="F41" s="11"/>
      <c r="G41" s="11"/>
      <c r="H41" s="11">
        <f t="shared" si="21"/>
        <v>-200</v>
      </c>
      <c r="I41" s="34">
        <f t="shared" si="22"/>
        <v>-550</v>
      </c>
      <c r="J41" s="11"/>
      <c r="K41" s="2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</row>
    <row r="42" spans="1:228" ht="20.100000000000001" customHeight="1">
      <c r="A42" s="24" t="s">
        <v>5</v>
      </c>
      <c r="B42" s="14">
        <v>400</v>
      </c>
      <c r="C42" s="15">
        <v>400</v>
      </c>
      <c r="D42" s="16">
        <f t="shared" si="20"/>
        <v>0</v>
      </c>
      <c r="E42" s="35">
        <f>D45*M$6/M$9</f>
        <v>0</v>
      </c>
      <c r="F42" s="16"/>
      <c r="G42" s="16"/>
      <c r="H42" s="16">
        <f t="shared" si="21"/>
        <v>-250</v>
      </c>
      <c r="I42" s="35">
        <f t="shared" si="22"/>
        <v>100</v>
      </c>
      <c r="J42" s="16"/>
      <c r="K42" s="2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</row>
    <row r="43" spans="1:228" ht="20.100000000000001" customHeight="1">
      <c r="A43" s="22" t="s">
        <v>7</v>
      </c>
      <c r="B43" s="6">
        <v>400</v>
      </c>
      <c r="C43" s="7">
        <v>600</v>
      </c>
      <c r="D43" s="11">
        <f t="shared" si="20"/>
        <v>200</v>
      </c>
      <c r="E43" s="34">
        <f>D45*M$7/M$9</f>
        <v>0</v>
      </c>
      <c r="F43" s="11"/>
      <c r="G43" s="11"/>
      <c r="H43" s="11">
        <f t="shared" si="21"/>
        <v>-400</v>
      </c>
      <c r="I43" s="34">
        <f t="shared" si="22"/>
        <v>0</v>
      </c>
      <c r="J43" s="11"/>
      <c r="K43" s="23"/>
      <c r="M43" s="3"/>
    </row>
    <row r="44" spans="1:228" ht="20.85" customHeight="1" thickBot="1">
      <c r="A44" s="24" t="s">
        <v>8</v>
      </c>
      <c r="B44" s="14">
        <v>100</v>
      </c>
      <c r="C44" s="15">
        <v>0</v>
      </c>
      <c r="D44" s="16">
        <f t="shared" si="20"/>
        <v>-100</v>
      </c>
      <c r="E44" s="35">
        <f>D45*M$8/M$9</f>
        <v>0</v>
      </c>
      <c r="F44" s="16"/>
      <c r="G44" s="16"/>
      <c r="H44" s="16">
        <f t="shared" si="21"/>
        <v>0</v>
      </c>
      <c r="I44" s="35">
        <f t="shared" si="22"/>
        <v>-500</v>
      </c>
      <c r="J44" s="16"/>
      <c r="K44" s="25"/>
      <c r="M44" s="3"/>
    </row>
    <row r="45" spans="1:228" ht="20.85" customHeight="1">
      <c r="A45" s="26" t="s">
        <v>6</v>
      </c>
      <c r="B45" s="27">
        <f t="shared" ref="B45:D45" si="23">SUM(B39:B44)</f>
        <v>1800</v>
      </c>
      <c r="C45" s="27">
        <f t="shared" si="23"/>
        <v>1800</v>
      </c>
      <c r="D45" s="27">
        <f t="shared" si="23"/>
        <v>0</v>
      </c>
      <c r="E45" s="36">
        <f t="shared" ref="E45:I45" si="24">SUM(E39:E44)</f>
        <v>0</v>
      </c>
      <c r="F45" s="27"/>
      <c r="G45" s="27"/>
      <c r="H45" s="27">
        <f t="shared" si="24"/>
        <v>-1000</v>
      </c>
      <c r="I45" s="36">
        <f t="shared" si="24"/>
        <v>-1000</v>
      </c>
      <c r="J45" s="27"/>
      <c r="K45" s="28"/>
      <c r="M45" s="3"/>
    </row>
    <row r="46" spans="1:228" ht="20.100000000000001" customHeight="1">
      <c r="A46" s="5"/>
      <c r="B46" s="5"/>
      <c r="C46" s="5"/>
      <c r="D46" s="12"/>
      <c r="E46" s="37"/>
      <c r="F46" s="12"/>
      <c r="G46" s="12"/>
      <c r="H46" s="12"/>
      <c r="I46" s="37"/>
      <c r="J46" s="12"/>
      <c r="K46" s="12"/>
      <c r="M46" s="3"/>
    </row>
    <row r="47" spans="1:228" ht="64.5" customHeight="1" thickBot="1">
      <c r="A47" s="17" t="s">
        <v>27</v>
      </c>
      <c r="B47" s="18" t="s">
        <v>0</v>
      </c>
      <c r="C47" s="19" t="s">
        <v>1</v>
      </c>
      <c r="D47" s="20" t="s">
        <v>14</v>
      </c>
      <c r="E47" s="38" t="s">
        <v>18</v>
      </c>
      <c r="F47" s="20" t="s">
        <v>15</v>
      </c>
      <c r="G47" s="20" t="s">
        <v>16</v>
      </c>
      <c r="H47" s="20" t="s">
        <v>17</v>
      </c>
      <c r="I47" s="38" t="s">
        <v>20</v>
      </c>
      <c r="J47" s="20" t="s">
        <v>19</v>
      </c>
      <c r="K47" s="21" t="s">
        <v>21</v>
      </c>
      <c r="M47" s="3"/>
    </row>
    <row r="48" spans="1:228" ht="20.100000000000001" customHeight="1">
      <c r="A48" s="22" t="s">
        <v>2</v>
      </c>
      <c r="B48" s="6">
        <v>700</v>
      </c>
      <c r="C48" s="7">
        <v>500</v>
      </c>
      <c r="D48" s="11">
        <f t="shared" ref="D48:D53" si="25">C48-B48</f>
        <v>-200</v>
      </c>
      <c r="E48" s="34">
        <f>D54*M$3/M$9</f>
        <v>-25</v>
      </c>
      <c r="F48" s="11"/>
      <c r="G48" s="11"/>
      <c r="H48" s="11">
        <f>H39+E48</f>
        <v>-75</v>
      </c>
      <c r="I48" s="34">
        <f>I39+D48</f>
        <v>-850</v>
      </c>
      <c r="J48" s="11">
        <f>H48-I48</f>
        <v>775</v>
      </c>
      <c r="K48" s="23">
        <f>I48+J48</f>
        <v>-75</v>
      </c>
      <c r="M48" s="3"/>
    </row>
    <row r="49" spans="1:228" ht="20.100000000000001" customHeight="1">
      <c r="A49" s="24" t="s">
        <v>3</v>
      </c>
      <c r="B49" s="14">
        <v>300</v>
      </c>
      <c r="C49" s="15">
        <v>500</v>
      </c>
      <c r="D49" s="16">
        <f t="shared" si="25"/>
        <v>200</v>
      </c>
      <c r="E49" s="35">
        <f>D54*M$4/M$9</f>
        <v>-50</v>
      </c>
      <c r="F49" s="16"/>
      <c r="G49" s="16"/>
      <c r="H49" s="16">
        <f t="shared" ref="H49:H53" si="26">H40+E49</f>
        <v>-150</v>
      </c>
      <c r="I49" s="35">
        <f t="shared" ref="I49:I53" si="27">I40+D49</f>
        <v>800</v>
      </c>
      <c r="J49" s="16">
        <f t="shared" ref="J49:J53" si="28">H49-I49</f>
        <v>-950</v>
      </c>
      <c r="K49" s="25">
        <f t="shared" ref="K49:K53" si="29">I49+J49</f>
        <v>-150</v>
      </c>
      <c r="M49" s="3"/>
    </row>
    <row r="50" spans="1:228" ht="20.100000000000001" customHeight="1">
      <c r="A50" s="22" t="s">
        <v>4</v>
      </c>
      <c r="B50" s="6">
        <v>700</v>
      </c>
      <c r="C50" s="7">
        <v>400</v>
      </c>
      <c r="D50" s="11">
        <f t="shared" si="25"/>
        <v>-300</v>
      </c>
      <c r="E50" s="34">
        <f>D54*M$5/M$9</f>
        <v>-100</v>
      </c>
      <c r="F50" s="11"/>
      <c r="G50" s="11"/>
      <c r="H50" s="11">
        <f t="shared" si="26"/>
        <v>-300</v>
      </c>
      <c r="I50" s="34">
        <f t="shared" si="27"/>
        <v>-850</v>
      </c>
      <c r="J50" s="11">
        <f t="shared" si="28"/>
        <v>550</v>
      </c>
      <c r="K50" s="23">
        <f t="shared" si="29"/>
        <v>-300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</row>
    <row r="51" spans="1:228" ht="20.100000000000001" customHeight="1">
      <c r="A51" s="24" t="s">
        <v>5</v>
      </c>
      <c r="B51" s="14">
        <v>400</v>
      </c>
      <c r="C51" s="15">
        <v>500</v>
      </c>
      <c r="D51" s="16">
        <f t="shared" si="25"/>
        <v>100</v>
      </c>
      <c r="E51" s="35">
        <f>D54*M$6/M$9</f>
        <v>-125</v>
      </c>
      <c r="F51" s="16"/>
      <c r="G51" s="16"/>
      <c r="H51" s="16">
        <f t="shared" si="26"/>
        <v>-375</v>
      </c>
      <c r="I51" s="35">
        <f t="shared" si="27"/>
        <v>200</v>
      </c>
      <c r="J51" s="16">
        <f t="shared" si="28"/>
        <v>-575</v>
      </c>
      <c r="K51" s="25">
        <f t="shared" si="29"/>
        <v>-375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</row>
    <row r="52" spans="1:228" ht="20.100000000000001" customHeight="1">
      <c r="A52" s="22" t="s">
        <v>7</v>
      </c>
      <c r="B52" s="6">
        <v>800</v>
      </c>
      <c r="C52" s="7">
        <v>600</v>
      </c>
      <c r="D52" s="11">
        <f t="shared" si="25"/>
        <v>-200</v>
      </c>
      <c r="E52" s="34">
        <f>D54*M$7/M$9</f>
        <v>-200</v>
      </c>
      <c r="F52" s="11"/>
      <c r="G52" s="11"/>
      <c r="H52" s="11">
        <f t="shared" si="26"/>
        <v>-600</v>
      </c>
      <c r="I52" s="34">
        <f t="shared" si="27"/>
        <v>-200</v>
      </c>
      <c r="J52" s="11">
        <f t="shared" si="28"/>
        <v>-400</v>
      </c>
      <c r="K52" s="23">
        <f t="shared" si="29"/>
        <v>-600</v>
      </c>
      <c r="M52" s="3"/>
    </row>
    <row r="53" spans="1:228" ht="20.85" customHeight="1" thickBot="1">
      <c r="A53" s="24" t="s">
        <v>8</v>
      </c>
      <c r="B53" s="14">
        <v>100</v>
      </c>
      <c r="C53" s="15">
        <v>0</v>
      </c>
      <c r="D53" s="16">
        <f t="shared" si="25"/>
        <v>-100</v>
      </c>
      <c r="E53" s="35">
        <f>D54*M$8/M$9</f>
        <v>0</v>
      </c>
      <c r="F53" s="16"/>
      <c r="G53" s="16"/>
      <c r="H53" s="16">
        <f t="shared" si="26"/>
        <v>0</v>
      </c>
      <c r="I53" s="35">
        <f t="shared" si="27"/>
        <v>-600</v>
      </c>
      <c r="J53" s="16">
        <f t="shared" si="28"/>
        <v>600</v>
      </c>
      <c r="K53" s="25">
        <f t="shared" si="29"/>
        <v>0</v>
      </c>
      <c r="M53" s="3"/>
    </row>
    <row r="54" spans="1:228" ht="20.85" customHeight="1">
      <c r="A54" s="26" t="s">
        <v>6</v>
      </c>
      <c r="B54" s="27">
        <f t="shared" ref="B54:D54" si="30">SUM(B48:B53)</f>
        <v>3000</v>
      </c>
      <c r="C54" s="27">
        <f t="shared" si="30"/>
        <v>2500</v>
      </c>
      <c r="D54" s="27">
        <f t="shared" si="30"/>
        <v>-500</v>
      </c>
      <c r="E54" s="36">
        <f t="shared" ref="E54:K54" si="31">SUM(E48:E53)</f>
        <v>-500</v>
      </c>
      <c r="F54" s="27"/>
      <c r="G54" s="27"/>
      <c r="H54" s="27">
        <f t="shared" si="31"/>
        <v>-1500</v>
      </c>
      <c r="I54" s="36">
        <f t="shared" si="31"/>
        <v>-1500</v>
      </c>
      <c r="J54" s="27">
        <f t="shared" si="31"/>
        <v>0</v>
      </c>
      <c r="K54" s="28">
        <f t="shared" si="31"/>
        <v>-1500</v>
      </c>
      <c r="M54" s="3"/>
    </row>
    <row r="55" spans="1:228" ht="20.100000000000001" customHeight="1">
      <c r="A55" s="5"/>
      <c r="B55" s="2"/>
      <c r="C55" s="2"/>
      <c r="D55" s="12"/>
      <c r="E55" s="37"/>
      <c r="F55" s="12"/>
      <c r="G55" s="12"/>
      <c r="H55" s="12"/>
      <c r="I55" s="37"/>
      <c r="J55" s="12"/>
      <c r="K55" s="12"/>
      <c r="M55" s="3"/>
    </row>
    <row r="56" spans="1:228" ht="63.75" customHeight="1">
      <c r="A56" s="29" t="s">
        <v>28</v>
      </c>
      <c r="B56" s="30" t="s">
        <v>0</v>
      </c>
      <c r="C56" s="29" t="s">
        <v>1</v>
      </c>
      <c r="D56" s="31" t="s">
        <v>14</v>
      </c>
      <c r="E56" s="33" t="s">
        <v>18</v>
      </c>
      <c r="F56" s="31" t="s">
        <v>15</v>
      </c>
      <c r="G56" s="31" t="s">
        <v>16</v>
      </c>
      <c r="H56" s="31" t="s">
        <v>17</v>
      </c>
      <c r="I56" s="33" t="s">
        <v>20</v>
      </c>
      <c r="J56" s="31" t="s">
        <v>19</v>
      </c>
      <c r="K56" s="32" t="s">
        <v>21</v>
      </c>
      <c r="M56" s="3"/>
    </row>
    <row r="57" spans="1:228" ht="19.899999999999999" customHeight="1">
      <c r="A57" s="22" t="s">
        <v>2</v>
      </c>
      <c r="B57" s="6">
        <v>400</v>
      </c>
      <c r="C57" s="7">
        <v>200</v>
      </c>
      <c r="D57" s="11">
        <f t="shared" ref="D57:D62" si="32">C57-B57</f>
        <v>-200</v>
      </c>
      <c r="E57" s="34">
        <f>D63*M$3/M$9</f>
        <v>10</v>
      </c>
      <c r="F57" s="11"/>
      <c r="G57" s="11"/>
      <c r="H57" s="11">
        <f>H48+E57</f>
        <v>-65</v>
      </c>
      <c r="I57" s="34">
        <f>K48+D57</f>
        <v>-275</v>
      </c>
      <c r="J57" s="11"/>
      <c r="K57" s="23"/>
      <c r="M57" s="3"/>
    </row>
    <row r="58" spans="1:228" ht="19.899999999999999" customHeight="1">
      <c r="A58" s="24" t="s">
        <v>3</v>
      </c>
      <c r="B58" s="14">
        <v>400</v>
      </c>
      <c r="C58" s="15">
        <v>1000</v>
      </c>
      <c r="D58" s="16">
        <f t="shared" si="32"/>
        <v>600</v>
      </c>
      <c r="E58" s="35">
        <f>D63*M$4/M$9</f>
        <v>20</v>
      </c>
      <c r="F58" s="16"/>
      <c r="G58" s="16"/>
      <c r="H58" s="16">
        <f t="shared" ref="H58:H62" si="33">H49+E58</f>
        <v>-130</v>
      </c>
      <c r="I58" s="35">
        <f t="shared" ref="I58:I62" si="34">K49+D58</f>
        <v>450</v>
      </c>
      <c r="J58" s="16"/>
      <c r="K58" s="25"/>
      <c r="M58" s="3"/>
    </row>
    <row r="59" spans="1:228" ht="19.899999999999999" customHeight="1">
      <c r="A59" s="22" t="s">
        <v>4</v>
      </c>
      <c r="B59" s="6">
        <v>600</v>
      </c>
      <c r="C59" s="7">
        <v>600</v>
      </c>
      <c r="D59" s="11">
        <f t="shared" si="32"/>
        <v>0</v>
      </c>
      <c r="E59" s="34">
        <f>D63*M$5/M$9</f>
        <v>40</v>
      </c>
      <c r="F59" s="11"/>
      <c r="G59" s="11"/>
      <c r="H59" s="11">
        <f t="shared" si="33"/>
        <v>-260</v>
      </c>
      <c r="I59" s="34">
        <f t="shared" si="34"/>
        <v>-300</v>
      </c>
      <c r="J59" s="11"/>
      <c r="K59" s="23"/>
      <c r="M59" s="3"/>
    </row>
    <row r="60" spans="1:228" ht="19.899999999999999" customHeight="1">
      <c r="A60" s="24" t="s">
        <v>5</v>
      </c>
      <c r="B60" s="14">
        <v>800</v>
      </c>
      <c r="C60" s="15">
        <v>800</v>
      </c>
      <c r="D60" s="16">
        <f t="shared" si="32"/>
        <v>0</v>
      </c>
      <c r="E60" s="35">
        <f>D63*M$6/M$9</f>
        <v>50</v>
      </c>
      <c r="F60" s="16"/>
      <c r="G60" s="16"/>
      <c r="H60" s="16">
        <f t="shared" si="33"/>
        <v>-325</v>
      </c>
      <c r="I60" s="35">
        <f t="shared" si="34"/>
        <v>-375</v>
      </c>
      <c r="J60" s="16"/>
      <c r="K60" s="25"/>
      <c r="M60" s="3"/>
    </row>
    <row r="61" spans="1:228" ht="19.899999999999999" customHeight="1">
      <c r="A61" s="22" t="s">
        <v>7</v>
      </c>
      <c r="B61" s="6">
        <v>1400</v>
      </c>
      <c r="C61" s="7">
        <v>1400</v>
      </c>
      <c r="D61" s="11">
        <f t="shared" si="32"/>
        <v>0</v>
      </c>
      <c r="E61" s="34">
        <f>D63*M$7/M$9</f>
        <v>80</v>
      </c>
      <c r="F61" s="11"/>
      <c r="G61" s="11"/>
      <c r="H61" s="11">
        <f t="shared" si="33"/>
        <v>-520</v>
      </c>
      <c r="I61" s="34">
        <f t="shared" si="34"/>
        <v>-600</v>
      </c>
      <c r="J61" s="11"/>
      <c r="K61" s="23"/>
      <c r="M61" s="3"/>
    </row>
    <row r="62" spans="1:228" ht="19.899999999999999" customHeight="1" thickBot="1">
      <c r="A62" s="24" t="s">
        <v>8</v>
      </c>
      <c r="B62" s="14">
        <v>200</v>
      </c>
      <c r="C62" s="15">
        <v>0</v>
      </c>
      <c r="D62" s="16">
        <f t="shared" si="32"/>
        <v>-200</v>
      </c>
      <c r="E62" s="35">
        <f>D63*M$8/M$9</f>
        <v>0</v>
      </c>
      <c r="F62" s="16"/>
      <c r="G62" s="16"/>
      <c r="H62" s="16">
        <f t="shared" si="33"/>
        <v>0</v>
      </c>
      <c r="I62" s="35">
        <f t="shared" si="34"/>
        <v>-200</v>
      </c>
      <c r="J62" s="16"/>
      <c r="K62" s="25"/>
      <c r="M62" s="3"/>
    </row>
    <row r="63" spans="1:228" ht="19.899999999999999" customHeight="1">
      <c r="A63" s="26" t="s">
        <v>6</v>
      </c>
      <c r="B63" s="27">
        <f t="shared" ref="B63:D63" si="35">SUM(B57:B62)</f>
        <v>3800</v>
      </c>
      <c r="C63" s="27">
        <f t="shared" si="35"/>
        <v>4000</v>
      </c>
      <c r="D63" s="27">
        <f t="shared" si="35"/>
        <v>200</v>
      </c>
      <c r="E63" s="36">
        <f t="shared" ref="E63:I63" si="36">SUM(E57:E62)</f>
        <v>200</v>
      </c>
      <c r="F63" s="27"/>
      <c r="G63" s="27"/>
      <c r="H63" s="27">
        <f t="shared" si="36"/>
        <v>-1300</v>
      </c>
      <c r="I63" s="36">
        <f t="shared" si="36"/>
        <v>-1300</v>
      </c>
      <c r="J63" s="27"/>
      <c r="K63" s="28"/>
      <c r="M63" s="3"/>
    </row>
    <row r="64" spans="1:228" ht="19.899999999999999" customHeight="1">
      <c r="A64" s="5"/>
      <c r="B64" s="5"/>
      <c r="C64" s="5"/>
      <c r="D64" s="12"/>
      <c r="E64" s="37"/>
      <c r="F64" s="12"/>
      <c r="G64" s="12"/>
      <c r="H64" s="12"/>
      <c r="I64" s="37"/>
      <c r="J64" s="12"/>
      <c r="K64" s="12"/>
      <c r="M64" s="3"/>
    </row>
    <row r="65" spans="1:13" ht="64.5" customHeight="1" thickBot="1">
      <c r="A65" s="17" t="s">
        <v>29</v>
      </c>
      <c r="B65" s="18" t="s">
        <v>0</v>
      </c>
      <c r="C65" s="19" t="s">
        <v>1</v>
      </c>
      <c r="D65" s="20" t="s">
        <v>14</v>
      </c>
      <c r="E65" s="38" t="s">
        <v>18</v>
      </c>
      <c r="F65" s="20" t="s">
        <v>15</v>
      </c>
      <c r="G65" s="20" t="s">
        <v>16</v>
      </c>
      <c r="H65" s="20" t="s">
        <v>17</v>
      </c>
      <c r="I65" s="38" t="s">
        <v>20</v>
      </c>
      <c r="J65" s="20" t="s">
        <v>19</v>
      </c>
      <c r="K65" s="21" t="s">
        <v>21</v>
      </c>
      <c r="M65" s="3"/>
    </row>
    <row r="66" spans="1:13" ht="19.899999999999999" customHeight="1">
      <c r="A66" s="22" t="s">
        <v>2</v>
      </c>
      <c r="B66" s="6">
        <v>300</v>
      </c>
      <c r="C66" s="7">
        <v>200</v>
      </c>
      <c r="D66" s="11">
        <f t="shared" ref="D66:D71" si="37">C66-B66</f>
        <v>-100</v>
      </c>
      <c r="E66" s="34">
        <f>D72*M$3/M$9</f>
        <v>20</v>
      </c>
      <c r="F66" s="11"/>
      <c r="G66" s="11"/>
      <c r="H66" s="11">
        <f t="shared" ref="H66:H107" si="38">H57+E66</f>
        <v>-45</v>
      </c>
      <c r="I66" s="34">
        <f>I57+D66</f>
        <v>-375</v>
      </c>
      <c r="J66" s="11"/>
      <c r="K66" s="23"/>
      <c r="M66" s="3"/>
    </row>
    <row r="67" spans="1:13" ht="19.899999999999999" customHeight="1">
      <c r="A67" s="24" t="s">
        <v>3</v>
      </c>
      <c r="B67" s="14">
        <v>600</v>
      </c>
      <c r="C67" s="15">
        <v>800</v>
      </c>
      <c r="D67" s="16">
        <f t="shared" si="37"/>
        <v>200</v>
      </c>
      <c r="E67" s="35">
        <f>D72*M$4/M$9</f>
        <v>40</v>
      </c>
      <c r="F67" s="16"/>
      <c r="G67" s="16"/>
      <c r="H67" s="16">
        <f t="shared" si="38"/>
        <v>-90</v>
      </c>
      <c r="I67" s="35">
        <f t="shared" ref="I67:I71" si="39">I58+D67</f>
        <v>650</v>
      </c>
      <c r="J67" s="16"/>
      <c r="K67" s="25"/>
      <c r="M67" s="3"/>
    </row>
    <row r="68" spans="1:13" ht="19.899999999999999" customHeight="1">
      <c r="A68" s="22" t="s">
        <v>4</v>
      </c>
      <c r="B68" s="6">
        <v>300</v>
      </c>
      <c r="C68" s="7">
        <v>200</v>
      </c>
      <c r="D68" s="11">
        <f t="shared" si="37"/>
        <v>-100</v>
      </c>
      <c r="E68" s="34">
        <f>D72*M$5/M$9</f>
        <v>80</v>
      </c>
      <c r="F68" s="11"/>
      <c r="G68" s="11"/>
      <c r="H68" s="11">
        <f t="shared" si="38"/>
        <v>-180</v>
      </c>
      <c r="I68" s="34">
        <f t="shared" si="39"/>
        <v>-400</v>
      </c>
      <c r="J68" s="11"/>
      <c r="K68" s="23"/>
      <c r="M68" s="3"/>
    </row>
    <row r="69" spans="1:13" ht="19.899999999999999" customHeight="1">
      <c r="A69" s="24" t="s">
        <v>5</v>
      </c>
      <c r="B69" s="14">
        <v>600</v>
      </c>
      <c r="C69" s="15">
        <v>800</v>
      </c>
      <c r="D69" s="16">
        <f t="shared" si="37"/>
        <v>200</v>
      </c>
      <c r="E69" s="35">
        <f>D72*M$6/M$9</f>
        <v>100</v>
      </c>
      <c r="F69" s="16"/>
      <c r="G69" s="16"/>
      <c r="H69" s="16">
        <f t="shared" si="38"/>
        <v>-225</v>
      </c>
      <c r="I69" s="35">
        <f t="shared" si="39"/>
        <v>-175</v>
      </c>
      <c r="J69" s="16"/>
      <c r="K69" s="25"/>
      <c r="M69" s="3"/>
    </row>
    <row r="70" spans="1:13" ht="19.899999999999999" customHeight="1">
      <c r="A70" s="22" t="s">
        <v>7</v>
      </c>
      <c r="B70" s="6">
        <v>1000</v>
      </c>
      <c r="C70" s="7">
        <v>1400</v>
      </c>
      <c r="D70" s="11">
        <f t="shared" si="37"/>
        <v>400</v>
      </c>
      <c r="E70" s="34">
        <f>D72*M$7/M$9</f>
        <v>160</v>
      </c>
      <c r="F70" s="11"/>
      <c r="G70" s="11"/>
      <c r="H70" s="11">
        <f t="shared" si="38"/>
        <v>-360</v>
      </c>
      <c r="I70" s="34">
        <f t="shared" si="39"/>
        <v>-200</v>
      </c>
      <c r="J70" s="11"/>
      <c r="K70" s="23"/>
      <c r="M70" s="3"/>
    </row>
    <row r="71" spans="1:13" ht="19.899999999999999" customHeight="1" thickBot="1">
      <c r="A71" s="24" t="s">
        <v>8</v>
      </c>
      <c r="B71" s="14">
        <v>200</v>
      </c>
      <c r="C71" s="15">
        <v>0</v>
      </c>
      <c r="D71" s="16">
        <f t="shared" si="37"/>
        <v>-200</v>
      </c>
      <c r="E71" s="35">
        <f>D72*M$8/M$9</f>
        <v>0</v>
      </c>
      <c r="F71" s="16"/>
      <c r="G71" s="16"/>
      <c r="H71" s="16">
        <f t="shared" si="38"/>
        <v>0</v>
      </c>
      <c r="I71" s="35">
        <f t="shared" si="39"/>
        <v>-400</v>
      </c>
      <c r="J71" s="16"/>
      <c r="K71" s="25"/>
      <c r="M71" s="3"/>
    </row>
    <row r="72" spans="1:13" ht="19.899999999999999" customHeight="1">
      <c r="A72" s="26" t="s">
        <v>6</v>
      </c>
      <c r="B72" s="27">
        <f t="shared" ref="B72:D72" si="40">SUM(B66:B71)</f>
        <v>3000</v>
      </c>
      <c r="C72" s="27">
        <f t="shared" si="40"/>
        <v>3400</v>
      </c>
      <c r="D72" s="27">
        <f t="shared" si="40"/>
        <v>400</v>
      </c>
      <c r="E72" s="36">
        <f t="shared" ref="E72:I72" si="41">SUM(E66:E71)</f>
        <v>400</v>
      </c>
      <c r="F72" s="27"/>
      <c r="G72" s="27"/>
      <c r="H72" s="27">
        <f t="shared" si="41"/>
        <v>-900</v>
      </c>
      <c r="I72" s="36">
        <f t="shared" si="41"/>
        <v>-900</v>
      </c>
      <c r="J72" s="27"/>
      <c r="K72" s="28"/>
      <c r="M72" s="3"/>
    </row>
    <row r="73" spans="1:13" ht="19.899999999999999" customHeight="1">
      <c r="A73" s="5"/>
      <c r="B73" s="2"/>
      <c r="C73" s="2"/>
      <c r="D73" s="12"/>
      <c r="E73" s="37"/>
      <c r="F73" s="12"/>
      <c r="G73" s="12"/>
      <c r="H73" s="12"/>
      <c r="I73" s="37"/>
      <c r="J73" s="12"/>
      <c r="K73" s="12"/>
      <c r="M73" s="3"/>
    </row>
    <row r="74" spans="1:13" ht="64.5" customHeight="1">
      <c r="A74" s="29" t="s">
        <v>30</v>
      </c>
      <c r="B74" s="30" t="s">
        <v>0</v>
      </c>
      <c r="C74" s="29" t="s">
        <v>1</v>
      </c>
      <c r="D74" s="31" t="s">
        <v>14</v>
      </c>
      <c r="E74" s="33" t="s">
        <v>18</v>
      </c>
      <c r="F74" s="31" t="s">
        <v>15</v>
      </c>
      <c r="G74" s="31" t="s">
        <v>16</v>
      </c>
      <c r="H74" s="31" t="s">
        <v>17</v>
      </c>
      <c r="I74" s="33" t="s">
        <v>20</v>
      </c>
      <c r="J74" s="31" t="s">
        <v>19</v>
      </c>
      <c r="K74" s="32" t="s">
        <v>21</v>
      </c>
      <c r="M74" s="3"/>
    </row>
    <row r="75" spans="1:13" ht="19.899999999999999" customHeight="1">
      <c r="A75" s="22" t="s">
        <v>2</v>
      </c>
      <c r="B75" s="6">
        <v>1000</v>
      </c>
      <c r="C75" s="7">
        <v>800</v>
      </c>
      <c r="D75" s="11">
        <f t="shared" ref="D75:D80" si="42">C75-B75</f>
        <v>-200</v>
      </c>
      <c r="E75" s="34">
        <f>D81*M$3/M$9</f>
        <v>-80</v>
      </c>
      <c r="F75" s="11"/>
      <c r="G75" s="11"/>
      <c r="H75" s="11">
        <f t="shared" ref="H75" si="43">H66+E75</f>
        <v>-125</v>
      </c>
      <c r="I75" s="34">
        <f t="shared" ref="I75:I89" si="44">I66+D75</f>
        <v>-575</v>
      </c>
      <c r="J75" s="11"/>
      <c r="K75" s="23"/>
      <c r="M75" s="3"/>
    </row>
    <row r="76" spans="1:13" ht="19.899999999999999" customHeight="1">
      <c r="A76" s="24" t="s">
        <v>3</v>
      </c>
      <c r="B76" s="14">
        <v>800</v>
      </c>
      <c r="C76" s="15">
        <v>600</v>
      </c>
      <c r="D76" s="16">
        <f t="shared" si="42"/>
        <v>-200</v>
      </c>
      <c r="E76" s="35">
        <f>D81*M$4/M$9</f>
        <v>-160</v>
      </c>
      <c r="F76" s="16"/>
      <c r="G76" s="16"/>
      <c r="H76" s="16">
        <f t="shared" si="38"/>
        <v>-250</v>
      </c>
      <c r="I76" s="35">
        <f t="shared" si="44"/>
        <v>450</v>
      </c>
      <c r="J76" s="16"/>
      <c r="K76" s="25"/>
      <c r="M76" s="3"/>
    </row>
    <row r="77" spans="1:13" ht="19.899999999999999" customHeight="1">
      <c r="A77" s="22" t="s">
        <v>4</v>
      </c>
      <c r="B77" s="6">
        <v>1200</v>
      </c>
      <c r="C77" s="7">
        <v>800</v>
      </c>
      <c r="D77" s="11">
        <f t="shared" si="42"/>
        <v>-400</v>
      </c>
      <c r="E77" s="34">
        <f>D81*M$5/M$9</f>
        <v>-320</v>
      </c>
      <c r="F77" s="11"/>
      <c r="G77" s="11"/>
      <c r="H77" s="11">
        <f t="shared" si="38"/>
        <v>-500</v>
      </c>
      <c r="I77" s="34">
        <f t="shared" si="44"/>
        <v>-800</v>
      </c>
      <c r="J77" s="11"/>
      <c r="K77" s="23"/>
      <c r="M77" s="3"/>
    </row>
    <row r="78" spans="1:13" ht="19.899999999999999" customHeight="1">
      <c r="A78" s="24" t="s">
        <v>5</v>
      </c>
      <c r="B78" s="14">
        <v>800</v>
      </c>
      <c r="C78" s="15">
        <v>600</v>
      </c>
      <c r="D78" s="16">
        <f t="shared" si="42"/>
        <v>-200</v>
      </c>
      <c r="E78" s="35">
        <f>D81*M$6/M$9</f>
        <v>-400</v>
      </c>
      <c r="F78" s="16"/>
      <c r="G78" s="16"/>
      <c r="H78" s="16">
        <f t="shared" si="38"/>
        <v>-625</v>
      </c>
      <c r="I78" s="35">
        <f t="shared" si="44"/>
        <v>-375</v>
      </c>
      <c r="J78" s="16"/>
      <c r="K78" s="25"/>
      <c r="M78" s="3"/>
    </row>
    <row r="79" spans="1:13" ht="19.899999999999999" customHeight="1">
      <c r="A79" s="22" t="s">
        <v>7</v>
      </c>
      <c r="B79" s="6">
        <v>1000</v>
      </c>
      <c r="C79" s="7">
        <v>600</v>
      </c>
      <c r="D79" s="11">
        <f t="shared" si="42"/>
        <v>-400</v>
      </c>
      <c r="E79" s="34">
        <f>D81*M$7/M$9</f>
        <v>-640</v>
      </c>
      <c r="F79" s="11"/>
      <c r="G79" s="11"/>
      <c r="H79" s="11">
        <f t="shared" si="38"/>
        <v>-1000</v>
      </c>
      <c r="I79" s="34">
        <f t="shared" si="44"/>
        <v>-600</v>
      </c>
      <c r="J79" s="11"/>
      <c r="K79" s="23"/>
      <c r="M79" s="3"/>
    </row>
    <row r="80" spans="1:13" ht="19.899999999999999" customHeight="1" thickBot="1">
      <c r="A80" s="24" t="s">
        <v>8</v>
      </c>
      <c r="B80" s="14">
        <v>200</v>
      </c>
      <c r="C80" s="15">
        <v>0</v>
      </c>
      <c r="D80" s="16">
        <f t="shared" si="42"/>
        <v>-200</v>
      </c>
      <c r="E80" s="35">
        <f>D81*M$8/M$9</f>
        <v>0</v>
      </c>
      <c r="F80" s="16"/>
      <c r="G80" s="16"/>
      <c r="H80" s="16">
        <f t="shared" si="38"/>
        <v>0</v>
      </c>
      <c r="I80" s="35">
        <f t="shared" si="44"/>
        <v>-600</v>
      </c>
      <c r="J80" s="16"/>
      <c r="K80" s="25"/>
      <c r="M80" s="3"/>
    </row>
    <row r="81" spans="1:13" ht="19.899999999999999" customHeight="1">
      <c r="A81" s="26" t="s">
        <v>6</v>
      </c>
      <c r="B81" s="27">
        <f t="shared" ref="B81:D81" si="45">SUM(B75:B80)</f>
        <v>5000</v>
      </c>
      <c r="C81" s="27">
        <f t="shared" si="45"/>
        <v>3400</v>
      </c>
      <c r="D81" s="27">
        <f t="shared" si="45"/>
        <v>-1600</v>
      </c>
      <c r="E81" s="36">
        <f t="shared" ref="E81:I81" si="46">SUM(E75:E80)</f>
        <v>-1600</v>
      </c>
      <c r="F81" s="27"/>
      <c r="G81" s="27"/>
      <c r="H81" s="27">
        <f t="shared" si="46"/>
        <v>-2500</v>
      </c>
      <c r="I81" s="36">
        <f t="shared" si="46"/>
        <v>-2500</v>
      </c>
      <c r="J81" s="27"/>
      <c r="K81" s="28"/>
      <c r="M81" s="3"/>
    </row>
    <row r="82" spans="1:13" ht="19.899999999999999" customHeight="1">
      <c r="A82" s="5"/>
      <c r="B82" s="5"/>
      <c r="C82" s="5"/>
      <c r="D82" s="12"/>
      <c r="E82" s="37"/>
      <c r="F82" s="12"/>
      <c r="G82" s="12"/>
      <c r="H82" s="12"/>
      <c r="I82" s="37"/>
      <c r="J82" s="12"/>
      <c r="K82" s="12"/>
      <c r="M82" s="3"/>
    </row>
    <row r="83" spans="1:13" ht="64.5" customHeight="1" thickBot="1">
      <c r="A83" s="17" t="s">
        <v>31</v>
      </c>
      <c r="B83" s="18" t="s">
        <v>0</v>
      </c>
      <c r="C83" s="19" t="s">
        <v>1</v>
      </c>
      <c r="D83" s="20" t="s">
        <v>14</v>
      </c>
      <c r="E83" s="38" t="s">
        <v>18</v>
      </c>
      <c r="F83" s="20" t="s">
        <v>15</v>
      </c>
      <c r="G83" s="20" t="s">
        <v>16</v>
      </c>
      <c r="H83" s="20" t="s">
        <v>17</v>
      </c>
      <c r="I83" s="38" t="s">
        <v>20</v>
      </c>
      <c r="J83" s="20" t="s">
        <v>19</v>
      </c>
      <c r="K83" s="21" t="s">
        <v>21</v>
      </c>
      <c r="M83" s="3"/>
    </row>
    <row r="84" spans="1:13" ht="19.899999999999999" customHeight="1">
      <c r="A84" s="22" t="s">
        <v>2</v>
      </c>
      <c r="B84" s="6">
        <v>1400</v>
      </c>
      <c r="C84" s="7">
        <v>1000</v>
      </c>
      <c r="D84" s="11">
        <f t="shared" ref="D84:D89" si="47">C84-B84</f>
        <v>-400</v>
      </c>
      <c r="E84" s="34">
        <f>D90*M$3/M$9</f>
        <v>-50</v>
      </c>
      <c r="F84" s="11"/>
      <c r="G84" s="11"/>
      <c r="H84" s="11">
        <f t="shared" ref="H84" si="48">H75+E84</f>
        <v>-175</v>
      </c>
      <c r="I84" s="34">
        <f t="shared" ref="I84" si="49">I75+D84</f>
        <v>-975</v>
      </c>
      <c r="J84" s="11"/>
      <c r="K84" s="23"/>
      <c r="M84" s="3"/>
    </row>
    <row r="85" spans="1:13" ht="19.899999999999999" customHeight="1">
      <c r="A85" s="24" t="s">
        <v>3</v>
      </c>
      <c r="B85" s="14">
        <v>600</v>
      </c>
      <c r="C85" s="15">
        <v>1000</v>
      </c>
      <c r="D85" s="16">
        <f t="shared" si="47"/>
        <v>400</v>
      </c>
      <c r="E85" s="35">
        <f>D90*M$4/M$9</f>
        <v>-100</v>
      </c>
      <c r="F85" s="16"/>
      <c r="G85" s="16"/>
      <c r="H85" s="16">
        <f t="shared" si="38"/>
        <v>-350</v>
      </c>
      <c r="I85" s="35">
        <f t="shared" si="44"/>
        <v>850</v>
      </c>
      <c r="J85" s="16"/>
      <c r="K85" s="25"/>
      <c r="M85" s="3"/>
    </row>
    <row r="86" spans="1:13" ht="19.899999999999999" customHeight="1">
      <c r="A86" s="22" t="s">
        <v>4</v>
      </c>
      <c r="B86" s="6">
        <v>1400</v>
      </c>
      <c r="C86" s="7">
        <v>800</v>
      </c>
      <c r="D86" s="11">
        <f t="shared" si="47"/>
        <v>-600</v>
      </c>
      <c r="E86" s="34">
        <f>D90*M$5/M$9</f>
        <v>-200</v>
      </c>
      <c r="F86" s="11"/>
      <c r="G86" s="11"/>
      <c r="H86" s="11">
        <f t="shared" si="38"/>
        <v>-700</v>
      </c>
      <c r="I86" s="34">
        <f t="shared" si="44"/>
        <v>-1400</v>
      </c>
      <c r="J86" s="11"/>
      <c r="K86" s="23"/>
      <c r="M86" s="3"/>
    </row>
    <row r="87" spans="1:13" ht="19.899999999999999" customHeight="1">
      <c r="A87" s="24" t="s">
        <v>5</v>
      </c>
      <c r="B87" s="14">
        <v>800</v>
      </c>
      <c r="C87" s="15">
        <v>1000</v>
      </c>
      <c r="D87" s="16">
        <f t="shared" si="47"/>
        <v>200</v>
      </c>
      <c r="E87" s="35">
        <f>D90*M$6/M$9</f>
        <v>-250</v>
      </c>
      <c r="F87" s="16"/>
      <c r="G87" s="16"/>
      <c r="H87" s="16">
        <f t="shared" si="38"/>
        <v>-875</v>
      </c>
      <c r="I87" s="35">
        <f t="shared" si="44"/>
        <v>-175</v>
      </c>
      <c r="J87" s="16"/>
      <c r="K87" s="25"/>
      <c r="M87" s="3"/>
    </row>
    <row r="88" spans="1:13" ht="19.899999999999999" customHeight="1">
      <c r="A88" s="22" t="s">
        <v>7</v>
      </c>
      <c r="B88" s="6">
        <v>1600</v>
      </c>
      <c r="C88" s="7">
        <v>1200</v>
      </c>
      <c r="D88" s="11">
        <f t="shared" si="47"/>
        <v>-400</v>
      </c>
      <c r="E88" s="34">
        <f>D90*M$7/M$9</f>
        <v>-400</v>
      </c>
      <c r="F88" s="11"/>
      <c r="G88" s="11"/>
      <c r="H88" s="11">
        <f t="shared" si="38"/>
        <v>-1400</v>
      </c>
      <c r="I88" s="34">
        <f t="shared" si="44"/>
        <v>-1000</v>
      </c>
      <c r="J88" s="11"/>
      <c r="K88" s="23"/>
      <c r="M88" s="3"/>
    </row>
    <row r="89" spans="1:13" ht="19.899999999999999" customHeight="1" thickBot="1">
      <c r="A89" s="24" t="s">
        <v>8</v>
      </c>
      <c r="B89" s="14">
        <v>200</v>
      </c>
      <c r="C89" s="15">
        <v>0</v>
      </c>
      <c r="D89" s="16">
        <f t="shared" si="47"/>
        <v>-200</v>
      </c>
      <c r="E89" s="35">
        <f>D90*M$8/M$9</f>
        <v>0</v>
      </c>
      <c r="F89" s="16"/>
      <c r="G89" s="16"/>
      <c r="H89" s="16">
        <f t="shared" si="38"/>
        <v>0</v>
      </c>
      <c r="I89" s="35">
        <f t="shared" si="44"/>
        <v>-800</v>
      </c>
      <c r="J89" s="16"/>
      <c r="K89" s="25"/>
      <c r="M89" s="3"/>
    </row>
    <row r="90" spans="1:13" ht="19.899999999999999" customHeight="1">
      <c r="A90" s="26" t="s">
        <v>6</v>
      </c>
      <c r="B90" s="27">
        <f t="shared" ref="B90:D90" si="50">SUM(B84:B89)</f>
        <v>6000</v>
      </c>
      <c r="C90" s="27">
        <f t="shared" si="50"/>
        <v>5000</v>
      </c>
      <c r="D90" s="27">
        <f t="shared" si="50"/>
        <v>-1000</v>
      </c>
      <c r="E90" s="36">
        <f t="shared" ref="E90:I90" si="51">SUM(E84:E89)</f>
        <v>-1000</v>
      </c>
      <c r="F90" s="27"/>
      <c r="G90" s="27"/>
      <c r="H90" s="27">
        <f t="shared" si="51"/>
        <v>-3500</v>
      </c>
      <c r="I90" s="36">
        <f t="shared" si="51"/>
        <v>-3500</v>
      </c>
      <c r="J90" s="27"/>
      <c r="K90" s="28"/>
      <c r="M90" s="3"/>
    </row>
    <row r="91" spans="1:13" ht="19.899999999999999" customHeight="1">
      <c r="A91" s="5"/>
      <c r="B91" s="2"/>
      <c r="C91" s="2"/>
      <c r="D91" s="12"/>
      <c r="E91" s="37"/>
      <c r="F91" s="12"/>
      <c r="G91" s="12"/>
      <c r="H91" s="12"/>
      <c r="I91" s="37"/>
      <c r="J91" s="12"/>
      <c r="K91" s="12"/>
      <c r="M91" s="3"/>
    </row>
    <row r="92" spans="1:13" ht="63.75" customHeight="1">
      <c r="A92" s="29" t="s">
        <v>32</v>
      </c>
      <c r="B92" s="30" t="s">
        <v>0</v>
      </c>
      <c r="C92" s="29" t="s">
        <v>1</v>
      </c>
      <c r="D92" s="31" t="s">
        <v>14</v>
      </c>
      <c r="E92" s="33" t="s">
        <v>18</v>
      </c>
      <c r="F92" s="31" t="s">
        <v>15</v>
      </c>
      <c r="G92" s="31" t="s">
        <v>16</v>
      </c>
      <c r="H92" s="31" t="s">
        <v>17</v>
      </c>
      <c r="I92" s="33" t="s">
        <v>20</v>
      </c>
      <c r="J92" s="31" t="s">
        <v>19</v>
      </c>
      <c r="K92" s="32" t="s">
        <v>21</v>
      </c>
      <c r="M92" s="3"/>
    </row>
    <row r="93" spans="1:13" ht="19.899999999999999" customHeight="1">
      <c r="A93" s="22" t="s">
        <v>2</v>
      </c>
      <c r="B93" s="6">
        <v>600</v>
      </c>
      <c r="C93" s="7">
        <v>200</v>
      </c>
      <c r="D93" s="11">
        <f t="shared" ref="D93:D98" si="52">C93-B93</f>
        <v>-400</v>
      </c>
      <c r="E93" s="34">
        <f>D99*M$3/M$9</f>
        <v>0</v>
      </c>
      <c r="F93" s="11"/>
      <c r="G93" s="11"/>
      <c r="H93" s="11">
        <f t="shared" ref="H93" si="53">H84+E93</f>
        <v>-175</v>
      </c>
      <c r="I93" s="34">
        <f>I84+D93</f>
        <v>-1375</v>
      </c>
      <c r="J93" s="11"/>
      <c r="K93" s="23"/>
      <c r="M93" s="3"/>
    </row>
    <row r="94" spans="1:13" ht="19.899999999999999" customHeight="1">
      <c r="A94" s="24" t="s">
        <v>3</v>
      </c>
      <c r="B94" s="14">
        <v>600</v>
      </c>
      <c r="C94" s="15">
        <v>800</v>
      </c>
      <c r="D94" s="16">
        <f t="shared" si="52"/>
        <v>200</v>
      </c>
      <c r="E94" s="35">
        <f>D99*M$4/M$9</f>
        <v>0</v>
      </c>
      <c r="F94" s="16"/>
      <c r="G94" s="16"/>
      <c r="H94" s="16">
        <f t="shared" si="38"/>
        <v>-350</v>
      </c>
      <c r="I94" s="35">
        <f t="shared" ref="I94:I98" si="54">I85+D94</f>
        <v>1050</v>
      </c>
      <c r="J94" s="16"/>
      <c r="K94" s="25"/>
      <c r="M94" s="3"/>
    </row>
    <row r="95" spans="1:13" ht="19.899999999999999" customHeight="1">
      <c r="A95" s="22" t="s">
        <v>4</v>
      </c>
      <c r="B95" s="6">
        <v>600</v>
      </c>
      <c r="C95" s="7">
        <v>600</v>
      </c>
      <c r="D95" s="11">
        <f t="shared" si="52"/>
        <v>0</v>
      </c>
      <c r="E95" s="34">
        <f>D99*M$5/M$9</f>
        <v>0</v>
      </c>
      <c r="F95" s="11"/>
      <c r="G95" s="11"/>
      <c r="H95" s="11">
        <f t="shared" si="38"/>
        <v>-700</v>
      </c>
      <c r="I95" s="34">
        <f t="shared" si="54"/>
        <v>-1400</v>
      </c>
      <c r="J95" s="11"/>
      <c r="K95" s="23"/>
      <c r="M95" s="3"/>
    </row>
    <row r="96" spans="1:13" ht="19.899999999999999" customHeight="1">
      <c r="A96" s="24" t="s">
        <v>5</v>
      </c>
      <c r="B96" s="14">
        <v>800</v>
      </c>
      <c r="C96" s="15">
        <v>800</v>
      </c>
      <c r="D96" s="16">
        <f t="shared" si="52"/>
        <v>0</v>
      </c>
      <c r="E96" s="35">
        <f>D99*M$6/M$9</f>
        <v>0</v>
      </c>
      <c r="F96" s="16"/>
      <c r="G96" s="16"/>
      <c r="H96" s="16">
        <f t="shared" si="38"/>
        <v>-875</v>
      </c>
      <c r="I96" s="35">
        <f t="shared" si="54"/>
        <v>-175</v>
      </c>
      <c r="J96" s="16"/>
      <c r="K96" s="25"/>
      <c r="M96" s="3"/>
    </row>
    <row r="97" spans="1:13" ht="19.899999999999999" customHeight="1">
      <c r="A97" s="22" t="s">
        <v>7</v>
      </c>
      <c r="B97" s="6">
        <v>800</v>
      </c>
      <c r="C97" s="7">
        <v>1200</v>
      </c>
      <c r="D97" s="11">
        <f t="shared" si="52"/>
        <v>400</v>
      </c>
      <c r="E97" s="34">
        <f>D99*M$7/M$9</f>
        <v>0</v>
      </c>
      <c r="F97" s="11"/>
      <c r="G97" s="11"/>
      <c r="H97" s="11">
        <f t="shared" si="38"/>
        <v>-1400</v>
      </c>
      <c r="I97" s="34">
        <f t="shared" si="54"/>
        <v>-600</v>
      </c>
      <c r="J97" s="11"/>
      <c r="K97" s="23"/>
      <c r="M97" s="3"/>
    </row>
    <row r="98" spans="1:13" ht="19.899999999999999" customHeight="1" thickBot="1">
      <c r="A98" s="24" t="s">
        <v>8</v>
      </c>
      <c r="B98" s="14">
        <v>200</v>
      </c>
      <c r="C98" s="15">
        <v>0</v>
      </c>
      <c r="D98" s="16">
        <f t="shared" si="52"/>
        <v>-200</v>
      </c>
      <c r="E98" s="35">
        <f>D99*M$8/M$9</f>
        <v>0</v>
      </c>
      <c r="F98" s="16"/>
      <c r="G98" s="16"/>
      <c r="H98" s="16">
        <f t="shared" si="38"/>
        <v>0</v>
      </c>
      <c r="I98" s="35">
        <f t="shared" si="54"/>
        <v>-1000</v>
      </c>
      <c r="J98" s="16"/>
      <c r="K98" s="25"/>
      <c r="M98" s="3"/>
    </row>
    <row r="99" spans="1:13" ht="19.899999999999999" customHeight="1">
      <c r="A99" s="26" t="s">
        <v>6</v>
      </c>
      <c r="B99" s="27">
        <f t="shared" ref="B99:D99" si="55">SUM(B93:B98)</f>
        <v>3600</v>
      </c>
      <c r="C99" s="27">
        <f t="shared" si="55"/>
        <v>3600</v>
      </c>
      <c r="D99" s="27">
        <f t="shared" si="55"/>
        <v>0</v>
      </c>
      <c r="E99" s="36">
        <f t="shared" ref="E99:I99" si="56">SUM(E93:E98)</f>
        <v>0</v>
      </c>
      <c r="F99" s="27"/>
      <c r="G99" s="27"/>
      <c r="H99" s="27">
        <f t="shared" si="56"/>
        <v>-3500</v>
      </c>
      <c r="I99" s="36">
        <f t="shared" si="56"/>
        <v>-3500</v>
      </c>
      <c r="J99" s="27"/>
      <c r="K99" s="28"/>
      <c r="M99" s="3"/>
    </row>
    <row r="100" spans="1:13" ht="19.899999999999999" customHeight="1">
      <c r="A100" s="5"/>
      <c r="B100" s="5"/>
      <c r="C100" s="5"/>
      <c r="D100" s="12"/>
      <c r="E100" s="37"/>
      <c r="F100" s="12"/>
      <c r="G100" s="12"/>
      <c r="H100" s="12"/>
      <c r="I100" s="37"/>
      <c r="J100" s="12"/>
      <c r="K100" s="12"/>
      <c r="M100" s="3"/>
    </row>
    <row r="101" spans="1:13" ht="64.5" customHeight="1" thickBot="1">
      <c r="A101" s="17" t="s">
        <v>33</v>
      </c>
      <c r="B101" s="18" t="s">
        <v>0</v>
      </c>
      <c r="C101" s="19" t="s">
        <v>1</v>
      </c>
      <c r="D101" s="20" t="s">
        <v>14</v>
      </c>
      <c r="E101" s="38" t="s">
        <v>18</v>
      </c>
      <c r="F101" s="20" t="s">
        <v>15</v>
      </c>
      <c r="G101" s="20" t="s">
        <v>16</v>
      </c>
      <c r="H101" s="20" t="s">
        <v>17</v>
      </c>
      <c r="I101" s="38" t="s">
        <v>20</v>
      </c>
      <c r="J101" s="20" t="s">
        <v>19</v>
      </c>
      <c r="K101" s="21" t="s">
        <v>21</v>
      </c>
      <c r="M101" s="3"/>
    </row>
    <row r="102" spans="1:13" ht="19.899999999999999" customHeight="1">
      <c r="A102" s="22" t="s">
        <v>2</v>
      </c>
      <c r="B102" s="6">
        <v>1400</v>
      </c>
      <c r="C102" s="7">
        <v>1000</v>
      </c>
      <c r="D102" s="11">
        <f t="shared" ref="D102:D107" si="57">C102-B102</f>
        <v>-400</v>
      </c>
      <c r="E102" s="34">
        <f>D108*M$3/M$9</f>
        <v>-50</v>
      </c>
      <c r="F102" s="11"/>
      <c r="G102" s="11"/>
      <c r="H102" s="11">
        <f>H93+E102</f>
        <v>-225</v>
      </c>
      <c r="I102" s="34">
        <f>I93+D102</f>
        <v>-1775</v>
      </c>
      <c r="J102" s="11">
        <f>H102-I102</f>
        <v>1550</v>
      </c>
      <c r="K102" s="23">
        <f>I102+J102</f>
        <v>-225</v>
      </c>
      <c r="M102" s="3"/>
    </row>
    <row r="103" spans="1:13" ht="19.899999999999999" customHeight="1">
      <c r="A103" s="24" t="s">
        <v>3</v>
      </c>
      <c r="B103" s="14">
        <v>600</v>
      </c>
      <c r="C103" s="15">
        <v>1000</v>
      </c>
      <c r="D103" s="16">
        <f t="shared" si="57"/>
        <v>400</v>
      </c>
      <c r="E103" s="35">
        <f>D108*M$4/M$9</f>
        <v>-100</v>
      </c>
      <c r="F103" s="16"/>
      <c r="G103" s="16"/>
      <c r="H103" s="16">
        <f t="shared" si="38"/>
        <v>-450</v>
      </c>
      <c r="I103" s="35">
        <f>I94+D103</f>
        <v>1450</v>
      </c>
      <c r="J103" s="16">
        <f t="shared" ref="J103:J107" si="58">H103-I103</f>
        <v>-1900</v>
      </c>
      <c r="K103" s="25">
        <f t="shared" ref="K103:K107" si="59">I103+J103</f>
        <v>-450</v>
      </c>
      <c r="M103" s="3"/>
    </row>
    <row r="104" spans="1:13" ht="19.899999999999999" customHeight="1">
      <c r="A104" s="22" t="s">
        <v>4</v>
      </c>
      <c r="B104" s="6">
        <v>1400</v>
      </c>
      <c r="C104" s="7">
        <v>800</v>
      </c>
      <c r="D104" s="11">
        <f t="shared" si="57"/>
        <v>-600</v>
      </c>
      <c r="E104" s="34">
        <f>D108*M$5/M$9</f>
        <v>-200</v>
      </c>
      <c r="F104" s="11"/>
      <c r="G104" s="11"/>
      <c r="H104" s="11">
        <f t="shared" si="38"/>
        <v>-900</v>
      </c>
      <c r="I104" s="34">
        <f>I95+D104</f>
        <v>-2000</v>
      </c>
      <c r="J104" s="11">
        <f t="shared" si="58"/>
        <v>1100</v>
      </c>
      <c r="K104" s="23">
        <f t="shared" si="59"/>
        <v>-900</v>
      </c>
      <c r="M104" s="3"/>
    </row>
    <row r="105" spans="1:13" ht="19.899999999999999" customHeight="1">
      <c r="A105" s="24" t="s">
        <v>5</v>
      </c>
      <c r="B105" s="14">
        <v>800</v>
      </c>
      <c r="C105" s="15">
        <v>1000</v>
      </c>
      <c r="D105" s="16">
        <f t="shared" si="57"/>
        <v>200</v>
      </c>
      <c r="E105" s="35">
        <f>D108*M$6/M$9</f>
        <v>-250</v>
      </c>
      <c r="F105" s="16"/>
      <c r="G105" s="16"/>
      <c r="H105" s="16">
        <f t="shared" si="38"/>
        <v>-1125</v>
      </c>
      <c r="I105" s="35">
        <f>I96+D105</f>
        <v>25</v>
      </c>
      <c r="J105" s="16">
        <f t="shared" si="58"/>
        <v>-1150</v>
      </c>
      <c r="K105" s="25">
        <f t="shared" si="59"/>
        <v>-1125</v>
      </c>
      <c r="M105" s="3"/>
    </row>
    <row r="106" spans="1:13" ht="19.899999999999999" customHeight="1">
      <c r="A106" s="22" t="s">
        <v>7</v>
      </c>
      <c r="B106" s="6">
        <v>1600</v>
      </c>
      <c r="C106" s="7">
        <v>1200</v>
      </c>
      <c r="D106" s="11">
        <f t="shared" si="57"/>
        <v>-400</v>
      </c>
      <c r="E106" s="34">
        <f>D108*M$7/M$9</f>
        <v>-400</v>
      </c>
      <c r="F106" s="11"/>
      <c r="G106" s="11"/>
      <c r="H106" s="11">
        <f t="shared" si="38"/>
        <v>-1800</v>
      </c>
      <c r="I106" s="34">
        <f t="shared" ref="I106:I107" si="60">I97+D106</f>
        <v>-1000</v>
      </c>
      <c r="J106" s="11">
        <f t="shared" si="58"/>
        <v>-800</v>
      </c>
      <c r="K106" s="23">
        <f t="shared" si="59"/>
        <v>-1800</v>
      </c>
      <c r="M106" s="3"/>
    </row>
    <row r="107" spans="1:13" ht="19.899999999999999" customHeight="1" thickBot="1">
      <c r="A107" s="24" t="s">
        <v>8</v>
      </c>
      <c r="B107" s="14">
        <v>200</v>
      </c>
      <c r="C107" s="15">
        <v>0</v>
      </c>
      <c r="D107" s="16">
        <f t="shared" si="57"/>
        <v>-200</v>
      </c>
      <c r="E107" s="35">
        <f>D108*M$8/M$9</f>
        <v>0</v>
      </c>
      <c r="F107" s="16"/>
      <c r="G107" s="16"/>
      <c r="H107" s="16">
        <f t="shared" si="38"/>
        <v>0</v>
      </c>
      <c r="I107" s="35">
        <f t="shared" si="60"/>
        <v>-1200</v>
      </c>
      <c r="J107" s="16">
        <f t="shared" si="58"/>
        <v>1200</v>
      </c>
      <c r="K107" s="25">
        <f t="shared" si="59"/>
        <v>0</v>
      </c>
      <c r="M107" s="3"/>
    </row>
    <row r="108" spans="1:13" ht="19.899999999999999" customHeight="1">
      <c r="A108" s="26" t="s">
        <v>6</v>
      </c>
      <c r="B108" s="27">
        <f t="shared" ref="B108:D108" si="61">SUM(B102:B107)</f>
        <v>6000</v>
      </c>
      <c r="C108" s="27">
        <f t="shared" si="61"/>
        <v>5000</v>
      </c>
      <c r="D108" s="27">
        <f t="shared" si="61"/>
        <v>-1000</v>
      </c>
      <c r="E108" s="36">
        <f t="shared" ref="E108:K108" si="62">SUM(E102:E107)</f>
        <v>-1000</v>
      </c>
      <c r="F108" s="27"/>
      <c r="G108" s="27"/>
      <c r="H108" s="27">
        <f t="shared" si="62"/>
        <v>-4500</v>
      </c>
      <c r="I108" s="36">
        <f t="shared" si="62"/>
        <v>-4500</v>
      </c>
      <c r="J108" s="27">
        <f t="shared" si="62"/>
        <v>0</v>
      </c>
      <c r="K108" s="28">
        <f t="shared" si="62"/>
        <v>-4500</v>
      </c>
      <c r="M108" s="3"/>
    </row>
    <row r="109" spans="1:13" ht="19.899999999999999" customHeight="1">
      <c r="A109" s="5"/>
      <c r="B109" s="2"/>
      <c r="C109" s="2"/>
      <c r="D109" s="12"/>
      <c r="E109" s="12"/>
      <c r="F109" s="12"/>
      <c r="G109" s="12"/>
      <c r="H109" s="12"/>
      <c r="I109" s="12"/>
      <c r="J109" s="12"/>
      <c r="K109" s="12"/>
    </row>
    <row r="110" spans="1:13" ht="19.899999999999999" customHeight="1">
      <c r="A110" s="3"/>
      <c r="B110" s="3"/>
      <c r="C110" s="3"/>
    </row>
    <row r="111" spans="1:13" ht="19.899999999999999" customHeight="1">
      <c r="B111" s="3"/>
      <c r="C111" s="3"/>
    </row>
  </sheetData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T110"/>
  <sheetViews>
    <sheetView showGridLines="0" workbookViewId="0">
      <pane xSplit="1" ySplit="1" topLeftCell="B2" activePane="bottomRight" state="frozen"/>
      <selection activeCell="A101" sqref="A101:XFD101"/>
      <selection pane="topRight" activeCell="A101" sqref="A101:XFD101"/>
      <selection pane="bottomLeft" activeCell="A101" sqref="A101:XFD101"/>
      <selection pane="bottomRight" activeCell="A101" sqref="A101:XFD101"/>
    </sheetView>
  </sheetViews>
  <sheetFormatPr baseColWidth="10" defaultColWidth="16.28515625" defaultRowHeight="19.899999999999999" customHeight="1"/>
  <cols>
    <col min="1" max="1" width="19.7109375" style="3" bestFit="1" customWidth="1"/>
    <col min="2" max="3" width="16.28515625" style="3" customWidth="1"/>
    <col min="4" max="4" width="15.28515625" style="3" customWidth="1"/>
    <col min="5" max="5" width="14.7109375" style="3" customWidth="1"/>
    <col min="6" max="6" width="15.5703125" style="3" customWidth="1"/>
    <col min="7" max="7" width="15" style="3" customWidth="1"/>
    <col min="8" max="8" width="15.140625" style="3" customWidth="1"/>
    <col min="9" max="11" width="15.28515625" style="3" customWidth="1"/>
    <col min="12" max="228" width="16.28515625" style="3" customWidth="1"/>
  </cols>
  <sheetData>
    <row r="1" spans="1:13" ht="27.6" customHeigh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3" ht="63.75" customHeight="1">
      <c r="A2" s="29" t="s">
        <v>34</v>
      </c>
      <c r="B2" s="30" t="s">
        <v>0</v>
      </c>
      <c r="C2" s="29" t="s">
        <v>1</v>
      </c>
      <c r="D2" s="31" t="s">
        <v>14</v>
      </c>
      <c r="E2" s="33" t="s">
        <v>18</v>
      </c>
      <c r="F2" s="31" t="s">
        <v>15</v>
      </c>
      <c r="G2" s="31" t="s">
        <v>16</v>
      </c>
      <c r="H2" s="31" t="s">
        <v>17</v>
      </c>
      <c r="I2" s="33" t="s">
        <v>20</v>
      </c>
      <c r="J2" s="31" t="s">
        <v>19</v>
      </c>
      <c r="K2" s="32" t="s">
        <v>21</v>
      </c>
      <c r="M2" s="39" t="s">
        <v>9</v>
      </c>
    </row>
    <row r="3" spans="1:13" ht="20.100000000000001" customHeight="1">
      <c r="A3" s="22" t="s">
        <v>2</v>
      </c>
      <c r="B3" s="6">
        <v>300</v>
      </c>
      <c r="C3" s="7">
        <v>187.5</v>
      </c>
      <c r="D3" s="11">
        <f t="shared" ref="D3:D8" si="0">C3-B3</f>
        <v>-112.5</v>
      </c>
      <c r="E3" s="34">
        <f>D9*M$3/M$9</f>
        <v>135</v>
      </c>
      <c r="F3" s="11">
        <f>'An 1'!H102</f>
        <v>-225</v>
      </c>
      <c r="G3" s="11">
        <f t="shared" ref="G3:G8" si="1">F$9*M3</f>
        <v>-675</v>
      </c>
      <c r="H3" s="11">
        <f>E3+G3</f>
        <v>-540</v>
      </c>
      <c r="I3" s="34">
        <f>D3+'An 1'!K102</f>
        <v>-337.5</v>
      </c>
      <c r="J3" s="11"/>
      <c r="K3" s="23"/>
      <c r="M3" s="8">
        <v>0.15</v>
      </c>
    </row>
    <row r="4" spans="1:13" ht="20.100000000000001" customHeight="1">
      <c r="A4" s="24" t="s">
        <v>3</v>
      </c>
      <c r="B4" s="14">
        <v>300</v>
      </c>
      <c r="C4" s="15">
        <v>937.5</v>
      </c>
      <c r="D4" s="16">
        <f t="shared" si="0"/>
        <v>637.5</v>
      </c>
      <c r="E4" s="35">
        <f>D9*M$4/M$9</f>
        <v>45</v>
      </c>
      <c r="F4" s="16">
        <f>'An 1'!H103</f>
        <v>-450</v>
      </c>
      <c r="G4" s="16">
        <f t="shared" si="1"/>
        <v>-225</v>
      </c>
      <c r="H4" s="16">
        <f t="shared" ref="H4:H8" si="2">E4+G4</f>
        <v>-180</v>
      </c>
      <c r="I4" s="35">
        <f>D4+'An 1'!K103</f>
        <v>187.5</v>
      </c>
      <c r="J4" s="16"/>
      <c r="K4" s="25"/>
      <c r="M4" s="9">
        <v>0.05</v>
      </c>
    </row>
    <row r="5" spans="1:13" ht="20.100000000000001" customHeight="1">
      <c r="A5" s="22" t="s">
        <v>4</v>
      </c>
      <c r="B5" s="6">
        <v>450</v>
      </c>
      <c r="C5" s="7">
        <v>562.5</v>
      </c>
      <c r="D5" s="11">
        <f t="shared" si="0"/>
        <v>112.5</v>
      </c>
      <c r="E5" s="34">
        <f>D9*M$5/M$9</f>
        <v>180</v>
      </c>
      <c r="F5" s="11">
        <f>'An 1'!H104</f>
        <v>-900</v>
      </c>
      <c r="G5" s="11">
        <f t="shared" si="1"/>
        <v>-900</v>
      </c>
      <c r="H5" s="11">
        <f t="shared" si="2"/>
        <v>-720</v>
      </c>
      <c r="I5" s="34">
        <f>D5+'An 1'!K104</f>
        <v>-787.5</v>
      </c>
      <c r="J5" s="11"/>
      <c r="K5" s="23"/>
      <c r="M5" s="8">
        <v>0.2</v>
      </c>
    </row>
    <row r="6" spans="1:13" ht="20.100000000000001" customHeight="1">
      <c r="A6" s="24" t="s">
        <v>5</v>
      </c>
      <c r="B6" s="14">
        <v>600</v>
      </c>
      <c r="C6" s="15">
        <v>750</v>
      </c>
      <c r="D6" s="16">
        <f t="shared" si="0"/>
        <v>150</v>
      </c>
      <c r="E6" s="35">
        <f>D9*M$6/M$9</f>
        <v>225</v>
      </c>
      <c r="F6" s="16">
        <f>'An 1'!H105</f>
        <v>-1125</v>
      </c>
      <c r="G6" s="16">
        <f t="shared" si="1"/>
        <v>-1125</v>
      </c>
      <c r="H6" s="16">
        <f t="shared" si="2"/>
        <v>-900</v>
      </c>
      <c r="I6" s="35">
        <f>D6+'An 1'!K105</f>
        <v>-975</v>
      </c>
      <c r="J6" s="16"/>
      <c r="K6" s="25"/>
      <c r="M6" s="9">
        <v>0.25</v>
      </c>
    </row>
    <row r="7" spans="1:13" ht="20.100000000000001" customHeight="1">
      <c r="A7" s="22" t="s">
        <v>7</v>
      </c>
      <c r="B7" s="6">
        <v>1050</v>
      </c>
      <c r="C7" s="7">
        <v>1312.5</v>
      </c>
      <c r="D7" s="11">
        <f t="shared" si="0"/>
        <v>262.5</v>
      </c>
      <c r="E7" s="34">
        <f>D9*M$7/M$9</f>
        <v>315</v>
      </c>
      <c r="F7" s="11">
        <f>'An 1'!H106</f>
        <v>-1800</v>
      </c>
      <c r="G7" s="11">
        <f t="shared" si="1"/>
        <v>-1575</v>
      </c>
      <c r="H7" s="11">
        <f>E7+G7</f>
        <v>-1260</v>
      </c>
      <c r="I7" s="34">
        <f>D7+'An 1'!K106</f>
        <v>-1537.5</v>
      </c>
      <c r="J7" s="11"/>
      <c r="K7" s="23"/>
      <c r="M7" s="8">
        <v>0.35</v>
      </c>
    </row>
    <row r="8" spans="1:13" ht="20.85" customHeight="1" thickBot="1">
      <c r="A8" s="24" t="s">
        <v>8</v>
      </c>
      <c r="B8" s="14">
        <v>150</v>
      </c>
      <c r="C8" s="15">
        <v>0</v>
      </c>
      <c r="D8" s="16">
        <f t="shared" si="0"/>
        <v>-150</v>
      </c>
      <c r="E8" s="35">
        <f>D9*M$8/M$9</f>
        <v>0</v>
      </c>
      <c r="F8" s="16">
        <f>'An 1'!H107</f>
        <v>0</v>
      </c>
      <c r="G8" s="16">
        <f t="shared" si="1"/>
        <v>0</v>
      </c>
      <c r="H8" s="16">
        <f t="shared" si="2"/>
        <v>0</v>
      </c>
      <c r="I8" s="35">
        <f>D8+'An 1'!K107</f>
        <v>-150</v>
      </c>
      <c r="J8" s="16"/>
      <c r="K8" s="25"/>
      <c r="M8" s="9">
        <v>0</v>
      </c>
    </row>
    <row r="9" spans="1:13" ht="20.85" customHeight="1">
      <c r="A9" s="26" t="s">
        <v>6</v>
      </c>
      <c r="B9" s="27">
        <f t="shared" ref="B9:H9" si="3">SUM(B3:B8)</f>
        <v>2850</v>
      </c>
      <c r="C9" s="27">
        <f t="shared" si="3"/>
        <v>3750</v>
      </c>
      <c r="D9" s="27">
        <f t="shared" si="3"/>
        <v>900</v>
      </c>
      <c r="E9" s="36">
        <f t="shared" si="3"/>
        <v>900</v>
      </c>
      <c r="F9" s="27">
        <f t="shared" si="3"/>
        <v>-4500</v>
      </c>
      <c r="G9" s="27">
        <f t="shared" si="3"/>
        <v>-4500</v>
      </c>
      <c r="H9" s="27">
        <f t="shared" si="3"/>
        <v>-3600</v>
      </c>
      <c r="I9" s="36">
        <f t="shared" ref="I9" si="4">SUM(I3:I8)</f>
        <v>-3600</v>
      </c>
      <c r="J9" s="27"/>
      <c r="K9" s="28"/>
      <c r="M9" s="10">
        <f>SUM(M2:M8)</f>
        <v>1</v>
      </c>
    </row>
    <row r="10" spans="1:13" ht="20.100000000000001" customHeight="1">
      <c r="A10" s="5"/>
      <c r="B10" s="5"/>
      <c r="C10" s="5"/>
      <c r="D10" s="12"/>
      <c r="E10" s="37"/>
      <c r="F10" s="12"/>
      <c r="G10" s="12"/>
      <c r="H10" s="12"/>
      <c r="I10" s="37"/>
      <c r="J10" s="12"/>
      <c r="K10" s="12"/>
    </row>
    <row r="11" spans="1:13" ht="64.5" customHeight="1" thickBot="1">
      <c r="A11" s="17" t="s">
        <v>35</v>
      </c>
      <c r="B11" s="18" t="s">
        <v>0</v>
      </c>
      <c r="C11" s="19" t="s">
        <v>1</v>
      </c>
      <c r="D11" s="20" t="s">
        <v>11</v>
      </c>
      <c r="E11" s="38" t="s">
        <v>12</v>
      </c>
      <c r="F11" s="20"/>
      <c r="G11" s="20"/>
      <c r="H11" s="20" t="s">
        <v>13</v>
      </c>
      <c r="I11" s="38" t="s">
        <v>20</v>
      </c>
      <c r="J11" s="20" t="s">
        <v>19</v>
      </c>
      <c r="K11" s="21" t="s">
        <v>21</v>
      </c>
    </row>
    <row r="12" spans="1:13" ht="20.100000000000001" customHeight="1">
      <c r="A12" s="22" t="s">
        <v>2</v>
      </c>
      <c r="B12" s="6">
        <v>225</v>
      </c>
      <c r="C12" s="7">
        <v>187.5</v>
      </c>
      <c r="D12" s="11">
        <f t="shared" ref="D12:D17" si="5">C12-B12</f>
        <v>-37.5</v>
      </c>
      <c r="E12" s="34">
        <f>D18*M$3/M$9</f>
        <v>140.625</v>
      </c>
      <c r="F12" s="11"/>
      <c r="G12" s="11"/>
      <c r="H12" s="11">
        <f>H3+E12</f>
        <v>-399.375</v>
      </c>
      <c r="I12" s="34">
        <f>I3+D12</f>
        <v>-375</v>
      </c>
      <c r="J12" s="11"/>
      <c r="K12" s="23"/>
    </row>
    <row r="13" spans="1:13" ht="20.100000000000001" customHeight="1">
      <c r="A13" s="24" t="s">
        <v>3</v>
      </c>
      <c r="B13" s="14">
        <v>450</v>
      </c>
      <c r="C13" s="15">
        <v>750</v>
      </c>
      <c r="D13" s="16">
        <f t="shared" si="5"/>
        <v>300</v>
      </c>
      <c r="E13" s="35">
        <f>D18*M$4/M$9</f>
        <v>46.875</v>
      </c>
      <c r="F13" s="16"/>
      <c r="G13" s="16"/>
      <c r="H13" s="16">
        <f t="shared" ref="H13:H17" si="6">H4+E13</f>
        <v>-133.125</v>
      </c>
      <c r="I13" s="35">
        <f t="shared" ref="I13:I17" si="7">I4+D13</f>
        <v>487.5</v>
      </c>
      <c r="J13" s="16"/>
      <c r="K13" s="25"/>
    </row>
    <row r="14" spans="1:13" ht="20.100000000000001" customHeight="1">
      <c r="A14" s="22" t="s">
        <v>4</v>
      </c>
      <c r="B14" s="6">
        <v>225</v>
      </c>
      <c r="C14" s="7">
        <v>187.5</v>
      </c>
      <c r="D14" s="11">
        <f t="shared" si="5"/>
        <v>-37.5</v>
      </c>
      <c r="E14" s="34">
        <f>D18*M$5/M$9</f>
        <v>187.5</v>
      </c>
      <c r="F14" s="11"/>
      <c r="G14" s="11"/>
      <c r="H14" s="11">
        <f t="shared" si="6"/>
        <v>-532.5</v>
      </c>
      <c r="I14" s="34">
        <f t="shared" si="7"/>
        <v>-825</v>
      </c>
      <c r="J14" s="11"/>
      <c r="K14" s="23"/>
    </row>
    <row r="15" spans="1:13" ht="20.100000000000001" customHeight="1">
      <c r="A15" s="24" t="s">
        <v>5</v>
      </c>
      <c r="B15" s="14">
        <v>450</v>
      </c>
      <c r="C15" s="15">
        <v>750</v>
      </c>
      <c r="D15" s="16">
        <f t="shared" si="5"/>
        <v>300</v>
      </c>
      <c r="E15" s="35">
        <f>D18*M$6/M$9</f>
        <v>234.375</v>
      </c>
      <c r="F15" s="16"/>
      <c r="G15" s="16"/>
      <c r="H15" s="16">
        <f t="shared" si="6"/>
        <v>-665.625</v>
      </c>
      <c r="I15" s="35">
        <f t="shared" si="7"/>
        <v>-675</v>
      </c>
      <c r="J15" s="16"/>
      <c r="K15" s="25"/>
    </row>
    <row r="16" spans="1:13" ht="20.100000000000001" customHeight="1">
      <c r="A16" s="22" t="s">
        <v>7</v>
      </c>
      <c r="B16" s="6">
        <v>750</v>
      </c>
      <c r="C16" s="7">
        <v>1312.5</v>
      </c>
      <c r="D16" s="11">
        <f t="shared" si="5"/>
        <v>562.5</v>
      </c>
      <c r="E16" s="34">
        <f>D18*M$7/M$9</f>
        <v>328.125</v>
      </c>
      <c r="F16" s="11"/>
      <c r="G16" s="11"/>
      <c r="H16" s="11">
        <f t="shared" si="6"/>
        <v>-931.875</v>
      </c>
      <c r="I16" s="34">
        <f t="shared" si="7"/>
        <v>-975</v>
      </c>
      <c r="J16" s="11"/>
      <c r="K16" s="23"/>
    </row>
    <row r="17" spans="1:11" ht="20.85" customHeight="1" thickBot="1">
      <c r="A17" s="24" t="s">
        <v>8</v>
      </c>
      <c r="B17" s="14">
        <v>150</v>
      </c>
      <c r="C17" s="15">
        <v>0</v>
      </c>
      <c r="D17" s="16">
        <f t="shared" si="5"/>
        <v>-150</v>
      </c>
      <c r="E17" s="35">
        <f>D18*M$8/M$9</f>
        <v>0</v>
      </c>
      <c r="F17" s="16"/>
      <c r="G17" s="16"/>
      <c r="H17" s="16">
        <f t="shared" si="6"/>
        <v>0</v>
      </c>
      <c r="I17" s="35">
        <f t="shared" si="7"/>
        <v>-300</v>
      </c>
      <c r="J17" s="16"/>
      <c r="K17" s="25"/>
    </row>
    <row r="18" spans="1:11" ht="20.85" customHeight="1">
      <c r="A18" s="26" t="s">
        <v>6</v>
      </c>
      <c r="B18" s="27">
        <f t="shared" ref="B18:D18" si="8">SUM(B12:B17)</f>
        <v>2250</v>
      </c>
      <c r="C18" s="27">
        <f t="shared" si="8"/>
        <v>3187.5</v>
      </c>
      <c r="D18" s="27">
        <f t="shared" si="8"/>
        <v>937.5</v>
      </c>
      <c r="E18" s="36">
        <f t="shared" ref="E18:I18" si="9">SUM(E12:E17)</f>
        <v>937.5</v>
      </c>
      <c r="F18" s="27"/>
      <c r="G18" s="27"/>
      <c r="H18" s="27">
        <f t="shared" si="9"/>
        <v>-2662.5</v>
      </c>
      <c r="I18" s="36">
        <f t="shared" si="9"/>
        <v>-2662.5</v>
      </c>
      <c r="J18" s="27"/>
      <c r="K18" s="28"/>
    </row>
    <row r="19" spans="1:11" ht="20.100000000000001" customHeight="1">
      <c r="A19" s="5"/>
      <c r="B19" s="2"/>
      <c r="C19" s="2"/>
      <c r="D19" s="12"/>
      <c r="E19" s="37"/>
      <c r="F19" s="12"/>
      <c r="G19" s="12"/>
      <c r="H19" s="12"/>
      <c r="I19" s="37"/>
      <c r="J19" s="12"/>
      <c r="K19" s="12"/>
    </row>
    <row r="20" spans="1:11" ht="63.75" customHeight="1">
      <c r="A20" s="29" t="s">
        <v>36</v>
      </c>
      <c r="B20" s="30" t="s">
        <v>0</v>
      </c>
      <c r="C20" s="29" t="s">
        <v>1</v>
      </c>
      <c r="D20" s="31" t="s">
        <v>11</v>
      </c>
      <c r="E20" s="33" t="s">
        <v>12</v>
      </c>
      <c r="F20" s="31"/>
      <c r="G20" s="31"/>
      <c r="H20" s="31" t="s">
        <v>13</v>
      </c>
      <c r="I20" s="33" t="s">
        <v>20</v>
      </c>
      <c r="J20" s="31" t="s">
        <v>19</v>
      </c>
      <c r="K20" s="32" t="s">
        <v>21</v>
      </c>
    </row>
    <row r="21" spans="1:11" ht="20.100000000000001" customHeight="1">
      <c r="A21" s="22" t="s">
        <v>2</v>
      </c>
      <c r="B21" s="6">
        <v>750</v>
      </c>
      <c r="C21" s="7">
        <v>750</v>
      </c>
      <c r="D21" s="11">
        <f t="shared" ref="D21:D26" si="10">C21-B21</f>
        <v>0</v>
      </c>
      <c r="E21" s="34">
        <f>D27*M$3/M$9</f>
        <v>-84.375</v>
      </c>
      <c r="F21" s="11"/>
      <c r="G21" s="11"/>
      <c r="H21" s="11">
        <f>H12+E21</f>
        <v>-483.75</v>
      </c>
      <c r="I21" s="34">
        <f>I12+D21</f>
        <v>-375</v>
      </c>
      <c r="J21" s="11"/>
      <c r="K21" s="23"/>
    </row>
    <row r="22" spans="1:11" ht="20.100000000000001" customHeight="1">
      <c r="A22" s="24" t="s">
        <v>3</v>
      </c>
      <c r="B22" s="14">
        <v>600</v>
      </c>
      <c r="C22" s="15">
        <v>562.5</v>
      </c>
      <c r="D22" s="16">
        <f t="shared" si="10"/>
        <v>-37.5</v>
      </c>
      <c r="E22" s="35">
        <f>D27*M$4/M$9</f>
        <v>-28.125</v>
      </c>
      <c r="F22" s="16"/>
      <c r="G22" s="16"/>
      <c r="H22" s="16">
        <f t="shared" ref="H22:H26" si="11">H13+E22</f>
        <v>-161.25</v>
      </c>
      <c r="I22" s="35">
        <f t="shared" ref="I22:I26" si="12">I13+D22</f>
        <v>450</v>
      </c>
      <c r="J22" s="16"/>
      <c r="K22" s="25"/>
    </row>
    <row r="23" spans="1:11" ht="20.100000000000001" customHeight="1">
      <c r="A23" s="22" t="s">
        <v>4</v>
      </c>
      <c r="B23" s="6">
        <v>900</v>
      </c>
      <c r="C23" s="7">
        <v>750</v>
      </c>
      <c r="D23" s="11">
        <f t="shared" si="10"/>
        <v>-150</v>
      </c>
      <c r="E23" s="34">
        <f>D27*M$5/M$9</f>
        <v>-112.5</v>
      </c>
      <c r="F23" s="11"/>
      <c r="G23" s="11"/>
      <c r="H23" s="11">
        <f t="shared" si="11"/>
        <v>-645</v>
      </c>
      <c r="I23" s="34">
        <f t="shared" si="12"/>
        <v>-975</v>
      </c>
      <c r="J23" s="11"/>
      <c r="K23" s="23"/>
    </row>
    <row r="24" spans="1:11" ht="20.100000000000001" customHeight="1">
      <c r="A24" s="24" t="s">
        <v>5</v>
      </c>
      <c r="B24" s="14">
        <v>600</v>
      </c>
      <c r="C24" s="15">
        <v>562.5</v>
      </c>
      <c r="D24" s="16">
        <f t="shared" si="10"/>
        <v>-37.5</v>
      </c>
      <c r="E24" s="35">
        <f>D27*M$6/M$9</f>
        <v>-140.625</v>
      </c>
      <c r="F24" s="16"/>
      <c r="G24" s="16"/>
      <c r="H24" s="16">
        <f t="shared" si="11"/>
        <v>-806.25</v>
      </c>
      <c r="I24" s="35">
        <f t="shared" si="12"/>
        <v>-712.5</v>
      </c>
      <c r="J24" s="16"/>
      <c r="K24" s="25"/>
    </row>
    <row r="25" spans="1:11" ht="20.100000000000001" customHeight="1">
      <c r="A25" s="22" t="s">
        <v>7</v>
      </c>
      <c r="B25" s="6">
        <v>750</v>
      </c>
      <c r="C25" s="7">
        <v>562.5</v>
      </c>
      <c r="D25" s="11">
        <f t="shared" si="10"/>
        <v>-187.5</v>
      </c>
      <c r="E25" s="34">
        <f>D27*M$7/M$9</f>
        <v>-196.875</v>
      </c>
      <c r="F25" s="11"/>
      <c r="G25" s="11"/>
      <c r="H25" s="11">
        <f t="shared" si="11"/>
        <v>-1128.75</v>
      </c>
      <c r="I25" s="34">
        <f t="shared" si="12"/>
        <v>-1162.5</v>
      </c>
      <c r="J25" s="11"/>
      <c r="K25" s="23"/>
    </row>
    <row r="26" spans="1:11" ht="20.85" customHeight="1" thickBot="1">
      <c r="A26" s="24" t="s">
        <v>8</v>
      </c>
      <c r="B26" s="14">
        <v>150</v>
      </c>
      <c r="C26" s="15">
        <v>0</v>
      </c>
      <c r="D26" s="16">
        <f t="shared" si="10"/>
        <v>-150</v>
      </c>
      <c r="E26" s="35">
        <f>D27*M$8/M$9</f>
        <v>0</v>
      </c>
      <c r="F26" s="16"/>
      <c r="G26" s="16"/>
      <c r="H26" s="16">
        <f t="shared" si="11"/>
        <v>0</v>
      </c>
      <c r="I26" s="35">
        <f t="shared" si="12"/>
        <v>-450</v>
      </c>
      <c r="J26" s="16"/>
      <c r="K26" s="25"/>
    </row>
    <row r="27" spans="1:11" ht="20.85" customHeight="1">
      <c r="A27" s="26" t="s">
        <v>6</v>
      </c>
      <c r="B27" s="27">
        <f t="shared" ref="B27:D27" si="13">SUM(B21:B26)</f>
        <v>3750</v>
      </c>
      <c r="C27" s="27">
        <f t="shared" si="13"/>
        <v>3187.5</v>
      </c>
      <c r="D27" s="27">
        <f t="shared" si="13"/>
        <v>-562.5</v>
      </c>
      <c r="E27" s="36">
        <f t="shared" ref="E27:I27" si="14">SUM(E21:E26)</f>
        <v>-562.5</v>
      </c>
      <c r="F27" s="27"/>
      <c r="G27" s="27"/>
      <c r="H27" s="27">
        <f t="shared" si="14"/>
        <v>-3225</v>
      </c>
      <c r="I27" s="36">
        <f t="shared" si="14"/>
        <v>-3225</v>
      </c>
      <c r="J27" s="27"/>
      <c r="K27" s="28"/>
    </row>
    <row r="28" spans="1:11" ht="20.100000000000001" customHeight="1">
      <c r="A28" s="5"/>
      <c r="B28" s="5"/>
      <c r="C28" s="5"/>
      <c r="D28" s="12"/>
      <c r="E28" s="37"/>
      <c r="F28" s="12"/>
      <c r="G28" s="12"/>
      <c r="H28" s="12"/>
      <c r="I28" s="37"/>
      <c r="J28" s="12"/>
      <c r="K28" s="12"/>
    </row>
    <row r="29" spans="1:11" ht="20.100000000000001" customHeight="1" thickBot="1">
      <c r="A29" s="17" t="s">
        <v>37</v>
      </c>
      <c r="B29" s="18" t="s">
        <v>0</v>
      </c>
      <c r="C29" s="19" t="s">
        <v>1</v>
      </c>
      <c r="D29" s="20" t="s">
        <v>11</v>
      </c>
      <c r="E29" s="38" t="s">
        <v>12</v>
      </c>
      <c r="F29" s="20"/>
      <c r="G29" s="20"/>
      <c r="H29" s="20" t="s">
        <v>13</v>
      </c>
      <c r="I29" s="38" t="s">
        <v>20</v>
      </c>
      <c r="J29" s="20" t="s">
        <v>19</v>
      </c>
      <c r="K29" s="21" t="s">
        <v>21</v>
      </c>
    </row>
    <row r="30" spans="1:11" ht="20.100000000000001" customHeight="1">
      <c r="A30" s="22" t="s">
        <v>2</v>
      </c>
      <c r="B30" s="6">
        <v>1050</v>
      </c>
      <c r="C30" s="7">
        <v>937.5</v>
      </c>
      <c r="D30" s="11">
        <f t="shared" ref="D30:D35" si="15">C30-B30</f>
        <v>-112.5</v>
      </c>
      <c r="E30" s="34">
        <f>D36*M$3/M$9</f>
        <v>28.125</v>
      </c>
      <c r="F30" s="11"/>
      <c r="G30" s="11"/>
      <c r="H30" s="11">
        <f>H21+E30</f>
        <v>-455.625</v>
      </c>
      <c r="I30" s="34">
        <f>I21+D30</f>
        <v>-487.5</v>
      </c>
      <c r="J30" s="11"/>
      <c r="K30" s="23"/>
    </row>
    <row r="31" spans="1:11" ht="20.100000000000001" customHeight="1">
      <c r="A31" s="24" t="s">
        <v>3</v>
      </c>
      <c r="B31" s="14">
        <v>450</v>
      </c>
      <c r="C31" s="15">
        <v>937.5</v>
      </c>
      <c r="D31" s="16">
        <f t="shared" si="15"/>
        <v>487.5</v>
      </c>
      <c r="E31" s="35">
        <f>D36*M$4/M$9</f>
        <v>9.375</v>
      </c>
      <c r="F31" s="16"/>
      <c r="G31" s="16"/>
      <c r="H31" s="16">
        <f t="shared" ref="H31:H35" si="16">H22+E31</f>
        <v>-151.875</v>
      </c>
      <c r="I31" s="35">
        <f t="shared" ref="I31:I35" si="17">I22+D31</f>
        <v>937.5</v>
      </c>
      <c r="J31" s="16"/>
      <c r="K31" s="25"/>
    </row>
    <row r="32" spans="1:11" ht="20.100000000000001" customHeight="1">
      <c r="A32" s="22" t="s">
        <v>4</v>
      </c>
      <c r="B32" s="6">
        <v>1050</v>
      </c>
      <c r="C32" s="7">
        <v>750</v>
      </c>
      <c r="D32" s="11">
        <f t="shared" si="15"/>
        <v>-300</v>
      </c>
      <c r="E32" s="34">
        <f>D36*M$5/M$9</f>
        <v>37.5</v>
      </c>
      <c r="F32" s="11"/>
      <c r="G32" s="11"/>
      <c r="H32" s="11">
        <f t="shared" si="16"/>
        <v>-607.5</v>
      </c>
      <c r="I32" s="34">
        <f t="shared" si="17"/>
        <v>-1275</v>
      </c>
      <c r="J32" s="11"/>
      <c r="K32" s="23"/>
    </row>
    <row r="33" spans="1:11" ht="20.100000000000001" customHeight="1">
      <c r="A33" s="24" t="s">
        <v>5</v>
      </c>
      <c r="B33" s="14">
        <v>600</v>
      </c>
      <c r="C33" s="15">
        <v>937.5</v>
      </c>
      <c r="D33" s="16">
        <f t="shared" si="15"/>
        <v>337.5</v>
      </c>
      <c r="E33" s="35">
        <f>D36*M$6/M$9</f>
        <v>46.875</v>
      </c>
      <c r="F33" s="16"/>
      <c r="G33" s="16"/>
      <c r="H33" s="16">
        <f t="shared" si="16"/>
        <v>-759.375</v>
      </c>
      <c r="I33" s="35">
        <f t="shared" si="17"/>
        <v>-375</v>
      </c>
      <c r="J33" s="16"/>
      <c r="K33" s="25"/>
    </row>
    <row r="34" spans="1:11" ht="20.100000000000001" customHeight="1">
      <c r="A34" s="22" t="s">
        <v>7</v>
      </c>
      <c r="B34" s="6">
        <v>1200</v>
      </c>
      <c r="C34" s="7">
        <v>1125</v>
      </c>
      <c r="D34" s="11">
        <f t="shared" si="15"/>
        <v>-75</v>
      </c>
      <c r="E34" s="34">
        <f>D36*M$7/M$9</f>
        <v>65.625</v>
      </c>
      <c r="F34" s="11"/>
      <c r="G34" s="11"/>
      <c r="H34" s="11">
        <f t="shared" si="16"/>
        <v>-1063.125</v>
      </c>
      <c r="I34" s="34">
        <f t="shared" si="17"/>
        <v>-1237.5</v>
      </c>
      <c r="J34" s="11"/>
      <c r="K34" s="23"/>
    </row>
    <row r="35" spans="1:11" ht="20.85" customHeight="1" thickBot="1">
      <c r="A35" s="24" t="s">
        <v>8</v>
      </c>
      <c r="B35" s="14">
        <v>150</v>
      </c>
      <c r="C35" s="15">
        <v>0</v>
      </c>
      <c r="D35" s="16">
        <f t="shared" si="15"/>
        <v>-150</v>
      </c>
      <c r="E35" s="35">
        <f>D36*M$8/M$9</f>
        <v>0</v>
      </c>
      <c r="F35" s="16"/>
      <c r="G35" s="16"/>
      <c r="H35" s="16">
        <f t="shared" si="16"/>
        <v>0</v>
      </c>
      <c r="I35" s="35">
        <f t="shared" si="17"/>
        <v>-600</v>
      </c>
      <c r="J35" s="16"/>
      <c r="K35" s="25"/>
    </row>
    <row r="36" spans="1:11" ht="20.85" customHeight="1">
      <c r="A36" s="26" t="s">
        <v>6</v>
      </c>
      <c r="B36" s="27">
        <f t="shared" ref="B36:D36" si="18">SUM(B30:B35)</f>
        <v>4500</v>
      </c>
      <c r="C36" s="27">
        <f t="shared" si="18"/>
        <v>4687.5</v>
      </c>
      <c r="D36" s="27">
        <f t="shared" si="18"/>
        <v>187.5</v>
      </c>
      <c r="E36" s="36">
        <f t="shared" ref="E36:I36" si="19">SUM(E30:E35)</f>
        <v>187.5</v>
      </c>
      <c r="F36" s="27"/>
      <c r="G36" s="27"/>
      <c r="H36" s="27">
        <f t="shared" si="19"/>
        <v>-3037.5</v>
      </c>
      <c r="I36" s="36">
        <f t="shared" si="19"/>
        <v>-3037.5</v>
      </c>
      <c r="J36" s="27"/>
      <c r="K36" s="28"/>
    </row>
    <row r="37" spans="1:11" ht="20.100000000000001" customHeight="1">
      <c r="A37" s="5"/>
      <c r="B37" s="2"/>
      <c r="C37" s="2"/>
      <c r="D37" s="12"/>
      <c r="E37" s="37"/>
      <c r="F37" s="12"/>
      <c r="G37" s="12"/>
      <c r="H37" s="12"/>
      <c r="I37" s="37"/>
      <c r="J37" s="12"/>
      <c r="K37" s="12"/>
    </row>
    <row r="38" spans="1:11" ht="20.100000000000001" customHeight="1">
      <c r="A38" s="29" t="s">
        <v>38</v>
      </c>
      <c r="B38" s="30" t="s">
        <v>0</v>
      </c>
      <c r="C38" s="29" t="s">
        <v>1</v>
      </c>
      <c r="D38" s="31" t="s">
        <v>11</v>
      </c>
      <c r="E38" s="33" t="s">
        <v>12</v>
      </c>
      <c r="F38" s="31"/>
      <c r="G38" s="31"/>
      <c r="H38" s="31" t="s">
        <v>13</v>
      </c>
      <c r="I38" s="33" t="s">
        <v>20</v>
      </c>
      <c r="J38" s="31" t="s">
        <v>19</v>
      </c>
      <c r="K38" s="32" t="s">
        <v>21</v>
      </c>
    </row>
    <row r="39" spans="1:11" ht="20.100000000000001" customHeight="1">
      <c r="A39" s="22" t="s">
        <v>2</v>
      </c>
      <c r="B39" s="6">
        <v>450</v>
      </c>
      <c r="C39" s="7">
        <v>187.5</v>
      </c>
      <c r="D39" s="11">
        <f t="shared" ref="D39:D44" si="20">C39-B39</f>
        <v>-262.5</v>
      </c>
      <c r="E39" s="34">
        <f>D45*M$3/M$9</f>
        <v>101.25</v>
      </c>
      <c r="F39" s="11"/>
      <c r="G39" s="11"/>
      <c r="H39" s="11">
        <f>H30+E39</f>
        <v>-354.375</v>
      </c>
      <c r="I39" s="34">
        <f>I30+D39</f>
        <v>-750</v>
      </c>
      <c r="J39" s="11"/>
      <c r="K39" s="23"/>
    </row>
    <row r="40" spans="1:11" ht="20.100000000000001" customHeight="1">
      <c r="A40" s="24" t="s">
        <v>3</v>
      </c>
      <c r="B40" s="14">
        <v>450</v>
      </c>
      <c r="C40" s="15">
        <v>750</v>
      </c>
      <c r="D40" s="16">
        <f t="shared" si="20"/>
        <v>300</v>
      </c>
      <c r="E40" s="35">
        <f>D45*M$4/M$9</f>
        <v>33.75</v>
      </c>
      <c r="F40" s="16"/>
      <c r="G40" s="16"/>
      <c r="H40" s="16">
        <f t="shared" ref="H40:H44" si="21">H31+E40</f>
        <v>-118.125</v>
      </c>
      <c r="I40" s="35">
        <f t="shared" ref="I40:I44" si="22">I31+D40</f>
        <v>1237.5</v>
      </c>
      <c r="J40" s="16"/>
      <c r="K40" s="25"/>
    </row>
    <row r="41" spans="1:11" ht="20.100000000000001" customHeight="1">
      <c r="A41" s="22" t="s">
        <v>4</v>
      </c>
      <c r="B41" s="6">
        <v>450</v>
      </c>
      <c r="C41" s="7">
        <v>562.5</v>
      </c>
      <c r="D41" s="11">
        <f t="shared" si="20"/>
        <v>112.5</v>
      </c>
      <c r="E41" s="34">
        <f>D45*M$5/M$9</f>
        <v>135</v>
      </c>
      <c r="F41" s="11"/>
      <c r="G41" s="11"/>
      <c r="H41" s="11">
        <f t="shared" si="21"/>
        <v>-472.5</v>
      </c>
      <c r="I41" s="34">
        <f t="shared" si="22"/>
        <v>-1162.5</v>
      </c>
      <c r="J41" s="11"/>
      <c r="K41" s="23"/>
    </row>
    <row r="42" spans="1:11" ht="20.100000000000001" customHeight="1">
      <c r="A42" s="24" t="s">
        <v>5</v>
      </c>
      <c r="B42" s="14">
        <v>600</v>
      </c>
      <c r="C42" s="15">
        <v>750</v>
      </c>
      <c r="D42" s="16">
        <f t="shared" si="20"/>
        <v>150</v>
      </c>
      <c r="E42" s="35">
        <f>D45*M$6/M$9</f>
        <v>168.75</v>
      </c>
      <c r="F42" s="16"/>
      <c r="G42" s="16"/>
      <c r="H42" s="16">
        <f t="shared" si="21"/>
        <v>-590.625</v>
      </c>
      <c r="I42" s="35">
        <f t="shared" si="22"/>
        <v>-225</v>
      </c>
      <c r="J42" s="16"/>
      <c r="K42" s="25"/>
    </row>
    <row r="43" spans="1:11" ht="20.100000000000001" customHeight="1">
      <c r="A43" s="22" t="s">
        <v>7</v>
      </c>
      <c r="B43" s="6">
        <v>600</v>
      </c>
      <c r="C43" s="7">
        <v>1125</v>
      </c>
      <c r="D43" s="11">
        <f t="shared" si="20"/>
        <v>525</v>
      </c>
      <c r="E43" s="34">
        <f>D45*M$7/M$9</f>
        <v>236.24999999999997</v>
      </c>
      <c r="F43" s="11"/>
      <c r="G43" s="11"/>
      <c r="H43" s="11">
        <f t="shared" si="21"/>
        <v>-826.875</v>
      </c>
      <c r="I43" s="34">
        <f t="shared" si="22"/>
        <v>-712.5</v>
      </c>
      <c r="J43" s="11"/>
      <c r="K43" s="23"/>
    </row>
    <row r="44" spans="1:11" ht="20.85" customHeight="1" thickBot="1">
      <c r="A44" s="24" t="s">
        <v>8</v>
      </c>
      <c r="B44" s="14">
        <v>150</v>
      </c>
      <c r="C44" s="15">
        <v>0</v>
      </c>
      <c r="D44" s="16">
        <f t="shared" si="20"/>
        <v>-150</v>
      </c>
      <c r="E44" s="35">
        <f>D45*M$8/M$9</f>
        <v>0</v>
      </c>
      <c r="F44" s="16"/>
      <c r="G44" s="16"/>
      <c r="H44" s="16">
        <f t="shared" si="21"/>
        <v>0</v>
      </c>
      <c r="I44" s="35">
        <f t="shared" si="22"/>
        <v>-750</v>
      </c>
      <c r="J44" s="16"/>
      <c r="K44" s="25"/>
    </row>
    <row r="45" spans="1:11" ht="20.85" customHeight="1">
      <c r="A45" s="26" t="s">
        <v>6</v>
      </c>
      <c r="B45" s="27">
        <f t="shared" ref="B45:D45" si="23">SUM(B39:B44)</f>
        <v>2700</v>
      </c>
      <c r="C45" s="27">
        <f t="shared" si="23"/>
        <v>3375</v>
      </c>
      <c r="D45" s="27">
        <f t="shared" si="23"/>
        <v>675</v>
      </c>
      <c r="E45" s="36">
        <f t="shared" ref="E45:I45" si="24">SUM(E39:E44)</f>
        <v>675</v>
      </c>
      <c r="F45" s="27"/>
      <c r="G45" s="27"/>
      <c r="H45" s="27">
        <f t="shared" si="24"/>
        <v>-2362.5</v>
      </c>
      <c r="I45" s="36">
        <f t="shared" si="24"/>
        <v>-2362.5</v>
      </c>
      <c r="J45" s="27"/>
      <c r="K45" s="28"/>
    </row>
    <row r="46" spans="1:11" ht="20.100000000000001" customHeight="1">
      <c r="A46" s="5"/>
      <c r="B46" s="5"/>
      <c r="C46" s="5"/>
      <c r="D46" s="12"/>
      <c r="E46" s="37"/>
      <c r="F46" s="12"/>
      <c r="G46" s="12"/>
      <c r="H46" s="12"/>
      <c r="I46" s="37"/>
      <c r="J46" s="12"/>
      <c r="K46" s="12"/>
    </row>
    <row r="47" spans="1:11" ht="64.5" customHeight="1" thickBot="1">
      <c r="A47" s="17" t="s">
        <v>39</v>
      </c>
      <c r="B47" s="18" t="s">
        <v>0</v>
      </c>
      <c r="C47" s="19" t="s">
        <v>1</v>
      </c>
      <c r="D47" s="20" t="s">
        <v>11</v>
      </c>
      <c r="E47" s="38" t="s">
        <v>12</v>
      </c>
      <c r="F47" s="20"/>
      <c r="G47" s="20"/>
      <c r="H47" s="20" t="s">
        <v>13</v>
      </c>
      <c r="I47" s="38" t="s">
        <v>20</v>
      </c>
      <c r="J47" s="20" t="s">
        <v>19</v>
      </c>
      <c r="K47" s="21" t="s">
        <v>21</v>
      </c>
    </row>
    <row r="48" spans="1:11" ht="20.100000000000001" customHeight="1">
      <c r="A48" s="22" t="s">
        <v>2</v>
      </c>
      <c r="B48" s="6">
        <v>1050</v>
      </c>
      <c r="C48" s="7">
        <v>800</v>
      </c>
      <c r="D48" s="11">
        <f t="shared" ref="D48:D53" si="25">C48-B48</f>
        <v>-250</v>
      </c>
      <c r="E48" s="34">
        <f>D54*M$3/M$9</f>
        <v>-75</v>
      </c>
      <c r="F48" s="11"/>
      <c r="G48" s="11"/>
      <c r="H48" s="11">
        <f>H39+E48</f>
        <v>-429.375</v>
      </c>
      <c r="I48" s="34">
        <f>I39+D48</f>
        <v>-1000</v>
      </c>
      <c r="J48" s="11">
        <f>H48-I48</f>
        <v>570.625</v>
      </c>
      <c r="K48" s="23">
        <f>I48+J48</f>
        <v>-429.375</v>
      </c>
    </row>
    <row r="49" spans="1:11" ht="20.100000000000001" customHeight="1">
      <c r="A49" s="24" t="s">
        <v>3</v>
      </c>
      <c r="B49" s="14">
        <v>450</v>
      </c>
      <c r="C49" s="15">
        <v>800</v>
      </c>
      <c r="D49" s="16">
        <f t="shared" si="25"/>
        <v>350</v>
      </c>
      <c r="E49" s="35">
        <f>D54*M$4/M$9</f>
        <v>-25</v>
      </c>
      <c r="F49" s="16"/>
      <c r="G49" s="16"/>
      <c r="H49" s="16">
        <f t="shared" ref="H49:H53" si="26">H40+E49</f>
        <v>-143.125</v>
      </c>
      <c r="I49" s="35">
        <f t="shared" ref="I49:I53" si="27">I40+D49</f>
        <v>1587.5</v>
      </c>
      <c r="J49" s="16">
        <f t="shared" ref="J49:J53" si="28">H49-I49</f>
        <v>-1730.625</v>
      </c>
      <c r="K49" s="25">
        <f t="shared" ref="K49:K53" si="29">I49+J49</f>
        <v>-143.125</v>
      </c>
    </row>
    <row r="50" spans="1:11" ht="20.100000000000001" customHeight="1">
      <c r="A50" s="22" t="s">
        <v>4</v>
      </c>
      <c r="B50" s="6">
        <v>1050</v>
      </c>
      <c r="C50" s="7">
        <v>600</v>
      </c>
      <c r="D50" s="11">
        <f t="shared" si="25"/>
        <v>-450</v>
      </c>
      <c r="E50" s="34">
        <f>D54*M$5/M$9</f>
        <v>-100</v>
      </c>
      <c r="F50" s="11"/>
      <c r="G50" s="11"/>
      <c r="H50" s="11">
        <f t="shared" si="26"/>
        <v>-572.5</v>
      </c>
      <c r="I50" s="34">
        <f t="shared" si="27"/>
        <v>-1612.5</v>
      </c>
      <c r="J50" s="11">
        <f t="shared" si="28"/>
        <v>1040</v>
      </c>
      <c r="K50" s="23">
        <f t="shared" si="29"/>
        <v>-572.5</v>
      </c>
    </row>
    <row r="51" spans="1:11" ht="20.100000000000001" customHeight="1">
      <c r="A51" s="24" t="s">
        <v>5</v>
      </c>
      <c r="B51" s="14">
        <v>600</v>
      </c>
      <c r="C51" s="15">
        <v>900</v>
      </c>
      <c r="D51" s="16">
        <f t="shared" si="25"/>
        <v>300</v>
      </c>
      <c r="E51" s="35">
        <f>D54*M$6/M$9</f>
        <v>-125</v>
      </c>
      <c r="F51" s="16"/>
      <c r="G51" s="16"/>
      <c r="H51" s="16">
        <f t="shared" si="26"/>
        <v>-715.625</v>
      </c>
      <c r="I51" s="35">
        <f t="shared" si="27"/>
        <v>75</v>
      </c>
      <c r="J51" s="16">
        <f t="shared" si="28"/>
        <v>-790.625</v>
      </c>
      <c r="K51" s="25">
        <f t="shared" si="29"/>
        <v>-715.625</v>
      </c>
    </row>
    <row r="52" spans="1:11" ht="20.100000000000001" customHeight="1">
      <c r="A52" s="22" t="s">
        <v>7</v>
      </c>
      <c r="B52" s="6">
        <v>1200</v>
      </c>
      <c r="C52" s="7">
        <v>900</v>
      </c>
      <c r="D52" s="11">
        <f t="shared" si="25"/>
        <v>-300</v>
      </c>
      <c r="E52" s="34">
        <f>D54*M$7/M$9</f>
        <v>-175</v>
      </c>
      <c r="F52" s="11"/>
      <c r="G52" s="11"/>
      <c r="H52" s="11">
        <f t="shared" si="26"/>
        <v>-1001.875</v>
      </c>
      <c r="I52" s="34">
        <f t="shared" si="27"/>
        <v>-1012.5</v>
      </c>
      <c r="J52" s="11">
        <f t="shared" si="28"/>
        <v>10.625</v>
      </c>
      <c r="K52" s="23">
        <f t="shared" si="29"/>
        <v>-1001.875</v>
      </c>
    </row>
    <row r="53" spans="1:11" ht="20.85" customHeight="1" thickBot="1">
      <c r="A53" s="24" t="s">
        <v>8</v>
      </c>
      <c r="B53" s="14">
        <v>150</v>
      </c>
      <c r="C53" s="15">
        <v>0</v>
      </c>
      <c r="D53" s="16">
        <f t="shared" si="25"/>
        <v>-150</v>
      </c>
      <c r="E53" s="35">
        <f>D54*M$8/M$9</f>
        <v>0</v>
      </c>
      <c r="F53" s="16"/>
      <c r="G53" s="16"/>
      <c r="H53" s="16">
        <f t="shared" si="26"/>
        <v>0</v>
      </c>
      <c r="I53" s="35">
        <f t="shared" si="27"/>
        <v>-900</v>
      </c>
      <c r="J53" s="16">
        <f t="shared" si="28"/>
        <v>900</v>
      </c>
      <c r="K53" s="25">
        <f t="shared" si="29"/>
        <v>0</v>
      </c>
    </row>
    <row r="54" spans="1:11" ht="20.85" customHeight="1">
      <c r="A54" s="26" t="s">
        <v>6</v>
      </c>
      <c r="B54" s="27">
        <f t="shared" ref="B54:D54" si="30">SUM(B48:B53)</f>
        <v>4500</v>
      </c>
      <c r="C54" s="27">
        <f t="shared" si="30"/>
        <v>4000</v>
      </c>
      <c r="D54" s="27">
        <f t="shared" si="30"/>
        <v>-500</v>
      </c>
      <c r="E54" s="36">
        <f t="shared" ref="E54:K54" si="31">SUM(E48:E53)</f>
        <v>-500</v>
      </c>
      <c r="F54" s="27"/>
      <c r="G54" s="27"/>
      <c r="H54" s="27">
        <f t="shared" si="31"/>
        <v>-2862.5</v>
      </c>
      <c r="I54" s="36">
        <f t="shared" si="31"/>
        <v>-2862.5</v>
      </c>
      <c r="J54" s="27">
        <f t="shared" si="31"/>
        <v>0</v>
      </c>
      <c r="K54" s="28">
        <f t="shared" si="31"/>
        <v>-2862.5</v>
      </c>
    </row>
    <row r="55" spans="1:11" ht="20.100000000000001" customHeight="1">
      <c r="A55" s="5"/>
      <c r="B55" s="2"/>
      <c r="C55" s="2"/>
      <c r="D55" s="12"/>
      <c r="E55" s="37"/>
      <c r="F55" s="12"/>
      <c r="G55" s="12"/>
      <c r="H55" s="12"/>
      <c r="I55" s="37"/>
      <c r="J55" s="12"/>
      <c r="K55" s="12"/>
    </row>
    <row r="56" spans="1:11" ht="63.75" customHeight="1">
      <c r="A56" s="29" t="s">
        <v>40</v>
      </c>
      <c r="B56" s="30" t="s">
        <v>0</v>
      </c>
      <c r="C56" s="29" t="s">
        <v>1</v>
      </c>
      <c r="D56" s="31" t="s">
        <v>11</v>
      </c>
      <c r="E56" s="33" t="s">
        <v>12</v>
      </c>
      <c r="F56" s="31"/>
      <c r="G56" s="31"/>
      <c r="H56" s="31" t="s">
        <v>13</v>
      </c>
      <c r="I56" s="33" t="s">
        <v>20</v>
      </c>
      <c r="J56" s="31" t="s">
        <v>19</v>
      </c>
      <c r="K56" s="32" t="s">
        <v>21</v>
      </c>
    </row>
    <row r="57" spans="1:11" ht="19.899999999999999" customHeight="1">
      <c r="A57" s="22" t="s">
        <v>2</v>
      </c>
      <c r="B57" s="6">
        <v>600</v>
      </c>
      <c r="C57" s="7">
        <v>500</v>
      </c>
      <c r="D57" s="11">
        <f t="shared" ref="D57:D62" si="32">C57-B57</f>
        <v>-100</v>
      </c>
      <c r="E57" s="34">
        <f>D63*M$3/M$9</f>
        <v>630</v>
      </c>
      <c r="F57" s="11"/>
      <c r="G57" s="11"/>
      <c r="H57" s="11">
        <f>H48+E57</f>
        <v>200.625</v>
      </c>
      <c r="I57" s="34">
        <f>K48+D57</f>
        <v>-529.375</v>
      </c>
      <c r="J57" s="11"/>
      <c r="K57" s="23"/>
    </row>
    <row r="58" spans="1:11" ht="19.899999999999999" customHeight="1">
      <c r="A58" s="24" t="s">
        <v>3</v>
      </c>
      <c r="B58" s="14">
        <v>600</v>
      </c>
      <c r="C58" s="15">
        <v>1800</v>
      </c>
      <c r="D58" s="16">
        <f t="shared" si="32"/>
        <v>1200</v>
      </c>
      <c r="E58" s="35">
        <f>D63*M$4/M$9</f>
        <v>210</v>
      </c>
      <c r="F58" s="16"/>
      <c r="G58" s="16"/>
      <c r="H58" s="16">
        <f t="shared" ref="H58:H62" si="33">H49+E58</f>
        <v>66.875</v>
      </c>
      <c r="I58" s="35">
        <f t="shared" ref="I58:I62" si="34">K49+D58</f>
        <v>1056.875</v>
      </c>
      <c r="J58" s="16"/>
      <c r="K58" s="25"/>
    </row>
    <row r="59" spans="1:11" ht="19.899999999999999" customHeight="1">
      <c r="A59" s="22" t="s">
        <v>4</v>
      </c>
      <c r="B59" s="6">
        <v>900</v>
      </c>
      <c r="C59" s="7">
        <v>1200</v>
      </c>
      <c r="D59" s="11">
        <f t="shared" si="32"/>
        <v>300</v>
      </c>
      <c r="E59" s="34">
        <f>D63*M$5/M$9</f>
        <v>840</v>
      </c>
      <c r="F59" s="11"/>
      <c r="G59" s="11"/>
      <c r="H59" s="11">
        <f t="shared" si="33"/>
        <v>267.5</v>
      </c>
      <c r="I59" s="34">
        <f t="shared" si="34"/>
        <v>-272.5</v>
      </c>
      <c r="J59" s="11"/>
      <c r="K59" s="23"/>
    </row>
    <row r="60" spans="1:11" ht="19.899999999999999" customHeight="1">
      <c r="A60" s="24" t="s">
        <v>5</v>
      </c>
      <c r="B60" s="14">
        <v>1200</v>
      </c>
      <c r="C60" s="15">
        <v>2400</v>
      </c>
      <c r="D60" s="16">
        <f t="shared" si="32"/>
        <v>1200</v>
      </c>
      <c r="E60" s="35">
        <f>D63*M$6/M$9</f>
        <v>1050</v>
      </c>
      <c r="F60" s="16"/>
      <c r="G60" s="16"/>
      <c r="H60" s="16">
        <f t="shared" si="33"/>
        <v>334.375</v>
      </c>
      <c r="I60" s="35">
        <f t="shared" si="34"/>
        <v>484.375</v>
      </c>
      <c r="J60" s="16"/>
      <c r="K60" s="25"/>
    </row>
    <row r="61" spans="1:11" ht="19.899999999999999" customHeight="1">
      <c r="A61" s="22" t="s">
        <v>7</v>
      </c>
      <c r="B61" s="6">
        <v>2100</v>
      </c>
      <c r="C61" s="7">
        <v>4000</v>
      </c>
      <c r="D61" s="11">
        <f t="shared" si="32"/>
        <v>1900</v>
      </c>
      <c r="E61" s="34">
        <f>D63*M$7/M$9</f>
        <v>1470</v>
      </c>
      <c r="F61" s="11"/>
      <c r="G61" s="11"/>
      <c r="H61" s="11">
        <f t="shared" si="33"/>
        <v>468.125</v>
      </c>
      <c r="I61" s="34">
        <f t="shared" si="34"/>
        <v>898.125</v>
      </c>
      <c r="J61" s="11"/>
      <c r="K61" s="23"/>
    </row>
    <row r="62" spans="1:11" ht="19.899999999999999" customHeight="1" thickBot="1">
      <c r="A62" s="24" t="s">
        <v>8</v>
      </c>
      <c r="B62" s="14">
        <v>300</v>
      </c>
      <c r="C62" s="15">
        <v>0</v>
      </c>
      <c r="D62" s="16">
        <f t="shared" si="32"/>
        <v>-300</v>
      </c>
      <c r="E62" s="35">
        <f>D63*M$8/M$9</f>
        <v>0</v>
      </c>
      <c r="F62" s="16"/>
      <c r="G62" s="16"/>
      <c r="H62" s="16">
        <f t="shared" si="33"/>
        <v>0</v>
      </c>
      <c r="I62" s="35">
        <f t="shared" si="34"/>
        <v>-300</v>
      </c>
      <c r="J62" s="16"/>
      <c r="K62" s="25"/>
    </row>
    <row r="63" spans="1:11" ht="19.899999999999999" customHeight="1">
      <c r="A63" s="26" t="s">
        <v>6</v>
      </c>
      <c r="B63" s="27">
        <f t="shared" ref="B63:D63" si="35">SUM(B57:B62)</f>
        <v>5700</v>
      </c>
      <c r="C63" s="27">
        <f t="shared" si="35"/>
        <v>9900</v>
      </c>
      <c r="D63" s="27">
        <f t="shared" si="35"/>
        <v>4200</v>
      </c>
      <c r="E63" s="36">
        <f t="shared" ref="E63:I63" si="36">SUM(E57:E62)</f>
        <v>4200</v>
      </c>
      <c r="F63" s="27"/>
      <c r="G63" s="27"/>
      <c r="H63" s="27">
        <f t="shared" si="36"/>
        <v>1337.5</v>
      </c>
      <c r="I63" s="36">
        <f t="shared" si="36"/>
        <v>1337.5</v>
      </c>
      <c r="J63" s="27"/>
      <c r="K63" s="28"/>
    </row>
    <row r="64" spans="1:11" ht="19.899999999999999" customHeight="1">
      <c r="A64" s="5"/>
      <c r="B64" s="5"/>
      <c r="C64" s="5"/>
      <c r="D64" s="12"/>
      <c r="E64" s="37"/>
      <c r="F64" s="12"/>
      <c r="G64" s="12"/>
      <c r="H64" s="12"/>
      <c r="I64" s="37"/>
      <c r="J64" s="12"/>
      <c r="K64" s="12"/>
    </row>
    <row r="65" spans="1:11" ht="64.5" customHeight="1" thickBot="1">
      <c r="A65" s="17" t="s">
        <v>41</v>
      </c>
      <c r="B65" s="18" t="s">
        <v>0</v>
      </c>
      <c r="C65" s="19" t="s">
        <v>1</v>
      </c>
      <c r="D65" s="20" t="s">
        <v>11</v>
      </c>
      <c r="E65" s="38" t="s">
        <v>12</v>
      </c>
      <c r="F65" s="20"/>
      <c r="G65" s="20"/>
      <c r="H65" s="20" t="s">
        <v>13</v>
      </c>
      <c r="I65" s="38" t="s">
        <v>20</v>
      </c>
      <c r="J65" s="20" t="s">
        <v>19</v>
      </c>
      <c r="K65" s="21" t="s">
        <v>21</v>
      </c>
    </row>
    <row r="66" spans="1:11" ht="19.899999999999999" customHeight="1">
      <c r="A66" s="22" t="s">
        <v>2</v>
      </c>
      <c r="B66" s="6">
        <v>450</v>
      </c>
      <c r="C66" s="7">
        <v>300</v>
      </c>
      <c r="D66" s="11">
        <f t="shared" ref="D66:D71" si="37">C66-B66</f>
        <v>-150</v>
      </c>
      <c r="E66" s="34">
        <f>D72*M$3/M$9</f>
        <v>90</v>
      </c>
      <c r="F66" s="11"/>
      <c r="G66" s="11"/>
      <c r="H66" s="11">
        <f t="shared" ref="H66:H107" si="38">H57+E66</f>
        <v>290.625</v>
      </c>
      <c r="I66" s="34">
        <f>I57+D66</f>
        <v>-679.375</v>
      </c>
      <c r="J66" s="11"/>
      <c r="K66" s="23"/>
    </row>
    <row r="67" spans="1:11" ht="19.899999999999999" customHeight="1">
      <c r="A67" s="24" t="s">
        <v>3</v>
      </c>
      <c r="B67" s="14">
        <v>900</v>
      </c>
      <c r="C67" s="15">
        <v>1200</v>
      </c>
      <c r="D67" s="16">
        <f t="shared" si="37"/>
        <v>300</v>
      </c>
      <c r="E67" s="35">
        <f>D72*M$4/M$9</f>
        <v>30</v>
      </c>
      <c r="F67" s="16"/>
      <c r="G67" s="16"/>
      <c r="H67" s="16">
        <f t="shared" si="38"/>
        <v>96.875</v>
      </c>
      <c r="I67" s="35">
        <f t="shared" ref="I67:I71" si="39">I58+D67</f>
        <v>1356.875</v>
      </c>
      <c r="J67" s="16"/>
      <c r="K67" s="25"/>
    </row>
    <row r="68" spans="1:11" ht="19.899999999999999" customHeight="1">
      <c r="A68" s="22" t="s">
        <v>4</v>
      </c>
      <c r="B68" s="6">
        <v>450</v>
      </c>
      <c r="C68" s="7">
        <v>300</v>
      </c>
      <c r="D68" s="11">
        <f t="shared" si="37"/>
        <v>-150</v>
      </c>
      <c r="E68" s="34">
        <f>D72*M$5/M$9</f>
        <v>120</v>
      </c>
      <c r="F68" s="11"/>
      <c r="G68" s="11"/>
      <c r="H68" s="11">
        <f t="shared" si="38"/>
        <v>387.5</v>
      </c>
      <c r="I68" s="34">
        <f t="shared" si="39"/>
        <v>-422.5</v>
      </c>
      <c r="J68" s="11"/>
      <c r="K68" s="23"/>
    </row>
    <row r="69" spans="1:11" ht="19.899999999999999" customHeight="1">
      <c r="A69" s="24" t="s">
        <v>5</v>
      </c>
      <c r="B69" s="14">
        <v>900</v>
      </c>
      <c r="C69" s="15">
        <v>1200</v>
      </c>
      <c r="D69" s="16">
        <f t="shared" si="37"/>
        <v>300</v>
      </c>
      <c r="E69" s="35">
        <f>D72*M$6/M$9</f>
        <v>150</v>
      </c>
      <c r="F69" s="16"/>
      <c r="G69" s="16"/>
      <c r="H69" s="16">
        <f t="shared" si="38"/>
        <v>484.375</v>
      </c>
      <c r="I69" s="35">
        <f t="shared" si="39"/>
        <v>784.375</v>
      </c>
      <c r="J69" s="16"/>
      <c r="K69" s="25"/>
    </row>
    <row r="70" spans="1:11" ht="19.899999999999999" customHeight="1">
      <c r="A70" s="22" t="s">
        <v>7</v>
      </c>
      <c r="B70" s="6">
        <v>1500</v>
      </c>
      <c r="C70" s="7">
        <v>2100</v>
      </c>
      <c r="D70" s="11">
        <f t="shared" si="37"/>
        <v>600</v>
      </c>
      <c r="E70" s="34">
        <f>D72*M$7/M$9</f>
        <v>210</v>
      </c>
      <c r="F70" s="11"/>
      <c r="G70" s="11"/>
      <c r="H70" s="11">
        <f t="shared" si="38"/>
        <v>678.125</v>
      </c>
      <c r="I70" s="34">
        <f t="shared" si="39"/>
        <v>1498.125</v>
      </c>
      <c r="J70" s="11"/>
      <c r="K70" s="23"/>
    </row>
    <row r="71" spans="1:11" ht="19.899999999999999" customHeight="1" thickBot="1">
      <c r="A71" s="24" t="s">
        <v>8</v>
      </c>
      <c r="B71" s="14">
        <v>300</v>
      </c>
      <c r="C71" s="15">
        <v>0</v>
      </c>
      <c r="D71" s="16">
        <f t="shared" si="37"/>
        <v>-300</v>
      </c>
      <c r="E71" s="35">
        <f>D72*M$8/M$9</f>
        <v>0</v>
      </c>
      <c r="F71" s="16"/>
      <c r="G71" s="16"/>
      <c r="H71" s="16">
        <f t="shared" si="38"/>
        <v>0</v>
      </c>
      <c r="I71" s="35">
        <f t="shared" si="39"/>
        <v>-600</v>
      </c>
      <c r="J71" s="16"/>
      <c r="K71" s="25"/>
    </row>
    <row r="72" spans="1:11" ht="19.899999999999999" customHeight="1">
      <c r="A72" s="26" t="s">
        <v>6</v>
      </c>
      <c r="B72" s="27">
        <f t="shared" ref="B72:D72" si="40">SUM(B66:B71)</f>
        <v>4500</v>
      </c>
      <c r="C72" s="27">
        <f t="shared" si="40"/>
        <v>5100</v>
      </c>
      <c r="D72" s="27">
        <f t="shared" si="40"/>
        <v>600</v>
      </c>
      <c r="E72" s="36">
        <f t="shared" ref="E72:I72" si="41">SUM(E66:E71)</f>
        <v>600</v>
      </c>
      <c r="F72" s="27"/>
      <c r="G72" s="27"/>
      <c r="H72" s="27">
        <f t="shared" si="41"/>
        <v>1937.5</v>
      </c>
      <c r="I72" s="36">
        <f t="shared" si="41"/>
        <v>1937.5</v>
      </c>
      <c r="J72" s="27"/>
      <c r="K72" s="28"/>
    </row>
    <row r="73" spans="1:11" ht="19.899999999999999" customHeight="1">
      <c r="A73" s="5"/>
      <c r="B73" s="2"/>
      <c r="C73" s="2"/>
      <c r="D73" s="12"/>
      <c r="E73" s="37"/>
      <c r="F73" s="12"/>
      <c r="G73" s="12"/>
      <c r="H73" s="12"/>
      <c r="I73" s="37"/>
      <c r="J73" s="12"/>
      <c r="K73" s="12"/>
    </row>
    <row r="74" spans="1:11" ht="64.5" customHeight="1">
      <c r="A74" s="29" t="s">
        <v>42</v>
      </c>
      <c r="B74" s="30" t="s">
        <v>0</v>
      </c>
      <c r="C74" s="29" t="s">
        <v>1</v>
      </c>
      <c r="D74" s="31" t="s">
        <v>11</v>
      </c>
      <c r="E74" s="33" t="s">
        <v>12</v>
      </c>
      <c r="F74" s="31"/>
      <c r="G74" s="31"/>
      <c r="H74" s="31" t="s">
        <v>13</v>
      </c>
      <c r="I74" s="33" t="s">
        <v>20</v>
      </c>
      <c r="J74" s="31" t="s">
        <v>19</v>
      </c>
      <c r="K74" s="32" t="s">
        <v>21</v>
      </c>
    </row>
    <row r="75" spans="1:11" ht="19.899999999999999" customHeight="1">
      <c r="A75" s="22" t="s">
        <v>2</v>
      </c>
      <c r="B75" s="6">
        <v>1500</v>
      </c>
      <c r="C75" s="7">
        <v>1500</v>
      </c>
      <c r="D75" s="11">
        <f t="shared" ref="D75:D80" si="42">C75-B75</f>
        <v>0</v>
      </c>
      <c r="E75" s="34">
        <f>D81*M$3/M$9</f>
        <v>-168.75</v>
      </c>
      <c r="F75" s="11"/>
      <c r="G75" s="11"/>
      <c r="H75" s="11">
        <f t="shared" ref="H75" si="43">H66+E75</f>
        <v>121.875</v>
      </c>
      <c r="I75" s="34">
        <f t="shared" ref="I75:I89" si="44">I66+D75</f>
        <v>-679.375</v>
      </c>
      <c r="J75" s="11"/>
      <c r="K75" s="23"/>
    </row>
    <row r="76" spans="1:11" ht="19.899999999999999" customHeight="1">
      <c r="A76" s="24" t="s">
        <v>3</v>
      </c>
      <c r="B76" s="14">
        <v>1200</v>
      </c>
      <c r="C76" s="15">
        <v>1125</v>
      </c>
      <c r="D76" s="16">
        <f t="shared" si="42"/>
        <v>-75</v>
      </c>
      <c r="E76" s="35">
        <f>D81*M$4/M$9</f>
        <v>-56.25</v>
      </c>
      <c r="F76" s="16"/>
      <c r="G76" s="16"/>
      <c r="H76" s="16">
        <f t="shared" si="38"/>
        <v>40.625</v>
      </c>
      <c r="I76" s="35">
        <f t="shared" si="44"/>
        <v>1281.875</v>
      </c>
      <c r="J76" s="16"/>
      <c r="K76" s="25"/>
    </row>
    <row r="77" spans="1:11" ht="19.899999999999999" customHeight="1">
      <c r="A77" s="22" t="s">
        <v>4</v>
      </c>
      <c r="B77" s="6">
        <v>1800</v>
      </c>
      <c r="C77" s="7">
        <v>1500</v>
      </c>
      <c r="D77" s="11">
        <f t="shared" si="42"/>
        <v>-300</v>
      </c>
      <c r="E77" s="34">
        <f>D81*M$5/M$9</f>
        <v>-225</v>
      </c>
      <c r="F77" s="11"/>
      <c r="G77" s="11"/>
      <c r="H77" s="11">
        <f t="shared" si="38"/>
        <v>162.5</v>
      </c>
      <c r="I77" s="34">
        <f t="shared" si="44"/>
        <v>-722.5</v>
      </c>
      <c r="J77" s="11"/>
      <c r="K77" s="23"/>
    </row>
    <row r="78" spans="1:11" ht="19.899999999999999" customHeight="1">
      <c r="A78" s="24" t="s">
        <v>5</v>
      </c>
      <c r="B78" s="14">
        <v>1200</v>
      </c>
      <c r="C78" s="15">
        <v>1125</v>
      </c>
      <c r="D78" s="16">
        <f t="shared" si="42"/>
        <v>-75</v>
      </c>
      <c r="E78" s="35">
        <f>D81*M$6/M$9</f>
        <v>-281.25</v>
      </c>
      <c r="F78" s="16"/>
      <c r="G78" s="16"/>
      <c r="H78" s="16">
        <f t="shared" si="38"/>
        <v>203.125</v>
      </c>
      <c r="I78" s="35">
        <f t="shared" si="44"/>
        <v>709.375</v>
      </c>
      <c r="J78" s="16"/>
      <c r="K78" s="25"/>
    </row>
    <row r="79" spans="1:11" ht="19.899999999999999" customHeight="1">
      <c r="A79" s="22" t="s">
        <v>7</v>
      </c>
      <c r="B79" s="6">
        <v>1500</v>
      </c>
      <c r="C79" s="7">
        <v>1125</v>
      </c>
      <c r="D79" s="11">
        <f t="shared" si="42"/>
        <v>-375</v>
      </c>
      <c r="E79" s="34">
        <f>D81*M$7/M$9</f>
        <v>-393.75</v>
      </c>
      <c r="F79" s="11"/>
      <c r="G79" s="11"/>
      <c r="H79" s="11">
        <f t="shared" si="38"/>
        <v>284.375</v>
      </c>
      <c r="I79" s="34">
        <f t="shared" si="44"/>
        <v>1123.125</v>
      </c>
      <c r="J79" s="11"/>
      <c r="K79" s="23"/>
    </row>
    <row r="80" spans="1:11" ht="19.899999999999999" customHeight="1" thickBot="1">
      <c r="A80" s="24" t="s">
        <v>8</v>
      </c>
      <c r="B80" s="14">
        <v>300</v>
      </c>
      <c r="C80" s="15">
        <v>0</v>
      </c>
      <c r="D80" s="16">
        <f t="shared" si="42"/>
        <v>-300</v>
      </c>
      <c r="E80" s="35">
        <f>D81*M$8/M$9</f>
        <v>0</v>
      </c>
      <c r="F80" s="16"/>
      <c r="G80" s="16"/>
      <c r="H80" s="16">
        <f t="shared" si="38"/>
        <v>0</v>
      </c>
      <c r="I80" s="35">
        <f t="shared" si="44"/>
        <v>-900</v>
      </c>
      <c r="J80" s="16"/>
      <c r="K80" s="25"/>
    </row>
    <row r="81" spans="1:11" ht="19.899999999999999" customHeight="1">
      <c r="A81" s="26" t="s">
        <v>6</v>
      </c>
      <c r="B81" s="27">
        <f t="shared" ref="B81:D81" si="45">SUM(B75:B80)</f>
        <v>7500</v>
      </c>
      <c r="C81" s="27">
        <f t="shared" si="45"/>
        <v>6375</v>
      </c>
      <c r="D81" s="27">
        <f t="shared" si="45"/>
        <v>-1125</v>
      </c>
      <c r="E81" s="36">
        <f t="shared" ref="E81:I81" si="46">SUM(E75:E80)</f>
        <v>-1125</v>
      </c>
      <c r="F81" s="27"/>
      <c r="G81" s="27"/>
      <c r="H81" s="27">
        <f t="shared" si="46"/>
        <v>812.5</v>
      </c>
      <c r="I81" s="36">
        <f t="shared" si="46"/>
        <v>812.5</v>
      </c>
      <c r="J81" s="27"/>
      <c r="K81" s="28"/>
    </row>
    <row r="82" spans="1:11" ht="19.899999999999999" customHeight="1">
      <c r="A82" s="5"/>
      <c r="B82" s="5"/>
      <c r="C82" s="5"/>
      <c r="D82" s="12"/>
      <c r="E82" s="37"/>
      <c r="F82" s="12"/>
      <c r="G82" s="12"/>
      <c r="H82" s="12"/>
      <c r="I82" s="37"/>
      <c r="J82" s="12"/>
      <c r="K82" s="12"/>
    </row>
    <row r="83" spans="1:11" ht="64.5" customHeight="1" thickBot="1">
      <c r="A83" s="17" t="s">
        <v>43</v>
      </c>
      <c r="B83" s="18" t="s">
        <v>0</v>
      </c>
      <c r="C83" s="19" t="s">
        <v>1</v>
      </c>
      <c r="D83" s="20" t="s">
        <v>11</v>
      </c>
      <c r="E83" s="38" t="s">
        <v>12</v>
      </c>
      <c r="F83" s="20"/>
      <c r="G83" s="20"/>
      <c r="H83" s="20" t="s">
        <v>13</v>
      </c>
      <c r="I83" s="38" t="s">
        <v>20</v>
      </c>
      <c r="J83" s="20" t="s">
        <v>19</v>
      </c>
      <c r="K83" s="21" t="s">
        <v>21</v>
      </c>
    </row>
    <row r="84" spans="1:11" ht="19.899999999999999" customHeight="1">
      <c r="A84" s="22" t="s">
        <v>2</v>
      </c>
      <c r="B84" s="6">
        <v>2100</v>
      </c>
      <c r="C84" s="7">
        <v>1875</v>
      </c>
      <c r="D84" s="11">
        <f t="shared" ref="D84:D89" si="47">C84-B84</f>
        <v>-225</v>
      </c>
      <c r="E84" s="34">
        <f>D90*M$3/M$9</f>
        <v>56.25</v>
      </c>
      <c r="F84" s="11"/>
      <c r="G84" s="11"/>
      <c r="H84" s="11">
        <f t="shared" ref="H84" si="48">H75+E84</f>
        <v>178.125</v>
      </c>
      <c r="I84" s="34">
        <f t="shared" ref="I84" si="49">I75+D84</f>
        <v>-904.375</v>
      </c>
      <c r="J84" s="11"/>
      <c r="K84" s="23"/>
    </row>
    <row r="85" spans="1:11" ht="19.899999999999999" customHeight="1">
      <c r="A85" s="24" t="s">
        <v>3</v>
      </c>
      <c r="B85" s="14">
        <v>900</v>
      </c>
      <c r="C85" s="15">
        <v>1875</v>
      </c>
      <c r="D85" s="16">
        <f t="shared" si="47"/>
        <v>975</v>
      </c>
      <c r="E85" s="35">
        <f>D90*M$4/M$9</f>
        <v>18.75</v>
      </c>
      <c r="F85" s="16"/>
      <c r="G85" s="16"/>
      <c r="H85" s="16">
        <f t="shared" si="38"/>
        <v>59.375</v>
      </c>
      <c r="I85" s="35">
        <f t="shared" si="44"/>
        <v>2256.875</v>
      </c>
      <c r="J85" s="16"/>
      <c r="K85" s="25"/>
    </row>
    <row r="86" spans="1:11" ht="19.899999999999999" customHeight="1">
      <c r="A86" s="22" t="s">
        <v>4</v>
      </c>
      <c r="B86" s="6">
        <v>2100</v>
      </c>
      <c r="C86" s="7">
        <v>1500</v>
      </c>
      <c r="D86" s="11">
        <f t="shared" si="47"/>
        <v>-600</v>
      </c>
      <c r="E86" s="34">
        <f>D90*M$5/M$9</f>
        <v>75</v>
      </c>
      <c r="F86" s="11"/>
      <c r="G86" s="11"/>
      <c r="H86" s="11">
        <f t="shared" si="38"/>
        <v>237.5</v>
      </c>
      <c r="I86" s="34">
        <f t="shared" si="44"/>
        <v>-1322.5</v>
      </c>
      <c r="J86" s="11"/>
      <c r="K86" s="23"/>
    </row>
    <row r="87" spans="1:11" ht="19.899999999999999" customHeight="1">
      <c r="A87" s="24" t="s">
        <v>5</v>
      </c>
      <c r="B87" s="14">
        <v>1200</v>
      </c>
      <c r="C87" s="15">
        <v>1875</v>
      </c>
      <c r="D87" s="16">
        <f t="shared" si="47"/>
        <v>675</v>
      </c>
      <c r="E87" s="35">
        <f>D90*M$6/M$9</f>
        <v>93.75</v>
      </c>
      <c r="F87" s="16"/>
      <c r="G87" s="16"/>
      <c r="H87" s="16">
        <f t="shared" si="38"/>
        <v>296.875</v>
      </c>
      <c r="I87" s="35">
        <f t="shared" si="44"/>
        <v>1384.375</v>
      </c>
      <c r="J87" s="16"/>
      <c r="K87" s="25"/>
    </row>
    <row r="88" spans="1:11" ht="19.899999999999999" customHeight="1">
      <c r="A88" s="22" t="s">
        <v>7</v>
      </c>
      <c r="B88" s="6">
        <v>2400</v>
      </c>
      <c r="C88" s="7">
        <v>2250</v>
      </c>
      <c r="D88" s="11">
        <f t="shared" si="47"/>
        <v>-150</v>
      </c>
      <c r="E88" s="34">
        <f>D90*M$7/M$9</f>
        <v>131.25</v>
      </c>
      <c r="F88" s="11"/>
      <c r="G88" s="11"/>
      <c r="H88" s="11">
        <f t="shared" si="38"/>
        <v>415.625</v>
      </c>
      <c r="I88" s="34">
        <f t="shared" si="44"/>
        <v>973.125</v>
      </c>
      <c r="J88" s="11"/>
      <c r="K88" s="23"/>
    </row>
    <row r="89" spans="1:11" ht="19.899999999999999" customHeight="1" thickBot="1">
      <c r="A89" s="24" t="s">
        <v>8</v>
      </c>
      <c r="B89" s="14">
        <v>300</v>
      </c>
      <c r="C89" s="15">
        <v>0</v>
      </c>
      <c r="D89" s="16">
        <f t="shared" si="47"/>
        <v>-300</v>
      </c>
      <c r="E89" s="35">
        <f>D90*M$8/M$9</f>
        <v>0</v>
      </c>
      <c r="F89" s="16"/>
      <c r="G89" s="16"/>
      <c r="H89" s="16">
        <f t="shared" si="38"/>
        <v>0</v>
      </c>
      <c r="I89" s="35">
        <f t="shared" si="44"/>
        <v>-1200</v>
      </c>
      <c r="J89" s="16"/>
      <c r="K89" s="25"/>
    </row>
    <row r="90" spans="1:11" ht="19.899999999999999" customHeight="1">
      <c r="A90" s="26" t="s">
        <v>6</v>
      </c>
      <c r="B90" s="27">
        <f t="shared" ref="B90:D90" si="50">SUM(B84:B89)</f>
        <v>9000</v>
      </c>
      <c r="C90" s="27">
        <f t="shared" si="50"/>
        <v>9375</v>
      </c>
      <c r="D90" s="27">
        <f t="shared" si="50"/>
        <v>375</v>
      </c>
      <c r="E90" s="36">
        <f t="shared" ref="E90:I90" si="51">SUM(E84:E89)</f>
        <v>375</v>
      </c>
      <c r="F90" s="27"/>
      <c r="G90" s="27"/>
      <c r="H90" s="27">
        <f t="shared" si="51"/>
        <v>1187.5</v>
      </c>
      <c r="I90" s="36">
        <f t="shared" si="51"/>
        <v>1187.5</v>
      </c>
      <c r="J90" s="27"/>
      <c r="K90" s="28"/>
    </row>
    <row r="91" spans="1:11" ht="19.899999999999999" customHeight="1">
      <c r="A91" s="5"/>
      <c r="B91" s="2"/>
      <c r="C91" s="2"/>
      <c r="D91" s="12"/>
      <c r="E91" s="37"/>
      <c r="F91" s="12"/>
      <c r="G91" s="12"/>
      <c r="H91" s="12"/>
      <c r="I91" s="37"/>
      <c r="J91" s="12"/>
      <c r="K91" s="12"/>
    </row>
    <row r="92" spans="1:11" ht="63.75" customHeight="1">
      <c r="A92" s="29" t="s">
        <v>44</v>
      </c>
      <c r="B92" s="30" t="s">
        <v>0</v>
      </c>
      <c r="C92" s="29" t="s">
        <v>1</v>
      </c>
      <c r="D92" s="31" t="s">
        <v>11</v>
      </c>
      <c r="E92" s="33" t="s">
        <v>12</v>
      </c>
      <c r="F92" s="31"/>
      <c r="G92" s="31"/>
      <c r="H92" s="31" t="s">
        <v>13</v>
      </c>
      <c r="I92" s="33" t="s">
        <v>20</v>
      </c>
      <c r="J92" s="31" t="s">
        <v>19</v>
      </c>
      <c r="K92" s="32" t="s">
        <v>21</v>
      </c>
    </row>
    <row r="93" spans="1:11" ht="19.899999999999999" customHeight="1">
      <c r="A93" s="22" t="s">
        <v>2</v>
      </c>
      <c r="B93" s="6">
        <v>900</v>
      </c>
      <c r="C93" s="7">
        <v>300</v>
      </c>
      <c r="D93" s="11">
        <f t="shared" ref="D93:D98" si="52">C93-B93</f>
        <v>-600</v>
      </c>
      <c r="E93" s="34">
        <f>D99*M$3/M$9</f>
        <v>0</v>
      </c>
      <c r="F93" s="11"/>
      <c r="G93" s="11"/>
      <c r="H93" s="11">
        <f t="shared" ref="H93" si="53">H84+E93</f>
        <v>178.125</v>
      </c>
      <c r="I93" s="34">
        <f>I84+D93</f>
        <v>-1504.375</v>
      </c>
      <c r="J93" s="11"/>
      <c r="K93" s="23"/>
    </row>
    <row r="94" spans="1:11" ht="19.899999999999999" customHeight="1">
      <c r="A94" s="24" t="s">
        <v>3</v>
      </c>
      <c r="B94" s="14">
        <v>900</v>
      </c>
      <c r="C94" s="15">
        <v>1200</v>
      </c>
      <c r="D94" s="16">
        <f t="shared" si="52"/>
        <v>300</v>
      </c>
      <c r="E94" s="35">
        <f>D99*M$4/M$9</f>
        <v>0</v>
      </c>
      <c r="F94" s="16"/>
      <c r="G94" s="16"/>
      <c r="H94" s="16">
        <f t="shared" si="38"/>
        <v>59.375</v>
      </c>
      <c r="I94" s="35">
        <f t="shared" ref="I94:I98" si="54">I85+D94</f>
        <v>2556.875</v>
      </c>
      <c r="J94" s="16"/>
      <c r="K94" s="25"/>
    </row>
    <row r="95" spans="1:11" ht="19.899999999999999" customHeight="1">
      <c r="A95" s="22" t="s">
        <v>4</v>
      </c>
      <c r="B95" s="6">
        <v>900</v>
      </c>
      <c r="C95" s="7">
        <v>900</v>
      </c>
      <c r="D95" s="11">
        <f t="shared" si="52"/>
        <v>0</v>
      </c>
      <c r="E95" s="34">
        <f>D99*M$5/M$9</f>
        <v>0</v>
      </c>
      <c r="F95" s="11"/>
      <c r="G95" s="11"/>
      <c r="H95" s="11">
        <f t="shared" si="38"/>
        <v>237.5</v>
      </c>
      <c r="I95" s="34">
        <f t="shared" si="54"/>
        <v>-1322.5</v>
      </c>
      <c r="J95" s="11"/>
      <c r="K95" s="23"/>
    </row>
    <row r="96" spans="1:11" ht="19.899999999999999" customHeight="1">
      <c r="A96" s="24" t="s">
        <v>5</v>
      </c>
      <c r="B96" s="14">
        <v>1200</v>
      </c>
      <c r="C96" s="15">
        <v>1200</v>
      </c>
      <c r="D96" s="16">
        <f t="shared" si="52"/>
        <v>0</v>
      </c>
      <c r="E96" s="35">
        <f>D99*M$6/M$9</f>
        <v>0</v>
      </c>
      <c r="F96" s="16"/>
      <c r="G96" s="16"/>
      <c r="H96" s="16">
        <f t="shared" si="38"/>
        <v>296.875</v>
      </c>
      <c r="I96" s="35">
        <f t="shared" si="54"/>
        <v>1384.375</v>
      </c>
      <c r="J96" s="16"/>
      <c r="K96" s="25"/>
    </row>
    <row r="97" spans="1:11" ht="19.899999999999999" customHeight="1">
      <c r="A97" s="22" t="s">
        <v>7</v>
      </c>
      <c r="B97" s="6">
        <v>1200</v>
      </c>
      <c r="C97" s="7">
        <v>1800</v>
      </c>
      <c r="D97" s="11">
        <f t="shared" si="52"/>
        <v>600</v>
      </c>
      <c r="E97" s="34">
        <f>D99*M$7/M$9</f>
        <v>0</v>
      </c>
      <c r="F97" s="11"/>
      <c r="G97" s="11"/>
      <c r="H97" s="11">
        <f t="shared" si="38"/>
        <v>415.625</v>
      </c>
      <c r="I97" s="34">
        <f t="shared" si="54"/>
        <v>1573.125</v>
      </c>
      <c r="J97" s="11"/>
      <c r="K97" s="23"/>
    </row>
    <row r="98" spans="1:11" ht="19.899999999999999" customHeight="1" thickBot="1">
      <c r="A98" s="24" t="s">
        <v>8</v>
      </c>
      <c r="B98" s="14">
        <v>300</v>
      </c>
      <c r="C98" s="15">
        <v>0</v>
      </c>
      <c r="D98" s="16">
        <f t="shared" si="52"/>
        <v>-300</v>
      </c>
      <c r="E98" s="35">
        <f>D99*M$8/M$9</f>
        <v>0</v>
      </c>
      <c r="F98" s="16"/>
      <c r="G98" s="16"/>
      <c r="H98" s="16">
        <f t="shared" si="38"/>
        <v>0</v>
      </c>
      <c r="I98" s="35">
        <f t="shared" si="54"/>
        <v>-1500</v>
      </c>
      <c r="J98" s="16"/>
      <c r="K98" s="25"/>
    </row>
    <row r="99" spans="1:11" ht="19.899999999999999" customHeight="1">
      <c r="A99" s="26" t="s">
        <v>6</v>
      </c>
      <c r="B99" s="27">
        <f t="shared" ref="B99:D99" si="55">SUM(B93:B98)</f>
        <v>5400</v>
      </c>
      <c r="C99" s="27">
        <f t="shared" si="55"/>
        <v>5400</v>
      </c>
      <c r="D99" s="27">
        <f t="shared" si="55"/>
        <v>0</v>
      </c>
      <c r="E99" s="36">
        <f t="shared" ref="E99:I99" si="56">SUM(E93:E98)</f>
        <v>0</v>
      </c>
      <c r="F99" s="27"/>
      <c r="G99" s="27"/>
      <c r="H99" s="27">
        <f t="shared" si="56"/>
        <v>1187.5</v>
      </c>
      <c r="I99" s="36">
        <f t="shared" si="56"/>
        <v>1187.5</v>
      </c>
      <c r="J99" s="27"/>
      <c r="K99" s="28"/>
    </row>
    <row r="100" spans="1:11" ht="19.899999999999999" customHeight="1">
      <c r="A100" s="5"/>
      <c r="B100" s="5"/>
      <c r="C100" s="5"/>
      <c r="D100" s="12"/>
      <c r="E100" s="37"/>
      <c r="F100" s="12"/>
      <c r="G100" s="12"/>
      <c r="H100" s="12"/>
      <c r="I100" s="37"/>
      <c r="J100" s="12"/>
      <c r="K100" s="12"/>
    </row>
    <row r="101" spans="1:11" ht="64.5" customHeight="1" thickBot="1">
      <c r="A101" s="17" t="s">
        <v>45</v>
      </c>
      <c r="B101" s="18" t="s">
        <v>0</v>
      </c>
      <c r="C101" s="19" t="s">
        <v>1</v>
      </c>
      <c r="D101" s="20" t="s">
        <v>11</v>
      </c>
      <c r="E101" s="38" t="s">
        <v>12</v>
      </c>
      <c r="F101" s="20"/>
      <c r="G101" s="20"/>
      <c r="H101" s="20" t="s">
        <v>13</v>
      </c>
      <c r="I101" s="38" t="s">
        <v>20</v>
      </c>
      <c r="J101" s="20" t="s">
        <v>19</v>
      </c>
      <c r="K101" s="21" t="s">
        <v>21</v>
      </c>
    </row>
    <row r="102" spans="1:11" ht="19.899999999999999" customHeight="1">
      <c r="A102" s="22" t="s">
        <v>2</v>
      </c>
      <c r="B102" s="6">
        <v>2100</v>
      </c>
      <c r="C102" s="7">
        <v>1875</v>
      </c>
      <c r="D102" s="11">
        <f t="shared" ref="D102:D107" si="57">C102-B102</f>
        <v>-225</v>
      </c>
      <c r="E102" s="34">
        <f>D108*M$3/M$9</f>
        <v>56.25</v>
      </c>
      <c r="F102" s="11"/>
      <c r="G102" s="11"/>
      <c r="H102" s="11">
        <f>H93+E102</f>
        <v>234.375</v>
      </c>
      <c r="I102" s="34">
        <f>I93+D102</f>
        <v>-1729.375</v>
      </c>
      <c r="J102" s="11">
        <f>H102-I102</f>
        <v>1963.75</v>
      </c>
      <c r="K102" s="23">
        <f>I102+J102</f>
        <v>234.375</v>
      </c>
    </row>
    <row r="103" spans="1:11" ht="19.899999999999999" customHeight="1">
      <c r="A103" s="24" t="s">
        <v>3</v>
      </c>
      <c r="B103" s="14">
        <v>900</v>
      </c>
      <c r="C103" s="15">
        <v>1875</v>
      </c>
      <c r="D103" s="16">
        <f t="shared" si="57"/>
        <v>975</v>
      </c>
      <c r="E103" s="35">
        <f>D108*M$4/M$9</f>
        <v>18.75</v>
      </c>
      <c r="F103" s="16"/>
      <c r="G103" s="16"/>
      <c r="H103" s="16">
        <f t="shared" si="38"/>
        <v>78.125</v>
      </c>
      <c r="I103" s="35">
        <f>I94+D103</f>
        <v>3531.875</v>
      </c>
      <c r="J103" s="16">
        <f t="shared" ref="J103:J107" si="58">H103-I103</f>
        <v>-3453.75</v>
      </c>
      <c r="K103" s="25">
        <f t="shared" ref="K103:K107" si="59">I103+J103</f>
        <v>78.125</v>
      </c>
    </row>
    <row r="104" spans="1:11" ht="19.899999999999999" customHeight="1">
      <c r="A104" s="22" t="s">
        <v>4</v>
      </c>
      <c r="B104" s="6">
        <v>2100</v>
      </c>
      <c r="C104" s="7">
        <v>1500</v>
      </c>
      <c r="D104" s="11">
        <f t="shared" si="57"/>
        <v>-600</v>
      </c>
      <c r="E104" s="34">
        <f>D108*M$5/M$9</f>
        <v>75</v>
      </c>
      <c r="F104" s="11"/>
      <c r="G104" s="11"/>
      <c r="H104" s="11">
        <f t="shared" si="38"/>
        <v>312.5</v>
      </c>
      <c r="I104" s="34">
        <f>I95+D104</f>
        <v>-1922.5</v>
      </c>
      <c r="J104" s="11">
        <f t="shared" si="58"/>
        <v>2235</v>
      </c>
      <c r="K104" s="23">
        <f t="shared" si="59"/>
        <v>312.5</v>
      </c>
    </row>
    <row r="105" spans="1:11" ht="19.899999999999999" customHeight="1">
      <c r="A105" s="24" t="s">
        <v>5</v>
      </c>
      <c r="B105" s="14">
        <v>1200</v>
      </c>
      <c r="C105" s="15">
        <v>1875</v>
      </c>
      <c r="D105" s="16">
        <f t="shared" si="57"/>
        <v>675</v>
      </c>
      <c r="E105" s="35">
        <f>D108*M$6/M$9</f>
        <v>93.75</v>
      </c>
      <c r="F105" s="16"/>
      <c r="G105" s="16"/>
      <c r="H105" s="16">
        <f t="shared" si="38"/>
        <v>390.625</v>
      </c>
      <c r="I105" s="35">
        <f>I96+D105</f>
        <v>2059.375</v>
      </c>
      <c r="J105" s="16">
        <f t="shared" si="58"/>
        <v>-1668.75</v>
      </c>
      <c r="K105" s="25">
        <f t="shared" si="59"/>
        <v>390.625</v>
      </c>
    </row>
    <row r="106" spans="1:11" ht="19.899999999999999" customHeight="1">
      <c r="A106" s="22" t="s">
        <v>7</v>
      </c>
      <c r="B106" s="6">
        <v>2400</v>
      </c>
      <c r="C106" s="7">
        <v>2250</v>
      </c>
      <c r="D106" s="11">
        <f t="shared" si="57"/>
        <v>-150</v>
      </c>
      <c r="E106" s="34">
        <f>D108*M$7/M$9</f>
        <v>131.25</v>
      </c>
      <c r="F106" s="11"/>
      <c r="G106" s="11"/>
      <c r="H106" s="11">
        <f t="shared" si="38"/>
        <v>546.875</v>
      </c>
      <c r="I106" s="34">
        <f t="shared" ref="I106:I107" si="60">I97+D106</f>
        <v>1423.125</v>
      </c>
      <c r="J106" s="11">
        <f t="shared" si="58"/>
        <v>-876.25</v>
      </c>
      <c r="K106" s="23">
        <f t="shared" si="59"/>
        <v>546.875</v>
      </c>
    </row>
    <row r="107" spans="1:11" ht="19.899999999999999" customHeight="1" thickBot="1">
      <c r="A107" s="24" t="s">
        <v>8</v>
      </c>
      <c r="B107" s="14">
        <v>300</v>
      </c>
      <c r="C107" s="15">
        <v>0</v>
      </c>
      <c r="D107" s="16">
        <f t="shared" si="57"/>
        <v>-300</v>
      </c>
      <c r="E107" s="35">
        <f>D108*M$8/M$9</f>
        <v>0</v>
      </c>
      <c r="F107" s="16"/>
      <c r="G107" s="16"/>
      <c r="H107" s="16">
        <f t="shared" si="38"/>
        <v>0</v>
      </c>
      <c r="I107" s="35">
        <f t="shared" si="60"/>
        <v>-1800</v>
      </c>
      <c r="J107" s="16">
        <f t="shared" si="58"/>
        <v>1800</v>
      </c>
      <c r="K107" s="25">
        <f t="shared" si="59"/>
        <v>0</v>
      </c>
    </row>
    <row r="108" spans="1:11" ht="19.899999999999999" customHeight="1">
      <c r="A108" s="26" t="s">
        <v>6</v>
      </c>
      <c r="B108" s="27">
        <f t="shared" ref="B108:D108" si="61">SUM(B102:B107)</f>
        <v>9000</v>
      </c>
      <c r="C108" s="27">
        <f t="shared" si="61"/>
        <v>9375</v>
      </c>
      <c r="D108" s="27">
        <f t="shared" si="61"/>
        <v>375</v>
      </c>
      <c r="E108" s="36">
        <f t="shared" ref="E108:K108" si="62">SUM(E102:E107)</f>
        <v>375</v>
      </c>
      <c r="F108" s="27"/>
      <c r="G108" s="27"/>
      <c r="H108" s="27">
        <f t="shared" si="62"/>
        <v>1562.5</v>
      </c>
      <c r="I108" s="36">
        <f t="shared" si="62"/>
        <v>1562.5</v>
      </c>
      <c r="J108" s="27">
        <f t="shared" si="62"/>
        <v>0</v>
      </c>
      <c r="K108" s="28">
        <f t="shared" si="62"/>
        <v>1562.5</v>
      </c>
    </row>
    <row r="109" spans="1:11" ht="19.899999999999999" customHeight="1">
      <c r="A109" s="5"/>
      <c r="B109" s="2"/>
      <c r="C109" s="2"/>
      <c r="D109" s="12"/>
      <c r="E109" s="12"/>
      <c r="F109" s="12"/>
      <c r="G109" s="12"/>
      <c r="H109" s="12"/>
      <c r="I109" s="12"/>
      <c r="J109" s="12"/>
      <c r="K109" s="12"/>
    </row>
    <row r="110" spans="1:11" ht="19.899999999999999" customHeight="1">
      <c r="H110" s="13"/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110"/>
  <sheetViews>
    <sheetView showGridLines="0" workbookViewId="0">
      <pane xSplit="1" ySplit="1" topLeftCell="B2" activePane="bottomRight" state="frozen"/>
      <selection activeCell="A101" sqref="A101:XFD101"/>
      <selection pane="topRight" activeCell="A101" sqref="A101:XFD101"/>
      <selection pane="bottomLeft" activeCell="A101" sqref="A101:XFD101"/>
      <selection pane="bottomRight" activeCell="A101" sqref="A101:XFD101"/>
    </sheetView>
  </sheetViews>
  <sheetFormatPr baseColWidth="10" defaultColWidth="16.28515625" defaultRowHeight="19.899999999999999" customHeight="1"/>
  <cols>
    <col min="1" max="1" width="19.7109375" style="3" bestFit="1" customWidth="1"/>
    <col min="2" max="3" width="16.28515625" style="3" customWidth="1"/>
    <col min="4" max="4" width="15.28515625" style="3" customWidth="1"/>
    <col min="5" max="5" width="14.7109375" style="3" customWidth="1"/>
    <col min="6" max="6" width="15.5703125" style="3" customWidth="1"/>
    <col min="7" max="7" width="15" style="3" customWidth="1"/>
    <col min="8" max="8" width="15.140625" style="3" customWidth="1"/>
    <col min="9" max="11" width="15.28515625" style="3" customWidth="1"/>
    <col min="12" max="226" width="16.28515625" style="3" customWidth="1"/>
  </cols>
  <sheetData>
    <row r="1" spans="1:13" ht="27.6" customHeight="1">
      <c r="A1" s="4" t="s">
        <v>10</v>
      </c>
      <c r="B1" s="4"/>
      <c r="C1" s="4"/>
      <c r="D1" s="4"/>
      <c r="E1" s="4"/>
      <c r="F1" s="4"/>
      <c r="G1" s="4"/>
      <c r="I1" s="4"/>
      <c r="J1" s="4"/>
      <c r="K1" s="4"/>
    </row>
    <row r="2" spans="1:13" ht="63.75" customHeight="1">
      <c r="A2" s="29" t="s">
        <v>46</v>
      </c>
      <c r="B2" s="30" t="s">
        <v>0</v>
      </c>
      <c r="C2" s="29" t="s">
        <v>1</v>
      </c>
      <c r="D2" s="31" t="s">
        <v>14</v>
      </c>
      <c r="E2" s="33" t="s">
        <v>18</v>
      </c>
      <c r="F2" s="31" t="s">
        <v>15</v>
      </c>
      <c r="G2" s="31" t="s">
        <v>16</v>
      </c>
      <c r="H2" s="31" t="s">
        <v>17</v>
      </c>
      <c r="I2" s="33" t="s">
        <v>20</v>
      </c>
      <c r="J2" s="31" t="s">
        <v>19</v>
      </c>
      <c r="K2" s="32" t="s">
        <v>21</v>
      </c>
      <c r="M2" s="39" t="s">
        <v>9</v>
      </c>
    </row>
    <row r="3" spans="1:13" ht="20.100000000000001" customHeight="1">
      <c r="A3" s="22" t="s">
        <v>2</v>
      </c>
      <c r="B3" s="6">
        <v>300</v>
      </c>
      <c r="C3" s="7">
        <v>142.5</v>
      </c>
      <c r="D3" s="11">
        <f t="shared" ref="D3:D8" si="0">C3-B3</f>
        <v>-157.5</v>
      </c>
      <c r="E3" s="34">
        <f>D9*M$3/M$9</f>
        <v>-161.54999999999998</v>
      </c>
      <c r="F3" s="11">
        <f>'An 2'!H102</f>
        <v>234.375</v>
      </c>
      <c r="G3" s="11">
        <f t="shared" ref="G3:G8" si="1">F$9*M3</f>
        <v>234.375</v>
      </c>
      <c r="H3" s="11">
        <f>E3+G3</f>
        <v>72.825000000000017</v>
      </c>
      <c r="I3" s="34">
        <f>D3+'An 2'!K102</f>
        <v>76.875</v>
      </c>
      <c r="J3" s="11"/>
      <c r="K3" s="23"/>
      <c r="M3" s="8">
        <v>0.15</v>
      </c>
    </row>
    <row r="4" spans="1:13" ht="20.100000000000001" customHeight="1">
      <c r="A4" s="24" t="s">
        <v>3</v>
      </c>
      <c r="B4" s="14">
        <v>264</v>
      </c>
      <c r="C4" s="15">
        <v>487.5</v>
      </c>
      <c r="D4" s="16">
        <f t="shared" si="0"/>
        <v>223.5</v>
      </c>
      <c r="E4" s="35">
        <f>D9*M$4/M$9</f>
        <v>-53.85</v>
      </c>
      <c r="F4" s="16">
        <f>'An 2'!H103</f>
        <v>78.125</v>
      </c>
      <c r="G4" s="16">
        <f t="shared" si="1"/>
        <v>78.125</v>
      </c>
      <c r="H4" s="16">
        <f t="shared" ref="H4:H8" si="2">E4+G4</f>
        <v>24.274999999999999</v>
      </c>
      <c r="I4" s="35">
        <f>D4+'An 2'!K103</f>
        <v>301.625</v>
      </c>
      <c r="J4" s="16"/>
      <c r="K4" s="25"/>
      <c r="M4" s="9">
        <v>0.05</v>
      </c>
    </row>
    <row r="5" spans="1:13" ht="20.100000000000001" customHeight="1">
      <c r="A5" s="22" t="s">
        <v>4</v>
      </c>
      <c r="B5" s="6">
        <v>454.5</v>
      </c>
      <c r="C5" s="7">
        <v>355.5</v>
      </c>
      <c r="D5" s="11">
        <f t="shared" si="0"/>
        <v>-99</v>
      </c>
      <c r="E5" s="34">
        <f>D9*M$5/M$9</f>
        <v>-215.4</v>
      </c>
      <c r="F5" s="11">
        <f>'An 2'!H104</f>
        <v>312.5</v>
      </c>
      <c r="G5" s="11">
        <f t="shared" si="1"/>
        <v>312.5</v>
      </c>
      <c r="H5" s="11">
        <f t="shared" si="2"/>
        <v>97.1</v>
      </c>
      <c r="I5" s="34">
        <f>D5+'An 2'!K104</f>
        <v>213.5</v>
      </c>
      <c r="J5" s="11"/>
      <c r="K5" s="23"/>
      <c r="M5" s="8">
        <v>0.2</v>
      </c>
    </row>
    <row r="6" spans="1:13" ht="20.100000000000001" customHeight="1">
      <c r="A6" s="24" t="s">
        <v>5</v>
      </c>
      <c r="B6" s="14">
        <v>660</v>
      </c>
      <c r="C6" s="15">
        <v>564</v>
      </c>
      <c r="D6" s="16">
        <f t="shared" si="0"/>
        <v>-96</v>
      </c>
      <c r="E6" s="35">
        <f>D9*M$6/M$9</f>
        <v>-269.25</v>
      </c>
      <c r="F6" s="16">
        <f>'An 2'!H105</f>
        <v>390.625</v>
      </c>
      <c r="G6" s="16">
        <f t="shared" si="1"/>
        <v>390.625</v>
      </c>
      <c r="H6" s="16">
        <f t="shared" si="2"/>
        <v>121.375</v>
      </c>
      <c r="I6" s="35">
        <f>D6+'An 2'!K105</f>
        <v>294.625</v>
      </c>
      <c r="J6" s="16"/>
      <c r="K6" s="25"/>
      <c r="M6" s="9">
        <v>0.25</v>
      </c>
    </row>
    <row r="7" spans="1:13" ht="20.100000000000001" customHeight="1">
      <c r="A7" s="22" t="s">
        <v>7</v>
      </c>
      <c r="B7" s="6">
        <v>1291.5</v>
      </c>
      <c r="C7" s="7">
        <v>525</v>
      </c>
      <c r="D7" s="11">
        <f t="shared" si="0"/>
        <v>-766.5</v>
      </c>
      <c r="E7" s="34">
        <f>D9*M$7/M$9</f>
        <v>-376.95</v>
      </c>
      <c r="F7" s="11">
        <f>'An 2'!H106</f>
        <v>546.875</v>
      </c>
      <c r="G7" s="11">
        <f t="shared" si="1"/>
        <v>546.875</v>
      </c>
      <c r="H7" s="11">
        <f>E7+G7</f>
        <v>169.92500000000001</v>
      </c>
      <c r="I7" s="34">
        <f>D7+'An 2'!K106</f>
        <v>-219.625</v>
      </c>
      <c r="J7" s="11"/>
      <c r="K7" s="23"/>
      <c r="M7" s="8">
        <v>0.35</v>
      </c>
    </row>
    <row r="8" spans="1:13" ht="20.85" customHeight="1" thickBot="1">
      <c r="A8" s="24" t="s">
        <v>8</v>
      </c>
      <c r="B8" s="14">
        <v>181.5</v>
      </c>
      <c r="C8" s="15">
        <v>0</v>
      </c>
      <c r="D8" s="16">
        <f t="shared" si="0"/>
        <v>-181.5</v>
      </c>
      <c r="E8" s="35">
        <f>D9*M$8/M$9</f>
        <v>0</v>
      </c>
      <c r="F8" s="16">
        <f>'An 2'!H107</f>
        <v>0</v>
      </c>
      <c r="G8" s="16">
        <f t="shared" si="1"/>
        <v>0</v>
      </c>
      <c r="H8" s="16">
        <f t="shared" si="2"/>
        <v>0</v>
      </c>
      <c r="I8" s="35">
        <f>D8+'An 2'!K107</f>
        <v>-181.5</v>
      </c>
      <c r="J8" s="16"/>
      <c r="K8" s="25"/>
      <c r="M8" s="9">
        <v>0</v>
      </c>
    </row>
    <row r="9" spans="1:13" ht="20.85" customHeight="1">
      <c r="A9" s="26" t="s">
        <v>6</v>
      </c>
      <c r="B9" s="27">
        <f t="shared" ref="B9:H9" si="3">SUM(B3:B8)</f>
        <v>3151.5</v>
      </c>
      <c r="C9" s="27">
        <f t="shared" si="3"/>
        <v>2074.5</v>
      </c>
      <c r="D9" s="27">
        <f t="shared" si="3"/>
        <v>-1077</v>
      </c>
      <c r="E9" s="36">
        <f t="shared" si="3"/>
        <v>-1077</v>
      </c>
      <c r="F9" s="27">
        <f t="shared" si="3"/>
        <v>1562.5</v>
      </c>
      <c r="G9" s="27">
        <f t="shared" si="3"/>
        <v>1562.5</v>
      </c>
      <c r="H9" s="27">
        <f t="shared" si="3"/>
        <v>485.50000000000006</v>
      </c>
      <c r="I9" s="36">
        <f t="shared" ref="I9" si="4">SUM(I3:I8)</f>
        <v>485.5</v>
      </c>
      <c r="J9" s="27"/>
      <c r="K9" s="28"/>
      <c r="M9" s="10">
        <f>SUM(M2:M8)</f>
        <v>1</v>
      </c>
    </row>
    <row r="10" spans="1:13" ht="20.100000000000001" customHeight="1">
      <c r="A10" s="5"/>
      <c r="B10" s="5"/>
      <c r="C10" s="5"/>
      <c r="D10" s="12"/>
      <c r="E10" s="37"/>
      <c r="F10" s="12"/>
      <c r="G10" s="12"/>
      <c r="H10" s="12"/>
      <c r="I10" s="37"/>
      <c r="J10" s="12"/>
      <c r="K10" s="12"/>
    </row>
    <row r="11" spans="1:13" ht="64.5" customHeight="1" thickBot="1">
      <c r="A11" s="17" t="s">
        <v>47</v>
      </c>
      <c r="B11" s="18" t="s">
        <v>0</v>
      </c>
      <c r="C11" s="19" t="s">
        <v>1</v>
      </c>
      <c r="D11" s="20" t="s">
        <v>11</v>
      </c>
      <c r="E11" s="38" t="s">
        <v>12</v>
      </c>
      <c r="F11" s="20"/>
      <c r="G11" s="20"/>
      <c r="H11" s="20" t="s">
        <v>13</v>
      </c>
      <c r="I11" s="38" t="s">
        <v>20</v>
      </c>
      <c r="J11" s="20" t="s">
        <v>19</v>
      </c>
      <c r="K11" s="21" t="s">
        <v>21</v>
      </c>
    </row>
    <row r="12" spans="1:13" ht="20.100000000000001" customHeight="1">
      <c r="A12" s="22" t="s">
        <v>2</v>
      </c>
      <c r="B12" s="6">
        <v>191.25</v>
      </c>
      <c r="C12" s="7">
        <v>93</v>
      </c>
      <c r="D12" s="11">
        <f t="shared" ref="D12:D17" si="5">C12-B12</f>
        <v>-98.25</v>
      </c>
      <c r="E12" s="34">
        <f>D18*M$3/M$9</f>
        <v>105.1875</v>
      </c>
      <c r="F12" s="11"/>
      <c r="G12" s="11"/>
      <c r="H12" s="11">
        <f>H3+E12</f>
        <v>178.01250000000002</v>
      </c>
      <c r="I12" s="34">
        <f>I3+D12</f>
        <v>-21.375</v>
      </c>
      <c r="J12" s="11"/>
      <c r="K12" s="23"/>
    </row>
    <row r="13" spans="1:13" ht="20.100000000000001" customHeight="1">
      <c r="A13" s="24" t="s">
        <v>3</v>
      </c>
      <c r="B13" s="14">
        <v>319.5</v>
      </c>
      <c r="C13" s="15">
        <v>582</v>
      </c>
      <c r="D13" s="16">
        <f t="shared" si="5"/>
        <v>262.5</v>
      </c>
      <c r="E13" s="35">
        <f>D18*M$4/M$9</f>
        <v>35.0625</v>
      </c>
      <c r="F13" s="16"/>
      <c r="G13" s="16"/>
      <c r="H13" s="16">
        <f t="shared" ref="H13:H17" si="6">H4+E13</f>
        <v>59.337499999999999</v>
      </c>
      <c r="I13" s="35">
        <f t="shared" ref="I13:I17" si="7">I4+D13</f>
        <v>564.125</v>
      </c>
      <c r="J13" s="16"/>
      <c r="K13" s="25"/>
    </row>
    <row r="14" spans="1:13" ht="20.100000000000001" customHeight="1">
      <c r="A14" s="22" t="s">
        <v>4</v>
      </c>
      <c r="B14" s="6">
        <v>288</v>
      </c>
      <c r="C14" s="7">
        <v>213</v>
      </c>
      <c r="D14" s="11">
        <f t="shared" si="5"/>
        <v>-75</v>
      </c>
      <c r="E14" s="34">
        <f>D18*M$5/M$9</f>
        <v>140.25</v>
      </c>
      <c r="F14" s="11"/>
      <c r="G14" s="11"/>
      <c r="H14" s="11">
        <f t="shared" si="6"/>
        <v>237.35</v>
      </c>
      <c r="I14" s="34">
        <f t="shared" si="7"/>
        <v>138.5</v>
      </c>
      <c r="J14" s="11"/>
      <c r="K14" s="23"/>
    </row>
    <row r="15" spans="1:13" ht="20.100000000000001" customHeight="1">
      <c r="A15" s="24" t="s">
        <v>5</v>
      </c>
      <c r="B15" s="14">
        <v>508.49999999999994</v>
      </c>
      <c r="C15" s="15">
        <v>726</v>
      </c>
      <c r="D15" s="16">
        <f t="shared" si="5"/>
        <v>217.50000000000006</v>
      </c>
      <c r="E15" s="35">
        <f>D18*M$6/M$9</f>
        <v>175.3125</v>
      </c>
      <c r="F15" s="16"/>
      <c r="G15" s="16"/>
      <c r="H15" s="16">
        <f t="shared" si="6"/>
        <v>296.6875</v>
      </c>
      <c r="I15" s="35">
        <f t="shared" si="7"/>
        <v>512.125</v>
      </c>
      <c r="J15" s="16"/>
      <c r="K15" s="25"/>
    </row>
    <row r="16" spans="1:13" ht="20.100000000000001" customHeight="1">
      <c r="A16" s="22" t="s">
        <v>7</v>
      </c>
      <c r="B16" s="6">
        <v>472.5</v>
      </c>
      <c r="C16" s="7">
        <v>945</v>
      </c>
      <c r="D16" s="11">
        <f t="shared" si="5"/>
        <v>472.5</v>
      </c>
      <c r="E16" s="34">
        <f>D18*M$7/M$9</f>
        <v>245.43749999999997</v>
      </c>
      <c r="F16" s="11"/>
      <c r="G16" s="11"/>
      <c r="H16" s="11">
        <f t="shared" si="6"/>
        <v>415.36249999999995</v>
      </c>
      <c r="I16" s="34">
        <f t="shared" si="7"/>
        <v>252.875</v>
      </c>
      <c r="J16" s="11"/>
      <c r="K16" s="23"/>
    </row>
    <row r="17" spans="1:11" ht="20.85" customHeight="1" thickBot="1">
      <c r="A17" s="24" t="s">
        <v>8</v>
      </c>
      <c r="B17" s="14">
        <v>78</v>
      </c>
      <c r="C17" s="15">
        <v>0</v>
      </c>
      <c r="D17" s="16">
        <f t="shared" si="5"/>
        <v>-78</v>
      </c>
      <c r="E17" s="35">
        <f>D18*M$8/M$9</f>
        <v>0</v>
      </c>
      <c r="F17" s="16"/>
      <c r="G17" s="16"/>
      <c r="H17" s="16">
        <f t="shared" si="6"/>
        <v>0</v>
      </c>
      <c r="I17" s="35">
        <f t="shared" si="7"/>
        <v>-259.5</v>
      </c>
      <c r="J17" s="16"/>
      <c r="K17" s="25"/>
    </row>
    <row r="18" spans="1:11" ht="20.85" customHeight="1">
      <c r="A18" s="26" t="s">
        <v>6</v>
      </c>
      <c r="B18" s="27">
        <f t="shared" ref="B18:D18" si="8">SUM(B12:B17)</f>
        <v>1857.75</v>
      </c>
      <c r="C18" s="27">
        <f t="shared" si="8"/>
        <v>2559</v>
      </c>
      <c r="D18" s="27">
        <f t="shared" si="8"/>
        <v>701.25</v>
      </c>
      <c r="E18" s="36">
        <f t="shared" ref="E18:I18" si="9">SUM(E12:E17)</f>
        <v>701.25</v>
      </c>
      <c r="F18" s="27"/>
      <c r="G18" s="27"/>
      <c r="H18" s="27">
        <f t="shared" si="9"/>
        <v>1186.75</v>
      </c>
      <c r="I18" s="36">
        <f t="shared" si="9"/>
        <v>1186.75</v>
      </c>
      <c r="J18" s="27"/>
      <c r="K18" s="28"/>
    </row>
    <row r="19" spans="1:11" ht="20.100000000000001" customHeight="1">
      <c r="A19" s="5"/>
      <c r="B19" s="2"/>
      <c r="C19" s="2"/>
      <c r="D19" s="12"/>
      <c r="E19" s="37"/>
      <c r="F19" s="12"/>
      <c r="G19" s="12"/>
      <c r="H19" s="12"/>
      <c r="I19" s="37"/>
      <c r="J19" s="12"/>
      <c r="K19" s="12"/>
    </row>
    <row r="20" spans="1:11" ht="63.75" customHeight="1">
      <c r="A20" s="29" t="s">
        <v>48</v>
      </c>
      <c r="B20" s="30" t="s">
        <v>0</v>
      </c>
      <c r="C20" s="29" t="s">
        <v>1</v>
      </c>
      <c r="D20" s="31" t="s">
        <v>11</v>
      </c>
      <c r="E20" s="33" t="s">
        <v>12</v>
      </c>
      <c r="F20" s="31"/>
      <c r="G20" s="31"/>
      <c r="H20" s="31" t="s">
        <v>13</v>
      </c>
      <c r="I20" s="33" t="s">
        <v>20</v>
      </c>
      <c r="J20" s="31" t="s">
        <v>19</v>
      </c>
      <c r="K20" s="32" t="s">
        <v>21</v>
      </c>
    </row>
    <row r="21" spans="1:11" ht="20.100000000000001" customHeight="1">
      <c r="A21" s="22" t="s">
        <v>2</v>
      </c>
      <c r="B21" s="6">
        <v>727.5</v>
      </c>
      <c r="C21" s="7">
        <v>762</v>
      </c>
      <c r="D21" s="11">
        <f t="shared" ref="D21:D26" si="10">C21-B21</f>
        <v>34.5</v>
      </c>
      <c r="E21" s="34">
        <f>D27*M$3/M$9</f>
        <v>-213.07499999999996</v>
      </c>
      <c r="F21" s="11"/>
      <c r="G21" s="11"/>
      <c r="H21" s="11">
        <f>H12+E21</f>
        <v>-35.062499999999943</v>
      </c>
      <c r="I21" s="34">
        <f>I12+D21</f>
        <v>13.125</v>
      </c>
      <c r="J21" s="11"/>
      <c r="K21" s="23"/>
    </row>
    <row r="22" spans="1:11" ht="20.100000000000001" customHeight="1">
      <c r="A22" s="24" t="s">
        <v>3</v>
      </c>
      <c r="B22" s="14">
        <v>438</v>
      </c>
      <c r="C22" s="15">
        <v>499.50000000000006</v>
      </c>
      <c r="D22" s="16">
        <f t="shared" si="10"/>
        <v>61.500000000000057</v>
      </c>
      <c r="E22" s="35">
        <f>D27*M$4/M$9</f>
        <v>-71.024999999999991</v>
      </c>
      <c r="F22" s="16"/>
      <c r="G22" s="16"/>
      <c r="H22" s="16">
        <f t="shared" ref="H22:H26" si="11">H13+E22</f>
        <v>-11.687499999999993</v>
      </c>
      <c r="I22" s="35">
        <f t="shared" ref="I22:I26" si="12">I13+D22</f>
        <v>625.625</v>
      </c>
      <c r="J22" s="16"/>
      <c r="K22" s="25"/>
    </row>
    <row r="23" spans="1:11" ht="20.100000000000001" customHeight="1">
      <c r="A23" s="22" t="s">
        <v>4</v>
      </c>
      <c r="B23" s="6">
        <v>1296</v>
      </c>
      <c r="C23" s="7">
        <v>822.00000000000011</v>
      </c>
      <c r="D23" s="11">
        <f t="shared" si="10"/>
        <v>-473.99999999999989</v>
      </c>
      <c r="E23" s="34">
        <f>D27*M$5/M$9</f>
        <v>-284.09999999999997</v>
      </c>
      <c r="F23" s="11"/>
      <c r="G23" s="11"/>
      <c r="H23" s="11">
        <f t="shared" si="11"/>
        <v>-46.749999999999972</v>
      </c>
      <c r="I23" s="34">
        <f t="shared" si="12"/>
        <v>-335.49999999999989</v>
      </c>
      <c r="J23" s="11"/>
      <c r="K23" s="23"/>
    </row>
    <row r="24" spans="1:11" ht="20.100000000000001" customHeight="1">
      <c r="A24" s="24" t="s">
        <v>5</v>
      </c>
      <c r="B24" s="14">
        <v>546</v>
      </c>
      <c r="C24" s="15">
        <v>418.5</v>
      </c>
      <c r="D24" s="16">
        <f t="shared" si="10"/>
        <v>-127.5</v>
      </c>
      <c r="E24" s="35">
        <f>D27*M$6/M$9</f>
        <v>-355.12499999999994</v>
      </c>
      <c r="F24" s="16"/>
      <c r="G24" s="16"/>
      <c r="H24" s="16">
        <f t="shared" si="11"/>
        <v>-58.437499999999943</v>
      </c>
      <c r="I24" s="35">
        <f t="shared" si="12"/>
        <v>384.625</v>
      </c>
      <c r="J24" s="16"/>
      <c r="K24" s="25"/>
    </row>
    <row r="25" spans="1:11" ht="20.100000000000001" customHeight="1">
      <c r="A25" s="22" t="s">
        <v>7</v>
      </c>
      <c r="B25" s="6">
        <v>1110</v>
      </c>
      <c r="C25" s="7">
        <v>306</v>
      </c>
      <c r="D25" s="11">
        <f t="shared" si="10"/>
        <v>-804</v>
      </c>
      <c r="E25" s="34">
        <f>D27*M$7/M$9</f>
        <v>-497.1749999999999</v>
      </c>
      <c r="F25" s="11"/>
      <c r="G25" s="11"/>
      <c r="H25" s="11">
        <f t="shared" si="11"/>
        <v>-81.812499999999943</v>
      </c>
      <c r="I25" s="34">
        <f t="shared" si="12"/>
        <v>-551.125</v>
      </c>
      <c r="J25" s="11"/>
      <c r="K25" s="23"/>
    </row>
    <row r="26" spans="1:11" ht="20.85" customHeight="1" thickBot="1">
      <c r="A26" s="24" t="s">
        <v>8</v>
      </c>
      <c r="B26" s="14">
        <v>111</v>
      </c>
      <c r="C26" s="15">
        <v>0</v>
      </c>
      <c r="D26" s="16">
        <f t="shared" si="10"/>
        <v>-111</v>
      </c>
      <c r="E26" s="35">
        <f>D27*M$8/M$9</f>
        <v>0</v>
      </c>
      <c r="F26" s="16"/>
      <c r="G26" s="16"/>
      <c r="H26" s="16">
        <f t="shared" si="11"/>
        <v>0</v>
      </c>
      <c r="I26" s="35">
        <f t="shared" si="12"/>
        <v>-370.5</v>
      </c>
      <c r="J26" s="16"/>
      <c r="K26" s="25"/>
    </row>
    <row r="27" spans="1:11" ht="20.85" customHeight="1">
      <c r="A27" s="26" t="s">
        <v>6</v>
      </c>
      <c r="B27" s="27">
        <f t="shared" ref="B27:D27" si="13">SUM(B21:B26)</f>
        <v>4228.5</v>
      </c>
      <c r="C27" s="27">
        <f t="shared" si="13"/>
        <v>2808</v>
      </c>
      <c r="D27" s="27">
        <f t="shared" si="13"/>
        <v>-1420.4999999999998</v>
      </c>
      <c r="E27" s="36">
        <f t="shared" ref="E27:I27" si="14">SUM(E21:E26)</f>
        <v>-1420.4999999999998</v>
      </c>
      <c r="F27" s="27"/>
      <c r="G27" s="27"/>
      <c r="H27" s="27">
        <f t="shared" si="14"/>
        <v>-233.7499999999998</v>
      </c>
      <c r="I27" s="36">
        <f t="shared" si="14"/>
        <v>-233.74999999999989</v>
      </c>
      <c r="J27" s="27"/>
      <c r="K27" s="28"/>
    </row>
    <row r="28" spans="1:11" ht="20.100000000000001" customHeight="1">
      <c r="A28" s="5"/>
      <c r="B28" s="5"/>
      <c r="C28" s="5"/>
      <c r="D28" s="12"/>
      <c r="E28" s="37"/>
      <c r="F28" s="12"/>
      <c r="G28" s="12"/>
      <c r="H28" s="12"/>
      <c r="I28" s="37"/>
      <c r="J28" s="12"/>
      <c r="K28" s="12"/>
    </row>
    <row r="29" spans="1:11" ht="20.100000000000001" customHeight="1" thickBot="1">
      <c r="A29" s="17" t="s">
        <v>49</v>
      </c>
      <c r="B29" s="18" t="s">
        <v>0</v>
      </c>
      <c r="C29" s="19" t="s">
        <v>1</v>
      </c>
      <c r="D29" s="20" t="s">
        <v>11</v>
      </c>
      <c r="E29" s="38" t="s">
        <v>12</v>
      </c>
      <c r="F29" s="20"/>
      <c r="G29" s="20"/>
      <c r="H29" s="20" t="s">
        <v>13</v>
      </c>
      <c r="I29" s="38" t="s">
        <v>20</v>
      </c>
      <c r="J29" s="20" t="s">
        <v>19</v>
      </c>
      <c r="K29" s="21" t="s">
        <v>21</v>
      </c>
    </row>
    <row r="30" spans="1:11" ht="20.100000000000001" customHeight="1">
      <c r="A30" s="22" t="s">
        <v>2</v>
      </c>
      <c r="B30" s="6">
        <v>924</v>
      </c>
      <c r="C30" s="7">
        <v>570</v>
      </c>
      <c r="D30" s="11">
        <f t="shared" ref="D30:D35" si="15">C30-B30</f>
        <v>-354</v>
      </c>
      <c r="E30" s="34">
        <f>D36*M$3/M$9</f>
        <v>-33.975000000000001</v>
      </c>
      <c r="F30" s="11"/>
      <c r="G30" s="11"/>
      <c r="H30" s="11">
        <f>H21+E30</f>
        <v>-69.037499999999937</v>
      </c>
      <c r="I30" s="34">
        <f>I21+D30</f>
        <v>-340.875</v>
      </c>
      <c r="J30" s="11"/>
      <c r="K30" s="23"/>
    </row>
    <row r="31" spans="1:11" ht="20.100000000000001" customHeight="1">
      <c r="A31" s="24" t="s">
        <v>3</v>
      </c>
      <c r="B31" s="14">
        <v>225</v>
      </c>
      <c r="C31" s="15">
        <v>1117.5</v>
      </c>
      <c r="D31" s="16">
        <f t="shared" si="15"/>
        <v>892.5</v>
      </c>
      <c r="E31" s="35">
        <f>D36*M$4/M$9</f>
        <v>-11.325000000000001</v>
      </c>
      <c r="F31" s="16"/>
      <c r="G31" s="16"/>
      <c r="H31" s="16">
        <f t="shared" ref="H31:H35" si="16">H22+E31</f>
        <v>-23.012499999999996</v>
      </c>
      <c r="I31" s="35">
        <f t="shared" ref="I31:I35" si="17">I22+D31</f>
        <v>1518.125</v>
      </c>
      <c r="J31" s="16"/>
      <c r="K31" s="25"/>
    </row>
    <row r="32" spans="1:11" ht="20.100000000000001" customHeight="1">
      <c r="A32" s="22" t="s">
        <v>4</v>
      </c>
      <c r="B32" s="6">
        <v>1039.5</v>
      </c>
      <c r="C32" s="7">
        <v>576</v>
      </c>
      <c r="D32" s="11">
        <f t="shared" si="15"/>
        <v>-463.5</v>
      </c>
      <c r="E32" s="34">
        <f>D36*M$5/M$9</f>
        <v>-45.300000000000004</v>
      </c>
      <c r="F32" s="11"/>
      <c r="G32" s="11"/>
      <c r="H32" s="11">
        <f t="shared" si="16"/>
        <v>-92.049999999999983</v>
      </c>
      <c r="I32" s="34">
        <f t="shared" si="17"/>
        <v>-798.99999999999989</v>
      </c>
      <c r="J32" s="11"/>
      <c r="K32" s="23"/>
    </row>
    <row r="33" spans="1:11" ht="20.100000000000001" customHeight="1">
      <c r="A33" s="24" t="s">
        <v>5</v>
      </c>
      <c r="B33" s="14">
        <v>708</v>
      </c>
      <c r="C33" s="15">
        <v>1042.5</v>
      </c>
      <c r="D33" s="16">
        <f t="shared" si="15"/>
        <v>334.5</v>
      </c>
      <c r="E33" s="35">
        <f>D36*M$6/M$9</f>
        <v>-56.625</v>
      </c>
      <c r="F33" s="16"/>
      <c r="G33" s="16"/>
      <c r="H33" s="16">
        <f t="shared" si="16"/>
        <v>-115.06249999999994</v>
      </c>
      <c r="I33" s="35">
        <f t="shared" si="17"/>
        <v>719.125</v>
      </c>
      <c r="J33" s="16"/>
      <c r="K33" s="25"/>
    </row>
    <row r="34" spans="1:11" ht="20.100000000000001" customHeight="1">
      <c r="A34" s="22" t="s">
        <v>7</v>
      </c>
      <c r="B34" s="6">
        <v>1380</v>
      </c>
      <c r="C34" s="7">
        <v>846</v>
      </c>
      <c r="D34" s="11">
        <f t="shared" si="15"/>
        <v>-534</v>
      </c>
      <c r="E34" s="34">
        <f>D36*M$7/M$9</f>
        <v>-79.274999999999991</v>
      </c>
      <c r="F34" s="11"/>
      <c r="G34" s="11"/>
      <c r="H34" s="11">
        <f t="shared" si="16"/>
        <v>-161.08749999999992</v>
      </c>
      <c r="I34" s="34">
        <f t="shared" si="17"/>
        <v>-1085.125</v>
      </c>
      <c r="J34" s="11"/>
      <c r="K34" s="23"/>
    </row>
    <row r="35" spans="1:11" ht="20.85" customHeight="1" thickBot="1">
      <c r="A35" s="24" t="s">
        <v>8</v>
      </c>
      <c r="B35" s="14">
        <v>102.00000000000001</v>
      </c>
      <c r="C35" s="15">
        <v>0</v>
      </c>
      <c r="D35" s="16">
        <f t="shared" si="15"/>
        <v>-102.00000000000001</v>
      </c>
      <c r="E35" s="35">
        <f>D36*M$8/M$9</f>
        <v>0</v>
      </c>
      <c r="F35" s="16"/>
      <c r="G35" s="16"/>
      <c r="H35" s="16">
        <f t="shared" si="16"/>
        <v>0</v>
      </c>
      <c r="I35" s="35">
        <f t="shared" si="17"/>
        <v>-472.5</v>
      </c>
      <c r="J35" s="16"/>
      <c r="K35" s="25"/>
    </row>
    <row r="36" spans="1:11" ht="20.85" customHeight="1">
      <c r="A36" s="26" t="s">
        <v>6</v>
      </c>
      <c r="B36" s="27">
        <f t="shared" ref="B36:D36" si="18">SUM(B30:B35)</f>
        <v>4378.5</v>
      </c>
      <c r="C36" s="27">
        <f t="shared" si="18"/>
        <v>4152</v>
      </c>
      <c r="D36" s="27">
        <f t="shared" si="18"/>
        <v>-226.5</v>
      </c>
      <c r="E36" s="36">
        <f t="shared" ref="E36:I36" si="19">SUM(E30:E35)</f>
        <v>-226.5</v>
      </c>
      <c r="F36" s="27"/>
      <c r="G36" s="27"/>
      <c r="H36" s="27">
        <f t="shared" si="19"/>
        <v>-460.24999999999977</v>
      </c>
      <c r="I36" s="36">
        <f t="shared" si="19"/>
        <v>-460.25</v>
      </c>
      <c r="J36" s="27"/>
      <c r="K36" s="28"/>
    </row>
    <row r="37" spans="1:11" ht="20.100000000000001" customHeight="1">
      <c r="A37" s="5"/>
      <c r="B37" s="2"/>
      <c r="C37" s="2"/>
      <c r="D37" s="12"/>
      <c r="E37" s="37"/>
      <c r="F37" s="12"/>
      <c r="G37" s="12"/>
      <c r="H37" s="12"/>
      <c r="I37" s="37"/>
      <c r="J37" s="12"/>
      <c r="K37" s="12"/>
    </row>
    <row r="38" spans="1:11" ht="20.100000000000001" customHeight="1">
      <c r="A38" s="29" t="s">
        <v>50</v>
      </c>
      <c r="B38" s="30" t="s">
        <v>0</v>
      </c>
      <c r="C38" s="29" t="s">
        <v>1</v>
      </c>
      <c r="D38" s="31" t="s">
        <v>11</v>
      </c>
      <c r="E38" s="33" t="s">
        <v>12</v>
      </c>
      <c r="F38" s="31"/>
      <c r="G38" s="31"/>
      <c r="H38" s="31" t="s">
        <v>13</v>
      </c>
      <c r="I38" s="33" t="s">
        <v>20</v>
      </c>
      <c r="J38" s="31" t="s">
        <v>19</v>
      </c>
      <c r="K38" s="32" t="s">
        <v>21</v>
      </c>
    </row>
    <row r="39" spans="1:11" ht="20.100000000000001" customHeight="1">
      <c r="A39" s="22" t="s">
        <v>2</v>
      </c>
      <c r="B39" s="6">
        <v>531</v>
      </c>
      <c r="C39" s="7">
        <v>214.5</v>
      </c>
      <c r="D39" s="11">
        <f t="shared" ref="D39:D44" si="20">C39-B39</f>
        <v>-316.5</v>
      </c>
      <c r="E39" s="34">
        <f>D45*M$3/M$9</f>
        <v>65.024999999999991</v>
      </c>
      <c r="F39" s="11"/>
      <c r="G39" s="11"/>
      <c r="H39" s="11">
        <f>H30+E39</f>
        <v>-4.012499999999946</v>
      </c>
      <c r="I39" s="34">
        <f>I30+D39</f>
        <v>-657.375</v>
      </c>
      <c r="J39" s="11"/>
      <c r="K39" s="23"/>
    </row>
    <row r="40" spans="1:11" ht="20.100000000000001" customHeight="1">
      <c r="A40" s="24" t="s">
        <v>3</v>
      </c>
      <c r="B40" s="14">
        <v>301.5</v>
      </c>
      <c r="C40" s="15">
        <v>642</v>
      </c>
      <c r="D40" s="16">
        <f t="shared" si="20"/>
        <v>340.5</v>
      </c>
      <c r="E40" s="35">
        <f>D45*M$4/M$9</f>
        <v>21.675000000000001</v>
      </c>
      <c r="F40" s="16"/>
      <c r="G40" s="16"/>
      <c r="H40" s="16">
        <f t="shared" ref="H40:H44" si="21">H31+E40</f>
        <v>-1.337499999999995</v>
      </c>
      <c r="I40" s="35">
        <f t="shared" ref="I40:I44" si="22">I31+D40</f>
        <v>1858.625</v>
      </c>
      <c r="J40" s="16"/>
      <c r="K40" s="25"/>
    </row>
    <row r="41" spans="1:11" ht="20.100000000000001" customHeight="1">
      <c r="A41" s="22" t="s">
        <v>4</v>
      </c>
      <c r="B41" s="6">
        <v>414</v>
      </c>
      <c r="C41" s="7">
        <v>432</v>
      </c>
      <c r="D41" s="11">
        <f t="shared" si="20"/>
        <v>18</v>
      </c>
      <c r="E41" s="34">
        <f>D45*M$5/M$9</f>
        <v>86.7</v>
      </c>
      <c r="F41" s="11"/>
      <c r="G41" s="11"/>
      <c r="H41" s="11">
        <f t="shared" si="21"/>
        <v>-5.3499999999999801</v>
      </c>
      <c r="I41" s="34">
        <f t="shared" si="22"/>
        <v>-780.99999999999989</v>
      </c>
      <c r="J41" s="11"/>
      <c r="K41" s="23"/>
    </row>
    <row r="42" spans="1:11" ht="20.100000000000001" customHeight="1">
      <c r="A42" s="24" t="s">
        <v>5</v>
      </c>
      <c r="B42" s="14">
        <v>756</v>
      </c>
      <c r="C42" s="15">
        <v>444</v>
      </c>
      <c r="D42" s="16">
        <f t="shared" si="20"/>
        <v>-312</v>
      </c>
      <c r="E42" s="35">
        <f>D45*M$6/M$9</f>
        <v>108.375</v>
      </c>
      <c r="F42" s="16"/>
      <c r="G42" s="16"/>
      <c r="H42" s="16">
        <f t="shared" si="21"/>
        <v>-6.6874999999999432</v>
      </c>
      <c r="I42" s="35">
        <f t="shared" si="22"/>
        <v>407.125</v>
      </c>
      <c r="J42" s="16"/>
      <c r="K42" s="25"/>
    </row>
    <row r="43" spans="1:11" ht="20.100000000000001" customHeight="1">
      <c r="A43" s="22" t="s">
        <v>7</v>
      </c>
      <c r="B43" s="6">
        <v>462</v>
      </c>
      <c r="C43" s="7">
        <v>1287</v>
      </c>
      <c r="D43" s="11">
        <f t="shared" si="20"/>
        <v>825</v>
      </c>
      <c r="E43" s="34">
        <f>D45*M$7/M$9</f>
        <v>151.72499999999999</v>
      </c>
      <c r="F43" s="11"/>
      <c r="G43" s="11"/>
      <c r="H43" s="11">
        <f t="shared" si="21"/>
        <v>-9.3624999999999261</v>
      </c>
      <c r="I43" s="34">
        <f t="shared" si="22"/>
        <v>-260.125</v>
      </c>
      <c r="J43" s="11"/>
      <c r="K43" s="23"/>
    </row>
    <row r="44" spans="1:11" ht="20.85" customHeight="1" thickBot="1">
      <c r="A44" s="24" t="s">
        <v>8</v>
      </c>
      <c r="B44" s="14">
        <v>121.50000000000001</v>
      </c>
      <c r="C44" s="15">
        <v>0</v>
      </c>
      <c r="D44" s="16">
        <f t="shared" si="20"/>
        <v>-121.50000000000001</v>
      </c>
      <c r="E44" s="35">
        <f>D45*M$8/M$9</f>
        <v>0</v>
      </c>
      <c r="F44" s="16"/>
      <c r="G44" s="16"/>
      <c r="H44" s="16">
        <f t="shared" si="21"/>
        <v>0</v>
      </c>
      <c r="I44" s="35">
        <f t="shared" si="22"/>
        <v>-594</v>
      </c>
      <c r="J44" s="16"/>
      <c r="K44" s="25"/>
    </row>
    <row r="45" spans="1:11" ht="20.85" customHeight="1">
      <c r="A45" s="26" t="s">
        <v>6</v>
      </c>
      <c r="B45" s="27">
        <f t="shared" ref="B45:D45" si="23">SUM(B39:B44)</f>
        <v>2586</v>
      </c>
      <c r="C45" s="27">
        <f t="shared" si="23"/>
        <v>3019.5</v>
      </c>
      <c r="D45" s="27">
        <f t="shared" si="23"/>
        <v>433.5</v>
      </c>
      <c r="E45" s="36">
        <f t="shared" ref="E45:I45" si="24">SUM(E39:E44)</f>
        <v>433.5</v>
      </c>
      <c r="F45" s="27"/>
      <c r="G45" s="27"/>
      <c r="H45" s="27">
        <f t="shared" si="24"/>
        <v>-26.74999999999979</v>
      </c>
      <c r="I45" s="36">
        <f t="shared" si="24"/>
        <v>-26.749999999999886</v>
      </c>
      <c r="J45" s="27"/>
      <c r="K45" s="28"/>
    </row>
    <row r="46" spans="1:11" ht="20.100000000000001" customHeight="1">
      <c r="A46" s="5"/>
      <c r="B46" s="5"/>
      <c r="C46" s="5"/>
      <c r="D46" s="12"/>
      <c r="E46" s="37"/>
      <c r="F46" s="12"/>
      <c r="G46" s="12"/>
      <c r="H46" s="12"/>
      <c r="I46" s="37"/>
      <c r="J46" s="12"/>
      <c r="K46" s="12"/>
    </row>
    <row r="47" spans="1:11" ht="64.5" customHeight="1" thickBot="1">
      <c r="A47" s="17" t="s">
        <v>51</v>
      </c>
      <c r="B47" s="18" t="s">
        <v>0</v>
      </c>
      <c r="C47" s="19" t="s">
        <v>1</v>
      </c>
      <c r="D47" s="20" t="s">
        <v>11</v>
      </c>
      <c r="E47" s="38" t="s">
        <v>12</v>
      </c>
      <c r="F47" s="20"/>
      <c r="G47" s="20"/>
      <c r="H47" s="20" t="s">
        <v>13</v>
      </c>
      <c r="I47" s="38" t="s">
        <v>20</v>
      </c>
      <c r="J47" s="20" t="s">
        <v>19</v>
      </c>
      <c r="K47" s="21" t="s">
        <v>21</v>
      </c>
    </row>
    <row r="48" spans="1:11" ht="20.100000000000001" customHeight="1">
      <c r="A48" s="22" t="s">
        <v>2</v>
      </c>
      <c r="B48" s="6">
        <v>1365</v>
      </c>
      <c r="C48" s="7">
        <v>577.5</v>
      </c>
      <c r="D48" s="11">
        <f t="shared" ref="D48:D53" si="25">C48-B48</f>
        <v>-787.5</v>
      </c>
      <c r="E48" s="34">
        <f>D54*M$3/M$9</f>
        <v>-230.625</v>
      </c>
      <c r="F48" s="11"/>
      <c r="G48" s="11"/>
      <c r="H48" s="11">
        <f>H39+E48</f>
        <v>-234.63749999999993</v>
      </c>
      <c r="I48" s="34">
        <f>I39+D48</f>
        <v>-1444.875</v>
      </c>
      <c r="J48" s="11">
        <f>H48-I48</f>
        <v>1210.2375000000002</v>
      </c>
      <c r="K48" s="23">
        <f>I48+J48</f>
        <v>-234.63749999999982</v>
      </c>
    </row>
    <row r="49" spans="1:11" ht="20.100000000000001" customHeight="1">
      <c r="A49" s="24" t="s">
        <v>3</v>
      </c>
      <c r="B49" s="14">
        <v>351</v>
      </c>
      <c r="C49" s="15">
        <v>907.5</v>
      </c>
      <c r="D49" s="16">
        <f t="shared" si="25"/>
        <v>556.5</v>
      </c>
      <c r="E49" s="35">
        <f>D54*M$4/M$9</f>
        <v>-76.875</v>
      </c>
      <c r="F49" s="16"/>
      <c r="G49" s="16"/>
      <c r="H49" s="16">
        <f t="shared" ref="H49:H53" si="26">H40+E49</f>
        <v>-78.212499999999991</v>
      </c>
      <c r="I49" s="35">
        <f t="shared" ref="I49:I53" si="27">I40+D49</f>
        <v>2415.125</v>
      </c>
      <c r="J49" s="16">
        <f t="shared" ref="J49:J53" si="28">H49-I49</f>
        <v>-2493.3375000000001</v>
      </c>
      <c r="K49" s="25">
        <f t="shared" ref="K49:K53" si="29">I49+J49</f>
        <v>-78.212500000000091</v>
      </c>
    </row>
    <row r="50" spans="1:11" ht="20.100000000000001" customHeight="1">
      <c r="A50" s="22" t="s">
        <v>4</v>
      </c>
      <c r="B50" s="6">
        <v>1344</v>
      </c>
      <c r="C50" s="7">
        <v>816.00000000000011</v>
      </c>
      <c r="D50" s="11">
        <f t="shared" si="25"/>
        <v>-527.99999999999989</v>
      </c>
      <c r="E50" s="34">
        <f>D54*M$5/M$9</f>
        <v>-307.5</v>
      </c>
      <c r="F50" s="11"/>
      <c r="G50" s="11"/>
      <c r="H50" s="11">
        <f t="shared" si="26"/>
        <v>-312.84999999999997</v>
      </c>
      <c r="I50" s="34">
        <f t="shared" si="27"/>
        <v>-1308.9999999999998</v>
      </c>
      <c r="J50" s="11">
        <f t="shared" si="28"/>
        <v>996.14999999999986</v>
      </c>
      <c r="K50" s="23">
        <f t="shared" si="29"/>
        <v>-312.84999999999991</v>
      </c>
    </row>
    <row r="51" spans="1:11" ht="20.100000000000001" customHeight="1">
      <c r="A51" s="24" t="s">
        <v>5</v>
      </c>
      <c r="B51" s="14">
        <v>390</v>
      </c>
      <c r="C51" s="15">
        <v>772.5</v>
      </c>
      <c r="D51" s="16">
        <f t="shared" si="25"/>
        <v>382.5</v>
      </c>
      <c r="E51" s="35">
        <f>D54*M$6/M$9</f>
        <v>-384.375</v>
      </c>
      <c r="F51" s="16"/>
      <c r="G51" s="16"/>
      <c r="H51" s="16">
        <f t="shared" si="26"/>
        <v>-391.06249999999994</v>
      </c>
      <c r="I51" s="35">
        <f t="shared" si="27"/>
        <v>789.625</v>
      </c>
      <c r="J51" s="16">
        <f t="shared" si="28"/>
        <v>-1180.6875</v>
      </c>
      <c r="K51" s="25">
        <f t="shared" si="29"/>
        <v>-391.0625</v>
      </c>
    </row>
    <row r="52" spans="1:11" ht="20.100000000000001" customHeight="1">
      <c r="A52" s="22" t="s">
        <v>7</v>
      </c>
      <c r="B52" s="6">
        <v>1452</v>
      </c>
      <c r="C52" s="7">
        <v>486.00000000000006</v>
      </c>
      <c r="D52" s="11">
        <f t="shared" si="25"/>
        <v>-966</v>
      </c>
      <c r="E52" s="34">
        <f>D54*M$7/M$9</f>
        <v>-538.125</v>
      </c>
      <c r="F52" s="11"/>
      <c r="G52" s="11"/>
      <c r="H52" s="11">
        <f t="shared" si="26"/>
        <v>-547.48749999999995</v>
      </c>
      <c r="I52" s="34">
        <f t="shared" si="27"/>
        <v>-1226.125</v>
      </c>
      <c r="J52" s="11">
        <f t="shared" si="28"/>
        <v>678.63750000000005</v>
      </c>
      <c r="K52" s="23">
        <f t="shared" si="29"/>
        <v>-547.48749999999995</v>
      </c>
    </row>
    <row r="53" spans="1:11" ht="20.85" customHeight="1" thickBot="1">
      <c r="A53" s="24" t="s">
        <v>8</v>
      </c>
      <c r="B53" s="14">
        <v>195</v>
      </c>
      <c r="C53" s="15">
        <v>0</v>
      </c>
      <c r="D53" s="16">
        <f t="shared" si="25"/>
        <v>-195</v>
      </c>
      <c r="E53" s="35">
        <f>D54*M$8/M$9</f>
        <v>0</v>
      </c>
      <c r="F53" s="16"/>
      <c r="G53" s="16"/>
      <c r="H53" s="16">
        <f t="shared" si="26"/>
        <v>0</v>
      </c>
      <c r="I53" s="35">
        <f t="shared" si="27"/>
        <v>-789</v>
      </c>
      <c r="J53" s="16">
        <f t="shared" si="28"/>
        <v>789</v>
      </c>
      <c r="K53" s="25">
        <f t="shared" si="29"/>
        <v>0</v>
      </c>
    </row>
    <row r="54" spans="1:11" ht="20.85" customHeight="1">
      <c r="A54" s="26" t="s">
        <v>6</v>
      </c>
      <c r="B54" s="27">
        <f t="shared" ref="B54:D54" si="30">SUM(B48:B53)</f>
        <v>5097</v>
      </c>
      <c r="C54" s="27">
        <f t="shared" si="30"/>
        <v>3559.5</v>
      </c>
      <c r="D54" s="27">
        <f t="shared" si="30"/>
        <v>-1537.5</v>
      </c>
      <c r="E54" s="36">
        <f t="shared" ref="E54:K54" si="31">SUM(E48:E53)</f>
        <v>-1537.5</v>
      </c>
      <c r="F54" s="27"/>
      <c r="G54" s="27"/>
      <c r="H54" s="27">
        <f t="shared" si="31"/>
        <v>-1564.2499999999998</v>
      </c>
      <c r="I54" s="36">
        <f t="shared" si="31"/>
        <v>-1564.2499999999998</v>
      </c>
      <c r="J54" s="27">
        <f t="shared" si="31"/>
        <v>0</v>
      </c>
      <c r="K54" s="28">
        <f t="shared" si="31"/>
        <v>-1564.2499999999998</v>
      </c>
    </row>
    <row r="55" spans="1:11" ht="20.100000000000001" customHeight="1">
      <c r="A55" s="5"/>
      <c r="B55" s="2"/>
      <c r="C55" s="2"/>
      <c r="D55" s="12"/>
      <c r="E55" s="37"/>
      <c r="F55" s="12"/>
      <c r="G55" s="12"/>
      <c r="H55" s="12"/>
      <c r="I55" s="37"/>
      <c r="J55" s="12"/>
      <c r="K55" s="12"/>
    </row>
    <row r="56" spans="1:11" ht="63.75" customHeight="1">
      <c r="A56" s="29" t="s">
        <v>52</v>
      </c>
      <c r="B56" s="30" t="s">
        <v>0</v>
      </c>
      <c r="C56" s="29" t="s">
        <v>1</v>
      </c>
      <c r="D56" s="31" t="s">
        <v>11</v>
      </c>
      <c r="E56" s="33" t="s">
        <v>12</v>
      </c>
      <c r="F56" s="31"/>
      <c r="G56" s="31"/>
      <c r="H56" s="31" t="s">
        <v>13</v>
      </c>
      <c r="I56" s="33" t="s">
        <v>20</v>
      </c>
      <c r="J56" s="31" t="s">
        <v>19</v>
      </c>
      <c r="K56" s="32" t="s">
        <v>21</v>
      </c>
    </row>
    <row r="57" spans="1:11" ht="19.899999999999999" customHeight="1">
      <c r="A57" s="22" t="s">
        <v>2</v>
      </c>
      <c r="B57" s="6">
        <v>594</v>
      </c>
      <c r="C57" s="7">
        <v>393</v>
      </c>
      <c r="D57" s="11">
        <f t="shared" ref="D57:D62" si="32">C57-B57</f>
        <v>-201</v>
      </c>
      <c r="E57" s="34">
        <f>D63*M$3/M$9</f>
        <v>82.799999999999969</v>
      </c>
      <c r="F57" s="11"/>
      <c r="G57" s="11"/>
      <c r="H57" s="11">
        <f>H48+E57</f>
        <v>-151.83749999999998</v>
      </c>
      <c r="I57" s="34">
        <f>K48+D57</f>
        <v>-435.63749999999982</v>
      </c>
      <c r="J57" s="11"/>
      <c r="K57" s="23"/>
    </row>
    <row r="58" spans="1:11" ht="19.899999999999999" customHeight="1">
      <c r="A58" s="24" t="s">
        <v>3</v>
      </c>
      <c r="B58" s="14">
        <v>354</v>
      </c>
      <c r="C58" s="15">
        <v>1815</v>
      </c>
      <c r="D58" s="16">
        <f t="shared" si="32"/>
        <v>1461</v>
      </c>
      <c r="E58" s="35">
        <f>D63*M$4/M$9</f>
        <v>27.599999999999991</v>
      </c>
      <c r="F58" s="16"/>
      <c r="G58" s="16"/>
      <c r="H58" s="16">
        <f t="shared" ref="H58:H62" si="33">H49+E58</f>
        <v>-50.612499999999997</v>
      </c>
      <c r="I58" s="35">
        <f t="shared" ref="I58:I62" si="34">K49+D58</f>
        <v>1382.7874999999999</v>
      </c>
      <c r="J58" s="16"/>
      <c r="K58" s="25"/>
    </row>
    <row r="59" spans="1:11" ht="19.899999999999999" customHeight="1">
      <c r="A59" s="22" t="s">
        <v>4</v>
      </c>
      <c r="B59" s="6">
        <v>1197</v>
      </c>
      <c r="C59" s="7">
        <v>846</v>
      </c>
      <c r="D59" s="11">
        <f t="shared" si="32"/>
        <v>-351</v>
      </c>
      <c r="E59" s="34">
        <f>D63*M$5/M$9</f>
        <v>110.39999999999996</v>
      </c>
      <c r="F59" s="11"/>
      <c r="G59" s="11"/>
      <c r="H59" s="11">
        <f t="shared" si="33"/>
        <v>-202.45</v>
      </c>
      <c r="I59" s="34">
        <f t="shared" si="34"/>
        <v>-663.84999999999991</v>
      </c>
      <c r="J59" s="11"/>
      <c r="K59" s="23"/>
    </row>
    <row r="60" spans="1:11" ht="19.899999999999999" customHeight="1">
      <c r="A60" s="24" t="s">
        <v>5</v>
      </c>
      <c r="B60" s="14">
        <v>1512</v>
      </c>
      <c r="C60" s="15">
        <v>1667.9999999999998</v>
      </c>
      <c r="D60" s="16">
        <f t="shared" si="32"/>
        <v>155.99999999999977</v>
      </c>
      <c r="E60" s="35">
        <f>D63*M$6/M$9</f>
        <v>137.99999999999994</v>
      </c>
      <c r="F60" s="16"/>
      <c r="G60" s="16"/>
      <c r="H60" s="16">
        <f t="shared" si="33"/>
        <v>-253.0625</v>
      </c>
      <c r="I60" s="35">
        <f t="shared" si="34"/>
        <v>-235.06250000000023</v>
      </c>
      <c r="J60" s="16"/>
      <c r="K60" s="25"/>
    </row>
    <row r="61" spans="1:11" ht="19.899999999999999" customHeight="1">
      <c r="A61" s="22" t="s">
        <v>7</v>
      </c>
      <c r="B61" s="6">
        <v>2772</v>
      </c>
      <c r="C61" s="7">
        <v>2562</v>
      </c>
      <c r="D61" s="11">
        <f t="shared" si="32"/>
        <v>-210</v>
      </c>
      <c r="E61" s="34">
        <f>D63*M$7/M$9</f>
        <v>193.1999999999999</v>
      </c>
      <c r="F61" s="11"/>
      <c r="G61" s="11"/>
      <c r="H61" s="11">
        <f t="shared" si="33"/>
        <v>-354.28750000000002</v>
      </c>
      <c r="I61" s="34">
        <f t="shared" si="34"/>
        <v>-757.48749999999995</v>
      </c>
      <c r="J61" s="11"/>
      <c r="K61" s="23"/>
    </row>
    <row r="62" spans="1:11" ht="19.899999999999999" customHeight="1" thickBot="1">
      <c r="A62" s="24" t="s">
        <v>8</v>
      </c>
      <c r="B62" s="14">
        <v>303</v>
      </c>
      <c r="C62" s="15">
        <v>0</v>
      </c>
      <c r="D62" s="16">
        <f t="shared" si="32"/>
        <v>-303</v>
      </c>
      <c r="E62" s="35">
        <f>D63*M$8/M$9</f>
        <v>0</v>
      </c>
      <c r="F62" s="16"/>
      <c r="G62" s="16"/>
      <c r="H62" s="16">
        <f t="shared" si="33"/>
        <v>0</v>
      </c>
      <c r="I62" s="35">
        <f t="shared" si="34"/>
        <v>-303</v>
      </c>
      <c r="J62" s="16"/>
      <c r="K62" s="25"/>
    </row>
    <row r="63" spans="1:11" ht="19.899999999999999" customHeight="1">
      <c r="A63" s="26" t="s">
        <v>6</v>
      </c>
      <c r="B63" s="27">
        <f t="shared" ref="B63:D63" si="35">SUM(B57:B62)</f>
        <v>6732</v>
      </c>
      <c r="C63" s="27">
        <f t="shared" si="35"/>
        <v>7284</v>
      </c>
      <c r="D63" s="27">
        <f t="shared" si="35"/>
        <v>551.99999999999977</v>
      </c>
      <c r="E63" s="36">
        <f t="shared" ref="E63:I63" si="36">SUM(E57:E62)</f>
        <v>551.99999999999977</v>
      </c>
      <c r="F63" s="27"/>
      <c r="G63" s="27"/>
      <c r="H63" s="27">
        <f t="shared" si="36"/>
        <v>-1012.25</v>
      </c>
      <c r="I63" s="36">
        <f t="shared" si="36"/>
        <v>-1012.25</v>
      </c>
      <c r="J63" s="27"/>
      <c r="K63" s="28"/>
    </row>
    <row r="64" spans="1:11" ht="19.899999999999999" customHeight="1">
      <c r="A64" s="5"/>
      <c r="B64" s="5"/>
      <c r="C64" s="5"/>
      <c r="D64" s="12"/>
      <c r="E64" s="37"/>
      <c r="F64" s="12"/>
      <c r="G64" s="12"/>
      <c r="H64" s="12"/>
      <c r="I64" s="37"/>
      <c r="J64" s="12"/>
      <c r="K64" s="12"/>
    </row>
    <row r="65" spans="1:11" ht="64.5" customHeight="1" thickBot="1">
      <c r="A65" s="17" t="s">
        <v>53</v>
      </c>
      <c r="B65" s="18" t="s">
        <v>0</v>
      </c>
      <c r="C65" s="19" t="s">
        <v>1</v>
      </c>
      <c r="D65" s="20" t="s">
        <v>11</v>
      </c>
      <c r="E65" s="38" t="s">
        <v>12</v>
      </c>
      <c r="F65" s="20"/>
      <c r="G65" s="20"/>
      <c r="H65" s="20" t="s">
        <v>13</v>
      </c>
      <c r="I65" s="38" t="s">
        <v>20</v>
      </c>
      <c r="J65" s="20" t="s">
        <v>19</v>
      </c>
      <c r="K65" s="21" t="s">
        <v>21</v>
      </c>
    </row>
    <row r="66" spans="1:11" ht="19.899999999999999" customHeight="1">
      <c r="A66" s="22" t="s">
        <v>2</v>
      </c>
      <c r="B66" s="6">
        <v>553.5</v>
      </c>
      <c r="C66" s="7">
        <v>186</v>
      </c>
      <c r="D66" s="11">
        <f t="shared" ref="D66:D71" si="37">C66-B66</f>
        <v>-367.5</v>
      </c>
      <c r="E66" s="34">
        <f>D72*M$3/M$9</f>
        <v>28.349999999999998</v>
      </c>
      <c r="F66" s="11"/>
      <c r="G66" s="11"/>
      <c r="H66" s="11">
        <f t="shared" ref="H66:H107" si="38">H57+E66</f>
        <v>-123.48749999999998</v>
      </c>
      <c r="I66" s="34">
        <f>I57+D66</f>
        <v>-803.13749999999982</v>
      </c>
      <c r="J66" s="11"/>
      <c r="K66" s="23"/>
    </row>
    <row r="67" spans="1:11" ht="19.899999999999999" customHeight="1">
      <c r="A67" s="24" t="s">
        <v>3</v>
      </c>
      <c r="B67" s="14">
        <v>963</v>
      </c>
      <c r="C67" s="15">
        <v>1584</v>
      </c>
      <c r="D67" s="16">
        <f t="shared" si="37"/>
        <v>621</v>
      </c>
      <c r="E67" s="35">
        <f>D72*M$4/M$9</f>
        <v>9.4500000000000011</v>
      </c>
      <c r="F67" s="16"/>
      <c r="G67" s="16"/>
      <c r="H67" s="16">
        <f t="shared" si="38"/>
        <v>-41.162499999999994</v>
      </c>
      <c r="I67" s="35">
        <f t="shared" ref="I67:I71" si="39">I58+D67</f>
        <v>2003.7874999999999</v>
      </c>
      <c r="J67" s="16"/>
      <c r="K67" s="25"/>
    </row>
    <row r="68" spans="1:11" ht="19.899999999999999" customHeight="1">
      <c r="A68" s="22" t="s">
        <v>4</v>
      </c>
      <c r="B68" s="6">
        <v>616.5</v>
      </c>
      <c r="C68" s="7">
        <v>267</v>
      </c>
      <c r="D68" s="11">
        <f t="shared" si="37"/>
        <v>-349.5</v>
      </c>
      <c r="E68" s="34">
        <f>D72*M$5/M$9</f>
        <v>37.800000000000004</v>
      </c>
      <c r="F68" s="11"/>
      <c r="G68" s="11"/>
      <c r="H68" s="11">
        <f t="shared" si="38"/>
        <v>-164.64999999999998</v>
      </c>
      <c r="I68" s="34">
        <f t="shared" si="39"/>
        <v>-1013.3499999999999</v>
      </c>
      <c r="J68" s="11"/>
      <c r="K68" s="23"/>
    </row>
    <row r="69" spans="1:11" ht="19.899999999999999" customHeight="1">
      <c r="A69" s="24" t="s">
        <v>5</v>
      </c>
      <c r="B69" s="14">
        <v>1278</v>
      </c>
      <c r="C69" s="15">
        <v>1524</v>
      </c>
      <c r="D69" s="16">
        <f t="shared" si="37"/>
        <v>246</v>
      </c>
      <c r="E69" s="35">
        <f>D72*M$6/M$9</f>
        <v>47.25</v>
      </c>
      <c r="F69" s="16"/>
      <c r="G69" s="16"/>
      <c r="H69" s="16">
        <f t="shared" si="38"/>
        <v>-205.8125</v>
      </c>
      <c r="I69" s="35">
        <f t="shared" si="39"/>
        <v>10.937499999999773</v>
      </c>
      <c r="J69" s="16"/>
      <c r="K69" s="25"/>
    </row>
    <row r="70" spans="1:11" ht="19.899999999999999" customHeight="1">
      <c r="A70" s="22" t="s">
        <v>7</v>
      </c>
      <c r="B70" s="6">
        <v>2190</v>
      </c>
      <c r="C70" s="7">
        <v>2499</v>
      </c>
      <c r="D70" s="11">
        <f t="shared" si="37"/>
        <v>309</v>
      </c>
      <c r="E70" s="34">
        <f>D72*M$7/M$9</f>
        <v>66.149999999999991</v>
      </c>
      <c r="F70" s="11"/>
      <c r="G70" s="11"/>
      <c r="H70" s="11">
        <f t="shared" si="38"/>
        <v>-288.13750000000005</v>
      </c>
      <c r="I70" s="34">
        <f t="shared" si="39"/>
        <v>-448.48749999999995</v>
      </c>
      <c r="J70" s="11"/>
      <c r="K70" s="23"/>
    </row>
    <row r="71" spans="1:11" ht="19.899999999999999" customHeight="1" thickBot="1">
      <c r="A71" s="24" t="s">
        <v>8</v>
      </c>
      <c r="B71" s="14">
        <v>270</v>
      </c>
      <c r="C71" s="15">
        <v>0</v>
      </c>
      <c r="D71" s="16">
        <f t="shared" si="37"/>
        <v>-270</v>
      </c>
      <c r="E71" s="35">
        <f>D72*M$8/M$9</f>
        <v>0</v>
      </c>
      <c r="F71" s="16"/>
      <c r="G71" s="16"/>
      <c r="H71" s="16">
        <f t="shared" si="38"/>
        <v>0</v>
      </c>
      <c r="I71" s="35">
        <f t="shared" si="39"/>
        <v>-573</v>
      </c>
      <c r="J71" s="16"/>
      <c r="K71" s="25"/>
    </row>
    <row r="72" spans="1:11" ht="19.899999999999999" customHeight="1">
      <c r="A72" s="26" t="s">
        <v>6</v>
      </c>
      <c r="B72" s="27">
        <f t="shared" ref="B72:D72" si="40">SUM(B66:B71)</f>
        <v>5871</v>
      </c>
      <c r="C72" s="27">
        <f t="shared" si="40"/>
        <v>6060</v>
      </c>
      <c r="D72" s="27">
        <f t="shared" si="40"/>
        <v>189</v>
      </c>
      <c r="E72" s="36">
        <f t="shared" ref="E72:I72" si="41">SUM(E66:E71)</f>
        <v>189</v>
      </c>
      <c r="F72" s="27"/>
      <c r="G72" s="27"/>
      <c r="H72" s="27">
        <f t="shared" si="41"/>
        <v>-823.25</v>
      </c>
      <c r="I72" s="36">
        <f t="shared" si="41"/>
        <v>-823.25</v>
      </c>
      <c r="J72" s="27"/>
      <c r="K72" s="28"/>
    </row>
    <row r="73" spans="1:11" ht="19.899999999999999" customHeight="1">
      <c r="A73" s="5"/>
      <c r="B73" s="2"/>
      <c r="C73" s="2"/>
      <c r="D73" s="12"/>
      <c r="E73" s="37"/>
      <c r="F73" s="12"/>
      <c r="G73" s="12"/>
      <c r="H73" s="12"/>
      <c r="I73" s="37"/>
      <c r="J73" s="12"/>
      <c r="K73" s="12"/>
    </row>
    <row r="74" spans="1:11" ht="64.5" customHeight="1">
      <c r="A74" s="29" t="s">
        <v>54</v>
      </c>
      <c r="B74" s="30" t="s">
        <v>0</v>
      </c>
      <c r="C74" s="29" t="s">
        <v>1</v>
      </c>
      <c r="D74" s="31" t="s">
        <v>11</v>
      </c>
      <c r="E74" s="33" t="s">
        <v>12</v>
      </c>
      <c r="F74" s="31"/>
      <c r="G74" s="31"/>
      <c r="H74" s="31" t="s">
        <v>13</v>
      </c>
      <c r="I74" s="33" t="s">
        <v>20</v>
      </c>
      <c r="J74" s="31" t="s">
        <v>19</v>
      </c>
      <c r="K74" s="32" t="s">
        <v>21</v>
      </c>
    </row>
    <row r="75" spans="1:11" ht="19.899999999999999" customHeight="1">
      <c r="A75" s="22" t="s">
        <v>2</v>
      </c>
      <c r="B75" s="6">
        <v>1875</v>
      </c>
      <c r="C75" s="7">
        <v>1972</v>
      </c>
      <c r="D75" s="11">
        <f t="shared" ref="D75:D80" si="42">C75-B75</f>
        <v>97</v>
      </c>
      <c r="E75" s="34">
        <f>D81*M$3/M$9</f>
        <v>-87.300000000000026</v>
      </c>
      <c r="F75" s="11"/>
      <c r="G75" s="11"/>
      <c r="H75" s="11">
        <f t="shared" ref="H75" si="43">H66+E75</f>
        <v>-210.78750000000002</v>
      </c>
      <c r="I75" s="34">
        <f t="shared" ref="I75:I89" si="44">I66+D75</f>
        <v>-706.13749999999982</v>
      </c>
      <c r="J75" s="11"/>
      <c r="K75" s="23"/>
    </row>
    <row r="76" spans="1:11" ht="19.899999999999999" customHeight="1">
      <c r="A76" s="24" t="s">
        <v>3</v>
      </c>
      <c r="B76" s="14">
        <v>1632.0000000000002</v>
      </c>
      <c r="C76" s="15">
        <v>1738</v>
      </c>
      <c r="D76" s="16">
        <f t="shared" si="42"/>
        <v>105.99999999999977</v>
      </c>
      <c r="E76" s="35">
        <f>D81*M$4/M$9</f>
        <v>-29.100000000000012</v>
      </c>
      <c r="F76" s="16"/>
      <c r="G76" s="16"/>
      <c r="H76" s="16">
        <f t="shared" si="38"/>
        <v>-70.262500000000003</v>
      </c>
      <c r="I76" s="35">
        <f t="shared" si="44"/>
        <v>2109.7874999999995</v>
      </c>
      <c r="J76" s="16"/>
      <c r="K76" s="25"/>
    </row>
    <row r="77" spans="1:11" ht="19.899999999999999" customHeight="1">
      <c r="A77" s="22" t="s">
        <v>4</v>
      </c>
      <c r="B77" s="6">
        <v>2466</v>
      </c>
      <c r="C77" s="7">
        <v>1704</v>
      </c>
      <c r="D77" s="11">
        <f t="shared" si="42"/>
        <v>-762</v>
      </c>
      <c r="E77" s="34">
        <f>D81*M$5/M$9</f>
        <v>-116.40000000000005</v>
      </c>
      <c r="F77" s="11"/>
      <c r="G77" s="11"/>
      <c r="H77" s="11">
        <f t="shared" si="38"/>
        <v>-281.05</v>
      </c>
      <c r="I77" s="34">
        <f t="shared" si="44"/>
        <v>-1775.35</v>
      </c>
      <c r="J77" s="11"/>
      <c r="K77" s="23"/>
    </row>
    <row r="78" spans="1:11" ht="19.899999999999999" customHeight="1">
      <c r="A78" s="24" t="s">
        <v>5</v>
      </c>
      <c r="B78" s="14">
        <v>960</v>
      </c>
      <c r="C78" s="15">
        <v>693</v>
      </c>
      <c r="D78" s="16">
        <f t="shared" si="42"/>
        <v>-267</v>
      </c>
      <c r="E78" s="35">
        <f>D81*M$6/M$9</f>
        <v>-145.50000000000006</v>
      </c>
      <c r="F78" s="16"/>
      <c r="G78" s="16"/>
      <c r="H78" s="16">
        <f t="shared" si="38"/>
        <v>-351.31250000000006</v>
      </c>
      <c r="I78" s="35">
        <f t="shared" si="44"/>
        <v>-256.06250000000023</v>
      </c>
      <c r="J78" s="16"/>
      <c r="K78" s="25"/>
    </row>
    <row r="79" spans="1:11" ht="19.899999999999999" customHeight="1">
      <c r="A79" s="22" t="s">
        <v>7</v>
      </c>
      <c r="B79" s="6">
        <v>1875</v>
      </c>
      <c r="C79" s="7">
        <v>2314</v>
      </c>
      <c r="D79" s="11">
        <f t="shared" si="42"/>
        <v>439</v>
      </c>
      <c r="E79" s="34">
        <f>D81*M$7/M$9</f>
        <v>-203.70000000000007</v>
      </c>
      <c r="F79" s="11"/>
      <c r="G79" s="11"/>
      <c r="H79" s="11">
        <f t="shared" si="38"/>
        <v>-491.83750000000009</v>
      </c>
      <c r="I79" s="34">
        <f t="shared" si="44"/>
        <v>-9.4874999999999545</v>
      </c>
      <c r="J79" s="11"/>
      <c r="K79" s="23"/>
    </row>
    <row r="80" spans="1:11" ht="19.899999999999999" customHeight="1" thickBot="1">
      <c r="A80" s="24" t="s">
        <v>8</v>
      </c>
      <c r="B80" s="14">
        <v>195</v>
      </c>
      <c r="C80" s="15">
        <v>0</v>
      </c>
      <c r="D80" s="16">
        <f t="shared" si="42"/>
        <v>-195</v>
      </c>
      <c r="E80" s="35">
        <f>D81*M$8/M$9</f>
        <v>0</v>
      </c>
      <c r="F80" s="16"/>
      <c r="G80" s="16"/>
      <c r="H80" s="16">
        <f t="shared" si="38"/>
        <v>0</v>
      </c>
      <c r="I80" s="35">
        <f t="shared" si="44"/>
        <v>-768</v>
      </c>
      <c r="J80" s="16"/>
      <c r="K80" s="25"/>
    </row>
    <row r="81" spans="1:11" ht="19.899999999999999" customHeight="1">
      <c r="A81" s="26" t="s">
        <v>6</v>
      </c>
      <c r="B81" s="27">
        <f t="shared" ref="B81:D81" si="45">SUM(B75:B80)</f>
        <v>9003</v>
      </c>
      <c r="C81" s="27">
        <f t="shared" si="45"/>
        <v>8421</v>
      </c>
      <c r="D81" s="27">
        <f t="shared" si="45"/>
        <v>-582.00000000000023</v>
      </c>
      <c r="E81" s="36">
        <f t="shared" ref="E81:I81" si="46">SUM(E75:E80)</f>
        <v>-582.00000000000023</v>
      </c>
      <c r="F81" s="27"/>
      <c r="G81" s="27"/>
      <c r="H81" s="27">
        <f t="shared" si="46"/>
        <v>-1405.2500000000002</v>
      </c>
      <c r="I81" s="36">
        <f t="shared" si="46"/>
        <v>-1405.2500000000005</v>
      </c>
      <c r="J81" s="27"/>
      <c r="K81" s="28"/>
    </row>
    <row r="82" spans="1:11" ht="19.899999999999999" customHeight="1">
      <c r="A82" s="5"/>
      <c r="B82" s="5"/>
      <c r="C82" s="5"/>
      <c r="D82" s="12"/>
      <c r="E82" s="37"/>
      <c r="F82" s="12"/>
      <c r="G82" s="12"/>
      <c r="H82" s="12"/>
      <c r="I82" s="37"/>
      <c r="J82" s="12"/>
      <c r="K82" s="12"/>
    </row>
    <row r="83" spans="1:11" ht="64.5" customHeight="1" thickBot="1">
      <c r="A83" s="17" t="s">
        <v>55</v>
      </c>
      <c r="B83" s="18" t="s">
        <v>0</v>
      </c>
      <c r="C83" s="19" t="s">
        <v>1</v>
      </c>
      <c r="D83" s="20" t="s">
        <v>11</v>
      </c>
      <c r="E83" s="38" t="s">
        <v>12</v>
      </c>
      <c r="F83" s="20"/>
      <c r="G83" s="20"/>
      <c r="H83" s="20" t="s">
        <v>13</v>
      </c>
      <c r="I83" s="38" t="s">
        <v>20</v>
      </c>
      <c r="J83" s="20" t="s">
        <v>19</v>
      </c>
      <c r="K83" s="21" t="s">
        <v>21</v>
      </c>
    </row>
    <row r="84" spans="1:11" ht="19.899999999999999" customHeight="1">
      <c r="A84" s="22" t="s">
        <v>2</v>
      </c>
      <c r="B84" s="6">
        <v>3087</v>
      </c>
      <c r="C84" s="7">
        <v>1575</v>
      </c>
      <c r="D84" s="11">
        <f t="shared" ref="D84:D89" si="47">C84-B84</f>
        <v>-1512</v>
      </c>
      <c r="E84" s="34">
        <f>D90*M$3/M$9</f>
        <v>71.700000000000031</v>
      </c>
      <c r="F84" s="11"/>
      <c r="G84" s="11"/>
      <c r="H84" s="11">
        <f t="shared" ref="H84" si="48">H75+E84</f>
        <v>-139.08749999999998</v>
      </c>
      <c r="I84" s="34">
        <f t="shared" ref="I84" si="49">I75+D84</f>
        <v>-2218.1374999999998</v>
      </c>
      <c r="J84" s="11"/>
      <c r="K84" s="23"/>
    </row>
    <row r="85" spans="1:11" ht="19.899999999999999" customHeight="1">
      <c r="A85" s="24" t="s">
        <v>3</v>
      </c>
      <c r="B85" s="14">
        <v>702</v>
      </c>
      <c r="C85" s="15">
        <v>1320</v>
      </c>
      <c r="D85" s="16">
        <f t="shared" si="47"/>
        <v>618</v>
      </c>
      <c r="E85" s="35">
        <f>D90*M$4/M$9</f>
        <v>23.900000000000013</v>
      </c>
      <c r="F85" s="16"/>
      <c r="G85" s="16"/>
      <c r="H85" s="16">
        <f t="shared" si="38"/>
        <v>-46.36249999999999</v>
      </c>
      <c r="I85" s="35">
        <f t="shared" si="44"/>
        <v>2727.7874999999995</v>
      </c>
      <c r="J85" s="16"/>
      <c r="K85" s="25"/>
    </row>
    <row r="86" spans="1:11" ht="19.899999999999999" customHeight="1">
      <c r="A86" s="22" t="s">
        <v>4</v>
      </c>
      <c r="B86" s="6">
        <v>1281</v>
      </c>
      <c r="C86" s="7">
        <v>2164</v>
      </c>
      <c r="D86" s="11">
        <f t="shared" si="47"/>
        <v>883</v>
      </c>
      <c r="E86" s="34">
        <f>D90*M$5/M$9</f>
        <v>95.600000000000051</v>
      </c>
      <c r="F86" s="11"/>
      <c r="G86" s="11"/>
      <c r="H86" s="11">
        <f t="shared" si="38"/>
        <v>-185.44999999999996</v>
      </c>
      <c r="I86" s="34">
        <f t="shared" si="44"/>
        <v>-892.34999999999991</v>
      </c>
      <c r="J86" s="11"/>
      <c r="K86" s="23"/>
    </row>
    <row r="87" spans="1:11" ht="19.899999999999999" customHeight="1">
      <c r="A87" s="24" t="s">
        <v>5</v>
      </c>
      <c r="B87" s="14">
        <v>1068</v>
      </c>
      <c r="C87" s="15">
        <v>1680.0000000000002</v>
      </c>
      <c r="D87" s="16">
        <f t="shared" si="47"/>
        <v>612.00000000000023</v>
      </c>
      <c r="E87" s="35">
        <f>D90*M$6/M$9</f>
        <v>119.50000000000006</v>
      </c>
      <c r="F87" s="16"/>
      <c r="G87" s="16"/>
      <c r="H87" s="16">
        <f t="shared" si="38"/>
        <v>-231.8125</v>
      </c>
      <c r="I87" s="35">
        <f t="shared" si="44"/>
        <v>355.9375</v>
      </c>
      <c r="J87" s="16"/>
      <c r="K87" s="25"/>
    </row>
    <row r="88" spans="1:11" ht="19.899999999999999" customHeight="1">
      <c r="A88" s="22" t="s">
        <v>7</v>
      </c>
      <c r="B88" s="6">
        <v>1248</v>
      </c>
      <c r="C88" s="7">
        <v>1476</v>
      </c>
      <c r="D88" s="11">
        <f t="shared" si="47"/>
        <v>228</v>
      </c>
      <c r="E88" s="34">
        <f>D90*M$7/M$9</f>
        <v>167.30000000000007</v>
      </c>
      <c r="F88" s="11"/>
      <c r="G88" s="11"/>
      <c r="H88" s="11">
        <f t="shared" si="38"/>
        <v>-324.53750000000002</v>
      </c>
      <c r="I88" s="34">
        <f t="shared" si="44"/>
        <v>218.51250000000005</v>
      </c>
      <c r="J88" s="11"/>
      <c r="K88" s="23"/>
    </row>
    <row r="89" spans="1:11" ht="19.899999999999999" customHeight="1" thickBot="1">
      <c r="A89" s="24" t="s">
        <v>8</v>
      </c>
      <c r="B89" s="14">
        <v>351</v>
      </c>
      <c r="C89" s="15">
        <v>0</v>
      </c>
      <c r="D89" s="16">
        <f t="shared" si="47"/>
        <v>-351</v>
      </c>
      <c r="E89" s="35">
        <f>D90*M$8/M$9</f>
        <v>0</v>
      </c>
      <c r="F89" s="16"/>
      <c r="G89" s="16"/>
      <c r="H89" s="16">
        <f t="shared" si="38"/>
        <v>0</v>
      </c>
      <c r="I89" s="35">
        <f t="shared" si="44"/>
        <v>-1119</v>
      </c>
      <c r="J89" s="16"/>
      <c r="K89" s="25"/>
    </row>
    <row r="90" spans="1:11" ht="19.899999999999999" customHeight="1">
      <c r="A90" s="26" t="s">
        <v>6</v>
      </c>
      <c r="B90" s="27">
        <f t="shared" ref="B90:D90" si="50">SUM(B84:B89)</f>
        <v>7737</v>
      </c>
      <c r="C90" s="27">
        <f t="shared" si="50"/>
        <v>8215</v>
      </c>
      <c r="D90" s="27">
        <f t="shared" si="50"/>
        <v>478.00000000000023</v>
      </c>
      <c r="E90" s="36">
        <f t="shared" ref="E90:I90" si="51">SUM(E84:E89)</f>
        <v>478.00000000000023</v>
      </c>
      <c r="F90" s="27"/>
      <c r="G90" s="27"/>
      <c r="H90" s="27">
        <f t="shared" si="51"/>
        <v>-927.24999999999989</v>
      </c>
      <c r="I90" s="36">
        <f t="shared" si="51"/>
        <v>-927.25000000000023</v>
      </c>
      <c r="J90" s="27"/>
      <c r="K90" s="28"/>
    </row>
    <row r="91" spans="1:11" ht="19.899999999999999" customHeight="1">
      <c r="A91" s="5"/>
      <c r="B91" s="2"/>
      <c r="C91" s="2"/>
      <c r="D91" s="12"/>
      <c r="E91" s="37"/>
      <c r="F91" s="12"/>
      <c r="G91" s="12"/>
      <c r="H91" s="12"/>
      <c r="I91" s="37"/>
      <c r="J91" s="12"/>
      <c r="K91" s="12"/>
    </row>
    <row r="92" spans="1:11" ht="63.75" customHeight="1">
      <c r="A92" s="29" t="s">
        <v>56</v>
      </c>
      <c r="B92" s="30" t="s">
        <v>0</v>
      </c>
      <c r="C92" s="29" t="s">
        <v>1</v>
      </c>
      <c r="D92" s="31" t="s">
        <v>11</v>
      </c>
      <c r="E92" s="33" t="s">
        <v>12</v>
      </c>
      <c r="F92" s="31"/>
      <c r="G92" s="31"/>
      <c r="H92" s="31" t="s">
        <v>13</v>
      </c>
      <c r="I92" s="33" t="s">
        <v>20</v>
      </c>
      <c r="J92" s="31" t="s">
        <v>19</v>
      </c>
      <c r="K92" s="32" t="s">
        <v>21</v>
      </c>
    </row>
    <row r="93" spans="1:11" ht="19.899999999999999" customHeight="1">
      <c r="A93" s="22" t="s">
        <v>2</v>
      </c>
      <c r="B93" s="6">
        <v>1215</v>
      </c>
      <c r="C93" s="7">
        <v>252</v>
      </c>
      <c r="D93" s="11">
        <f t="shared" ref="D93:D98" si="52">C93-B93</f>
        <v>-963</v>
      </c>
      <c r="E93" s="34">
        <f>D99*M$3/M$9</f>
        <v>20.099999999999998</v>
      </c>
      <c r="F93" s="11"/>
      <c r="G93" s="11"/>
      <c r="H93" s="11">
        <f t="shared" ref="H93" si="53">H84+E93</f>
        <v>-118.98749999999998</v>
      </c>
      <c r="I93" s="34">
        <f>I84+D93</f>
        <v>-3181.1374999999998</v>
      </c>
      <c r="J93" s="11"/>
      <c r="K93" s="23"/>
    </row>
    <row r="94" spans="1:11" ht="19.899999999999999" customHeight="1">
      <c r="A94" s="24" t="s">
        <v>3</v>
      </c>
      <c r="B94" s="14">
        <v>1233</v>
      </c>
      <c r="C94" s="15">
        <v>2320</v>
      </c>
      <c r="D94" s="16">
        <f t="shared" si="52"/>
        <v>1087</v>
      </c>
      <c r="E94" s="35">
        <f>D99*M$4/M$9</f>
        <v>6.7</v>
      </c>
      <c r="F94" s="16"/>
      <c r="G94" s="16"/>
      <c r="H94" s="16">
        <f t="shared" si="38"/>
        <v>-39.662499999999987</v>
      </c>
      <c r="I94" s="35">
        <f t="shared" ref="I94:I98" si="54">I85+D94</f>
        <v>3814.7874999999995</v>
      </c>
      <c r="J94" s="16"/>
      <c r="K94" s="25"/>
    </row>
    <row r="95" spans="1:11" ht="19.899999999999999" customHeight="1">
      <c r="A95" s="22" t="s">
        <v>4</v>
      </c>
      <c r="B95" s="6">
        <v>594</v>
      </c>
      <c r="C95" s="7">
        <v>2089</v>
      </c>
      <c r="D95" s="11">
        <f t="shared" si="52"/>
        <v>1495</v>
      </c>
      <c r="E95" s="34">
        <f>D99*M$5/M$9</f>
        <v>26.8</v>
      </c>
      <c r="F95" s="11"/>
      <c r="G95" s="11"/>
      <c r="H95" s="11">
        <f t="shared" si="38"/>
        <v>-158.64999999999995</v>
      </c>
      <c r="I95" s="34">
        <f t="shared" si="54"/>
        <v>602.65000000000009</v>
      </c>
      <c r="J95" s="11"/>
      <c r="K95" s="23"/>
    </row>
    <row r="96" spans="1:11" ht="19.899999999999999" customHeight="1">
      <c r="A96" s="24" t="s">
        <v>5</v>
      </c>
      <c r="B96" s="14">
        <v>1716</v>
      </c>
      <c r="C96" s="15">
        <v>960</v>
      </c>
      <c r="D96" s="16">
        <f t="shared" si="52"/>
        <v>-756</v>
      </c>
      <c r="E96" s="35">
        <f>D99*M$6/M$9</f>
        <v>33.5</v>
      </c>
      <c r="F96" s="16"/>
      <c r="G96" s="16"/>
      <c r="H96" s="16">
        <f t="shared" si="38"/>
        <v>-198.3125</v>
      </c>
      <c r="I96" s="35">
        <f t="shared" si="54"/>
        <v>-400.0625</v>
      </c>
      <c r="J96" s="16"/>
      <c r="K96" s="25"/>
    </row>
    <row r="97" spans="1:11" ht="19.899999999999999" customHeight="1">
      <c r="A97" s="22" t="s">
        <v>7</v>
      </c>
      <c r="B97" s="6">
        <v>1620</v>
      </c>
      <c r="C97" s="7">
        <v>1242</v>
      </c>
      <c r="D97" s="11">
        <f t="shared" si="52"/>
        <v>-378</v>
      </c>
      <c r="E97" s="34">
        <f>D99*M$7/M$9</f>
        <v>46.9</v>
      </c>
      <c r="F97" s="11"/>
      <c r="G97" s="11"/>
      <c r="H97" s="11">
        <f t="shared" si="38"/>
        <v>-277.63750000000005</v>
      </c>
      <c r="I97" s="34">
        <f t="shared" si="54"/>
        <v>-159.48749999999995</v>
      </c>
      <c r="J97" s="11"/>
      <c r="K97" s="23"/>
    </row>
    <row r="98" spans="1:11" ht="19.899999999999999" customHeight="1" thickBot="1">
      <c r="A98" s="24" t="s">
        <v>8</v>
      </c>
      <c r="B98" s="14">
        <v>351</v>
      </c>
      <c r="C98" s="15">
        <v>0</v>
      </c>
      <c r="D98" s="16">
        <f t="shared" si="52"/>
        <v>-351</v>
      </c>
      <c r="E98" s="35">
        <f>D99*M$8/M$9</f>
        <v>0</v>
      </c>
      <c r="F98" s="16"/>
      <c r="G98" s="16"/>
      <c r="H98" s="16">
        <f t="shared" si="38"/>
        <v>0</v>
      </c>
      <c r="I98" s="35">
        <f t="shared" si="54"/>
        <v>-1470</v>
      </c>
      <c r="J98" s="16"/>
      <c r="K98" s="25"/>
    </row>
    <row r="99" spans="1:11" ht="19.899999999999999" customHeight="1">
      <c r="A99" s="26" t="s">
        <v>6</v>
      </c>
      <c r="B99" s="27">
        <f t="shared" ref="B99:D99" si="55">SUM(B93:B98)</f>
        <v>6729</v>
      </c>
      <c r="C99" s="27">
        <f t="shared" si="55"/>
        <v>6863</v>
      </c>
      <c r="D99" s="27">
        <f t="shared" si="55"/>
        <v>134</v>
      </c>
      <c r="E99" s="36">
        <f t="shared" ref="E99:I99" si="56">SUM(E93:E98)</f>
        <v>134</v>
      </c>
      <c r="F99" s="27"/>
      <c r="G99" s="27"/>
      <c r="H99" s="27">
        <f t="shared" si="56"/>
        <v>-793.25</v>
      </c>
      <c r="I99" s="36">
        <f t="shared" si="56"/>
        <v>-793.25000000000023</v>
      </c>
      <c r="J99" s="27"/>
      <c r="K99" s="28"/>
    </row>
    <row r="100" spans="1:11" ht="19.899999999999999" customHeight="1">
      <c r="A100" s="5"/>
      <c r="B100" s="5"/>
      <c r="C100" s="5"/>
      <c r="D100" s="12"/>
      <c r="E100" s="37"/>
      <c r="F100" s="12"/>
      <c r="G100" s="12"/>
      <c r="H100" s="12"/>
      <c r="I100" s="37"/>
      <c r="J100" s="12"/>
      <c r="K100" s="12"/>
    </row>
    <row r="101" spans="1:11" ht="64.5" customHeight="1" thickBot="1">
      <c r="A101" s="17" t="s">
        <v>57</v>
      </c>
      <c r="B101" s="18" t="s">
        <v>0</v>
      </c>
      <c r="C101" s="19" t="s">
        <v>1</v>
      </c>
      <c r="D101" s="20" t="s">
        <v>11</v>
      </c>
      <c r="E101" s="38" t="s">
        <v>12</v>
      </c>
      <c r="F101" s="20"/>
      <c r="G101" s="20"/>
      <c r="H101" s="20" t="s">
        <v>13</v>
      </c>
      <c r="I101" s="38" t="s">
        <v>20</v>
      </c>
      <c r="J101" s="20" t="s">
        <v>19</v>
      </c>
      <c r="K101" s="21" t="s">
        <v>21</v>
      </c>
    </row>
    <row r="102" spans="1:11" ht="19.899999999999999" customHeight="1">
      <c r="A102" s="22" t="s">
        <v>2</v>
      </c>
      <c r="B102" s="6">
        <v>1218</v>
      </c>
      <c r="C102" s="7">
        <v>2085</v>
      </c>
      <c r="D102" s="11">
        <f t="shared" ref="D102:D107" si="57">C102-B102</f>
        <v>867</v>
      </c>
      <c r="E102" s="34">
        <f>D108*M$3/M$9</f>
        <v>395.09999999999991</v>
      </c>
      <c r="F102" s="11"/>
      <c r="G102" s="11"/>
      <c r="H102" s="11">
        <f>H93+E102</f>
        <v>276.11249999999995</v>
      </c>
      <c r="I102" s="34">
        <f>I93+D102</f>
        <v>-2314.1374999999998</v>
      </c>
      <c r="J102" s="11">
        <f>H102-I102</f>
        <v>2590.25</v>
      </c>
      <c r="K102" s="23">
        <f>I102+J102</f>
        <v>276.11250000000018</v>
      </c>
    </row>
    <row r="103" spans="1:11" ht="19.899999999999999" customHeight="1">
      <c r="A103" s="24" t="s">
        <v>3</v>
      </c>
      <c r="B103" s="14">
        <v>1053</v>
      </c>
      <c r="C103" s="15">
        <v>1709.9999999999998</v>
      </c>
      <c r="D103" s="16">
        <f t="shared" si="57"/>
        <v>656.99999999999977</v>
      </c>
      <c r="E103" s="35">
        <f>D108*M$4/M$9</f>
        <v>131.69999999999999</v>
      </c>
      <c r="F103" s="16"/>
      <c r="G103" s="16"/>
      <c r="H103" s="16">
        <f t="shared" si="38"/>
        <v>92.037499999999994</v>
      </c>
      <c r="I103" s="35">
        <f>I94+D103</f>
        <v>4471.7874999999995</v>
      </c>
      <c r="J103" s="16">
        <f t="shared" ref="J103:J107" si="58">H103-I103</f>
        <v>-4379.7499999999991</v>
      </c>
      <c r="K103" s="25">
        <f t="shared" ref="K103:K107" si="59">I103+J103</f>
        <v>92.037500000000364</v>
      </c>
    </row>
    <row r="104" spans="1:11" ht="19.899999999999999" customHeight="1">
      <c r="A104" s="22" t="s">
        <v>4</v>
      </c>
      <c r="B104" s="6">
        <v>1743</v>
      </c>
      <c r="C104" s="7">
        <v>827.99999999999989</v>
      </c>
      <c r="D104" s="11">
        <f t="shared" si="57"/>
        <v>-915.00000000000011</v>
      </c>
      <c r="E104" s="34">
        <f>D108*M$5/M$9</f>
        <v>526.79999999999995</v>
      </c>
      <c r="F104" s="11"/>
      <c r="G104" s="11"/>
      <c r="H104" s="11">
        <f t="shared" si="38"/>
        <v>368.15</v>
      </c>
      <c r="I104" s="34">
        <f>I95+D104</f>
        <v>-312.35000000000002</v>
      </c>
      <c r="J104" s="11">
        <f t="shared" si="58"/>
        <v>680.5</v>
      </c>
      <c r="K104" s="23">
        <f t="shared" si="59"/>
        <v>368.15</v>
      </c>
    </row>
    <row r="105" spans="1:11" ht="19.899999999999999" customHeight="1">
      <c r="A105" s="24" t="s">
        <v>5</v>
      </c>
      <c r="B105" s="14">
        <v>1128</v>
      </c>
      <c r="C105" s="15">
        <v>2220</v>
      </c>
      <c r="D105" s="16">
        <f t="shared" si="57"/>
        <v>1092</v>
      </c>
      <c r="E105" s="35">
        <f>D108*M$6/M$9</f>
        <v>658.49999999999989</v>
      </c>
      <c r="F105" s="16"/>
      <c r="G105" s="16"/>
      <c r="H105" s="16">
        <f t="shared" si="38"/>
        <v>460.18749999999989</v>
      </c>
      <c r="I105" s="35">
        <f>I96+D105</f>
        <v>691.9375</v>
      </c>
      <c r="J105" s="16">
        <f t="shared" si="58"/>
        <v>-231.75000000000011</v>
      </c>
      <c r="K105" s="25">
        <f t="shared" si="59"/>
        <v>460.18749999999989</v>
      </c>
    </row>
    <row r="106" spans="1:11" ht="19.899999999999999" customHeight="1">
      <c r="A106" s="22" t="s">
        <v>7</v>
      </c>
      <c r="B106" s="6">
        <v>1296</v>
      </c>
      <c r="C106" s="7">
        <v>2412</v>
      </c>
      <c r="D106" s="11">
        <f t="shared" si="57"/>
        <v>1116</v>
      </c>
      <c r="E106" s="34">
        <f>D108*M$7/M$9</f>
        <v>921.89999999999975</v>
      </c>
      <c r="F106" s="11"/>
      <c r="G106" s="11"/>
      <c r="H106" s="11">
        <f t="shared" si="38"/>
        <v>644.2624999999997</v>
      </c>
      <c r="I106" s="34">
        <f t="shared" ref="I106:I107" si="60">I97+D106</f>
        <v>956.51250000000005</v>
      </c>
      <c r="J106" s="11">
        <f t="shared" si="58"/>
        <v>-312.25000000000034</v>
      </c>
      <c r="K106" s="23">
        <f t="shared" si="59"/>
        <v>644.2624999999997</v>
      </c>
    </row>
    <row r="107" spans="1:11" ht="19.899999999999999" customHeight="1" thickBot="1">
      <c r="A107" s="24" t="s">
        <v>8</v>
      </c>
      <c r="B107" s="14">
        <v>183</v>
      </c>
      <c r="C107" s="15">
        <v>0</v>
      </c>
      <c r="D107" s="16">
        <f t="shared" si="57"/>
        <v>-183</v>
      </c>
      <c r="E107" s="35">
        <f>D108*M$8/M$9</f>
        <v>0</v>
      </c>
      <c r="F107" s="16"/>
      <c r="G107" s="16"/>
      <c r="H107" s="16">
        <f t="shared" si="38"/>
        <v>0</v>
      </c>
      <c r="I107" s="35">
        <f t="shared" si="60"/>
        <v>-1653</v>
      </c>
      <c r="J107" s="16">
        <f t="shared" si="58"/>
        <v>1653</v>
      </c>
      <c r="K107" s="25">
        <f t="shared" si="59"/>
        <v>0</v>
      </c>
    </row>
    <row r="108" spans="1:11" ht="19.899999999999999" customHeight="1">
      <c r="A108" s="26" t="s">
        <v>6</v>
      </c>
      <c r="B108" s="27">
        <f t="shared" ref="B108:D108" si="61">SUM(B102:B107)</f>
        <v>6621</v>
      </c>
      <c r="C108" s="27">
        <f t="shared" si="61"/>
        <v>9255</v>
      </c>
      <c r="D108" s="27">
        <f t="shared" si="61"/>
        <v>2633.9999999999995</v>
      </c>
      <c r="E108" s="36">
        <f t="shared" ref="E108:K108" si="62">SUM(E102:E107)</f>
        <v>2633.9999999999995</v>
      </c>
      <c r="F108" s="27"/>
      <c r="G108" s="27"/>
      <c r="H108" s="27">
        <f t="shared" si="62"/>
        <v>1840.7499999999995</v>
      </c>
      <c r="I108" s="36">
        <f t="shared" si="62"/>
        <v>1840.75</v>
      </c>
      <c r="J108" s="27">
        <f t="shared" si="62"/>
        <v>0</v>
      </c>
      <c r="K108" s="28">
        <f t="shared" si="62"/>
        <v>1840.75</v>
      </c>
    </row>
    <row r="109" spans="1:11" ht="19.899999999999999" customHeight="1">
      <c r="A109" s="5"/>
      <c r="B109" s="2"/>
      <c r="C109" s="2"/>
      <c r="D109" s="12"/>
      <c r="E109" s="12"/>
      <c r="F109" s="12"/>
      <c r="G109" s="12"/>
      <c r="H109" s="12"/>
      <c r="I109" s="12"/>
      <c r="J109" s="12"/>
      <c r="K109" s="12"/>
    </row>
    <row r="110" spans="1:11" ht="19.899999999999999" customHeight="1">
      <c r="F110" s="13"/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110"/>
  <sheetViews>
    <sheetView showGridLines="0" workbookViewId="0">
      <pane xSplit="1" ySplit="1" topLeftCell="B2" activePane="bottomRight" state="frozen"/>
      <selection activeCell="A101" sqref="A101:XFD101"/>
      <selection pane="topRight" activeCell="A101" sqref="A101:XFD101"/>
      <selection pane="bottomLeft" activeCell="A101" sqref="A101:XFD101"/>
      <selection pane="bottomRight" activeCell="A101" sqref="A101:XFD101"/>
    </sheetView>
  </sheetViews>
  <sheetFormatPr baseColWidth="10" defaultColWidth="16.28515625" defaultRowHeight="19.899999999999999" customHeight="1"/>
  <cols>
    <col min="1" max="1" width="19.7109375" style="3" bestFit="1" customWidth="1"/>
    <col min="2" max="3" width="16.28515625" style="3" customWidth="1"/>
    <col min="4" max="4" width="15.28515625" style="3" customWidth="1"/>
    <col min="5" max="5" width="14.7109375" style="3" customWidth="1"/>
    <col min="6" max="6" width="15.5703125" style="3" customWidth="1"/>
    <col min="7" max="7" width="15" style="3" customWidth="1"/>
    <col min="8" max="8" width="15.140625" style="3" customWidth="1"/>
    <col min="9" max="11" width="15.28515625" style="3" customWidth="1"/>
    <col min="12" max="226" width="16.28515625" style="3" customWidth="1"/>
  </cols>
  <sheetData>
    <row r="1" spans="1:13" ht="27.6" customHeight="1">
      <c r="A1" s="4" t="s">
        <v>10</v>
      </c>
      <c r="B1" s="4"/>
      <c r="C1" s="4"/>
      <c r="D1" s="4"/>
      <c r="E1" s="4"/>
      <c r="F1" s="4"/>
      <c r="G1" s="4"/>
      <c r="I1" s="4"/>
      <c r="J1" s="4"/>
      <c r="K1" s="4"/>
    </row>
    <row r="2" spans="1:13" ht="63.75" customHeight="1">
      <c r="A2" s="29" t="s">
        <v>58</v>
      </c>
      <c r="B2" s="30" t="s">
        <v>0</v>
      </c>
      <c r="C2" s="29" t="s">
        <v>1</v>
      </c>
      <c r="D2" s="31" t="s">
        <v>14</v>
      </c>
      <c r="E2" s="33" t="s">
        <v>18</v>
      </c>
      <c r="F2" s="31" t="s">
        <v>15</v>
      </c>
      <c r="G2" s="31" t="s">
        <v>16</v>
      </c>
      <c r="H2" s="31" t="s">
        <v>17</v>
      </c>
      <c r="I2" s="33" t="s">
        <v>20</v>
      </c>
      <c r="J2" s="31" t="s">
        <v>19</v>
      </c>
      <c r="K2" s="32" t="s">
        <v>21</v>
      </c>
      <c r="M2" s="39" t="s">
        <v>9</v>
      </c>
    </row>
    <row r="3" spans="1:13" ht="20.100000000000001" customHeight="1">
      <c r="A3" s="22" t="s">
        <v>2</v>
      </c>
      <c r="B3" s="6">
        <v>413.99999999999994</v>
      </c>
      <c r="C3" s="7">
        <v>112.5</v>
      </c>
      <c r="D3" s="11">
        <f t="shared" ref="D3:D8" si="0">C3-B3</f>
        <v>-301.49999999999994</v>
      </c>
      <c r="E3" s="34">
        <f>D9*M$3/M$9</f>
        <v>-35.774999999999991</v>
      </c>
      <c r="F3" s="11">
        <f>'An 3'!H102</f>
        <v>276.11249999999995</v>
      </c>
      <c r="G3" s="11">
        <f t="shared" ref="G3:G8" si="1">F$9*M3</f>
        <v>276.1124999999999</v>
      </c>
      <c r="H3" s="11">
        <f>E3+G3</f>
        <v>240.33749999999992</v>
      </c>
      <c r="I3" s="34">
        <f>D3+'An 3'!K102</f>
        <v>-25.387499999999761</v>
      </c>
      <c r="J3" s="11"/>
      <c r="K3" s="23"/>
      <c r="M3" s="8">
        <v>0.15</v>
      </c>
    </row>
    <row r="4" spans="1:13" ht="20.100000000000001" customHeight="1">
      <c r="A4" s="24" t="s">
        <v>3</v>
      </c>
      <c r="B4" s="14">
        <v>447</v>
      </c>
      <c r="C4" s="15">
        <v>622.5</v>
      </c>
      <c r="D4" s="16">
        <f t="shared" si="0"/>
        <v>175.5</v>
      </c>
      <c r="E4" s="35">
        <f>D9*M$4/M$9</f>
        <v>-11.924999999999997</v>
      </c>
      <c r="F4" s="16">
        <f>'An 3'!H103</f>
        <v>92.037499999999994</v>
      </c>
      <c r="G4" s="16">
        <f t="shared" si="1"/>
        <v>92.03749999999998</v>
      </c>
      <c r="H4" s="16">
        <f t="shared" ref="H4:H8" si="2">E4+G4</f>
        <v>80.112499999999983</v>
      </c>
      <c r="I4" s="35">
        <f>D4+'An 3'!K103</f>
        <v>267.53750000000036</v>
      </c>
      <c r="J4" s="16"/>
      <c r="K4" s="25"/>
      <c r="M4" s="9">
        <v>0.05</v>
      </c>
    </row>
    <row r="5" spans="1:13" ht="20.100000000000001" customHeight="1">
      <c r="A5" s="22" t="s">
        <v>4</v>
      </c>
      <c r="B5" s="6">
        <v>414</v>
      </c>
      <c r="C5" s="7">
        <v>409.5</v>
      </c>
      <c r="D5" s="11">
        <f t="shared" si="0"/>
        <v>-4.5</v>
      </c>
      <c r="E5" s="34">
        <f>D9*M$5/M$9</f>
        <v>-47.699999999999989</v>
      </c>
      <c r="F5" s="11">
        <f>'An 3'!H104</f>
        <v>368.15</v>
      </c>
      <c r="G5" s="11">
        <f t="shared" si="1"/>
        <v>368.14999999999992</v>
      </c>
      <c r="H5" s="11">
        <f t="shared" si="2"/>
        <v>320.44999999999993</v>
      </c>
      <c r="I5" s="34">
        <f>D5+'An 3'!K104</f>
        <v>363.65</v>
      </c>
      <c r="J5" s="11"/>
      <c r="K5" s="23"/>
      <c r="M5" s="8">
        <v>0.2</v>
      </c>
    </row>
    <row r="6" spans="1:13" ht="20.100000000000001" customHeight="1">
      <c r="A6" s="24" t="s">
        <v>5</v>
      </c>
      <c r="B6" s="14">
        <v>516</v>
      </c>
      <c r="C6" s="15">
        <v>600</v>
      </c>
      <c r="D6" s="16">
        <f t="shared" si="0"/>
        <v>84</v>
      </c>
      <c r="E6" s="35">
        <f>D9*M$6/M$9</f>
        <v>-59.624999999999986</v>
      </c>
      <c r="F6" s="16">
        <f>'An 3'!H105</f>
        <v>460.18749999999989</v>
      </c>
      <c r="G6" s="16">
        <f t="shared" si="1"/>
        <v>460.18749999999989</v>
      </c>
      <c r="H6" s="16">
        <f t="shared" si="2"/>
        <v>400.56249999999989</v>
      </c>
      <c r="I6" s="35">
        <f>D6+'An 3'!K105</f>
        <v>544.18749999999989</v>
      </c>
      <c r="J6" s="16"/>
      <c r="K6" s="25"/>
      <c r="M6" s="9">
        <v>0.25</v>
      </c>
    </row>
    <row r="7" spans="1:13" ht="20.100000000000001" customHeight="1">
      <c r="A7" s="22" t="s">
        <v>7</v>
      </c>
      <c r="B7" s="6">
        <v>871.5</v>
      </c>
      <c r="C7" s="7">
        <v>871.5</v>
      </c>
      <c r="D7" s="11">
        <f t="shared" si="0"/>
        <v>0</v>
      </c>
      <c r="E7" s="34">
        <f>D9*M$7/M$9</f>
        <v>-83.47499999999998</v>
      </c>
      <c r="F7" s="11">
        <f>'An 3'!H106</f>
        <v>644.2624999999997</v>
      </c>
      <c r="G7" s="11">
        <f t="shared" si="1"/>
        <v>644.26249999999982</v>
      </c>
      <c r="H7" s="11">
        <f>E7+G7</f>
        <v>560.7874999999998</v>
      </c>
      <c r="I7" s="34">
        <f>D7+'An 3'!K106</f>
        <v>644.2624999999997</v>
      </c>
      <c r="J7" s="11"/>
      <c r="K7" s="23"/>
      <c r="M7" s="8">
        <v>0.35</v>
      </c>
    </row>
    <row r="8" spans="1:13" ht="20.85" customHeight="1" thickBot="1">
      <c r="A8" s="24" t="s">
        <v>8</v>
      </c>
      <c r="B8" s="14">
        <v>192</v>
      </c>
      <c r="C8" s="15">
        <v>0</v>
      </c>
      <c r="D8" s="16">
        <f t="shared" si="0"/>
        <v>-192</v>
      </c>
      <c r="E8" s="35">
        <f>D9*M$8/M$9</f>
        <v>0</v>
      </c>
      <c r="F8" s="16">
        <f>'An 3'!H107</f>
        <v>0</v>
      </c>
      <c r="G8" s="16">
        <f t="shared" si="1"/>
        <v>0</v>
      </c>
      <c r="H8" s="16">
        <f t="shared" si="2"/>
        <v>0</v>
      </c>
      <c r="I8" s="35">
        <f>D8+'An 3'!K107</f>
        <v>-192</v>
      </c>
      <c r="J8" s="16"/>
      <c r="K8" s="25"/>
      <c r="M8" s="9">
        <v>0</v>
      </c>
    </row>
    <row r="9" spans="1:13" ht="20.85" customHeight="1">
      <c r="A9" s="26" t="s">
        <v>6</v>
      </c>
      <c r="B9" s="27">
        <f t="shared" ref="B9:H9" si="3">SUM(B3:B8)</f>
        <v>2854.5</v>
      </c>
      <c r="C9" s="27">
        <f t="shared" si="3"/>
        <v>2616</v>
      </c>
      <c r="D9" s="27">
        <f t="shared" si="3"/>
        <v>-238.49999999999994</v>
      </c>
      <c r="E9" s="36">
        <f t="shared" si="3"/>
        <v>-238.49999999999994</v>
      </c>
      <c r="F9" s="27">
        <f t="shared" si="3"/>
        <v>1840.7499999999995</v>
      </c>
      <c r="G9" s="27">
        <f t="shared" si="3"/>
        <v>1840.7499999999995</v>
      </c>
      <c r="H9" s="27">
        <f t="shared" si="3"/>
        <v>1602.2499999999995</v>
      </c>
      <c r="I9" s="36">
        <f t="shared" ref="I9" si="4">SUM(I3:I8)</f>
        <v>1602.2500000000005</v>
      </c>
      <c r="J9" s="27"/>
      <c r="K9" s="28"/>
      <c r="M9" s="10">
        <f>SUM(M2:M8)</f>
        <v>1</v>
      </c>
    </row>
    <row r="10" spans="1:13" ht="20.100000000000001" customHeight="1">
      <c r="A10" s="5"/>
      <c r="B10" s="5"/>
      <c r="C10" s="5"/>
      <c r="D10" s="12"/>
      <c r="E10" s="37"/>
      <c r="F10" s="12"/>
      <c r="G10" s="12"/>
      <c r="H10" s="12"/>
      <c r="I10" s="37"/>
      <c r="J10" s="12"/>
      <c r="K10" s="12"/>
    </row>
    <row r="11" spans="1:13" ht="64.5" customHeight="1" thickBot="1">
      <c r="A11" s="17" t="s">
        <v>59</v>
      </c>
      <c r="B11" s="18" t="s">
        <v>0</v>
      </c>
      <c r="C11" s="19" t="s">
        <v>1</v>
      </c>
      <c r="D11" s="20" t="s">
        <v>11</v>
      </c>
      <c r="E11" s="38" t="s">
        <v>12</v>
      </c>
      <c r="F11" s="20"/>
      <c r="G11" s="20"/>
      <c r="H11" s="20" t="s">
        <v>13</v>
      </c>
      <c r="I11" s="38" t="s">
        <v>20</v>
      </c>
      <c r="J11" s="20" t="s">
        <v>19</v>
      </c>
      <c r="K11" s="21" t="s">
        <v>21</v>
      </c>
    </row>
    <row r="12" spans="1:13" ht="20.100000000000001" customHeight="1">
      <c r="A12" s="22" t="s">
        <v>2</v>
      </c>
      <c r="B12" s="6">
        <v>139.5</v>
      </c>
      <c r="C12" s="7">
        <v>169.49999999999997</v>
      </c>
      <c r="D12" s="11">
        <f t="shared" ref="D12:D17" si="5">C12-B12</f>
        <v>29.999999999999972</v>
      </c>
      <c r="E12" s="34">
        <f>D18*M$3/M$9</f>
        <v>89.325000000000003</v>
      </c>
      <c r="F12" s="11"/>
      <c r="G12" s="11"/>
      <c r="H12" s="11">
        <f>H3+E12</f>
        <v>329.66249999999991</v>
      </c>
      <c r="I12" s="34">
        <f>I3+D12</f>
        <v>4.6125000000002103</v>
      </c>
      <c r="J12" s="11"/>
      <c r="K12" s="23"/>
    </row>
    <row r="13" spans="1:13" ht="20.100000000000001" customHeight="1">
      <c r="A13" s="24" t="s">
        <v>3</v>
      </c>
      <c r="B13" s="14">
        <v>301.5</v>
      </c>
      <c r="C13" s="15">
        <v>738</v>
      </c>
      <c r="D13" s="16">
        <f t="shared" si="5"/>
        <v>436.5</v>
      </c>
      <c r="E13" s="35">
        <f>D18*M$4/M$9</f>
        <v>29.775000000000002</v>
      </c>
      <c r="F13" s="16"/>
      <c r="G13" s="16"/>
      <c r="H13" s="16">
        <f t="shared" ref="H13:H17" si="6">H4+E13</f>
        <v>109.88749999999999</v>
      </c>
      <c r="I13" s="35">
        <f t="shared" ref="I13:I17" si="7">I4+D13</f>
        <v>704.03750000000036</v>
      </c>
      <c r="J13" s="16"/>
      <c r="K13" s="25"/>
    </row>
    <row r="14" spans="1:13" ht="20.100000000000001" customHeight="1">
      <c r="A14" s="22" t="s">
        <v>4</v>
      </c>
      <c r="B14" s="6">
        <v>306</v>
      </c>
      <c r="C14" s="7">
        <v>151.5</v>
      </c>
      <c r="D14" s="11">
        <f t="shared" si="5"/>
        <v>-154.5</v>
      </c>
      <c r="E14" s="34">
        <f>D18*M$5/M$9</f>
        <v>119.10000000000001</v>
      </c>
      <c r="F14" s="11"/>
      <c r="G14" s="11"/>
      <c r="H14" s="11">
        <f t="shared" si="6"/>
        <v>439.54999999999995</v>
      </c>
      <c r="I14" s="34">
        <f t="shared" si="7"/>
        <v>209.14999999999998</v>
      </c>
      <c r="J14" s="11"/>
      <c r="K14" s="23"/>
    </row>
    <row r="15" spans="1:13" ht="20.100000000000001" customHeight="1">
      <c r="A15" s="24" t="s">
        <v>5</v>
      </c>
      <c r="B15" s="14">
        <v>400.5</v>
      </c>
      <c r="C15" s="15">
        <v>714</v>
      </c>
      <c r="D15" s="16">
        <f t="shared" si="5"/>
        <v>313.5</v>
      </c>
      <c r="E15" s="35">
        <f>D18*M$6/M$9</f>
        <v>148.875</v>
      </c>
      <c r="F15" s="16"/>
      <c r="G15" s="16"/>
      <c r="H15" s="16">
        <f t="shared" si="6"/>
        <v>549.43749999999989</v>
      </c>
      <c r="I15" s="35">
        <f t="shared" si="7"/>
        <v>857.68749999999989</v>
      </c>
      <c r="J15" s="16"/>
      <c r="K15" s="25"/>
    </row>
    <row r="16" spans="1:13" ht="20.100000000000001" customHeight="1">
      <c r="A16" s="22" t="s">
        <v>7</v>
      </c>
      <c r="B16" s="6">
        <v>1057.5</v>
      </c>
      <c r="C16" s="7">
        <v>1176</v>
      </c>
      <c r="D16" s="11">
        <f t="shared" si="5"/>
        <v>118.5</v>
      </c>
      <c r="E16" s="34">
        <f>D18*M$7/M$9</f>
        <v>208.42499999999998</v>
      </c>
      <c r="F16" s="11"/>
      <c r="G16" s="11"/>
      <c r="H16" s="11">
        <f t="shared" si="6"/>
        <v>769.21249999999975</v>
      </c>
      <c r="I16" s="34">
        <f t="shared" si="7"/>
        <v>762.7624999999997</v>
      </c>
      <c r="J16" s="11"/>
      <c r="K16" s="23"/>
    </row>
    <row r="17" spans="1:11" ht="20.85" customHeight="1" thickBot="1">
      <c r="A17" s="24" t="s">
        <v>8</v>
      </c>
      <c r="B17" s="14">
        <v>148.5</v>
      </c>
      <c r="C17" s="15">
        <v>0</v>
      </c>
      <c r="D17" s="16">
        <f t="shared" si="5"/>
        <v>-148.5</v>
      </c>
      <c r="E17" s="35">
        <f>D18*M$8/M$9</f>
        <v>0</v>
      </c>
      <c r="F17" s="16"/>
      <c r="G17" s="16"/>
      <c r="H17" s="16">
        <f t="shared" si="6"/>
        <v>0</v>
      </c>
      <c r="I17" s="35">
        <f t="shared" si="7"/>
        <v>-340.5</v>
      </c>
      <c r="J17" s="16"/>
      <c r="K17" s="25"/>
    </row>
    <row r="18" spans="1:11" ht="20.85" customHeight="1">
      <c r="A18" s="26" t="s">
        <v>6</v>
      </c>
      <c r="B18" s="27">
        <f t="shared" ref="B18:D18" si="8">SUM(B12:B17)</f>
        <v>2353.5</v>
      </c>
      <c r="C18" s="27">
        <f t="shared" si="8"/>
        <v>2949</v>
      </c>
      <c r="D18" s="27">
        <f t="shared" si="8"/>
        <v>595.5</v>
      </c>
      <c r="E18" s="36">
        <f t="shared" ref="E18:I18" si="9">SUM(E12:E17)</f>
        <v>595.5</v>
      </c>
      <c r="F18" s="27"/>
      <c r="G18" s="27"/>
      <c r="H18" s="27">
        <f t="shared" si="9"/>
        <v>2197.7499999999995</v>
      </c>
      <c r="I18" s="36">
        <f t="shared" si="9"/>
        <v>2197.75</v>
      </c>
      <c r="J18" s="27"/>
      <c r="K18" s="28"/>
    </row>
    <row r="19" spans="1:11" ht="20.100000000000001" customHeight="1">
      <c r="A19" s="5"/>
      <c r="B19" s="2"/>
      <c r="C19" s="2"/>
      <c r="D19" s="12"/>
      <c r="E19" s="37"/>
      <c r="F19" s="12"/>
      <c r="G19" s="12"/>
      <c r="H19" s="12"/>
      <c r="I19" s="37"/>
      <c r="J19" s="12"/>
      <c r="K19" s="12"/>
    </row>
    <row r="20" spans="1:11" ht="63.75" customHeight="1">
      <c r="A20" s="29" t="s">
        <v>60</v>
      </c>
      <c r="B20" s="30" t="s">
        <v>0</v>
      </c>
      <c r="C20" s="29" t="s">
        <v>1</v>
      </c>
      <c r="D20" s="31" t="s">
        <v>11</v>
      </c>
      <c r="E20" s="33" t="s">
        <v>12</v>
      </c>
      <c r="F20" s="31"/>
      <c r="G20" s="31"/>
      <c r="H20" s="31" t="s">
        <v>13</v>
      </c>
      <c r="I20" s="33" t="s">
        <v>20</v>
      </c>
      <c r="J20" s="31" t="s">
        <v>19</v>
      </c>
      <c r="K20" s="32" t="s">
        <v>21</v>
      </c>
    </row>
    <row r="21" spans="1:11" ht="20.100000000000001" customHeight="1">
      <c r="A21" s="22" t="s">
        <v>2</v>
      </c>
      <c r="B21" s="6">
        <v>667.5</v>
      </c>
      <c r="C21" s="7">
        <v>341.99999999999994</v>
      </c>
      <c r="D21" s="11">
        <f t="shared" ref="D21:D26" si="10">C21-B21</f>
        <v>-325.50000000000006</v>
      </c>
      <c r="E21" s="34">
        <f>D27*M$3/M$9</f>
        <v>-179.1</v>
      </c>
      <c r="F21" s="11"/>
      <c r="G21" s="11"/>
      <c r="H21" s="11">
        <f>H12+E21</f>
        <v>150.56249999999991</v>
      </c>
      <c r="I21" s="34">
        <f>I12+D21</f>
        <v>-320.88749999999982</v>
      </c>
      <c r="J21" s="11"/>
      <c r="K21" s="23"/>
    </row>
    <row r="22" spans="1:11" ht="20.100000000000001" customHeight="1">
      <c r="A22" s="24" t="s">
        <v>3</v>
      </c>
      <c r="B22" s="14">
        <v>576</v>
      </c>
      <c r="C22" s="15">
        <v>490.50000000000006</v>
      </c>
      <c r="D22" s="16">
        <f t="shared" si="10"/>
        <v>-85.499999999999943</v>
      </c>
      <c r="E22" s="35">
        <f>D27*M$4/M$9</f>
        <v>-59.7</v>
      </c>
      <c r="F22" s="16"/>
      <c r="G22" s="16"/>
      <c r="H22" s="16">
        <f t="shared" ref="H22:H26" si="11">H13+E22</f>
        <v>50.187499999999986</v>
      </c>
      <c r="I22" s="35">
        <f t="shared" ref="I22:I26" si="12">I13+D22</f>
        <v>618.53750000000036</v>
      </c>
      <c r="J22" s="16"/>
      <c r="K22" s="25"/>
    </row>
    <row r="23" spans="1:11" ht="20.100000000000001" customHeight="1">
      <c r="A23" s="22" t="s">
        <v>4</v>
      </c>
      <c r="B23" s="6">
        <v>900</v>
      </c>
      <c r="C23" s="7">
        <v>390</v>
      </c>
      <c r="D23" s="11">
        <f t="shared" si="10"/>
        <v>-510</v>
      </c>
      <c r="E23" s="34">
        <f>D27*M$5/M$9</f>
        <v>-238.8</v>
      </c>
      <c r="F23" s="11"/>
      <c r="G23" s="11"/>
      <c r="H23" s="11">
        <f t="shared" si="11"/>
        <v>200.74999999999994</v>
      </c>
      <c r="I23" s="34">
        <f t="shared" si="12"/>
        <v>-300.85000000000002</v>
      </c>
      <c r="J23" s="11"/>
      <c r="K23" s="23"/>
    </row>
    <row r="24" spans="1:11" ht="20.100000000000001" customHeight="1">
      <c r="A24" s="24" t="s">
        <v>5</v>
      </c>
      <c r="B24" s="14">
        <v>516</v>
      </c>
      <c r="C24" s="15">
        <v>675</v>
      </c>
      <c r="D24" s="16">
        <f t="shared" si="10"/>
        <v>159</v>
      </c>
      <c r="E24" s="35">
        <f>D27*M$6/M$9</f>
        <v>-298.5</v>
      </c>
      <c r="F24" s="16"/>
      <c r="G24" s="16"/>
      <c r="H24" s="16">
        <f t="shared" si="11"/>
        <v>250.93749999999989</v>
      </c>
      <c r="I24" s="35">
        <f t="shared" si="12"/>
        <v>1016.6874999999999</v>
      </c>
      <c r="J24" s="16"/>
      <c r="K24" s="25"/>
    </row>
    <row r="25" spans="1:11" ht="20.100000000000001" customHeight="1">
      <c r="A25" s="22" t="s">
        <v>7</v>
      </c>
      <c r="B25" s="6">
        <v>607.5</v>
      </c>
      <c r="C25" s="7">
        <v>391.5</v>
      </c>
      <c r="D25" s="11">
        <f t="shared" si="10"/>
        <v>-216</v>
      </c>
      <c r="E25" s="34">
        <f>D27*M$7/M$9</f>
        <v>-417.9</v>
      </c>
      <c r="F25" s="11"/>
      <c r="G25" s="11"/>
      <c r="H25" s="11">
        <f t="shared" si="11"/>
        <v>351.31249999999977</v>
      </c>
      <c r="I25" s="34">
        <f t="shared" si="12"/>
        <v>546.7624999999997</v>
      </c>
      <c r="J25" s="11"/>
      <c r="K25" s="23"/>
    </row>
    <row r="26" spans="1:11" ht="20.85" customHeight="1" thickBot="1">
      <c r="A26" s="24" t="s">
        <v>8</v>
      </c>
      <c r="B26" s="14">
        <v>216</v>
      </c>
      <c r="C26" s="15">
        <v>0</v>
      </c>
      <c r="D26" s="16">
        <f t="shared" si="10"/>
        <v>-216</v>
      </c>
      <c r="E26" s="35">
        <f>D27*M$8/M$9</f>
        <v>0</v>
      </c>
      <c r="F26" s="16"/>
      <c r="G26" s="16"/>
      <c r="H26" s="16">
        <f t="shared" si="11"/>
        <v>0</v>
      </c>
      <c r="I26" s="35">
        <f t="shared" si="12"/>
        <v>-556.5</v>
      </c>
      <c r="J26" s="16"/>
      <c r="K26" s="25"/>
    </row>
    <row r="27" spans="1:11" ht="20.85" customHeight="1">
      <c r="A27" s="26" t="s">
        <v>6</v>
      </c>
      <c r="B27" s="27">
        <f t="shared" ref="B27:D27" si="13">SUM(B21:B26)</f>
        <v>3483</v>
      </c>
      <c r="C27" s="27">
        <f t="shared" si="13"/>
        <v>2289</v>
      </c>
      <c r="D27" s="27">
        <f t="shared" si="13"/>
        <v>-1194</v>
      </c>
      <c r="E27" s="36">
        <f t="shared" ref="E27:I27" si="14">SUM(E21:E26)</f>
        <v>-1194</v>
      </c>
      <c r="F27" s="27"/>
      <c r="G27" s="27"/>
      <c r="H27" s="27">
        <f t="shared" si="14"/>
        <v>1003.7499999999995</v>
      </c>
      <c r="I27" s="36">
        <f t="shared" si="14"/>
        <v>1003.75</v>
      </c>
      <c r="J27" s="27"/>
      <c r="K27" s="28"/>
    </row>
    <row r="28" spans="1:11" ht="20.100000000000001" customHeight="1">
      <c r="A28" s="5"/>
      <c r="B28" s="5"/>
      <c r="C28" s="5"/>
      <c r="D28" s="12"/>
      <c r="E28" s="37"/>
      <c r="F28" s="12"/>
      <c r="G28" s="12"/>
      <c r="H28" s="12"/>
      <c r="I28" s="37"/>
      <c r="J28" s="12"/>
      <c r="K28" s="12"/>
    </row>
    <row r="29" spans="1:11" ht="20.100000000000001" customHeight="1" thickBot="1">
      <c r="A29" s="17" t="s">
        <v>61</v>
      </c>
      <c r="B29" s="18" t="s">
        <v>0</v>
      </c>
      <c r="C29" s="19" t="s">
        <v>1</v>
      </c>
      <c r="D29" s="20" t="s">
        <v>11</v>
      </c>
      <c r="E29" s="38" t="s">
        <v>12</v>
      </c>
      <c r="F29" s="20"/>
      <c r="G29" s="20"/>
      <c r="H29" s="20" t="s">
        <v>13</v>
      </c>
      <c r="I29" s="38" t="s">
        <v>20</v>
      </c>
      <c r="J29" s="20" t="s">
        <v>19</v>
      </c>
      <c r="K29" s="21" t="s">
        <v>21</v>
      </c>
    </row>
    <row r="30" spans="1:11" ht="20.100000000000001" customHeight="1">
      <c r="A30" s="22" t="s">
        <v>2</v>
      </c>
      <c r="B30" s="6">
        <v>798</v>
      </c>
      <c r="C30" s="7">
        <v>862.49999999999989</v>
      </c>
      <c r="D30" s="11">
        <f t="shared" ref="D30:D35" si="15">C30-B30</f>
        <v>64.499999999999886</v>
      </c>
      <c r="E30" s="34">
        <f>D36*M$3/M$9</f>
        <v>76.95</v>
      </c>
      <c r="F30" s="11"/>
      <c r="G30" s="11"/>
      <c r="H30" s="11">
        <f>H21+E30</f>
        <v>227.51249999999993</v>
      </c>
      <c r="I30" s="34">
        <f>I21+D30</f>
        <v>-256.38749999999993</v>
      </c>
      <c r="J30" s="11"/>
      <c r="K30" s="23"/>
    </row>
    <row r="31" spans="1:11" ht="20.100000000000001" customHeight="1">
      <c r="A31" s="24" t="s">
        <v>3</v>
      </c>
      <c r="B31" s="14">
        <v>265.5</v>
      </c>
      <c r="C31" s="15">
        <v>637.5</v>
      </c>
      <c r="D31" s="16">
        <f t="shared" si="15"/>
        <v>372</v>
      </c>
      <c r="E31" s="35">
        <f>D36*M$4/M$9</f>
        <v>25.650000000000002</v>
      </c>
      <c r="F31" s="16"/>
      <c r="G31" s="16"/>
      <c r="H31" s="16">
        <f t="shared" ref="H31:H35" si="16">H22+E31</f>
        <v>75.837499999999991</v>
      </c>
      <c r="I31" s="35">
        <f t="shared" ref="I31:I35" si="17">I22+D31</f>
        <v>990.53750000000036</v>
      </c>
      <c r="J31" s="16"/>
      <c r="K31" s="25"/>
    </row>
    <row r="32" spans="1:11" ht="20.100000000000001" customHeight="1">
      <c r="A32" s="22" t="s">
        <v>4</v>
      </c>
      <c r="B32" s="6">
        <v>535.5</v>
      </c>
      <c r="C32" s="7">
        <v>756</v>
      </c>
      <c r="D32" s="11">
        <f t="shared" si="15"/>
        <v>220.5</v>
      </c>
      <c r="E32" s="34">
        <f>D36*M$5/M$9</f>
        <v>102.60000000000001</v>
      </c>
      <c r="F32" s="11"/>
      <c r="G32" s="11"/>
      <c r="H32" s="11">
        <f t="shared" si="16"/>
        <v>303.34999999999997</v>
      </c>
      <c r="I32" s="34">
        <f t="shared" si="17"/>
        <v>-80.350000000000023</v>
      </c>
      <c r="J32" s="11"/>
      <c r="K32" s="23"/>
    </row>
    <row r="33" spans="1:11" ht="20.100000000000001" customHeight="1">
      <c r="A33" s="24" t="s">
        <v>5</v>
      </c>
      <c r="B33" s="14">
        <v>690</v>
      </c>
      <c r="C33" s="15">
        <v>592.5</v>
      </c>
      <c r="D33" s="16">
        <f t="shared" si="15"/>
        <v>-97.5</v>
      </c>
      <c r="E33" s="35">
        <f>D36*M$6/M$9</f>
        <v>128.25</v>
      </c>
      <c r="F33" s="16"/>
      <c r="G33" s="16"/>
      <c r="H33" s="16">
        <f t="shared" si="16"/>
        <v>379.18749999999989</v>
      </c>
      <c r="I33" s="35">
        <f t="shared" si="17"/>
        <v>919.18749999999989</v>
      </c>
      <c r="J33" s="16"/>
      <c r="K33" s="25"/>
    </row>
    <row r="34" spans="1:11" ht="20.100000000000001" customHeight="1">
      <c r="A34" s="22" t="s">
        <v>7</v>
      </c>
      <c r="B34" s="6">
        <v>864</v>
      </c>
      <c r="C34" s="7">
        <v>999.00000000000011</v>
      </c>
      <c r="D34" s="11">
        <f t="shared" si="15"/>
        <v>135.00000000000011</v>
      </c>
      <c r="E34" s="34">
        <f>D36*M$7/M$9</f>
        <v>179.54999999999998</v>
      </c>
      <c r="F34" s="11"/>
      <c r="G34" s="11"/>
      <c r="H34" s="11">
        <f t="shared" si="16"/>
        <v>530.86249999999973</v>
      </c>
      <c r="I34" s="34">
        <f t="shared" si="17"/>
        <v>681.76249999999982</v>
      </c>
      <c r="J34" s="11"/>
      <c r="K34" s="23"/>
    </row>
    <row r="35" spans="1:11" ht="20.85" customHeight="1" thickBot="1">
      <c r="A35" s="24" t="s">
        <v>8</v>
      </c>
      <c r="B35" s="14">
        <v>181.5</v>
      </c>
      <c r="C35" s="15">
        <v>0</v>
      </c>
      <c r="D35" s="16">
        <f t="shared" si="15"/>
        <v>-181.5</v>
      </c>
      <c r="E35" s="35">
        <f>D36*M$8/M$9</f>
        <v>0</v>
      </c>
      <c r="F35" s="16"/>
      <c r="G35" s="16"/>
      <c r="H35" s="16">
        <f t="shared" si="16"/>
        <v>0</v>
      </c>
      <c r="I35" s="35">
        <f t="shared" si="17"/>
        <v>-738</v>
      </c>
      <c r="J35" s="16"/>
      <c r="K35" s="25"/>
    </row>
    <row r="36" spans="1:11" ht="20.85" customHeight="1">
      <c r="A36" s="26" t="s">
        <v>6</v>
      </c>
      <c r="B36" s="27">
        <f t="shared" ref="B36:D36" si="18">SUM(B30:B35)</f>
        <v>3334.5</v>
      </c>
      <c r="C36" s="27">
        <f t="shared" si="18"/>
        <v>3847.5</v>
      </c>
      <c r="D36" s="27">
        <f t="shared" si="18"/>
        <v>513</v>
      </c>
      <c r="E36" s="36">
        <f t="shared" ref="E36:I36" si="19">SUM(E30:E35)</f>
        <v>513</v>
      </c>
      <c r="F36" s="27"/>
      <c r="G36" s="27"/>
      <c r="H36" s="27">
        <f t="shared" si="19"/>
        <v>1516.7499999999995</v>
      </c>
      <c r="I36" s="36">
        <f t="shared" si="19"/>
        <v>1516.75</v>
      </c>
      <c r="J36" s="27"/>
      <c r="K36" s="28"/>
    </row>
    <row r="37" spans="1:11" ht="20.100000000000001" customHeight="1">
      <c r="A37" s="5"/>
      <c r="B37" s="2"/>
      <c r="C37" s="2"/>
      <c r="D37" s="12"/>
      <c r="E37" s="37"/>
      <c r="F37" s="12"/>
      <c r="G37" s="12"/>
      <c r="H37" s="12"/>
      <c r="I37" s="37"/>
      <c r="J37" s="12"/>
      <c r="K37" s="12"/>
    </row>
    <row r="38" spans="1:11" ht="20.100000000000001" customHeight="1">
      <c r="A38" s="29" t="s">
        <v>62</v>
      </c>
      <c r="B38" s="30" t="s">
        <v>0</v>
      </c>
      <c r="C38" s="29" t="s">
        <v>1</v>
      </c>
      <c r="D38" s="31" t="s">
        <v>11</v>
      </c>
      <c r="E38" s="33" t="s">
        <v>12</v>
      </c>
      <c r="F38" s="31"/>
      <c r="G38" s="31"/>
      <c r="H38" s="31" t="s">
        <v>13</v>
      </c>
      <c r="I38" s="33" t="s">
        <v>20</v>
      </c>
      <c r="J38" s="31" t="s">
        <v>19</v>
      </c>
      <c r="K38" s="32" t="s">
        <v>21</v>
      </c>
    </row>
    <row r="39" spans="1:11" ht="20.100000000000001" customHeight="1">
      <c r="A39" s="22" t="s">
        <v>2</v>
      </c>
      <c r="B39" s="6">
        <v>342</v>
      </c>
      <c r="C39" s="7">
        <v>213</v>
      </c>
      <c r="D39" s="11">
        <f t="shared" ref="D39:D44" si="20">C39-B39</f>
        <v>-129</v>
      </c>
      <c r="E39" s="34">
        <f>D45*M$3/M$9</f>
        <v>-7.6499999999999995</v>
      </c>
      <c r="F39" s="11"/>
      <c r="G39" s="11"/>
      <c r="H39" s="11">
        <f>H30+E39</f>
        <v>219.86249999999993</v>
      </c>
      <c r="I39" s="34">
        <f>I30+D39</f>
        <v>-385.38749999999993</v>
      </c>
      <c r="J39" s="11"/>
      <c r="K39" s="23"/>
    </row>
    <row r="40" spans="1:11" ht="20.100000000000001" customHeight="1">
      <c r="A40" s="24" t="s">
        <v>3</v>
      </c>
      <c r="B40" s="14">
        <v>288</v>
      </c>
      <c r="C40" s="15">
        <v>852</v>
      </c>
      <c r="D40" s="16">
        <f t="shared" si="20"/>
        <v>564</v>
      </c>
      <c r="E40" s="35">
        <f>D45*M$4/M$9</f>
        <v>-2.5500000000000003</v>
      </c>
      <c r="F40" s="16"/>
      <c r="G40" s="16"/>
      <c r="H40" s="16">
        <f t="shared" ref="H40:H44" si="21">H31+E40</f>
        <v>73.287499999999994</v>
      </c>
      <c r="I40" s="35">
        <f t="shared" ref="I40:I44" si="22">I31+D40</f>
        <v>1554.5375000000004</v>
      </c>
      <c r="J40" s="16"/>
      <c r="K40" s="25"/>
    </row>
    <row r="41" spans="1:11" ht="20.100000000000001" customHeight="1">
      <c r="A41" s="22" t="s">
        <v>4</v>
      </c>
      <c r="B41" s="6">
        <v>652.5</v>
      </c>
      <c r="C41" s="7">
        <v>270</v>
      </c>
      <c r="D41" s="11">
        <f t="shared" si="20"/>
        <v>-382.5</v>
      </c>
      <c r="E41" s="34">
        <f>D45*M$5/M$9</f>
        <v>-10.200000000000001</v>
      </c>
      <c r="F41" s="11"/>
      <c r="G41" s="11"/>
      <c r="H41" s="11">
        <f t="shared" si="21"/>
        <v>293.14999999999998</v>
      </c>
      <c r="I41" s="34">
        <f t="shared" si="22"/>
        <v>-462.85</v>
      </c>
      <c r="J41" s="11"/>
      <c r="K41" s="23"/>
    </row>
    <row r="42" spans="1:11" ht="20.100000000000001" customHeight="1">
      <c r="A42" s="24" t="s">
        <v>5</v>
      </c>
      <c r="B42" s="14">
        <v>732</v>
      </c>
      <c r="C42" s="15">
        <v>582</v>
      </c>
      <c r="D42" s="16">
        <f t="shared" si="20"/>
        <v>-150</v>
      </c>
      <c r="E42" s="35">
        <f>D45*M$6/M$9</f>
        <v>-12.75</v>
      </c>
      <c r="F42" s="16"/>
      <c r="G42" s="16"/>
      <c r="H42" s="16">
        <f t="shared" si="21"/>
        <v>366.43749999999989</v>
      </c>
      <c r="I42" s="35">
        <f t="shared" si="22"/>
        <v>769.18749999999989</v>
      </c>
      <c r="J42" s="16"/>
      <c r="K42" s="25"/>
    </row>
    <row r="43" spans="1:11" ht="20.100000000000001" customHeight="1">
      <c r="A43" s="22" t="s">
        <v>7</v>
      </c>
      <c r="B43" s="6">
        <v>786</v>
      </c>
      <c r="C43" s="7">
        <v>945</v>
      </c>
      <c r="D43" s="11">
        <f t="shared" si="20"/>
        <v>159</v>
      </c>
      <c r="E43" s="34">
        <f>D45*M$7/M$9</f>
        <v>-17.849999999999998</v>
      </c>
      <c r="F43" s="11"/>
      <c r="G43" s="11"/>
      <c r="H43" s="11">
        <f t="shared" si="21"/>
        <v>513.0124999999997</v>
      </c>
      <c r="I43" s="34">
        <f t="shared" si="22"/>
        <v>840.76249999999982</v>
      </c>
      <c r="J43" s="11"/>
      <c r="K43" s="23"/>
    </row>
    <row r="44" spans="1:11" ht="20.85" customHeight="1" thickBot="1">
      <c r="A44" s="24" t="s">
        <v>8</v>
      </c>
      <c r="B44" s="14">
        <v>112.5</v>
      </c>
      <c r="C44" s="15">
        <v>0</v>
      </c>
      <c r="D44" s="16">
        <f t="shared" si="20"/>
        <v>-112.5</v>
      </c>
      <c r="E44" s="35">
        <f>D45*M$8/M$9</f>
        <v>0</v>
      </c>
      <c r="F44" s="16"/>
      <c r="G44" s="16"/>
      <c r="H44" s="16">
        <f t="shared" si="21"/>
        <v>0</v>
      </c>
      <c r="I44" s="35">
        <f t="shared" si="22"/>
        <v>-850.5</v>
      </c>
      <c r="J44" s="16"/>
      <c r="K44" s="25"/>
    </row>
    <row r="45" spans="1:11" ht="20.85" customHeight="1">
      <c r="A45" s="26" t="s">
        <v>6</v>
      </c>
      <c r="B45" s="27">
        <f t="shared" ref="B45:D45" si="23">SUM(B39:B44)</f>
        <v>2913</v>
      </c>
      <c r="C45" s="27">
        <f t="shared" si="23"/>
        <v>2862</v>
      </c>
      <c r="D45" s="27">
        <f t="shared" si="23"/>
        <v>-51</v>
      </c>
      <c r="E45" s="36">
        <f t="shared" ref="E45:I45" si="24">SUM(E39:E44)</f>
        <v>-51</v>
      </c>
      <c r="F45" s="27"/>
      <c r="G45" s="27"/>
      <c r="H45" s="27">
        <f t="shared" si="24"/>
        <v>1465.7499999999995</v>
      </c>
      <c r="I45" s="36">
        <f t="shared" si="24"/>
        <v>1465.75</v>
      </c>
      <c r="J45" s="27"/>
      <c r="K45" s="28"/>
    </row>
    <row r="46" spans="1:11" ht="20.100000000000001" customHeight="1">
      <c r="A46" s="5"/>
      <c r="B46" s="5"/>
      <c r="C46" s="5"/>
      <c r="D46" s="12"/>
      <c r="E46" s="37"/>
      <c r="F46" s="12"/>
      <c r="G46" s="12"/>
      <c r="H46" s="12"/>
      <c r="I46" s="37"/>
      <c r="J46" s="12"/>
      <c r="K46" s="12"/>
    </row>
    <row r="47" spans="1:11" ht="64.5" customHeight="1" thickBot="1">
      <c r="A47" s="17" t="s">
        <v>63</v>
      </c>
      <c r="B47" s="18" t="s">
        <v>0</v>
      </c>
      <c r="C47" s="19" t="s">
        <v>1</v>
      </c>
      <c r="D47" s="20" t="s">
        <v>11</v>
      </c>
      <c r="E47" s="38" t="s">
        <v>12</v>
      </c>
      <c r="F47" s="20"/>
      <c r="G47" s="20"/>
      <c r="H47" s="20" t="s">
        <v>13</v>
      </c>
      <c r="I47" s="38" t="s">
        <v>20</v>
      </c>
      <c r="J47" s="20" t="s">
        <v>19</v>
      </c>
      <c r="K47" s="21" t="s">
        <v>21</v>
      </c>
    </row>
    <row r="48" spans="1:11" ht="20.100000000000001" customHeight="1">
      <c r="A48" s="22" t="s">
        <v>2</v>
      </c>
      <c r="B48" s="6">
        <v>651</v>
      </c>
      <c r="C48" s="7">
        <v>434.99999999999994</v>
      </c>
      <c r="D48" s="11">
        <f t="shared" ref="D48:D53" si="25">C48-B48</f>
        <v>-216.00000000000006</v>
      </c>
      <c r="E48" s="34">
        <f>D54*M$3/M$9</f>
        <v>-120.82499999999999</v>
      </c>
      <c r="F48" s="11"/>
      <c r="G48" s="11"/>
      <c r="H48" s="11">
        <f>H39+E48</f>
        <v>99.037499999999937</v>
      </c>
      <c r="I48" s="34">
        <f>I39+D48</f>
        <v>-601.38750000000005</v>
      </c>
      <c r="J48" s="11">
        <f>H48-I48</f>
        <v>700.42499999999995</v>
      </c>
      <c r="K48" s="23">
        <f>I48+J48</f>
        <v>99.037499999999909</v>
      </c>
    </row>
    <row r="49" spans="1:11" ht="20.100000000000001" customHeight="1">
      <c r="A49" s="24" t="s">
        <v>3</v>
      </c>
      <c r="B49" s="14">
        <v>342</v>
      </c>
      <c r="C49" s="15">
        <v>750</v>
      </c>
      <c r="D49" s="16">
        <f t="shared" si="25"/>
        <v>408</v>
      </c>
      <c r="E49" s="35">
        <f>D54*M$4/M$9</f>
        <v>-40.275000000000006</v>
      </c>
      <c r="F49" s="16"/>
      <c r="G49" s="16"/>
      <c r="H49" s="16">
        <f t="shared" ref="H49:H53" si="26">H40+E49</f>
        <v>33.012499999999989</v>
      </c>
      <c r="I49" s="35">
        <f t="shared" ref="I49:I53" si="27">I40+D49</f>
        <v>1962.5375000000004</v>
      </c>
      <c r="J49" s="16">
        <f t="shared" ref="J49:J53" si="28">H49-I49</f>
        <v>-1929.5250000000003</v>
      </c>
      <c r="K49" s="25">
        <f t="shared" ref="K49:K53" si="29">I49+J49</f>
        <v>33.012500000000045</v>
      </c>
    </row>
    <row r="50" spans="1:11" ht="20.100000000000001" customHeight="1">
      <c r="A50" s="22" t="s">
        <v>4</v>
      </c>
      <c r="B50" s="6">
        <v>1354.5</v>
      </c>
      <c r="C50" s="7">
        <v>546</v>
      </c>
      <c r="D50" s="11">
        <f t="shared" si="25"/>
        <v>-808.5</v>
      </c>
      <c r="E50" s="34">
        <f>D54*M$5/M$9</f>
        <v>-161.10000000000002</v>
      </c>
      <c r="F50" s="11"/>
      <c r="G50" s="11"/>
      <c r="H50" s="11">
        <f t="shared" si="26"/>
        <v>132.04999999999995</v>
      </c>
      <c r="I50" s="34">
        <f t="shared" si="27"/>
        <v>-1271.3499999999999</v>
      </c>
      <c r="J50" s="11">
        <f t="shared" si="28"/>
        <v>1403.3999999999999</v>
      </c>
      <c r="K50" s="23">
        <f t="shared" si="29"/>
        <v>132.04999999999995</v>
      </c>
    </row>
    <row r="51" spans="1:11" ht="20.100000000000001" customHeight="1">
      <c r="A51" s="24" t="s">
        <v>5</v>
      </c>
      <c r="B51" s="14">
        <v>726</v>
      </c>
      <c r="C51" s="15">
        <v>922.5</v>
      </c>
      <c r="D51" s="16">
        <f t="shared" si="25"/>
        <v>196.5</v>
      </c>
      <c r="E51" s="35">
        <f>D54*M$6/M$9</f>
        <v>-201.375</v>
      </c>
      <c r="F51" s="16"/>
      <c r="G51" s="16"/>
      <c r="H51" s="16">
        <f t="shared" si="26"/>
        <v>165.06249999999989</v>
      </c>
      <c r="I51" s="35">
        <f t="shared" si="27"/>
        <v>965.68749999999989</v>
      </c>
      <c r="J51" s="16">
        <f t="shared" si="28"/>
        <v>-800.625</v>
      </c>
      <c r="K51" s="25">
        <f t="shared" si="29"/>
        <v>165.06249999999989</v>
      </c>
    </row>
    <row r="52" spans="1:11" ht="20.100000000000001" customHeight="1">
      <c r="A52" s="22" t="s">
        <v>7</v>
      </c>
      <c r="B52" s="6">
        <v>1140</v>
      </c>
      <c r="C52" s="7">
        <v>927</v>
      </c>
      <c r="D52" s="11">
        <f t="shared" si="25"/>
        <v>-213</v>
      </c>
      <c r="E52" s="34">
        <f>D54*M$7/M$9</f>
        <v>-281.92499999999995</v>
      </c>
      <c r="F52" s="11"/>
      <c r="G52" s="11"/>
      <c r="H52" s="11">
        <f t="shared" si="26"/>
        <v>231.08749999999975</v>
      </c>
      <c r="I52" s="34">
        <f t="shared" si="27"/>
        <v>627.76249999999982</v>
      </c>
      <c r="J52" s="11">
        <f t="shared" si="28"/>
        <v>-396.67500000000007</v>
      </c>
      <c r="K52" s="23">
        <f t="shared" si="29"/>
        <v>231.08749999999975</v>
      </c>
    </row>
    <row r="53" spans="1:11" ht="20.85" customHeight="1" thickBot="1">
      <c r="A53" s="24" t="s">
        <v>8</v>
      </c>
      <c r="B53" s="14">
        <v>172.5</v>
      </c>
      <c r="C53" s="15">
        <v>0</v>
      </c>
      <c r="D53" s="16">
        <f t="shared" si="25"/>
        <v>-172.5</v>
      </c>
      <c r="E53" s="35">
        <f>D54*M$8/M$9</f>
        <v>0</v>
      </c>
      <c r="F53" s="16"/>
      <c r="G53" s="16"/>
      <c r="H53" s="16">
        <f t="shared" si="26"/>
        <v>0</v>
      </c>
      <c r="I53" s="35">
        <f t="shared" si="27"/>
        <v>-1023</v>
      </c>
      <c r="J53" s="16">
        <f t="shared" si="28"/>
        <v>1023</v>
      </c>
      <c r="K53" s="25">
        <f t="shared" si="29"/>
        <v>0</v>
      </c>
    </row>
    <row r="54" spans="1:11" ht="20.85" customHeight="1">
      <c r="A54" s="26" t="s">
        <v>6</v>
      </c>
      <c r="B54" s="27">
        <f t="shared" ref="B54:D54" si="30">SUM(B48:B53)</f>
        <v>4386</v>
      </c>
      <c r="C54" s="27">
        <f t="shared" si="30"/>
        <v>3580.5</v>
      </c>
      <c r="D54" s="27">
        <f t="shared" si="30"/>
        <v>-805.5</v>
      </c>
      <c r="E54" s="36">
        <f t="shared" ref="E54:K54" si="31">SUM(E48:E53)</f>
        <v>-805.5</v>
      </c>
      <c r="F54" s="27"/>
      <c r="G54" s="27"/>
      <c r="H54" s="27">
        <f t="shared" si="31"/>
        <v>660.24999999999955</v>
      </c>
      <c r="I54" s="36">
        <f t="shared" si="31"/>
        <v>660.25</v>
      </c>
      <c r="J54" s="27">
        <f t="shared" si="31"/>
        <v>0</v>
      </c>
      <c r="K54" s="28">
        <f t="shared" si="31"/>
        <v>660.24999999999955</v>
      </c>
    </row>
    <row r="55" spans="1:11" ht="20.100000000000001" customHeight="1">
      <c r="A55" s="5"/>
      <c r="B55" s="2"/>
      <c r="C55" s="2"/>
      <c r="D55" s="12"/>
      <c r="E55" s="37"/>
      <c r="F55" s="12"/>
      <c r="G55" s="12"/>
      <c r="H55" s="12"/>
      <c r="I55" s="37"/>
      <c r="J55" s="12"/>
      <c r="K55" s="12"/>
    </row>
    <row r="56" spans="1:11" ht="63.75" customHeight="1">
      <c r="A56" s="29" t="s">
        <v>64</v>
      </c>
      <c r="B56" s="30" t="s">
        <v>0</v>
      </c>
      <c r="C56" s="29" t="s">
        <v>1</v>
      </c>
      <c r="D56" s="31" t="s">
        <v>11</v>
      </c>
      <c r="E56" s="33" t="s">
        <v>12</v>
      </c>
      <c r="F56" s="31"/>
      <c r="G56" s="31"/>
      <c r="H56" s="31" t="s">
        <v>13</v>
      </c>
      <c r="I56" s="33" t="s">
        <v>20</v>
      </c>
      <c r="J56" s="31" t="s">
        <v>19</v>
      </c>
      <c r="K56" s="32" t="s">
        <v>21</v>
      </c>
    </row>
    <row r="57" spans="1:11" ht="19.899999999999999" customHeight="1">
      <c r="A57" s="22" t="s">
        <v>2</v>
      </c>
      <c r="B57" s="6">
        <v>438</v>
      </c>
      <c r="C57" s="7">
        <v>348</v>
      </c>
      <c r="D57" s="11">
        <f t="shared" ref="D57:D62" si="32">C57-B57</f>
        <v>-90</v>
      </c>
      <c r="E57" s="34">
        <f>D63*M$3/M$9</f>
        <v>92.7</v>
      </c>
      <c r="F57" s="11"/>
      <c r="G57" s="11"/>
      <c r="H57" s="11">
        <f>H48+E57</f>
        <v>191.73749999999995</v>
      </c>
      <c r="I57" s="34">
        <f>K48+D57</f>
        <v>9.0374999999999091</v>
      </c>
      <c r="J57" s="11"/>
      <c r="K57" s="23"/>
    </row>
    <row r="58" spans="1:11" ht="19.899999999999999" customHeight="1">
      <c r="A58" s="24" t="s">
        <v>3</v>
      </c>
      <c r="B58" s="14">
        <v>348</v>
      </c>
      <c r="C58" s="15">
        <v>1245</v>
      </c>
      <c r="D58" s="16">
        <f t="shared" si="32"/>
        <v>897</v>
      </c>
      <c r="E58" s="35">
        <f>D63*M$4/M$9</f>
        <v>30.900000000000002</v>
      </c>
      <c r="F58" s="16"/>
      <c r="G58" s="16"/>
      <c r="H58" s="16">
        <f t="shared" ref="H58:H62" si="33">H49+E58</f>
        <v>63.912499999999994</v>
      </c>
      <c r="I58" s="35">
        <f t="shared" ref="I58:I62" si="34">K49+D58</f>
        <v>930.01250000000005</v>
      </c>
      <c r="J58" s="16"/>
      <c r="K58" s="25"/>
    </row>
    <row r="59" spans="1:11" ht="19.899999999999999" customHeight="1">
      <c r="A59" s="22" t="s">
        <v>4</v>
      </c>
      <c r="B59" s="6">
        <v>1053</v>
      </c>
      <c r="C59" s="7">
        <v>711</v>
      </c>
      <c r="D59" s="11">
        <f t="shared" si="32"/>
        <v>-342</v>
      </c>
      <c r="E59" s="34">
        <f>D63*M$5/M$9</f>
        <v>123.60000000000001</v>
      </c>
      <c r="F59" s="11"/>
      <c r="G59" s="11"/>
      <c r="H59" s="11">
        <f t="shared" si="33"/>
        <v>255.64999999999998</v>
      </c>
      <c r="I59" s="34">
        <f t="shared" si="34"/>
        <v>-209.95000000000005</v>
      </c>
      <c r="J59" s="11"/>
      <c r="K59" s="23"/>
    </row>
    <row r="60" spans="1:11" ht="19.899999999999999" customHeight="1">
      <c r="A60" s="24" t="s">
        <v>5</v>
      </c>
      <c r="B60" s="14">
        <v>1164</v>
      </c>
      <c r="C60" s="15">
        <v>1476</v>
      </c>
      <c r="D60" s="16">
        <f t="shared" si="32"/>
        <v>312</v>
      </c>
      <c r="E60" s="35">
        <f>D63*M$6/M$9</f>
        <v>154.5</v>
      </c>
      <c r="F60" s="16"/>
      <c r="G60" s="16"/>
      <c r="H60" s="16">
        <f t="shared" si="33"/>
        <v>319.56249999999989</v>
      </c>
      <c r="I60" s="35">
        <f t="shared" si="34"/>
        <v>477.06249999999989</v>
      </c>
      <c r="J60" s="16"/>
      <c r="K60" s="25"/>
    </row>
    <row r="61" spans="1:11" ht="19.899999999999999" customHeight="1">
      <c r="A61" s="22" t="s">
        <v>7</v>
      </c>
      <c r="B61" s="6">
        <v>1617</v>
      </c>
      <c r="C61" s="7">
        <v>1722</v>
      </c>
      <c r="D61" s="11">
        <f t="shared" si="32"/>
        <v>105</v>
      </c>
      <c r="E61" s="34">
        <f>D63*M$7/M$9</f>
        <v>216.29999999999998</v>
      </c>
      <c r="F61" s="11"/>
      <c r="G61" s="11"/>
      <c r="H61" s="11">
        <f t="shared" si="33"/>
        <v>447.3874999999997</v>
      </c>
      <c r="I61" s="34">
        <f t="shared" si="34"/>
        <v>336.08749999999975</v>
      </c>
      <c r="J61" s="11"/>
      <c r="K61" s="23"/>
    </row>
    <row r="62" spans="1:11" ht="19.899999999999999" customHeight="1" thickBot="1">
      <c r="A62" s="24" t="s">
        <v>8</v>
      </c>
      <c r="B62" s="14">
        <v>264</v>
      </c>
      <c r="C62" s="15">
        <v>0</v>
      </c>
      <c r="D62" s="16">
        <f t="shared" si="32"/>
        <v>-264</v>
      </c>
      <c r="E62" s="35">
        <f>D63*M$8/M$9</f>
        <v>0</v>
      </c>
      <c r="F62" s="16"/>
      <c r="G62" s="16"/>
      <c r="H62" s="16">
        <f t="shared" si="33"/>
        <v>0</v>
      </c>
      <c r="I62" s="35">
        <f t="shared" si="34"/>
        <v>-264</v>
      </c>
      <c r="J62" s="16"/>
      <c r="K62" s="25"/>
    </row>
    <row r="63" spans="1:11" ht="19.899999999999999" customHeight="1">
      <c r="A63" s="26" t="s">
        <v>6</v>
      </c>
      <c r="B63" s="27">
        <f t="shared" ref="B63:D63" si="35">SUM(B57:B62)</f>
        <v>4884</v>
      </c>
      <c r="C63" s="27">
        <f t="shared" si="35"/>
        <v>5502</v>
      </c>
      <c r="D63" s="27">
        <f t="shared" si="35"/>
        <v>618</v>
      </c>
      <c r="E63" s="36">
        <f t="shared" ref="E63:I63" si="36">SUM(E57:E62)</f>
        <v>618</v>
      </c>
      <c r="F63" s="27"/>
      <c r="G63" s="27"/>
      <c r="H63" s="27">
        <f t="shared" si="36"/>
        <v>1278.2499999999995</v>
      </c>
      <c r="I63" s="36">
        <f t="shared" si="36"/>
        <v>1278.2499999999995</v>
      </c>
      <c r="J63" s="27"/>
      <c r="K63" s="28"/>
    </row>
    <row r="64" spans="1:11" ht="19.899999999999999" customHeight="1">
      <c r="A64" s="5"/>
      <c r="B64" s="5"/>
      <c r="C64" s="5"/>
      <c r="D64" s="12"/>
      <c r="E64" s="37"/>
      <c r="F64" s="12"/>
      <c r="G64" s="12"/>
      <c r="H64" s="12"/>
      <c r="I64" s="37"/>
      <c r="J64" s="12"/>
      <c r="K64" s="12"/>
    </row>
    <row r="65" spans="1:11" ht="64.5" customHeight="1" thickBot="1">
      <c r="A65" s="17" t="s">
        <v>65</v>
      </c>
      <c r="B65" s="18" t="s">
        <v>0</v>
      </c>
      <c r="C65" s="19" t="s">
        <v>1</v>
      </c>
      <c r="D65" s="20" t="s">
        <v>11</v>
      </c>
      <c r="E65" s="38" t="s">
        <v>12</v>
      </c>
      <c r="F65" s="20"/>
      <c r="G65" s="20"/>
      <c r="H65" s="20" t="s">
        <v>13</v>
      </c>
      <c r="I65" s="38" t="s">
        <v>20</v>
      </c>
      <c r="J65" s="20" t="s">
        <v>19</v>
      </c>
      <c r="K65" s="21" t="s">
        <v>21</v>
      </c>
    </row>
    <row r="66" spans="1:11" ht="19.899999999999999" customHeight="1">
      <c r="A66" s="22" t="s">
        <v>2</v>
      </c>
      <c r="B66" s="6">
        <v>562.5</v>
      </c>
      <c r="C66" s="7">
        <v>261</v>
      </c>
      <c r="D66" s="11">
        <f t="shared" ref="D66:D71" si="37">C66-B66</f>
        <v>-301.5</v>
      </c>
      <c r="E66" s="34">
        <f>D72*M$3/M$9</f>
        <v>173.69999999999993</v>
      </c>
      <c r="F66" s="11"/>
      <c r="G66" s="11"/>
      <c r="H66" s="11">
        <f t="shared" ref="H66:H107" si="38">H57+E66</f>
        <v>365.43749999999989</v>
      </c>
      <c r="I66" s="34">
        <f>I57+D66</f>
        <v>-292.46250000000009</v>
      </c>
      <c r="J66" s="11"/>
      <c r="K66" s="23"/>
    </row>
    <row r="67" spans="1:11" ht="19.899999999999999" customHeight="1">
      <c r="A67" s="24" t="s">
        <v>3</v>
      </c>
      <c r="B67" s="14">
        <v>972.00000000000011</v>
      </c>
      <c r="C67" s="15">
        <v>1476</v>
      </c>
      <c r="D67" s="16">
        <f t="shared" si="37"/>
        <v>503.99999999999989</v>
      </c>
      <c r="E67" s="35">
        <f>D72*M$4/M$9</f>
        <v>57.899999999999977</v>
      </c>
      <c r="F67" s="16"/>
      <c r="G67" s="16"/>
      <c r="H67" s="16">
        <f t="shared" si="38"/>
        <v>121.81249999999997</v>
      </c>
      <c r="I67" s="35">
        <f t="shared" ref="I67:I71" si="39">I58+D67</f>
        <v>1434.0124999999998</v>
      </c>
      <c r="J67" s="16"/>
      <c r="K67" s="25"/>
    </row>
    <row r="68" spans="1:11" ht="19.899999999999999" customHeight="1">
      <c r="A68" s="22" t="s">
        <v>4</v>
      </c>
      <c r="B68" s="6">
        <v>634.5</v>
      </c>
      <c r="C68" s="7">
        <v>204.00000000000003</v>
      </c>
      <c r="D68" s="11">
        <f t="shared" si="37"/>
        <v>-430.5</v>
      </c>
      <c r="E68" s="34">
        <f>D72*M$5/M$9</f>
        <v>231.59999999999991</v>
      </c>
      <c r="F68" s="11"/>
      <c r="G68" s="11"/>
      <c r="H68" s="11">
        <f t="shared" si="38"/>
        <v>487.24999999999989</v>
      </c>
      <c r="I68" s="34">
        <f t="shared" si="39"/>
        <v>-640.45000000000005</v>
      </c>
      <c r="J68" s="11"/>
      <c r="K68" s="23"/>
    </row>
    <row r="69" spans="1:11" ht="19.899999999999999" customHeight="1">
      <c r="A69" s="24" t="s">
        <v>5</v>
      </c>
      <c r="B69" s="14">
        <v>828</v>
      </c>
      <c r="C69" s="15">
        <v>1667.9999999999998</v>
      </c>
      <c r="D69" s="16">
        <f t="shared" si="37"/>
        <v>839.99999999999977</v>
      </c>
      <c r="E69" s="35">
        <f>D72*M$6/M$9</f>
        <v>289.49999999999989</v>
      </c>
      <c r="F69" s="16"/>
      <c r="G69" s="16"/>
      <c r="H69" s="16">
        <f t="shared" si="38"/>
        <v>609.06249999999977</v>
      </c>
      <c r="I69" s="35">
        <f t="shared" si="39"/>
        <v>1317.0624999999995</v>
      </c>
      <c r="J69" s="16"/>
      <c r="K69" s="25"/>
    </row>
    <row r="70" spans="1:11" ht="19.899999999999999" customHeight="1">
      <c r="A70" s="22" t="s">
        <v>7</v>
      </c>
      <c r="B70" s="6">
        <v>2040.0000000000002</v>
      </c>
      <c r="C70" s="7">
        <v>2835</v>
      </c>
      <c r="D70" s="11">
        <f t="shared" si="37"/>
        <v>794.99999999999977</v>
      </c>
      <c r="E70" s="34">
        <f>D72*M$7/M$9</f>
        <v>405.29999999999984</v>
      </c>
      <c r="F70" s="11"/>
      <c r="G70" s="11"/>
      <c r="H70" s="11">
        <f t="shared" si="38"/>
        <v>852.68749999999955</v>
      </c>
      <c r="I70" s="34">
        <f t="shared" si="39"/>
        <v>1131.0874999999996</v>
      </c>
      <c r="J70" s="11"/>
      <c r="K70" s="23"/>
    </row>
    <row r="71" spans="1:11" ht="19.899999999999999" customHeight="1" thickBot="1">
      <c r="A71" s="24" t="s">
        <v>8</v>
      </c>
      <c r="B71" s="14">
        <v>249</v>
      </c>
      <c r="C71" s="15">
        <v>0</v>
      </c>
      <c r="D71" s="16">
        <f t="shared" si="37"/>
        <v>-249</v>
      </c>
      <c r="E71" s="35">
        <f>D72*M$8/M$9</f>
        <v>0</v>
      </c>
      <c r="F71" s="16"/>
      <c r="G71" s="16"/>
      <c r="H71" s="16">
        <f t="shared" si="38"/>
        <v>0</v>
      </c>
      <c r="I71" s="35">
        <f t="shared" si="39"/>
        <v>-513</v>
      </c>
      <c r="J71" s="16"/>
      <c r="K71" s="25"/>
    </row>
    <row r="72" spans="1:11" ht="19.899999999999999" customHeight="1">
      <c r="A72" s="26" t="s">
        <v>6</v>
      </c>
      <c r="B72" s="27">
        <f t="shared" ref="B72:D72" si="40">SUM(B66:B71)</f>
        <v>5286</v>
      </c>
      <c r="C72" s="27">
        <f t="shared" si="40"/>
        <v>6444</v>
      </c>
      <c r="D72" s="27">
        <f t="shared" si="40"/>
        <v>1157.9999999999995</v>
      </c>
      <c r="E72" s="36">
        <f t="shared" ref="E72:I72" si="41">SUM(E66:E71)</f>
        <v>1157.9999999999995</v>
      </c>
      <c r="F72" s="27"/>
      <c r="G72" s="27"/>
      <c r="H72" s="27">
        <f t="shared" si="41"/>
        <v>2436.2499999999991</v>
      </c>
      <c r="I72" s="36">
        <f t="shared" si="41"/>
        <v>2436.2499999999991</v>
      </c>
      <c r="J72" s="27"/>
      <c r="K72" s="28"/>
    </row>
    <row r="73" spans="1:11" ht="19.899999999999999" customHeight="1">
      <c r="A73" s="5"/>
      <c r="B73" s="2"/>
      <c r="C73" s="2"/>
      <c r="D73" s="12"/>
      <c r="E73" s="37"/>
      <c r="F73" s="12"/>
      <c r="G73" s="12"/>
      <c r="H73" s="12"/>
      <c r="I73" s="37"/>
      <c r="J73" s="12"/>
      <c r="K73" s="12"/>
    </row>
    <row r="74" spans="1:11" ht="64.5" customHeight="1">
      <c r="A74" s="29" t="s">
        <v>66</v>
      </c>
      <c r="B74" s="30" t="s">
        <v>0</v>
      </c>
      <c r="C74" s="29" t="s">
        <v>1</v>
      </c>
      <c r="D74" s="31" t="s">
        <v>11</v>
      </c>
      <c r="E74" s="33" t="s">
        <v>12</v>
      </c>
      <c r="F74" s="31"/>
      <c r="G74" s="31"/>
      <c r="H74" s="31" t="s">
        <v>13</v>
      </c>
      <c r="I74" s="33" t="s">
        <v>20</v>
      </c>
      <c r="J74" s="31" t="s">
        <v>19</v>
      </c>
      <c r="K74" s="32" t="s">
        <v>21</v>
      </c>
    </row>
    <row r="75" spans="1:11" ht="19.899999999999999" customHeight="1">
      <c r="A75" s="22" t="s">
        <v>2</v>
      </c>
      <c r="B75" s="6">
        <v>1875</v>
      </c>
      <c r="C75" s="7">
        <v>1020</v>
      </c>
      <c r="D75" s="11">
        <f t="shared" ref="D75:D80" si="42">C75-B75</f>
        <v>-855</v>
      </c>
      <c r="E75" s="34">
        <f>D81*M$3/M$9</f>
        <v>-252.90000000000003</v>
      </c>
      <c r="F75" s="11"/>
      <c r="G75" s="11"/>
      <c r="H75" s="11">
        <f t="shared" ref="H75" si="43">H66+E75</f>
        <v>112.53749999999985</v>
      </c>
      <c r="I75" s="34">
        <f t="shared" ref="I75:I89" si="44">I66+D75</f>
        <v>-1147.4625000000001</v>
      </c>
      <c r="J75" s="11"/>
      <c r="K75" s="23"/>
    </row>
    <row r="76" spans="1:11" ht="19.899999999999999" customHeight="1">
      <c r="A76" s="24" t="s">
        <v>3</v>
      </c>
      <c r="B76" s="14">
        <v>1260</v>
      </c>
      <c r="C76" s="15">
        <v>1116</v>
      </c>
      <c r="D76" s="16">
        <f t="shared" si="42"/>
        <v>-144</v>
      </c>
      <c r="E76" s="35">
        <f>D81*M$4/M$9</f>
        <v>-84.300000000000011</v>
      </c>
      <c r="F76" s="16"/>
      <c r="G76" s="16"/>
      <c r="H76" s="16">
        <f t="shared" si="38"/>
        <v>37.51249999999996</v>
      </c>
      <c r="I76" s="35">
        <f t="shared" si="44"/>
        <v>1290.0124999999998</v>
      </c>
      <c r="J76" s="16"/>
      <c r="K76" s="25"/>
    </row>
    <row r="77" spans="1:11" ht="19.899999999999999" customHeight="1">
      <c r="A77" s="22" t="s">
        <v>4</v>
      </c>
      <c r="B77" s="6">
        <v>1278</v>
      </c>
      <c r="C77" s="7">
        <v>1008</v>
      </c>
      <c r="D77" s="11">
        <f t="shared" si="42"/>
        <v>-270</v>
      </c>
      <c r="E77" s="34">
        <f>D81*M$5/M$9</f>
        <v>-337.20000000000005</v>
      </c>
      <c r="F77" s="11"/>
      <c r="G77" s="11"/>
      <c r="H77" s="11">
        <f t="shared" si="38"/>
        <v>150.04999999999984</v>
      </c>
      <c r="I77" s="34">
        <f t="shared" si="44"/>
        <v>-910.45</v>
      </c>
      <c r="J77" s="11"/>
      <c r="K77" s="23"/>
    </row>
    <row r="78" spans="1:11" ht="19.899999999999999" customHeight="1">
      <c r="A78" s="24" t="s">
        <v>5</v>
      </c>
      <c r="B78" s="14">
        <v>1116</v>
      </c>
      <c r="C78" s="15">
        <v>1323</v>
      </c>
      <c r="D78" s="16">
        <f t="shared" si="42"/>
        <v>207</v>
      </c>
      <c r="E78" s="35">
        <f>D81*M$6/M$9</f>
        <v>-421.50000000000006</v>
      </c>
      <c r="F78" s="16"/>
      <c r="G78" s="16"/>
      <c r="H78" s="16">
        <f t="shared" si="38"/>
        <v>187.56249999999972</v>
      </c>
      <c r="I78" s="35">
        <f t="shared" si="44"/>
        <v>1524.0624999999995</v>
      </c>
      <c r="J78" s="16"/>
      <c r="K78" s="25"/>
    </row>
    <row r="79" spans="1:11" ht="19.899999999999999" customHeight="1">
      <c r="A79" s="22" t="s">
        <v>7</v>
      </c>
      <c r="B79" s="6">
        <v>1635.0000000000002</v>
      </c>
      <c r="C79" s="7">
        <v>1242</v>
      </c>
      <c r="D79" s="11">
        <f t="shared" si="42"/>
        <v>-393.00000000000023</v>
      </c>
      <c r="E79" s="34">
        <f>D81*M$7/M$9</f>
        <v>-590.1</v>
      </c>
      <c r="F79" s="11"/>
      <c r="G79" s="11"/>
      <c r="H79" s="11">
        <f t="shared" si="38"/>
        <v>262.58749999999952</v>
      </c>
      <c r="I79" s="34">
        <f t="shared" si="44"/>
        <v>738.08749999999941</v>
      </c>
      <c r="J79" s="11"/>
      <c r="K79" s="23"/>
    </row>
    <row r="80" spans="1:11" ht="19.899999999999999" customHeight="1" thickBot="1">
      <c r="A80" s="24" t="s">
        <v>8</v>
      </c>
      <c r="B80" s="14">
        <v>231</v>
      </c>
      <c r="C80" s="15">
        <v>0</v>
      </c>
      <c r="D80" s="16">
        <f t="shared" si="42"/>
        <v>-231</v>
      </c>
      <c r="E80" s="35">
        <f>D81*M$8/M$9</f>
        <v>0</v>
      </c>
      <c r="F80" s="16"/>
      <c r="G80" s="16"/>
      <c r="H80" s="16">
        <f t="shared" si="38"/>
        <v>0</v>
      </c>
      <c r="I80" s="35">
        <f t="shared" si="44"/>
        <v>-744</v>
      </c>
      <c r="J80" s="16"/>
      <c r="K80" s="25"/>
    </row>
    <row r="81" spans="1:11" ht="19.899999999999999" customHeight="1">
      <c r="A81" s="26" t="s">
        <v>6</v>
      </c>
      <c r="B81" s="27">
        <f t="shared" ref="B81:D81" si="45">SUM(B75:B80)</f>
        <v>7395</v>
      </c>
      <c r="C81" s="27">
        <f t="shared" si="45"/>
        <v>5709</v>
      </c>
      <c r="D81" s="27">
        <f t="shared" si="45"/>
        <v>-1686.0000000000002</v>
      </c>
      <c r="E81" s="36">
        <f t="shared" ref="E81:I81" si="46">SUM(E75:E80)</f>
        <v>-1686</v>
      </c>
      <c r="F81" s="27"/>
      <c r="G81" s="27"/>
      <c r="H81" s="27">
        <f t="shared" si="46"/>
        <v>750.24999999999886</v>
      </c>
      <c r="I81" s="36">
        <f t="shared" si="46"/>
        <v>750.24999999999864</v>
      </c>
      <c r="J81" s="27"/>
      <c r="K81" s="28"/>
    </row>
    <row r="82" spans="1:11" ht="19.899999999999999" customHeight="1">
      <c r="A82" s="5"/>
      <c r="B82" s="5"/>
      <c r="C82" s="5"/>
      <c r="D82" s="12"/>
      <c r="E82" s="37"/>
      <c r="F82" s="12"/>
      <c r="G82" s="12"/>
      <c r="H82" s="12"/>
      <c r="I82" s="37"/>
      <c r="J82" s="12"/>
      <c r="K82" s="12"/>
    </row>
    <row r="83" spans="1:11" ht="64.5" customHeight="1" thickBot="1">
      <c r="A83" s="17" t="s">
        <v>67</v>
      </c>
      <c r="B83" s="18" t="s">
        <v>0</v>
      </c>
      <c r="C83" s="19" t="s">
        <v>1</v>
      </c>
      <c r="D83" s="20" t="s">
        <v>11</v>
      </c>
      <c r="E83" s="38" t="s">
        <v>12</v>
      </c>
      <c r="F83" s="20"/>
      <c r="G83" s="20"/>
      <c r="H83" s="20" t="s">
        <v>13</v>
      </c>
      <c r="I83" s="38" t="s">
        <v>20</v>
      </c>
      <c r="J83" s="20" t="s">
        <v>19</v>
      </c>
      <c r="K83" s="21" t="s">
        <v>21</v>
      </c>
    </row>
    <row r="84" spans="1:11" ht="19.899999999999999" customHeight="1">
      <c r="A84" s="22" t="s">
        <v>2</v>
      </c>
      <c r="B84" s="6">
        <v>3003</v>
      </c>
      <c r="C84" s="7">
        <v>1605</v>
      </c>
      <c r="D84" s="11">
        <f t="shared" ref="D84:D89" si="47">C84-B84</f>
        <v>-1398</v>
      </c>
      <c r="E84" s="34">
        <f>D90*M$3/M$9</f>
        <v>-703.35</v>
      </c>
      <c r="F84" s="11"/>
      <c r="G84" s="11"/>
      <c r="H84" s="11">
        <f t="shared" ref="H84" si="48">H75+E84</f>
        <v>-590.81250000000023</v>
      </c>
      <c r="I84" s="34">
        <f t="shared" ref="I84" si="49">I75+D84</f>
        <v>-2545.4625000000001</v>
      </c>
      <c r="J84" s="11"/>
      <c r="K84" s="23"/>
    </row>
    <row r="85" spans="1:11" ht="19.899999999999999" customHeight="1">
      <c r="A85" s="24" t="s">
        <v>3</v>
      </c>
      <c r="B85" s="14">
        <v>981.00000000000011</v>
      </c>
      <c r="C85" s="15">
        <v>1470</v>
      </c>
      <c r="D85" s="16">
        <f t="shared" si="47"/>
        <v>488.99999999999989</v>
      </c>
      <c r="E85" s="35">
        <f>D90*M$4/M$9</f>
        <v>-234.45000000000002</v>
      </c>
      <c r="F85" s="16"/>
      <c r="G85" s="16"/>
      <c r="H85" s="16">
        <f t="shared" si="38"/>
        <v>-196.93750000000006</v>
      </c>
      <c r="I85" s="35">
        <f t="shared" si="44"/>
        <v>1779.0124999999998</v>
      </c>
      <c r="J85" s="16"/>
      <c r="K85" s="25"/>
    </row>
    <row r="86" spans="1:11" ht="19.899999999999999" customHeight="1">
      <c r="A86" s="22" t="s">
        <v>4</v>
      </c>
      <c r="B86" s="6">
        <v>3150</v>
      </c>
      <c r="C86" s="7">
        <v>1355.9999999999998</v>
      </c>
      <c r="D86" s="11">
        <f t="shared" si="47"/>
        <v>-1794.0000000000002</v>
      </c>
      <c r="E86" s="34">
        <f>D90*M$5/M$9</f>
        <v>-937.80000000000007</v>
      </c>
      <c r="F86" s="11"/>
      <c r="G86" s="11"/>
      <c r="H86" s="11">
        <f t="shared" si="38"/>
        <v>-787.75000000000023</v>
      </c>
      <c r="I86" s="34">
        <f t="shared" si="44"/>
        <v>-2704.4500000000003</v>
      </c>
      <c r="J86" s="11"/>
      <c r="K86" s="23"/>
    </row>
    <row r="87" spans="1:11" ht="19.899999999999999" customHeight="1">
      <c r="A87" s="24" t="s">
        <v>5</v>
      </c>
      <c r="B87" s="14">
        <v>1176</v>
      </c>
      <c r="C87" s="15">
        <v>1500</v>
      </c>
      <c r="D87" s="16">
        <f t="shared" si="47"/>
        <v>324</v>
      </c>
      <c r="E87" s="35">
        <f>D90*M$6/M$9</f>
        <v>-1172.25</v>
      </c>
      <c r="F87" s="16"/>
      <c r="G87" s="16"/>
      <c r="H87" s="16">
        <f t="shared" si="38"/>
        <v>-984.68750000000023</v>
      </c>
      <c r="I87" s="35">
        <f t="shared" si="44"/>
        <v>1848.0624999999995</v>
      </c>
      <c r="J87" s="16"/>
      <c r="K87" s="25"/>
    </row>
    <row r="88" spans="1:11" ht="19.899999999999999" customHeight="1">
      <c r="A88" s="22" t="s">
        <v>7</v>
      </c>
      <c r="B88" s="6">
        <v>3384</v>
      </c>
      <c r="C88" s="7">
        <v>1350</v>
      </c>
      <c r="D88" s="11">
        <f t="shared" si="47"/>
        <v>-2034</v>
      </c>
      <c r="E88" s="34">
        <f>D90*M$7/M$9</f>
        <v>-1641.1499999999999</v>
      </c>
      <c r="F88" s="11"/>
      <c r="G88" s="11"/>
      <c r="H88" s="11">
        <f t="shared" si="38"/>
        <v>-1378.5625000000005</v>
      </c>
      <c r="I88" s="34">
        <f t="shared" si="44"/>
        <v>-1295.9125000000006</v>
      </c>
      <c r="J88" s="11"/>
      <c r="K88" s="23"/>
    </row>
    <row r="89" spans="1:11" ht="19.899999999999999" customHeight="1" thickBot="1">
      <c r="A89" s="24" t="s">
        <v>8</v>
      </c>
      <c r="B89" s="14">
        <v>276</v>
      </c>
      <c r="C89" s="15">
        <v>0</v>
      </c>
      <c r="D89" s="16">
        <f t="shared" si="47"/>
        <v>-276</v>
      </c>
      <c r="E89" s="35">
        <f>D90*M$8/M$9</f>
        <v>0</v>
      </c>
      <c r="F89" s="16"/>
      <c r="G89" s="16"/>
      <c r="H89" s="16">
        <f t="shared" si="38"/>
        <v>0</v>
      </c>
      <c r="I89" s="35">
        <f t="shared" si="44"/>
        <v>-1020</v>
      </c>
      <c r="J89" s="16"/>
      <c r="K89" s="25"/>
    </row>
    <row r="90" spans="1:11" ht="19.899999999999999" customHeight="1">
      <c r="A90" s="26" t="s">
        <v>6</v>
      </c>
      <c r="B90" s="27">
        <f t="shared" ref="B90:D90" si="50">SUM(B84:B89)</f>
        <v>11970</v>
      </c>
      <c r="C90" s="27">
        <f t="shared" si="50"/>
        <v>7281</v>
      </c>
      <c r="D90" s="27">
        <f t="shared" si="50"/>
        <v>-4689</v>
      </c>
      <c r="E90" s="36">
        <f t="shared" ref="E90:I90" si="51">SUM(E84:E89)</f>
        <v>-4689</v>
      </c>
      <c r="F90" s="27"/>
      <c r="G90" s="27"/>
      <c r="H90" s="27">
        <f t="shared" si="51"/>
        <v>-3938.7500000000014</v>
      </c>
      <c r="I90" s="36">
        <f t="shared" si="51"/>
        <v>-3938.7500000000018</v>
      </c>
      <c r="J90" s="27"/>
      <c r="K90" s="28"/>
    </row>
    <row r="91" spans="1:11" ht="19.899999999999999" customHeight="1">
      <c r="A91" s="5"/>
      <c r="B91" s="2"/>
      <c r="C91" s="2"/>
      <c r="D91" s="12"/>
      <c r="E91" s="37"/>
      <c r="F91" s="12"/>
      <c r="G91" s="12"/>
      <c r="H91" s="12"/>
      <c r="I91" s="37"/>
      <c r="J91" s="12"/>
      <c r="K91" s="12"/>
    </row>
    <row r="92" spans="1:11" ht="63.75" customHeight="1">
      <c r="A92" s="29" t="s">
        <v>68</v>
      </c>
      <c r="B92" s="30" t="s">
        <v>0</v>
      </c>
      <c r="C92" s="29" t="s">
        <v>1</v>
      </c>
      <c r="D92" s="31" t="s">
        <v>11</v>
      </c>
      <c r="E92" s="33" t="s">
        <v>12</v>
      </c>
      <c r="F92" s="31"/>
      <c r="G92" s="31"/>
      <c r="H92" s="31" t="s">
        <v>13</v>
      </c>
      <c r="I92" s="33" t="s">
        <v>20</v>
      </c>
      <c r="J92" s="31" t="s">
        <v>19</v>
      </c>
      <c r="K92" s="32" t="s">
        <v>21</v>
      </c>
    </row>
    <row r="93" spans="1:11" ht="19.899999999999999" customHeight="1">
      <c r="A93" s="22" t="s">
        <v>2</v>
      </c>
      <c r="B93" s="6">
        <v>486.00000000000006</v>
      </c>
      <c r="C93" s="7">
        <v>405</v>
      </c>
      <c r="D93" s="11">
        <f t="shared" ref="D93:D98" si="52">C93-B93</f>
        <v>-81.000000000000057</v>
      </c>
      <c r="E93" s="34">
        <f>D99*M$3/M$9</f>
        <v>346.5</v>
      </c>
      <c r="F93" s="11"/>
      <c r="G93" s="11"/>
      <c r="H93" s="11">
        <f t="shared" ref="H93" si="53">H84+E93</f>
        <v>-244.31250000000023</v>
      </c>
      <c r="I93" s="34">
        <f>I84+D93</f>
        <v>-2626.4625000000001</v>
      </c>
      <c r="J93" s="11"/>
      <c r="K93" s="23"/>
    </row>
    <row r="94" spans="1:11" ht="19.899999999999999" customHeight="1">
      <c r="A94" s="24" t="s">
        <v>3</v>
      </c>
      <c r="B94" s="14">
        <v>864</v>
      </c>
      <c r="C94" s="15">
        <v>1416</v>
      </c>
      <c r="D94" s="16">
        <f t="shared" si="52"/>
        <v>552</v>
      </c>
      <c r="E94" s="35">
        <f>D99*M$4/M$9</f>
        <v>115.5</v>
      </c>
      <c r="F94" s="16"/>
      <c r="G94" s="16"/>
      <c r="H94" s="16">
        <f t="shared" si="38"/>
        <v>-81.437500000000057</v>
      </c>
      <c r="I94" s="35">
        <f t="shared" ref="I94:I98" si="54">I85+D94</f>
        <v>2331.0124999999998</v>
      </c>
      <c r="J94" s="16"/>
      <c r="K94" s="25"/>
    </row>
    <row r="95" spans="1:11" ht="19.899999999999999" customHeight="1">
      <c r="A95" s="22" t="s">
        <v>4</v>
      </c>
      <c r="B95" s="6">
        <v>477</v>
      </c>
      <c r="C95" s="7">
        <v>900</v>
      </c>
      <c r="D95" s="11">
        <f t="shared" si="52"/>
        <v>423</v>
      </c>
      <c r="E95" s="34">
        <f>D99*M$5/M$9</f>
        <v>462</v>
      </c>
      <c r="F95" s="11"/>
      <c r="G95" s="11"/>
      <c r="H95" s="11">
        <f t="shared" si="38"/>
        <v>-325.75000000000023</v>
      </c>
      <c r="I95" s="34">
        <f t="shared" si="54"/>
        <v>-2281.4500000000003</v>
      </c>
      <c r="J95" s="11"/>
      <c r="K95" s="23"/>
    </row>
    <row r="96" spans="1:11" ht="19.899999999999999" customHeight="1">
      <c r="A96" s="24" t="s">
        <v>5</v>
      </c>
      <c r="B96" s="14">
        <v>1272</v>
      </c>
      <c r="C96" s="15">
        <v>1500</v>
      </c>
      <c r="D96" s="16">
        <f t="shared" si="52"/>
        <v>228</v>
      </c>
      <c r="E96" s="35">
        <f>D99*M$6/M$9</f>
        <v>577.5</v>
      </c>
      <c r="F96" s="16"/>
      <c r="G96" s="16"/>
      <c r="H96" s="16">
        <f t="shared" si="38"/>
        <v>-407.18750000000023</v>
      </c>
      <c r="I96" s="35">
        <f t="shared" si="54"/>
        <v>2076.0624999999995</v>
      </c>
      <c r="J96" s="16"/>
      <c r="K96" s="25"/>
    </row>
    <row r="97" spans="1:11" ht="19.899999999999999" customHeight="1">
      <c r="A97" s="22" t="s">
        <v>7</v>
      </c>
      <c r="B97" s="6">
        <v>972.00000000000011</v>
      </c>
      <c r="C97" s="7">
        <v>2484</v>
      </c>
      <c r="D97" s="11">
        <f t="shared" si="52"/>
        <v>1512</v>
      </c>
      <c r="E97" s="34">
        <f>D99*M$7/M$9</f>
        <v>808.5</v>
      </c>
      <c r="F97" s="11"/>
      <c r="G97" s="11"/>
      <c r="H97" s="11">
        <f t="shared" si="38"/>
        <v>-570.06250000000045</v>
      </c>
      <c r="I97" s="34">
        <f t="shared" si="54"/>
        <v>216.08749999999941</v>
      </c>
      <c r="J97" s="11"/>
      <c r="K97" s="23"/>
    </row>
    <row r="98" spans="1:11" ht="19.899999999999999" customHeight="1" thickBot="1">
      <c r="A98" s="24" t="s">
        <v>8</v>
      </c>
      <c r="B98" s="14">
        <v>324</v>
      </c>
      <c r="C98" s="15">
        <v>0</v>
      </c>
      <c r="D98" s="16">
        <f t="shared" si="52"/>
        <v>-324</v>
      </c>
      <c r="E98" s="35">
        <f>D99*M$8/M$9</f>
        <v>0</v>
      </c>
      <c r="F98" s="16"/>
      <c r="G98" s="16"/>
      <c r="H98" s="16">
        <f t="shared" si="38"/>
        <v>0</v>
      </c>
      <c r="I98" s="35">
        <f t="shared" si="54"/>
        <v>-1344</v>
      </c>
      <c r="J98" s="16"/>
      <c r="K98" s="25"/>
    </row>
    <row r="99" spans="1:11" ht="19.899999999999999" customHeight="1">
      <c r="A99" s="26" t="s">
        <v>6</v>
      </c>
      <c r="B99" s="27">
        <f t="shared" ref="B99:D99" si="55">SUM(B93:B98)</f>
        <v>4395</v>
      </c>
      <c r="C99" s="27">
        <f t="shared" si="55"/>
        <v>6705</v>
      </c>
      <c r="D99" s="27">
        <f t="shared" si="55"/>
        <v>2310</v>
      </c>
      <c r="E99" s="36">
        <f t="shared" ref="E99:I99" si="56">SUM(E93:E98)</f>
        <v>2310</v>
      </c>
      <c r="F99" s="27"/>
      <c r="G99" s="27"/>
      <c r="H99" s="27">
        <f t="shared" si="56"/>
        <v>-1628.7500000000011</v>
      </c>
      <c r="I99" s="36">
        <f t="shared" si="56"/>
        <v>-1628.7500000000016</v>
      </c>
      <c r="J99" s="27"/>
      <c r="K99" s="28"/>
    </row>
    <row r="100" spans="1:11" ht="19.899999999999999" customHeight="1">
      <c r="A100" s="5"/>
      <c r="B100" s="5"/>
      <c r="C100" s="5"/>
      <c r="D100" s="12"/>
      <c r="E100" s="37"/>
      <c r="F100" s="12"/>
      <c r="G100" s="12"/>
      <c r="H100" s="12"/>
      <c r="I100" s="37"/>
      <c r="J100" s="12"/>
      <c r="K100" s="12"/>
    </row>
    <row r="101" spans="1:11" ht="64.5" customHeight="1" thickBot="1">
      <c r="A101" s="17" t="s">
        <v>69</v>
      </c>
      <c r="B101" s="18" t="s">
        <v>0</v>
      </c>
      <c r="C101" s="19" t="s">
        <v>1</v>
      </c>
      <c r="D101" s="20" t="s">
        <v>11</v>
      </c>
      <c r="E101" s="38" t="s">
        <v>12</v>
      </c>
      <c r="F101" s="20"/>
      <c r="G101" s="20"/>
      <c r="H101" s="20" t="s">
        <v>13</v>
      </c>
      <c r="I101" s="38" t="s">
        <v>20</v>
      </c>
      <c r="J101" s="20" t="s">
        <v>19</v>
      </c>
      <c r="K101" s="21" t="s">
        <v>21</v>
      </c>
    </row>
    <row r="102" spans="1:11" ht="19.899999999999999" customHeight="1">
      <c r="A102" s="22" t="s">
        <v>2</v>
      </c>
      <c r="B102" s="6">
        <v>1533</v>
      </c>
      <c r="C102" s="7">
        <v>1410</v>
      </c>
      <c r="D102" s="11">
        <f t="shared" ref="D102:D107" si="57">C102-B102</f>
        <v>-123</v>
      </c>
      <c r="E102" s="34">
        <f>D108*M$3/M$9</f>
        <v>-20.7</v>
      </c>
      <c r="F102" s="11"/>
      <c r="G102" s="11"/>
      <c r="H102" s="11">
        <f>H93+E102</f>
        <v>-265.01250000000022</v>
      </c>
      <c r="I102" s="34">
        <f>I93+D102</f>
        <v>-2749.4625000000001</v>
      </c>
      <c r="J102" s="11">
        <f>H102-I102</f>
        <v>2484.4499999999998</v>
      </c>
      <c r="K102" s="23">
        <f>I102+J102</f>
        <v>-265.01250000000027</v>
      </c>
    </row>
    <row r="103" spans="1:11" ht="19.899999999999999" customHeight="1">
      <c r="A103" s="24" t="s">
        <v>3</v>
      </c>
      <c r="B103" s="14">
        <v>1314</v>
      </c>
      <c r="C103" s="15">
        <v>1920</v>
      </c>
      <c r="D103" s="16">
        <f t="shared" si="57"/>
        <v>606</v>
      </c>
      <c r="E103" s="35">
        <f>D108*M$4/M$9</f>
        <v>-6.9</v>
      </c>
      <c r="F103" s="16"/>
      <c r="G103" s="16"/>
      <c r="H103" s="16">
        <f t="shared" si="38"/>
        <v>-88.337500000000063</v>
      </c>
      <c r="I103" s="35">
        <f>I94+D103</f>
        <v>2937.0124999999998</v>
      </c>
      <c r="J103" s="16">
        <f t="shared" ref="J103:J107" si="58">H103-I103</f>
        <v>-3025.35</v>
      </c>
      <c r="K103" s="25">
        <f t="shared" ref="K103:K107" si="59">I103+J103</f>
        <v>-88.337500000000091</v>
      </c>
    </row>
    <row r="104" spans="1:11" ht="19.899999999999999" customHeight="1">
      <c r="A104" s="22" t="s">
        <v>4</v>
      </c>
      <c r="B104" s="6">
        <v>2814</v>
      </c>
      <c r="C104" s="7">
        <v>1380</v>
      </c>
      <c r="D104" s="11">
        <f t="shared" si="57"/>
        <v>-1434</v>
      </c>
      <c r="E104" s="34">
        <f>D108*M$5/M$9</f>
        <v>-27.6</v>
      </c>
      <c r="F104" s="11"/>
      <c r="G104" s="11"/>
      <c r="H104" s="11">
        <f t="shared" si="38"/>
        <v>-353.35000000000025</v>
      </c>
      <c r="I104" s="34">
        <f>I95+D104</f>
        <v>-3715.4500000000003</v>
      </c>
      <c r="J104" s="11">
        <f t="shared" si="58"/>
        <v>3362.1</v>
      </c>
      <c r="K104" s="23">
        <f t="shared" si="59"/>
        <v>-353.35000000000036</v>
      </c>
    </row>
    <row r="105" spans="1:11" ht="19.899999999999999" customHeight="1">
      <c r="A105" s="24" t="s">
        <v>5</v>
      </c>
      <c r="B105" s="14">
        <v>1188</v>
      </c>
      <c r="C105" s="15">
        <v>1365</v>
      </c>
      <c r="D105" s="16">
        <f t="shared" si="57"/>
        <v>177</v>
      </c>
      <c r="E105" s="35">
        <f>D108*M$6/M$9</f>
        <v>-34.5</v>
      </c>
      <c r="F105" s="16"/>
      <c r="G105" s="16"/>
      <c r="H105" s="16">
        <f t="shared" si="38"/>
        <v>-441.68750000000023</v>
      </c>
      <c r="I105" s="35">
        <f>I96+D105</f>
        <v>2253.0624999999995</v>
      </c>
      <c r="J105" s="16">
        <f t="shared" si="58"/>
        <v>-2694.75</v>
      </c>
      <c r="K105" s="25">
        <f t="shared" si="59"/>
        <v>-441.68750000000045</v>
      </c>
    </row>
    <row r="106" spans="1:11" ht="19.899999999999999" customHeight="1">
      <c r="A106" s="22" t="s">
        <v>7</v>
      </c>
      <c r="B106" s="6">
        <v>1704</v>
      </c>
      <c r="C106" s="7">
        <v>2610</v>
      </c>
      <c r="D106" s="11">
        <f t="shared" si="57"/>
        <v>906</v>
      </c>
      <c r="E106" s="34">
        <f>D108*M$7/M$9</f>
        <v>-48.3</v>
      </c>
      <c r="F106" s="11"/>
      <c r="G106" s="11"/>
      <c r="H106" s="11">
        <f t="shared" si="38"/>
        <v>-618.36250000000041</v>
      </c>
      <c r="I106" s="34">
        <f t="shared" ref="I106:I107" si="60">I97+D106</f>
        <v>1122.0874999999994</v>
      </c>
      <c r="J106" s="11">
        <f t="shared" si="58"/>
        <v>-1740.4499999999998</v>
      </c>
      <c r="K106" s="23">
        <f t="shared" si="59"/>
        <v>-618.36250000000041</v>
      </c>
    </row>
    <row r="107" spans="1:11" ht="19.899999999999999" customHeight="1" thickBot="1">
      <c r="A107" s="24" t="s">
        <v>8</v>
      </c>
      <c r="B107" s="14">
        <v>270</v>
      </c>
      <c r="C107" s="15">
        <v>0</v>
      </c>
      <c r="D107" s="16">
        <f t="shared" si="57"/>
        <v>-270</v>
      </c>
      <c r="E107" s="35">
        <f>D108*M$8/M$9</f>
        <v>0</v>
      </c>
      <c r="F107" s="16"/>
      <c r="G107" s="16"/>
      <c r="H107" s="16">
        <f t="shared" si="38"/>
        <v>0</v>
      </c>
      <c r="I107" s="35">
        <f t="shared" si="60"/>
        <v>-1614</v>
      </c>
      <c r="J107" s="16">
        <f t="shared" si="58"/>
        <v>1614</v>
      </c>
      <c r="K107" s="25">
        <f t="shared" si="59"/>
        <v>0</v>
      </c>
    </row>
    <row r="108" spans="1:11" ht="19.899999999999999" customHeight="1">
      <c r="A108" s="26" t="s">
        <v>6</v>
      </c>
      <c r="B108" s="27">
        <f t="shared" ref="B108:D108" si="61">SUM(B102:B107)</f>
        <v>8823</v>
      </c>
      <c r="C108" s="27">
        <f t="shared" si="61"/>
        <v>8685</v>
      </c>
      <c r="D108" s="27">
        <f t="shared" si="61"/>
        <v>-138</v>
      </c>
      <c r="E108" s="36">
        <f t="shared" ref="E108:K108" si="62">SUM(E102:E107)</f>
        <v>-138</v>
      </c>
      <c r="F108" s="27"/>
      <c r="G108" s="27"/>
      <c r="H108" s="27">
        <f t="shared" si="62"/>
        <v>-1766.7500000000011</v>
      </c>
      <c r="I108" s="36">
        <f t="shared" si="62"/>
        <v>-1766.7500000000016</v>
      </c>
      <c r="J108" s="27">
        <f t="shared" si="62"/>
        <v>0</v>
      </c>
      <c r="K108" s="28">
        <f t="shared" si="62"/>
        <v>-1766.7500000000016</v>
      </c>
    </row>
    <row r="109" spans="1:11" ht="19.899999999999999" customHeight="1">
      <c r="A109" s="5"/>
      <c r="B109" s="2"/>
      <c r="C109" s="2"/>
      <c r="D109" s="12"/>
      <c r="E109" s="12"/>
      <c r="F109" s="12"/>
      <c r="G109" s="12"/>
      <c r="H109" s="12"/>
      <c r="I109" s="12"/>
      <c r="J109" s="12"/>
      <c r="K109" s="12"/>
    </row>
    <row r="110" spans="1:11" ht="19.899999999999999" customHeight="1">
      <c r="F110" s="13"/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110"/>
  <sheetViews>
    <sheetView showGridLines="0" workbookViewId="0">
      <pane xSplit="1" ySplit="1" topLeftCell="B2" activePane="bottomRight" state="frozen"/>
      <selection activeCell="A101" sqref="A101:XFD101"/>
      <selection pane="topRight" activeCell="A101" sqref="A101:XFD101"/>
      <selection pane="bottomLeft" activeCell="A101" sqref="A101:XFD101"/>
      <selection pane="bottomRight" activeCell="B2" sqref="B2"/>
    </sheetView>
  </sheetViews>
  <sheetFormatPr baseColWidth="10" defaultColWidth="16.28515625" defaultRowHeight="19.899999999999999" customHeight="1"/>
  <cols>
    <col min="1" max="1" width="19.7109375" style="3" bestFit="1" customWidth="1"/>
    <col min="2" max="3" width="16.28515625" style="3" customWidth="1"/>
    <col min="4" max="4" width="15.28515625" style="3" customWidth="1"/>
    <col min="5" max="5" width="14.7109375" style="3" customWidth="1"/>
    <col min="6" max="6" width="15.5703125" style="3" customWidth="1"/>
    <col min="7" max="7" width="15" style="3" customWidth="1"/>
    <col min="8" max="8" width="15.140625" style="3" customWidth="1"/>
    <col min="9" max="11" width="15.28515625" style="3" customWidth="1"/>
    <col min="12" max="226" width="16.28515625" style="3" customWidth="1"/>
  </cols>
  <sheetData>
    <row r="1" spans="1:13" ht="27.6" customHeight="1">
      <c r="A1" s="4" t="s">
        <v>10</v>
      </c>
      <c r="B1" s="4"/>
      <c r="C1" s="4"/>
      <c r="D1" s="4"/>
      <c r="E1" s="4"/>
      <c r="F1" s="4"/>
      <c r="G1" s="4"/>
      <c r="I1" s="4"/>
      <c r="J1" s="4"/>
      <c r="K1" s="4"/>
    </row>
    <row r="2" spans="1:13" ht="63.75" customHeight="1">
      <c r="A2" s="29" t="s">
        <v>70</v>
      </c>
      <c r="B2" s="30" t="s">
        <v>0</v>
      </c>
      <c r="C2" s="29" t="s">
        <v>1</v>
      </c>
      <c r="D2" s="31" t="s">
        <v>14</v>
      </c>
      <c r="E2" s="33" t="s">
        <v>18</v>
      </c>
      <c r="F2" s="31" t="s">
        <v>15</v>
      </c>
      <c r="G2" s="31" t="s">
        <v>16</v>
      </c>
      <c r="H2" s="31" t="s">
        <v>17</v>
      </c>
      <c r="I2" s="33" t="s">
        <v>20</v>
      </c>
      <c r="J2" s="31" t="s">
        <v>19</v>
      </c>
      <c r="K2" s="32" t="s">
        <v>21</v>
      </c>
      <c r="M2" s="39" t="s">
        <v>9</v>
      </c>
    </row>
    <row r="3" spans="1:13" ht="20.100000000000001" customHeight="1">
      <c r="A3" s="22" t="s">
        <v>2</v>
      </c>
      <c r="B3" s="6">
        <v>321</v>
      </c>
      <c r="C3" s="7">
        <v>121.50000000000001</v>
      </c>
      <c r="D3" s="11">
        <f t="shared" ref="D3:D8" si="0">C3-B3</f>
        <v>-199.5</v>
      </c>
      <c r="E3" s="34">
        <f>D9*M$3/M$9</f>
        <v>51.975000000000001</v>
      </c>
      <c r="F3" s="11">
        <f>'An 4'!H102</f>
        <v>-265.01250000000022</v>
      </c>
      <c r="G3" s="11">
        <f t="shared" ref="G3:G8" si="1">F$9*M3</f>
        <v>-265.01250000000016</v>
      </c>
      <c r="H3" s="11">
        <f>E3+G3</f>
        <v>-213.03750000000016</v>
      </c>
      <c r="I3" s="34">
        <f>D3+'An 4'!K102</f>
        <v>-464.51250000000027</v>
      </c>
      <c r="J3" s="11"/>
      <c r="K3" s="23"/>
      <c r="M3" s="8">
        <v>0.15</v>
      </c>
    </row>
    <row r="4" spans="1:13" ht="20.100000000000001" customHeight="1">
      <c r="A4" s="24" t="s">
        <v>3</v>
      </c>
      <c r="B4" s="14">
        <v>285</v>
      </c>
      <c r="C4" s="15">
        <v>547.5</v>
      </c>
      <c r="D4" s="16">
        <f t="shared" si="0"/>
        <v>262.5</v>
      </c>
      <c r="E4" s="35">
        <f>D9*M$4/M$9</f>
        <v>17.324999999999999</v>
      </c>
      <c r="F4" s="16">
        <f>'An 4'!H103</f>
        <v>-88.337500000000063</v>
      </c>
      <c r="G4" s="16">
        <f t="shared" si="1"/>
        <v>-88.337500000000063</v>
      </c>
      <c r="H4" s="16">
        <f t="shared" ref="H4:H8" si="2">E4+G4</f>
        <v>-71.01250000000006</v>
      </c>
      <c r="I4" s="35">
        <f>D4+'An 4'!K103</f>
        <v>174.16249999999991</v>
      </c>
      <c r="J4" s="16"/>
      <c r="K4" s="25"/>
      <c r="M4" s="9">
        <v>0.05</v>
      </c>
    </row>
    <row r="5" spans="1:13" ht="20.100000000000001" customHeight="1">
      <c r="A5" s="22" t="s">
        <v>4</v>
      </c>
      <c r="B5" s="6">
        <v>540</v>
      </c>
      <c r="C5" s="7">
        <v>585</v>
      </c>
      <c r="D5" s="11">
        <f t="shared" si="0"/>
        <v>45</v>
      </c>
      <c r="E5" s="34">
        <f>D9*M$5/M$9</f>
        <v>69.3</v>
      </c>
      <c r="F5" s="11">
        <f>'An 4'!H104</f>
        <v>-353.35000000000025</v>
      </c>
      <c r="G5" s="11">
        <f t="shared" si="1"/>
        <v>-353.35000000000025</v>
      </c>
      <c r="H5" s="11">
        <f t="shared" si="2"/>
        <v>-284.05000000000024</v>
      </c>
      <c r="I5" s="34">
        <f>D5+'An 4'!K104</f>
        <v>-308.35000000000036</v>
      </c>
      <c r="J5" s="11"/>
      <c r="K5" s="23"/>
      <c r="M5" s="8">
        <v>0.2</v>
      </c>
    </row>
    <row r="6" spans="1:13" ht="20.100000000000001" customHeight="1">
      <c r="A6" s="24" t="s">
        <v>5</v>
      </c>
      <c r="B6" s="14">
        <v>726</v>
      </c>
      <c r="C6" s="15">
        <v>708</v>
      </c>
      <c r="D6" s="16">
        <f t="shared" si="0"/>
        <v>-18</v>
      </c>
      <c r="E6" s="35">
        <f>D9*M$6/M$9</f>
        <v>86.625</v>
      </c>
      <c r="F6" s="16">
        <f>'An 4'!H105</f>
        <v>-441.68750000000023</v>
      </c>
      <c r="G6" s="16">
        <f t="shared" si="1"/>
        <v>-441.68750000000028</v>
      </c>
      <c r="H6" s="16">
        <f t="shared" si="2"/>
        <v>-355.06250000000028</v>
      </c>
      <c r="I6" s="35">
        <f>D6+'An 4'!K105</f>
        <v>-459.68750000000045</v>
      </c>
      <c r="J6" s="16"/>
      <c r="K6" s="25"/>
      <c r="M6" s="9">
        <v>0.25</v>
      </c>
    </row>
    <row r="7" spans="1:13" ht="20.100000000000001" customHeight="1">
      <c r="A7" s="22" t="s">
        <v>7</v>
      </c>
      <c r="B7" s="6">
        <v>829.5</v>
      </c>
      <c r="C7" s="7">
        <v>1249.5</v>
      </c>
      <c r="D7" s="11">
        <f t="shared" si="0"/>
        <v>420</v>
      </c>
      <c r="E7" s="34">
        <f>D9*M$7/M$9</f>
        <v>121.27499999999999</v>
      </c>
      <c r="F7" s="11">
        <f>'An 4'!H106</f>
        <v>-618.36250000000041</v>
      </c>
      <c r="G7" s="11">
        <f t="shared" si="1"/>
        <v>-618.36250000000041</v>
      </c>
      <c r="H7" s="11">
        <f>E7+G7</f>
        <v>-497.08750000000043</v>
      </c>
      <c r="I7" s="34">
        <f>D7+'An 4'!K106</f>
        <v>-198.36250000000041</v>
      </c>
      <c r="J7" s="11"/>
      <c r="K7" s="23"/>
      <c r="M7" s="8">
        <v>0.35</v>
      </c>
    </row>
    <row r="8" spans="1:13" ht="20.85" customHeight="1" thickBot="1">
      <c r="A8" s="24" t="s">
        <v>8</v>
      </c>
      <c r="B8" s="14">
        <v>163.5</v>
      </c>
      <c r="C8" s="15">
        <v>0</v>
      </c>
      <c r="D8" s="16">
        <f t="shared" si="0"/>
        <v>-163.5</v>
      </c>
      <c r="E8" s="35">
        <f>D9*M$8/M$9</f>
        <v>0</v>
      </c>
      <c r="F8" s="16">
        <f>'An 4'!H107</f>
        <v>0</v>
      </c>
      <c r="G8" s="16">
        <f t="shared" si="1"/>
        <v>0</v>
      </c>
      <c r="H8" s="16">
        <f t="shared" si="2"/>
        <v>0</v>
      </c>
      <c r="I8" s="35">
        <f>D8+'An 4'!K107</f>
        <v>-163.5</v>
      </c>
      <c r="J8" s="16"/>
      <c r="K8" s="25"/>
      <c r="M8" s="9">
        <v>0</v>
      </c>
    </row>
    <row r="9" spans="1:13" ht="20.85" customHeight="1">
      <c r="A9" s="26" t="s">
        <v>6</v>
      </c>
      <c r="B9" s="27">
        <f t="shared" ref="B9:H9" si="3">SUM(B3:B8)</f>
        <v>2865</v>
      </c>
      <c r="C9" s="27">
        <f t="shared" si="3"/>
        <v>3211.5</v>
      </c>
      <c r="D9" s="27">
        <f t="shared" si="3"/>
        <v>346.5</v>
      </c>
      <c r="E9" s="36">
        <f t="shared" si="3"/>
        <v>346.5</v>
      </c>
      <c r="F9" s="27">
        <f t="shared" si="3"/>
        <v>-1766.7500000000011</v>
      </c>
      <c r="G9" s="27">
        <f t="shared" si="3"/>
        <v>-1766.7500000000011</v>
      </c>
      <c r="H9" s="27">
        <f t="shared" si="3"/>
        <v>-1420.2500000000014</v>
      </c>
      <c r="I9" s="36">
        <f t="shared" ref="I9" si="4">SUM(I3:I8)</f>
        <v>-1420.2500000000016</v>
      </c>
      <c r="J9" s="27"/>
      <c r="K9" s="28"/>
      <c r="M9" s="10">
        <f>SUM(M2:M8)</f>
        <v>1</v>
      </c>
    </row>
    <row r="10" spans="1:13" ht="20.100000000000001" customHeight="1">
      <c r="A10" s="5"/>
      <c r="B10" s="5"/>
      <c r="C10" s="5"/>
      <c r="D10" s="12"/>
      <c r="E10" s="37"/>
      <c r="F10" s="12"/>
      <c r="G10" s="12"/>
      <c r="H10" s="12"/>
      <c r="I10" s="37"/>
      <c r="J10" s="12"/>
      <c r="K10" s="12"/>
    </row>
    <row r="11" spans="1:13" ht="64.5" customHeight="1" thickBot="1">
      <c r="A11" s="17" t="s">
        <v>71</v>
      </c>
      <c r="B11" s="18" t="s">
        <v>0</v>
      </c>
      <c r="C11" s="19" t="s">
        <v>1</v>
      </c>
      <c r="D11" s="20" t="s">
        <v>11</v>
      </c>
      <c r="E11" s="38" t="s">
        <v>12</v>
      </c>
      <c r="F11" s="20"/>
      <c r="G11" s="20"/>
      <c r="H11" s="20" t="s">
        <v>13</v>
      </c>
      <c r="I11" s="38" t="s">
        <v>20</v>
      </c>
      <c r="J11" s="20" t="s">
        <v>19</v>
      </c>
      <c r="K11" s="21" t="s">
        <v>21</v>
      </c>
    </row>
    <row r="12" spans="1:13" ht="20.100000000000001" customHeight="1">
      <c r="A12" s="22" t="s">
        <v>2</v>
      </c>
      <c r="B12" s="6">
        <v>180</v>
      </c>
      <c r="C12" s="7">
        <v>174</v>
      </c>
      <c r="D12" s="11">
        <f t="shared" ref="D12:D17" si="5">C12-B12</f>
        <v>-6</v>
      </c>
      <c r="E12" s="34">
        <f>D18*M$3/M$9</f>
        <v>9.337499999999995</v>
      </c>
      <c r="F12" s="11"/>
      <c r="G12" s="11"/>
      <c r="H12" s="11">
        <f>H3+E12</f>
        <v>-203.70000000000016</v>
      </c>
      <c r="I12" s="34">
        <f>I3+D12</f>
        <v>-470.51250000000027</v>
      </c>
      <c r="J12" s="11"/>
      <c r="K12" s="23"/>
    </row>
    <row r="13" spans="1:13" ht="20.100000000000001" customHeight="1">
      <c r="A13" s="24" t="s">
        <v>3</v>
      </c>
      <c r="B13" s="14">
        <v>612</v>
      </c>
      <c r="C13" s="15">
        <v>582</v>
      </c>
      <c r="D13" s="16">
        <f t="shared" si="5"/>
        <v>-30</v>
      </c>
      <c r="E13" s="35">
        <f>D18*M$4/M$9</f>
        <v>3.1124999999999989</v>
      </c>
      <c r="F13" s="16"/>
      <c r="G13" s="16"/>
      <c r="H13" s="16">
        <f t="shared" ref="H13:H17" si="6">H4+E13</f>
        <v>-67.900000000000063</v>
      </c>
      <c r="I13" s="35">
        <f t="shared" ref="I13:I17" si="7">I4+D13</f>
        <v>144.16249999999991</v>
      </c>
      <c r="J13" s="16"/>
      <c r="K13" s="25"/>
    </row>
    <row r="14" spans="1:13" ht="20.100000000000001" customHeight="1">
      <c r="A14" s="22" t="s">
        <v>4</v>
      </c>
      <c r="B14" s="6">
        <v>227.25</v>
      </c>
      <c r="C14" s="7">
        <v>87</v>
      </c>
      <c r="D14" s="11">
        <f t="shared" si="5"/>
        <v>-140.25</v>
      </c>
      <c r="E14" s="34">
        <f>D18*M$5/M$9</f>
        <v>12.449999999999996</v>
      </c>
      <c r="F14" s="11"/>
      <c r="G14" s="11"/>
      <c r="H14" s="11">
        <f t="shared" si="6"/>
        <v>-271.60000000000025</v>
      </c>
      <c r="I14" s="34">
        <f t="shared" si="7"/>
        <v>-448.60000000000036</v>
      </c>
      <c r="J14" s="11"/>
      <c r="K14" s="23"/>
    </row>
    <row r="15" spans="1:13" ht="20.100000000000001" customHeight="1">
      <c r="A15" s="24" t="s">
        <v>5</v>
      </c>
      <c r="B15" s="14">
        <v>315</v>
      </c>
      <c r="C15" s="15">
        <v>396</v>
      </c>
      <c r="D15" s="16">
        <f t="shared" si="5"/>
        <v>81</v>
      </c>
      <c r="E15" s="35">
        <f>D18*M$6/M$9</f>
        <v>15.562499999999993</v>
      </c>
      <c r="F15" s="16"/>
      <c r="G15" s="16"/>
      <c r="H15" s="16">
        <f t="shared" si="6"/>
        <v>-339.50000000000028</v>
      </c>
      <c r="I15" s="35">
        <f t="shared" si="7"/>
        <v>-378.68750000000045</v>
      </c>
      <c r="J15" s="16"/>
      <c r="K15" s="25"/>
    </row>
    <row r="16" spans="1:13" ht="20.100000000000001" customHeight="1">
      <c r="A16" s="22" t="s">
        <v>7</v>
      </c>
      <c r="B16" s="6">
        <v>382.5</v>
      </c>
      <c r="C16" s="7">
        <v>745.5</v>
      </c>
      <c r="D16" s="11">
        <f t="shared" si="5"/>
        <v>363</v>
      </c>
      <c r="E16" s="34">
        <f>D18*M$7/M$9</f>
        <v>21.787499999999987</v>
      </c>
      <c r="F16" s="11"/>
      <c r="G16" s="11"/>
      <c r="H16" s="11">
        <f t="shared" si="6"/>
        <v>-475.30000000000047</v>
      </c>
      <c r="I16" s="34">
        <f t="shared" si="7"/>
        <v>164.63749999999959</v>
      </c>
      <c r="J16" s="11"/>
      <c r="K16" s="23"/>
    </row>
    <row r="17" spans="1:11" ht="20.85" customHeight="1" thickBot="1">
      <c r="A17" s="24" t="s">
        <v>8</v>
      </c>
      <c r="B17" s="14">
        <v>205.50000000000003</v>
      </c>
      <c r="C17" s="15">
        <v>0</v>
      </c>
      <c r="D17" s="16">
        <f t="shared" si="5"/>
        <v>-205.50000000000003</v>
      </c>
      <c r="E17" s="35">
        <f>D18*M$8/M$9</f>
        <v>0</v>
      </c>
      <c r="F17" s="16"/>
      <c r="G17" s="16"/>
      <c r="H17" s="16">
        <f t="shared" si="6"/>
        <v>0</v>
      </c>
      <c r="I17" s="35">
        <f t="shared" si="7"/>
        <v>-369</v>
      </c>
      <c r="J17" s="16"/>
      <c r="K17" s="25"/>
    </row>
    <row r="18" spans="1:11" ht="20.85" customHeight="1">
      <c r="A18" s="26" t="s">
        <v>6</v>
      </c>
      <c r="B18" s="27">
        <f t="shared" ref="B18:D18" si="8">SUM(B12:B17)</f>
        <v>1922.25</v>
      </c>
      <c r="C18" s="27">
        <f t="shared" si="8"/>
        <v>1984.5</v>
      </c>
      <c r="D18" s="27">
        <f t="shared" si="8"/>
        <v>62.249999999999972</v>
      </c>
      <c r="E18" s="36">
        <f t="shared" ref="E18:I18" si="9">SUM(E12:E17)</f>
        <v>62.249999999999972</v>
      </c>
      <c r="F18" s="27"/>
      <c r="G18" s="27"/>
      <c r="H18" s="27">
        <f t="shared" si="9"/>
        <v>-1358.0000000000011</v>
      </c>
      <c r="I18" s="36">
        <f t="shared" si="9"/>
        <v>-1358.0000000000016</v>
      </c>
      <c r="J18" s="27"/>
      <c r="K18" s="28"/>
    </row>
    <row r="19" spans="1:11" ht="20.100000000000001" customHeight="1">
      <c r="A19" s="5"/>
      <c r="B19" s="2"/>
      <c r="C19" s="2"/>
      <c r="D19" s="12"/>
      <c r="E19" s="37"/>
      <c r="F19" s="12"/>
      <c r="G19" s="12"/>
      <c r="H19" s="12"/>
      <c r="I19" s="37"/>
      <c r="J19" s="12"/>
      <c r="K19" s="12"/>
    </row>
    <row r="20" spans="1:11" ht="63.75" customHeight="1">
      <c r="A20" s="29" t="s">
        <v>72</v>
      </c>
      <c r="B20" s="30" t="s">
        <v>0</v>
      </c>
      <c r="C20" s="29" t="s">
        <v>1</v>
      </c>
      <c r="D20" s="31" t="s">
        <v>11</v>
      </c>
      <c r="E20" s="33" t="s">
        <v>12</v>
      </c>
      <c r="F20" s="31"/>
      <c r="G20" s="31"/>
      <c r="H20" s="31" t="s">
        <v>13</v>
      </c>
      <c r="I20" s="33" t="s">
        <v>20</v>
      </c>
      <c r="J20" s="31" t="s">
        <v>19</v>
      </c>
      <c r="K20" s="32" t="s">
        <v>21</v>
      </c>
    </row>
    <row r="21" spans="1:11" ht="20.100000000000001" customHeight="1">
      <c r="A21" s="22" t="s">
        <v>2</v>
      </c>
      <c r="B21" s="6">
        <v>825.00000000000011</v>
      </c>
      <c r="C21" s="7">
        <v>300</v>
      </c>
      <c r="D21" s="11">
        <f t="shared" ref="D21:D26" si="10">C21-B21</f>
        <v>-525.00000000000011</v>
      </c>
      <c r="E21" s="34">
        <f>D27*M$3/M$9</f>
        <v>-236.92499999999998</v>
      </c>
      <c r="F21" s="11"/>
      <c r="G21" s="11"/>
      <c r="H21" s="11">
        <f>H12+E21</f>
        <v>-440.62500000000011</v>
      </c>
      <c r="I21" s="34">
        <f>I12+D21</f>
        <v>-995.51250000000039</v>
      </c>
      <c r="J21" s="11"/>
      <c r="K21" s="23"/>
    </row>
    <row r="22" spans="1:11" ht="20.100000000000001" customHeight="1">
      <c r="A22" s="24" t="s">
        <v>3</v>
      </c>
      <c r="B22" s="14">
        <v>480</v>
      </c>
      <c r="C22" s="15">
        <v>454.5</v>
      </c>
      <c r="D22" s="16">
        <f t="shared" si="10"/>
        <v>-25.5</v>
      </c>
      <c r="E22" s="35">
        <f>D27*M$4/M$9</f>
        <v>-78.975000000000009</v>
      </c>
      <c r="F22" s="16"/>
      <c r="G22" s="16"/>
      <c r="H22" s="16">
        <f t="shared" ref="H22:H26" si="11">H13+E22</f>
        <v>-146.87500000000006</v>
      </c>
      <c r="I22" s="35">
        <f t="shared" ref="I22:I26" si="12">I13+D22</f>
        <v>118.66249999999991</v>
      </c>
      <c r="J22" s="16"/>
      <c r="K22" s="25"/>
    </row>
    <row r="23" spans="1:11" ht="20.100000000000001" customHeight="1">
      <c r="A23" s="22" t="s">
        <v>4</v>
      </c>
      <c r="B23" s="6">
        <v>990.00000000000011</v>
      </c>
      <c r="C23" s="7">
        <v>600</v>
      </c>
      <c r="D23" s="11">
        <f t="shared" si="10"/>
        <v>-390.00000000000011</v>
      </c>
      <c r="E23" s="34">
        <f>D27*M$5/M$9</f>
        <v>-315.90000000000003</v>
      </c>
      <c r="F23" s="11"/>
      <c r="G23" s="11"/>
      <c r="H23" s="11">
        <f t="shared" si="11"/>
        <v>-587.50000000000023</v>
      </c>
      <c r="I23" s="34">
        <f t="shared" si="12"/>
        <v>-838.60000000000048</v>
      </c>
      <c r="J23" s="11"/>
      <c r="K23" s="23"/>
    </row>
    <row r="24" spans="1:11" ht="20.100000000000001" customHeight="1">
      <c r="A24" s="24" t="s">
        <v>5</v>
      </c>
      <c r="B24" s="14">
        <v>413.99999999999994</v>
      </c>
      <c r="C24" s="15">
        <v>486.00000000000006</v>
      </c>
      <c r="D24" s="16">
        <f t="shared" si="10"/>
        <v>72.000000000000114</v>
      </c>
      <c r="E24" s="35">
        <f>D27*M$6/M$9</f>
        <v>-394.875</v>
      </c>
      <c r="F24" s="16"/>
      <c r="G24" s="16"/>
      <c r="H24" s="16">
        <f t="shared" si="11"/>
        <v>-734.37500000000023</v>
      </c>
      <c r="I24" s="35">
        <f t="shared" si="12"/>
        <v>-306.68750000000034</v>
      </c>
      <c r="J24" s="16"/>
      <c r="K24" s="25"/>
    </row>
    <row r="25" spans="1:11" ht="20.100000000000001" customHeight="1">
      <c r="A25" s="22" t="s">
        <v>7</v>
      </c>
      <c r="B25" s="6">
        <v>1125</v>
      </c>
      <c r="C25" s="7">
        <v>630</v>
      </c>
      <c r="D25" s="11">
        <f t="shared" si="10"/>
        <v>-495</v>
      </c>
      <c r="E25" s="34">
        <f>D27*M$7/M$9</f>
        <v>-552.82499999999993</v>
      </c>
      <c r="F25" s="11"/>
      <c r="G25" s="11"/>
      <c r="H25" s="11">
        <f t="shared" si="11"/>
        <v>-1028.1250000000005</v>
      </c>
      <c r="I25" s="34">
        <f t="shared" si="12"/>
        <v>-330.36250000000041</v>
      </c>
      <c r="J25" s="11"/>
      <c r="K25" s="23"/>
    </row>
    <row r="26" spans="1:11" ht="20.85" customHeight="1" thickBot="1">
      <c r="A26" s="24" t="s">
        <v>8</v>
      </c>
      <c r="B26" s="14">
        <v>216</v>
      </c>
      <c r="C26" s="15">
        <v>0</v>
      </c>
      <c r="D26" s="16">
        <f t="shared" si="10"/>
        <v>-216</v>
      </c>
      <c r="E26" s="35">
        <f>D27*M$8/M$9</f>
        <v>0</v>
      </c>
      <c r="F26" s="16"/>
      <c r="G26" s="16"/>
      <c r="H26" s="16">
        <f t="shared" si="11"/>
        <v>0</v>
      </c>
      <c r="I26" s="35">
        <f t="shared" si="12"/>
        <v>-585</v>
      </c>
      <c r="J26" s="16"/>
      <c r="K26" s="25"/>
    </row>
    <row r="27" spans="1:11" ht="20.85" customHeight="1">
      <c r="A27" s="26" t="s">
        <v>6</v>
      </c>
      <c r="B27" s="27">
        <f t="shared" ref="B27:D27" si="13">SUM(B21:B26)</f>
        <v>4050</v>
      </c>
      <c r="C27" s="27">
        <f t="shared" si="13"/>
        <v>2470.5</v>
      </c>
      <c r="D27" s="27">
        <f t="shared" si="13"/>
        <v>-1579.5</v>
      </c>
      <c r="E27" s="36">
        <f t="shared" ref="E27:I27" si="14">SUM(E21:E26)</f>
        <v>-1579.5</v>
      </c>
      <c r="F27" s="27"/>
      <c r="G27" s="27"/>
      <c r="H27" s="27">
        <f t="shared" si="14"/>
        <v>-2937.5000000000009</v>
      </c>
      <c r="I27" s="36">
        <f t="shared" si="14"/>
        <v>-2937.5000000000018</v>
      </c>
      <c r="J27" s="27"/>
      <c r="K27" s="28"/>
    </row>
    <row r="28" spans="1:11" ht="20.100000000000001" customHeight="1">
      <c r="A28" s="5"/>
      <c r="B28" s="5"/>
      <c r="C28" s="5"/>
      <c r="D28" s="12"/>
      <c r="E28" s="37"/>
      <c r="F28" s="12"/>
      <c r="G28" s="12"/>
      <c r="H28" s="12"/>
      <c r="I28" s="37"/>
      <c r="J28" s="12"/>
      <c r="K28" s="12"/>
    </row>
    <row r="29" spans="1:11" ht="20.100000000000001" customHeight="1" thickBot="1">
      <c r="A29" s="17" t="s">
        <v>73</v>
      </c>
      <c r="B29" s="18" t="s">
        <v>0</v>
      </c>
      <c r="C29" s="19" t="s">
        <v>1</v>
      </c>
      <c r="D29" s="20" t="s">
        <v>11</v>
      </c>
      <c r="E29" s="38" t="s">
        <v>12</v>
      </c>
      <c r="F29" s="20"/>
      <c r="G29" s="20"/>
      <c r="H29" s="20" t="s">
        <v>13</v>
      </c>
      <c r="I29" s="38" t="s">
        <v>20</v>
      </c>
      <c r="J29" s="20" t="s">
        <v>19</v>
      </c>
      <c r="K29" s="21" t="s">
        <v>21</v>
      </c>
    </row>
    <row r="30" spans="1:11" ht="20.100000000000001" customHeight="1">
      <c r="A30" s="22" t="s">
        <v>2</v>
      </c>
      <c r="B30" s="6">
        <v>1029</v>
      </c>
      <c r="C30" s="7">
        <v>892.5</v>
      </c>
      <c r="D30" s="11">
        <f t="shared" ref="D30:D35" si="15">C30-B30</f>
        <v>-136.5</v>
      </c>
      <c r="E30" s="34">
        <f>D36*M$3/M$9</f>
        <v>-170.32499999999999</v>
      </c>
      <c r="F30" s="11"/>
      <c r="G30" s="11"/>
      <c r="H30" s="11">
        <f>H21+E30</f>
        <v>-610.95000000000005</v>
      </c>
      <c r="I30" s="34">
        <f>I21+D30</f>
        <v>-1132.0125000000003</v>
      </c>
      <c r="J30" s="11"/>
      <c r="K30" s="23"/>
    </row>
    <row r="31" spans="1:11" ht="20.100000000000001" customHeight="1">
      <c r="A31" s="24" t="s">
        <v>3</v>
      </c>
      <c r="B31" s="14">
        <v>652.5</v>
      </c>
      <c r="C31" s="15">
        <v>720</v>
      </c>
      <c r="D31" s="16">
        <f t="shared" si="15"/>
        <v>67.5</v>
      </c>
      <c r="E31" s="35">
        <f>D36*M$4/M$9</f>
        <v>-56.775000000000006</v>
      </c>
      <c r="F31" s="16"/>
      <c r="G31" s="16"/>
      <c r="H31" s="16">
        <f t="shared" ref="H31:H35" si="16">H22+E31</f>
        <v>-203.65000000000006</v>
      </c>
      <c r="I31" s="35">
        <f t="shared" ref="I31:I35" si="17">I22+D31</f>
        <v>186.16249999999991</v>
      </c>
      <c r="J31" s="16"/>
      <c r="K31" s="25"/>
    </row>
    <row r="32" spans="1:11" ht="20.100000000000001" customHeight="1">
      <c r="A32" s="22" t="s">
        <v>4</v>
      </c>
      <c r="B32" s="6">
        <v>1449</v>
      </c>
      <c r="C32" s="7">
        <v>468</v>
      </c>
      <c r="D32" s="11">
        <f t="shared" si="15"/>
        <v>-981</v>
      </c>
      <c r="E32" s="34">
        <f>D36*M$5/M$9</f>
        <v>-227.10000000000002</v>
      </c>
      <c r="F32" s="11"/>
      <c r="G32" s="11"/>
      <c r="H32" s="11">
        <f t="shared" si="16"/>
        <v>-814.60000000000025</v>
      </c>
      <c r="I32" s="34">
        <f t="shared" si="17"/>
        <v>-1819.6000000000004</v>
      </c>
      <c r="J32" s="11"/>
      <c r="K32" s="23"/>
    </row>
    <row r="33" spans="1:11" ht="20.100000000000001" customHeight="1">
      <c r="A33" s="24" t="s">
        <v>5</v>
      </c>
      <c r="B33" s="14">
        <v>624</v>
      </c>
      <c r="C33" s="15">
        <v>1065</v>
      </c>
      <c r="D33" s="16">
        <f t="shared" si="15"/>
        <v>441</v>
      </c>
      <c r="E33" s="35">
        <f>D36*M$6/M$9</f>
        <v>-283.875</v>
      </c>
      <c r="F33" s="16"/>
      <c r="G33" s="16"/>
      <c r="H33" s="16">
        <f t="shared" si="16"/>
        <v>-1018.2500000000002</v>
      </c>
      <c r="I33" s="35">
        <f t="shared" si="17"/>
        <v>134.31249999999966</v>
      </c>
      <c r="J33" s="16"/>
      <c r="K33" s="25"/>
    </row>
    <row r="34" spans="1:11" ht="20.100000000000001" customHeight="1">
      <c r="A34" s="22" t="s">
        <v>7</v>
      </c>
      <c r="B34" s="6">
        <v>1428</v>
      </c>
      <c r="C34" s="7">
        <v>1107</v>
      </c>
      <c r="D34" s="11">
        <f t="shared" si="15"/>
        <v>-321</v>
      </c>
      <c r="E34" s="34">
        <f>D36*M$7/M$9</f>
        <v>-397.42499999999995</v>
      </c>
      <c r="F34" s="11"/>
      <c r="G34" s="11"/>
      <c r="H34" s="11">
        <f t="shared" si="16"/>
        <v>-1425.5500000000004</v>
      </c>
      <c r="I34" s="34">
        <f t="shared" si="17"/>
        <v>-651.36250000000041</v>
      </c>
      <c r="J34" s="11"/>
      <c r="K34" s="23"/>
    </row>
    <row r="35" spans="1:11" ht="20.85" customHeight="1" thickBot="1">
      <c r="A35" s="24" t="s">
        <v>8</v>
      </c>
      <c r="B35" s="14">
        <v>205.50000000000003</v>
      </c>
      <c r="C35" s="15">
        <v>0</v>
      </c>
      <c r="D35" s="16">
        <f t="shared" si="15"/>
        <v>-205.50000000000003</v>
      </c>
      <c r="E35" s="35">
        <f>D36*M$8/M$9</f>
        <v>0</v>
      </c>
      <c r="F35" s="16"/>
      <c r="G35" s="16"/>
      <c r="H35" s="16">
        <f t="shared" si="16"/>
        <v>0</v>
      </c>
      <c r="I35" s="35">
        <f t="shared" si="17"/>
        <v>-790.5</v>
      </c>
      <c r="J35" s="16"/>
      <c r="K35" s="25"/>
    </row>
    <row r="36" spans="1:11" ht="20.85" customHeight="1">
      <c r="A36" s="26" t="s">
        <v>6</v>
      </c>
      <c r="B36" s="27">
        <f t="shared" ref="B36:D36" si="18">SUM(B30:B35)</f>
        <v>5388</v>
      </c>
      <c r="C36" s="27">
        <f t="shared" si="18"/>
        <v>4252.5</v>
      </c>
      <c r="D36" s="27">
        <f t="shared" si="18"/>
        <v>-1135.5</v>
      </c>
      <c r="E36" s="36">
        <f t="shared" ref="E36:I36" si="19">SUM(E30:E35)</f>
        <v>-1135.5</v>
      </c>
      <c r="F36" s="27"/>
      <c r="G36" s="27"/>
      <c r="H36" s="27">
        <f t="shared" si="19"/>
        <v>-4073.0000000000009</v>
      </c>
      <c r="I36" s="36">
        <f t="shared" si="19"/>
        <v>-4073.0000000000018</v>
      </c>
      <c r="J36" s="27"/>
      <c r="K36" s="28"/>
    </row>
    <row r="37" spans="1:11" ht="20.100000000000001" customHeight="1">
      <c r="A37" s="5"/>
      <c r="B37" s="2"/>
      <c r="C37" s="2"/>
      <c r="D37" s="12"/>
      <c r="E37" s="37"/>
      <c r="F37" s="12"/>
      <c r="G37" s="12"/>
      <c r="H37" s="12"/>
      <c r="I37" s="37"/>
      <c r="J37" s="12"/>
      <c r="K37" s="12"/>
    </row>
    <row r="38" spans="1:11" ht="20.100000000000001" customHeight="1">
      <c r="A38" s="29" t="s">
        <v>74</v>
      </c>
      <c r="B38" s="30" t="s">
        <v>0</v>
      </c>
      <c r="C38" s="29" t="s">
        <v>1</v>
      </c>
      <c r="D38" s="31" t="s">
        <v>11</v>
      </c>
      <c r="E38" s="33" t="s">
        <v>12</v>
      </c>
      <c r="F38" s="31"/>
      <c r="G38" s="31"/>
      <c r="H38" s="31" t="s">
        <v>13</v>
      </c>
      <c r="I38" s="33" t="s">
        <v>20</v>
      </c>
      <c r="J38" s="31" t="s">
        <v>19</v>
      </c>
      <c r="K38" s="32" t="s">
        <v>21</v>
      </c>
    </row>
    <row r="39" spans="1:11" ht="20.100000000000001" customHeight="1">
      <c r="A39" s="22" t="s">
        <v>2</v>
      </c>
      <c r="B39" s="6">
        <v>405</v>
      </c>
      <c r="C39" s="7">
        <v>87</v>
      </c>
      <c r="D39" s="11">
        <f t="shared" ref="D39:D44" si="20">C39-B39</f>
        <v>-318</v>
      </c>
      <c r="E39" s="34">
        <f>D45*M$3/M$9</f>
        <v>-55.574999999999989</v>
      </c>
      <c r="F39" s="11"/>
      <c r="G39" s="11"/>
      <c r="H39" s="11">
        <f>H30+E39</f>
        <v>-666.52500000000009</v>
      </c>
      <c r="I39" s="34">
        <f>I30+D39</f>
        <v>-1450.0125000000003</v>
      </c>
      <c r="J39" s="11"/>
      <c r="K39" s="23"/>
    </row>
    <row r="40" spans="1:11" ht="20.100000000000001" customHeight="1">
      <c r="A40" s="24" t="s">
        <v>3</v>
      </c>
      <c r="B40" s="14">
        <v>648</v>
      </c>
      <c r="C40" s="15">
        <v>474</v>
      </c>
      <c r="D40" s="16">
        <f t="shared" si="20"/>
        <v>-174</v>
      </c>
      <c r="E40" s="35">
        <f>D45*M$4/M$9</f>
        <v>-18.524999999999999</v>
      </c>
      <c r="F40" s="16"/>
      <c r="G40" s="16"/>
      <c r="H40" s="16">
        <f t="shared" ref="H40:H44" si="21">H31+E40</f>
        <v>-222.17500000000007</v>
      </c>
      <c r="I40" s="35">
        <f t="shared" ref="I40:I44" si="22">I31+D40</f>
        <v>12.162499999999909</v>
      </c>
      <c r="J40" s="16"/>
      <c r="K40" s="25"/>
    </row>
    <row r="41" spans="1:11" ht="20.100000000000001" customHeight="1">
      <c r="A41" s="22" t="s">
        <v>4</v>
      </c>
      <c r="B41" s="6">
        <v>373.5</v>
      </c>
      <c r="C41" s="7">
        <v>346.5</v>
      </c>
      <c r="D41" s="11">
        <f t="shared" si="20"/>
        <v>-27</v>
      </c>
      <c r="E41" s="34">
        <f>D45*M$5/M$9</f>
        <v>-74.099999999999994</v>
      </c>
      <c r="F41" s="11"/>
      <c r="G41" s="11"/>
      <c r="H41" s="11">
        <f t="shared" si="21"/>
        <v>-888.70000000000027</v>
      </c>
      <c r="I41" s="34">
        <f t="shared" si="22"/>
        <v>-1846.6000000000004</v>
      </c>
      <c r="J41" s="11"/>
      <c r="K41" s="23"/>
    </row>
    <row r="42" spans="1:11" ht="20.100000000000001" customHeight="1">
      <c r="A42" s="24" t="s">
        <v>5</v>
      </c>
      <c r="B42" s="14">
        <v>341.99999999999994</v>
      </c>
      <c r="C42" s="15">
        <v>714</v>
      </c>
      <c r="D42" s="16">
        <f t="shared" si="20"/>
        <v>372.00000000000006</v>
      </c>
      <c r="E42" s="35">
        <f>D45*M$6/M$9</f>
        <v>-92.624999999999986</v>
      </c>
      <c r="F42" s="16"/>
      <c r="G42" s="16"/>
      <c r="H42" s="16">
        <f t="shared" si="21"/>
        <v>-1110.8750000000002</v>
      </c>
      <c r="I42" s="35">
        <f t="shared" si="22"/>
        <v>506.31249999999972</v>
      </c>
      <c r="J42" s="16"/>
      <c r="K42" s="25"/>
    </row>
    <row r="43" spans="1:11" ht="20.100000000000001" customHeight="1">
      <c r="A43" s="22" t="s">
        <v>7</v>
      </c>
      <c r="B43" s="6">
        <v>750</v>
      </c>
      <c r="C43" s="7">
        <v>666</v>
      </c>
      <c r="D43" s="11">
        <f t="shared" si="20"/>
        <v>-84</v>
      </c>
      <c r="E43" s="34">
        <f>D45*M$7/M$9</f>
        <v>-129.67499999999998</v>
      </c>
      <c r="F43" s="11"/>
      <c r="G43" s="11"/>
      <c r="H43" s="11">
        <f t="shared" si="21"/>
        <v>-1555.2250000000004</v>
      </c>
      <c r="I43" s="34">
        <f t="shared" si="22"/>
        <v>-735.36250000000041</v>
      </c>
      <c r="J43" s="11"/>
      <c r="K43" s="23"/>
    </row>
    <row r="44" spans="1:11" ht="20.85" customHeight="1" thickBot="1">
      <c r="A44" s="24" t="s">
        <v>8</v>
      </c>
      <c r="B44" s="14">
        <v>139.5</v>
      </c>
      <c r="C44" s="15">
        <v>0</v>
      </c>
      <c r="D44" s="16">
        <f t="shared" si="20"/>
        <v>-139.5</v>
      </c>
      <c r="E44" s="35">
        <f>D45*M$8/M$9</f>
        <v>0</v>
      </c>
      <c r="F44" s="16"/>
      <c r="G44" s="16"/>
      <c r="H44" s="16">
        <f t="shared" si="21"/>
        <v>0</v>
      </c>
      <c r="I44" s="35">
        <f t="shared" si="22"/>
        <v>-930</v>
      </c>
      <c r="J44" s="16"/>
      <c r="K44" s="25"/>
    </row>
    <row r="45" spans="1:11" ht="20.85" customHeight="1">
      <c r="A45" s="26" t="s">
        <v>6</v>
      </c>
      <c r="B45" s="27">
        <f t="shared" ref="B45:D45" si="23">SUM(B39:B44)</f>
        <v>2658</v>
      </c>
      <c r="C45" s="27">
        <f t="shared" si="23"/>
        <v>2287.5</v>
      </c>
      <c r="D45" s="27">
        <f t="shared" si="23"/>
        <v>-370.49999999999994</v>
      </c>
      <c r="E45" s="36">
        <f t="shared" ref="E45:I45" si="24">SUM(E39:E44)</f>
        <v>-370.5</v>
      </c>
      <c r="F45" s="27"/>
      <c r="G45" s="27"/>
      <c r="H45" s="27">
        <f t="shared" si="24"/>
        <v>-4443.5000000000009</v>
      </c>
      <c r="I45" s="36">
        <f t="shared" si="24"/>
        <v>-4443.5000000000018</v>
      </c>
      <c r="J45" s="27"/>
      <c r="K45" s="28"/>
    </row>
    <row r="46" spans="1:11" ht="20.100000000000001" customHeight="1">
      <c r="A46" s="5"/>
      <c r="B46" s="5"/>
      <c r="C46" s="5"/>
      <c r="D46" s="12"/>
      <c r="E46" s="37"/>
      <c r="F46" s="12"/>
      <c r="G46" s="12"/>
      <c r="H46" s="12"/>
      <c r="I46" s="37"/>
      <c r="J46" s="12"/>
      <c r="K46" s="12"/>
    </row>
    <row r="47" spans="1:11" ht="64.5" customHeight="1" thickBot="1">
      <c r="A47" s="17" t="s">
        <v>75</v>
      </c>
      <c r="B47" s="18" t="s">
        <v>0</v>
      </c>
      <c r="C47" s="19" t="s">
        <v>1</v>
      </c>
      <c r="D47" s="20" t="s">
        <v>11</v>
      </c>
      <c r="E47" s="38" t="s">
        <v>12</v>
      </c>
      <c r="F47" s="20"/>
      <c r="G47" s="20"/>
      <c r="H47" s="20" t="s">
        <v>13</v>
      </c>
      <c r="I47" s="38" t="s">
        <v>20</v>
      </c>
      <c r="J47" s="20" t="s">
        <v>19</v>
      </c>
      <c r="K47" s="21" t="s">
        <v>21</v>
      </c>
    </row>
    <row r="48" spans="1:11" ht="20.100000000000001" customHeight="1">
      <c r="A48" s="22" t="s">
        <v>2</v>
      </c>
      <c r="B48" s="6">
        <v>1050</v>
      </c>
      <c r="C48" s="7">
        <v>1042.5</v>
      </c>
      <c r="D48" s="11">
        <f t="shared" ref="D48:D53" si="25">C48-B48</f>
        <v>-7.5</v>
      </c>
      <c r="E48" s="34">
        <f>D54*M$3/M$9</f>
        <v>57.59999999999998</v>
      </c>
      <c r="F48" s="11"/>
      <c r="G48" s="11"/>
      <c r="H48" s="11">
        <f>H39+E48</f>
        <v>-608.92500000000007</v>
      </c>
      <c r="I48" s="34">
        <f>I39+D48</f>
        <v>-1457.5125000000003</v>
      </c>
      <c r="J48" s="11">
        <f>H48-I48</f>
        <v>848.5875000000002</v>
      </c>
      <c r="K48" s="23">
        <f>I48+J48</f>
        <v>-608.92500000000007</v>
      </c>
    </row>
    <row r="49" spans="1:11" ht="20.100000000000001" customHeight="1">
      <c r="A49" s="24" t="s">
        <v>3</v>
      </c>
      <c r="B49" s="14">
        <v>306</v>
      </c>
      <c r="C49" s="15">
        <v>667.5</v>
      </c>
      <c r="D49" s="16">
        <f t="shared" si="25"/>
        <v>361.5</v>
      </c>
      <c r="E49" s="35">
        <f>D54*M$4/M$9</f>
        <v>19.199999999999996</v>
      </c>
      <c r="F49" s="16"/>
      <c r="G49" s="16"/>
      <c r="H49" s="16">
        <f t="shared" ref="H49:H53" si="26">H40+E49</f>
        <v>-202.97500000000008</v>
      </c>
      <c r="I49" s="35">
        <f t="shared" ref="I49:I53" si="27">I40+D49</f>
        <v>373.66249999999991</v>
      </c>
      <c r="J49" s="16">
        <f t="shared" ref="J49:J53" si="28">H49-I49</f>
        <v>-576.63750000000005</v>
      </c>
      <c r="K49" s="25">
        <f t="shared" ref="K49:K53" si="29">I49+J49</f>
        <v>-202.97500000000014</v>
      </c>
    </row>
    <row r="50" spans="1:11" ht="20.100000000000001" customHeight="1">
      <c r="A50" s="22" t="s">
        <v>4</v>
      </c>
      <c r="B50" s="6">
        <v>934.5</v>
      </c>
      <c r="C50" s="7">
        <v>336.00000000000006</v>
      </c>
      <c r="D50" s="11">
        <f t="shared" si="25"/>
        <v>-598.5</v>
      </c>
      <c r="E50" s="34">
        <f>D54*M$5/M$9</f>
        <v>76.799999999999983</v>
      </c>
      <c r="F50" s="11"/>
      <c r="G50" s="11"/>
      <c r="H50" s="11">
        <f t="shared" si="26"/>
        <v>-811.90000000000032</v>
      </c>
      <c r="I50" s="34">
        <f t="shared" si="27"/>
        <v>-2445.1000000000004</v>
      </c>
      <c r="J50" s="11">
        <f t="shared" si="28"/>
        <v>1633.2</v>
      </c>
      <c r="K50" s="23">
        <f t="shared" si="29"/>
        <v>-811.90000000000032</v>
      </c>
    </row>
    <row r="51" spans="1:11" ht="20.100000000000001" customHeight="1">
      <c r="A51" s="24" t="s">
        <v>5</v>
      </c>
      <c r="B51" s="14">
        <v>660</v>
      </c>
      <c r="C51" s="15">
        <v>1125</v>
      </c>
      <c r="D51" s="16">
        <f t="shared" si="25"/>
        <v>465</v>
      </c>
      <c r="E51" s="35">
        <f>D54*M$6/M$9</f>
        <v>95.999999999999972</v>
      </c>
      <c r="F51" s="16"/>
      <c r="G51" s="16"/>
      <c r="H51" s="16">
        <f t="shared" si="26"/>
        <v>-1014.8750000000002</v>
      </c>
      <c r="I51" s="35">
        <f t="shared" si="27"/>
        <v>971.31249999999977</v>
      </c>
      <c r="J51" s="16">
        <f t="shared" si="28"/>
        <v>-1986.1875</v>
      </c>
      <c r="K51" s="25">
        <f t="shared" si="29"/>
        <v>-1014.8750000000002</v>
      </c>
    </row>
    <row r="52" spans="1:11" ht="20.100000000000001" customHeight="1">
      <c r="A52" s="22" t="s">
        <v>7</v>
      </c>
      <c r="B52" s="6">
        <v>972.00000000000011</v>
      </c>
      <c r="C52" s="7">
        <v>1215</v>
      </c>
      <c r="D52" s="11">
        <f t="shared" si="25"/>
        <v>242.99999999999989</v>
      </c>
      <c r="E52" s="34">
        <f>D54*M$7/M$9</f>
        <v>134.39999999999995</v>
      </c>
      <c r="F52" s="11"/>
      <c r="G52" s="11"/>
      <c r="H52" s="11">
        <f t="shared" si="26"/>
        <v>-1420.8250000000005</v>
      </c>
      <c r="I52" s="34">
        <f t="shared" si="27"/>
        <v>-492.36250000000052</v>
      </c>
      <c r="J52" s="11">
        <f t="shared" si="28"/>
        <v>-928.46249999999998</v>
      </c>
      <c r="K52" s="23">
        <f t="shared" si="29"/>
        <v>-1420.8250000000005</v>
      </c>
    </row>
    <row r="53" spans="1:11" ht="20.85" customHeight="1" thickBot="1">
      <c r="A53" s="24" t="s">
        <v>8</v>
      </c>
      <c r="B53" s="14">
        <v>79.5</v>
      </c>
      <c r="C53" s="15">
        <v>0</v>
      </c>
      <c r="D53" s="16">
        <f t="shared" si="25"/>
        <v>-79.5</v>
      </c>
      <c r="E53" s="35">
        <f>D54*M$8/M$9</f>
        <v>0</v>
      </c>
      <c r="F53" s="16"/>
      <c r="G53" s="16"/>
      <c r="H53" s="16">
        <f t="shared" si="26"/>
        <v>0</v>
      </c>
      <c r="I53" s="35">
        <f t="shared" si="27"/>
        <v>-1009.5</v>
      </c>
      <c r="J53" s="16">
        <f t="shared" si="28"/>
        <v>1009.5</v>
      </c>
      <c r="K53" s="25">
        <f t="shared" si="29"/>
        <v>0</v>
      </c>
    </row>
    <row r="54" spans="1:11" ht="20.85" customHeight="1">
      <c r="A54" s="26" t="s">
        <v>6</v>
      </c>
      <c r="B54" s="27">
        <f t="shared" ref="B54:D54" si="30">SUM(B48:B53)</f>
        <v>4002</v>
      </c>
      <c r="C54" s="27">
        <f t="shared" si="30"/>
        <v>4386</v>
      </c>
      <c r="D54" s="27">
        <f t="shared" si="30"/>
        <v>383.99999999999989</v>
      </c>
      <c r="E54" s="36">
        <f t="shared" ref="E54:K54" si="31">SUM(E48:E53)</f>
        <v>383.99999999999989</v>
      </c>
      <c r="F54" s="27"/>
      <c r="G54" s="27"/>
      <c r="H54" s="27">
        <f t="shared" si="31"/>
        <v>-4059.5000000000009</v>
      </c>
      <c r="I54" s="36">
        <f t="shared" si="31"/>
        <v>-4059.5000000000014</v>
      </c>
      <c r="J54" s="27">
        <f t="shared" si="31"/>
        <v>0</v>
      </c>
      <c r="K54" s="28">
        <f t="shared" si="31"/>
        <v>-4059.5000000000018</v>
      </c>
    </row>
    <row r="55" spans="1:11" ht="20.100000000000001" customHeight="1">
      <c r="A55" s="5"/>
      <c r="B55" s="2"/>
      <c r="C55" s="2"/>
      <c r="D55" s="12"/>
      <c r="E55" s="37"/>
      <c r="F55" s="12"/>
      <c r="G55" s="12"/>
      <c r="H55" s="12"/>
      <c r="I55" s="37"/>
      <c r="J55" s="12"/>
      <c r="K55" s="12"/>
    </row>
    <row r="56" spans="1:11" ht="63.75" customHeight="1">
      <c r="A56" s="29" t="s">
        <v>76</v>
      </c>
      <c r="B56" s="30" t="s">
        <v>0</v>
      </c>
      <c r="C56" s="29" t="s">
        <v>1</v>
      </c>
      <c r="D56" s="31" t="s">
        <v>11</v>
      </c>
      <c r="E56" s="33" t="s">
        <v>12</v>
      </c>
      <c r="F56" s="31"/>
      <c r="G56" s="31"/>
      <c r="H56" s="31" t="s">
        <v>13</v>
      </c>
      <c r="I56" s="33" t="s">
        <v>20</v>
      </c>
      <c r="J56" s="31" t="s">
        <v>19</v>
      </c>
      <c r="K56" s="32" t="s">
        <v>21</v>
      </c>
    </row>
    <row r="57" spans="1:11" ht="19.899999999999999" customHeight="1">
      <c r="A57" s="22" t="s">
        <v>2</v>
      </c>
      <c r="B57" s="6">
        <v>600</v>
      </c>
      <c r="C57" s="7">
        <v>245.99999999999997</v>
      </c>
      <c r="D57" s="11">
        <f t="shared" ref="D57:D62" si="32">C57-B57</f>
        <v>-354</v>
      </c>
      <c r="E57" s="34">
        <f>D63*M$3/M$9</f>
        <v>369.3</v>
      </c>
      <c r="F57" s="11"/>
      <c r="G57" s="11"/>
      <c r="H57" s="11">
        <f>H48+E57</f>
        <v>-239.62500000000006</v>
      </c>
      <c r="I57" s="34">
        <f>K48+D57</f>
        <v>-962.92500000000007</v>
      </c>
      <c r="J57" s="11"/>
      <c r="K57" s="23"/>
    </row>
    <row r="58" spans="1:11" ht="19.899999999999999" customHeight="1">
      <c r="A58" s="24" t="s">
        <v>3</v>
      </c>
      <c r="B58" s="14">
        <v>576</v>
      </c>
      <c r="C58" s="15">
        <v>2890</v>
      </c>
      <c r="D58" s="16">
        <f t="shared" si="32"/>
        <v>2314</v>
      </c>
      <c r="E58" s="35">
        <f>D63*M$4/M$9</f>
        <v>123.10000000000001</v>
      </c>
      <c r="F58" s="16"/>
      <c r="G58" s="16"/>
      <c r="H58" s="16">
        <f t="shared" ref="H58:H62" si="33">H49+E58</f>
        <v>-79.875000000000071</v>
      </c>
      <c r="I58" s="35">
        <f t="shared" ref="I58:I62" si="34">K49+D58</f>
        <v>2111.0249999999996</v>
      </c>
      <c r="J58" s="16"/>
      <c r="K58" s="25"/>
    </row>
    <row r="59" spans="1:11" ht="19.899999999999999" customHeight="1">
      <c r="A59" s="22" t="s">
        <v>4</v>
      </c>
      <c r="B59" s="6">
        <v>873</v>
      </c>
      <c r="C59" s="7">
        <v>1242</v>
      </c>
      <c r="D59" s="11">
        <f t="shared" si="32"/>
        <v>369</v>
      </c>
      <c r="E59" s="34">
        <f>D63*M$5/M$9</f>
        <v>492.40000000000003</v>
      </c>
      <c r="F59" s="11"/>
      <c r="G59" s="11"/>
      <c r="H59" s="11">
        <f t="shared" si="33"/>
        <v>-319.50000000000028</v>
      </c>
      <c r="I59" s="34">
        <f t="shared" si="34"/>
        <v>-442.90000000000032</v>
      </c>
      <c r="J59" s="11"/>
      <c r="K59" s="23"/>
    </row>
    <row r="60" spans="1:11" ht="19.899999999999999" customHeight="1">
      <c r="A60" s="24" t="s">
        <v>5</v>
      </c>
      <c r="B60" s="14">
        <v>1367.9999999999998</v>
      </c>
      <c r="C60" s="15">
        <v>1020</v>
      </c>
      <c r="D60" s="16">
        <f t="shared" si="32"/>
        <v>-347.99999999999977</v>
      </c>
      <c r="E60" s="35">
        <f>D63*M$6/M$9</f>
        <v>615.5</v>
      </c>
      <c r="F60" s="16"/>
      <c r="G60" s="16"/>
      <c r="H60" s="16">
        <f t="shared" si="33"/>
        <v>-399.37500000000023</v>
      </c>
      <c r="I60" s="35">
        <f t="shared" si="34"/>
        <v>-1362.875</v>
      </c>
      <c r="J60" s="16"/>
      <c r="K60" s="25"/>
    </row>
    <row r="61" spans="1:11" ht="19.899999999999999" customHeight="1">
      <c r="A61" s="22" t="s">
        <v>7</v>
      </c>
      <c r="B61" s="6">
        <v>2163</v>
      </c>
      <c r="C61" s="7">
        <v>2962</v>
      </c>
      <c r="D61" s="11">
        <f t="shared" si="32"/>
        <v>799</v>
      </c>
      <c r="E61" s="34">
        <f>D63*M$7/M$9</f>
        <v>861.69999999999993</v>
      </c>
      <c r="F61" s="11"/>
      <c r="G61" s="11"/>
      <c r="H61" s="11">
        <f t="shared" si="33"/>
        <v>-559.12500000000057</v>
      </c>
      <c r="I61" s="34">
        <f t="shared" si="34"/>
        <v>-621.8250000000005</v>
      </c>
      <c r="J61" s="11"/>
      <c r="K61" s="23"/>
    </row>
    <row r="62" spans="1:11" ht="19.899999999999999" customHeight="1" thickBot="1">
      <c r="A62" s="24" t="s">
        <v>8</v>
      </c>
      <c r="B62" s="14">
        <v>318</v>
      </c>
      <c r="C62" s="15">
        <v>0</v>
      </c>
      <c r="D62" s="16">
        <f t="shared" si="32"/>
        <v>-318</v>
      </c>
      <c r="E62" s="35">
        <f>D63*M$8/M$9</f>
        <v>0</v>
      </c>
      <c r="F62" s="16"/>
      <c r="G62" s="16"/>
      <c r="H62" s="16">
        <f t="shared" si="33"/>
        <v>0</v>
      </c>
      <c r="I62" s="35">
        <f t="shared" si="34"/>
        <v>-318</v>
      </c>
      <c r="J62" s="16"/>
      <c r="K62" s="25"/>
    </row>
    <row r="63" spans="1:11" ht="19.899999999999999" customHeight="1">
      <c r="A63" s="26" t="s">
        <v>6</v>
      </c>
      <c r="B63" s="27">
        <f t="shared" ref="B63:D63" si="35">SUM(B57:B62)</f>
        <v>5898</v>
      </c>
      <c r="C63" s="27">
        <f t="shared" si="35"/>
        <v>8360</v>
      </c>
      <c r="D63" s="27">
        <f t="shared" si="35"/>
        <v>2462</v>
      </c>
      <c r="E63" s="36">
        <f t="shared" ref="E63:I63" si="36">SUM(E57:E62)</f>
        <v>2462</v>
      </c>
      <c r="F63" s="27"/>
      <c r="G63" s="27"/>
      <c r="H63" s="27">
        <f t="shared" si="36"/>
        <v>-1597.5000000000014</v>
      </c>
      <c r="I63" s="36">
        <f t="shared" si="36"/>
        <v>-1597.5000000000014</v>
      </c>
      <c r="J63" s="27"/>
      <c r="K63" s="28"/>
    </row>
    <row r="64" spans="1:11" ht="19.899999999999999" customHeight="1">
      <c r="A64" s="5"/>
      <c r="B64" s="5"/>
      <c r="C64" s="5"/>
      <c r="D64" s="12"/>
      <c r="E64" s="37"/>
      <c r="F64" s="12"/>
      <c r="G64" s="12"/>
      <c r="H64" s="12"/>
      <c r="I64" s="37"/>
      <c r="J64" s="12"/>
      <c r="K64" s="12"/>
    </row>
    <row r="65" spans="1:11" ht="64.5" customHeight="1" thickBot="1">
      <c r="A65" s="17" t="s">
        <v>77</v>
      </c>
      <c r="B65" s="18" t="s">
        <v>0</v>
      </c>
      <c r="C65" s="19" t="s">
        <v>1</v>
      </c>
      <c r="D65" s="20" t="s">
        <v>11</v>
      </c>
      <c r="E65" s="38" t="s">
        <v>12</v>
      </c>
      <c r="F65" s="20"/>
      <c r="G65" s="20"/>
      <c r="H65" s="20" t="s">
        <v>13</v>
      </c>
      <c r="I65" s="38" t="s">
        <v>20</v>
      </c>
      <c r="J65" s="20" t="s">
        <v>19</v>
      </c>
      <c r="K65" s="21" t="s">
        <v>21</v>
      </c>
    </row>
    <row r="66" spans="1:11" ht="19.899999999999999" customHeight="1">
      <c r="A66" s="22" t="s">
        <v>2</v>
      </c>
      <c r="B66" s="6">
        <v>549</v>
      </c>
      <c r="C66" s="7">
        <v>261</v>
      </c>
      <c r="D66" s="11">
        <f t="shared" ref="D66:D71" si="37">C66-B66</f>
        <v>-288</v>
      </c>
      <c r="E66" s="34">
        <f>D72*M$3/M$9</f>
        <v>21.824999999999999</v>
      </c>
      <c r="F66" s="11"/>
      <c r="G66" s="11"/>
      <c r="H66" s="11">
        <f t="shared" ref="H66:H107" si="38">H57+E66</f>
        <v>-217.80000000000007</v>
      </c>
      <c r="I66" s="34">
        <f>I57+D66</f>
        <v>-1250.9250000000002</v>
      </c>
      <c r="J66" s="11"/>
      <c r="K66" s="23"/>
    </row>
    <row r="67" spans="1:11" ht="19.899999999999999" customHeight="1">
      <c r="A67" s="24" t="s">
        <v>3</v>
      </c>
      <c r="B67" s="14">
        <v>639</v>
      </c>
      <c r="C67" s="15">
        <v>696</v>
      </c>
      <c r="D67" s="16">
        <f t="shared" si="37"/>
        <v>57</v>
      </c>
      <c r="E67" s="35">
        <f>D72*M$4/M$9</f>
        <v>7.2750000000000004</v>
      </c>
      <c r="F67" s="16"/>
      <c r="G67" s="16"/>
      <c r="H67" s="16">
        <f t="shared" si="38"/>
        <v>-72.600000000000065</v>
      </c>
      <c r="I67" s="35">
        <f t="shared" ref="I67:I71" si="39">I58+D67</f>
        <v>2168.0249999999996</v>
      </c>
      <c r="J67" s="16"/>
      <c r="K67" s="25"/>
    </row>
    <row r="68" spans="1:11" ht="19.899999999999999" customHeight="1">
      <c r="A68" s="22" t="s">
        <v>4</v>
      </c>
      <c r="B68" s="6">
        <v>364.5</v>
      </c>
      <c r="C68" s="7">
        <v>372</v>
      </c>
      <c r="D68" s="11">
        <f t="shared" si="37"/>
        <v>7.5</v>
      </c>
      <c r="E68" s="34">
        <f>D72*M$5/M$9</f>
        <v>29.1</v>
      </c>
      <c r="F68" s="11"/>
      <c r="G68" s="11"/>
      <c r="H68" s="11">
        <f t="shared" si="38"/>
        <v>-290.40000000000026</v>
      </c>
      <c r="I68" s="34">
        <f t="shared" si="39"/>
        <v>-435.40000000000032</v>
      </c>
      <c r="J68" s="11"/>
      <c r="K68" s="23"/>
    </row>
    <row r="69" spans="1:11" ht="19.899999999999999" customHeight="1">
      <c r="A69" s="24" t="s">
        <v>5</v>
      </c>
      <c r="B69" s="14">
        <v>720</v>
      </c>
      <c r="C69" s="15">
        <v>1344</v>
      </c>
      <c r="D69" s="16">
        <f t="shared" si="37"/>
        <v>624</v>
      </c>
      <c r="E69" s="35">
        <f>D72*M$6/M$9</f>
        <v>36.375</v>
      </c>
      <c r="F69" s="16"/>
      <c r="G69" s="16"/>
      <c r="H69" s="16">
        <f t="shared" si="38"/>
        <v>-363.00000000000023</v>
      </c>
      <c r="I69" s="35">
        <f t="shared" si="39"/>
        <v>-738.875</v>
      </c>
      <c r="J69" s="16"/>
      <c r="K69" s="25"/>
    </row>
    <row r="70" spans="1:11" ht="19.899999999999999" customHeight="1">
      <c r="A70" s="22" t="s">
        <v>7</v>
      </c>
      <c r="B70" s="6">
        <v>1095</v>
      </c>
      <c r="C70" s="7">
        <v>1134</v>
      </c>
      <c r="D70" s="11">
        <f t="shared" si="37"/>
        <v>39</v>
      </c>
      <c r="E70" s="34">
        <f>D72*M$7/M$9</f>
        <v>50.924999999999997</v>
      </c>
      <c r="F70" s="11"/>
      <c r="G70" s="11"/>
      <c r="H70" s="11">
        <f t="shared" si="38"/>
        <v>-508.20000000000056</v>
      </c>
      <c r="I70" s="34">
        <f t="shared" si="39"/>
        <v>-582.8250000000005</v>
      </c>
      <c r="J70" s="11"/>
      <c r="K70" s="23"/>
    </row>
    <row r="71" spans="1:11" ht="19.899999999999999" customHeight="1" thickBot="1">
      <c r="A71" s="24" t="s">
        <v>8</v>
      </c>
      <c r="B71" s="14">
        <v>294</v>
      </c>
      <c r="C71" s="15">
        <v>0</v>
      </c>
      <c r="D71" s="16">
        <f t="shared" si="37"/>
        <v>-294</v>
      </c>
      <c r="E71" s="35">
        <f>D72*M$8/M$9</f>
        <v>0</v>
      </c>
      <c r="F71" s="16"/>
      <c r="G71" s="16"/>
      <c r="H71" s="16">
        <f t="shared" si="38"/>
        <v>0</v>
      </c>
      <c r="I71" s="35">
        <f t="shared" si="39"/>
        <v>-612</v>
      </c>
      <c r="J71" s="16"/>
      <c r="K71" s="25"/>
    </row>
    <row r="72" spans="1:11" ht="19.899999999999999" customHeight="1">
      <c r="A72" s="26" t="s">
        <v>6</v>
      </c>
      <c r="B72" s="27">
        <f t="shared" ref="B72:D72" si="40">SUM(B66:B71)</f>
        <v>3661.5</v>
      </c>
      <c r="C72" s="27">
        <f t="shared" si="40"/>
        <v>3807</v>
      </c>
      <c r="D72" s="27">
        <f t="shared" si="40"/>
        <v>145.5</v>
      </c>
      <c r="E72" s="36">
        <f t="shared" ref="E72:I72" si="41">SUM(E66:E71)</f>
        <v>145.5</v>
      </c>
      <c r="F72" s="27"/>
      <c r="G72" s="27"/>
      <c r="H72" s="27">
        <f t="shared" si="41"/>
        <v>-1452.0000000000011</v>
      </c>
      <c r="I72" s="36">
        <f t="shared" si="41"/>
        <v>-1452.0000000000014</v>
      </c>
      <c r="J72" s="27"/>
      <c r="K72" s="28"/>
    </row>
    <row r="73" spans="1:11" ht="19.899999999999999" customHeight="1">
      <c r="A73" s="5"/>
      <c r="B73" s="2"/>
      <c r="C73" s="2"/>
      <c r="D73" s="12"/>
      <c r="E73" s="37"/>
      <c r="F73" s="12"/>
      <c r="G73" s="12"/>
      <c r="H73" s="12"/>
      <c r="I73" s="37"/>
      <c r="J73" s="12"/>
      <c r="K73" s="12"/>
    </row>
    <row r="74" spans="1:11" ht="64.5" customHeight="1">
      <c r="A74" s="29" t="s">
        <v>78</v>
      </c>
      <c r="B74" s="30" t="s">
        <v>0</v>
      </c>
      <c r="C74" s="29" t="s">
        <v>1</v>
      </c>
      <c r="D74" s="31" t="s">
        <v>11</v>
      </c>
      <c r="E74" s="33" t="s">
        <v>12</v>
      </c>
      <c r="F74" s="31"/>
      <c r="G74" s="31"/>
      <c r="H74" s="31" t="s">
        <v>13</v>
      </c>
      <c r="I74" s="33" t="s">
        <v>20</v>
      </c>
      <c r="J74" s="31" t="s">
        <v>19</v>
      </c>
      <c r="K74" s="32" t="s">
        <v>21</v>
      </c>
    </row>
    <row r="75" spans="1:11" ht="19.899999999999999" customHeight="1">
      <c r="A75" s="22" t="s">
        <v>2</v>
      </c>
      <c r="B75" s="6">
        <v>1694.9999999999998</v>
      </c>
      <c r="C75" s="7">
        <v>1740</v>
      </c>
      <c r="D75" s="11">
        <f t="shared" ref="D75:D80" si="42">C75-B75</f>
        <v>45.000000000000227</v>
      </c>
      <c r="E75" s="34">
        <f>D81*M$3/M$9</f>
        <v>56.4</v>
      </c>
      <c r="F75" s="11"/>
      <c r="G75" s="11"/>
      <c r="H75" s="11">
        <f t="shared" ref="H75" si="43">H66+E75</f>
        <v>-161.40000000000006</v>
      </c>
      <c r="I75" s="34">
        <f t="shared" ref="I75:I89" si="44">I66+D75</f>
        <v>-1205.925</v>
      </c>
      <c r="J75" s="11"/>
      <c r="K75" s="23"/>
    </row>
    <row r="76" spans="1:11" ht="19.899999999999999" customHeight="1">
      <c r="A76" s="24" t="s">
        <v>3</v>
      </c>
      <c r="B76" s="14">
        <v>612</v>
      </c>
      <c r="C76" s="15">
        <v>1332</v>
      </c>
      <c r="D76" s="16">
        <f t="shared" si="42"/>
        <v>720</v>
      </c>
      <c r="E76" s="35">
        <f>D81*M$4/M$9</f>
        <v>18.8</v>
      </c>
      <c r="F76" s="16"/>
      <c r="G76" s="16"/>
      <c r="H76" s="16">
        <f t="shared" si="38"/>
        <v>-53.800000000000068</v>
      </c>
      <c r="I76" s="35">
        <f t="shared" si="44"/>
        <v>2888.0249999999996</v>
      </c>
      <c r="J76" s="16"/>
      <c r="K76" s="25"/>
    </row>
    <row r="77" spans="1:11" ht="19.899999999999999" customHeight="1">
      <c r="A77" s="22" t="s">
        <v>4</v>
      </c>
      <c r="B77" s="6">
        <v>1332</v>
      </c>
      <c r="C77" s="7">
        <v>2644</v>
      </c>
      <c r="D77" s="11">
        <f t="shared" si="42"/>
        <v>1312</v>
      </c>
      <c r="E77" s="34">
        <f>D81*M$5/M$9</f>
        <v>75.2</v>
      </c>
      <c r="F77" s="11"/>
      <c r="G77" s="11"/>
      <c r="H77" s="11">
        <f t="shared" si="38"/>
        <v>-215.20000000000027</v>
      </c>
      <c r="I77" s="34">
        <f t="shared" si="44"/>
        <v>876.59999999999968</v>
      </c>
      <c r="J77" s="11"/>
      <c r="K77" s="23"/>
    </row>
    <row r="78" spans="1:11" ht="19.899999999999999" customHeight="1">
      <c r="A78" s="24" t="s">
        <v>5</v>
      </c>
      <c r="B78" s="14">
        <v>1704</v>
      </c>
      <c r="C78" s="15">
        <v>846</v>
      </c>
      <c r="D78" s="16">
        <f t="shared" si="42"/>
        <v>-858</v>
      </c>
      <c r="E78" s="35">
        <f>D81*M$6/M$9</f>
        <v>94</v>
      </c>
      <c r="F78" s="16"/>
      <c r="G78" s="16"/>
      <c r="H78" s="16">
        <f t="shared" si="38"/>
        <v>-269.00000000000023</v>
      </c>
      <c r="I78" s="35">
        <f t="shared" si="44"/>
        <v>-1596.875</v>
      </c>
      <c r="J78" s="16"/>
      <c r="K78" s="25"/>
    </row>
    <row r="79" spans="1:11" ht="19.899999999999999" customHeight="1">
      <c r="A79" s="22" t="s">
        <v>7</v>
      </c>
      <c r="B79" s="6">
        <v>1080</v>
      </c>
      <c r="C79" s="7">
        <v>468</v>
      </c>
      <c r="D79" s="11">
        <f t="shared" si="42"/>
        <v>-612</v>
      </c>
      <c r="E79" s="34">
        <f>D81*M$7/M$9</f>
        <v>131.6</v>
      </c>
      <c r="F79" s="11"/>
      <c r="G79" s="11"/>
      <c r="H79" s="11">
        <f t="shared" si="38"/>
        <v>-376.60000000000059</v>
      </c>
      <c r="I79" s="34">
        <f t="shared" si="44"/>
        <v>-1194.8250000000005</v>
      </c>
      <c r="J79" s="11"/>
      <c r="K79" s="23"/>
    </row>
    <row r="80" spans="1:11" ht="19.899999999999999" customHeight="1" thickBot="1">
      <c r="A80" s="24" t="s">
        <v>8</v>
      </c>
      <c r="B80" s="14">
        <v>231</v>
      </c>
      <c r="C80" s="15">
        <v>0</v>
      </c>
      <c r="D80" s="16">
        <f t="shared" si="42"/>
        <v>-231</v>
      </c>
      <c r="E80" s="35">
        <f>D81*M$8/M$9</f>
        <v>0</v>
      </c>
      <c r="F80" s="16"/>
      <c r="G80" s="16"/>
      <c r="H80" s="16">
        <f t="shared" si="38"/>
        <v>0</v>
      </c>
      <c r="I80" s="35">
        <f t="shared" si="44"/>
        <v>-843</v>
      </c>
      <c r="J80" s="16"/>
      <c r="K80" s="25"/>
    </row>
    <row r="81" spans="1:11" ht="19.899999999999999" customHeight="1">
      <c r="A81" s="26" t="s">
        <v>6</v>
      </c>
      <c r="B81" s="27">
        <f t="shared" ref="B81:D81" si="45">SUM(B75:B80)</f>
        <v>6654</v>
      </c>
      <c r="C81" s="27">
        <f t="shared" si="45"/>
        <v>7030</v>
      </c>
      <c r="D81" s="27">
        <f t="shared" si="45"/>
        <v>376</v>
      </c>
      <c r="E81" s="36">
        <f t="shared" ref="E81:I81" si="46">SUM(E75:E80)</f>
        <v>376</v>
      </c>
      <c r="F81" s="27"/>
      <c r="G81" s="27"/>
      <c r="H81" s="27">
        <f t="shared" si="46"/>
        <v>-1076.0000000000014</v>
      </c>
      <c r="I81" s="36">
        <f t="shared" si="46"/>
        <v>-1076.0000000000011</v>
      </c>
      <c r="J81" s="27"/>
      <c r="K81" s="28"/>
    </row>
    <row r="82" spans="1:11" ht="19.899999999999999" customHeight="1">
      <c r="A82" s="5"/>
      <c r="B82" s="5"/>
      <c r="C82" s="5"/>
      <c r="D82" s="12"/>
      <c r="E82" s="37"/>
      <c r="F82" s="12"/>
      <c r="G82" s="12"/>
      <c r="H82" s="12"/>
      <c r="I82" s="37"/>
      <c r="J82" s="12"/>
      <c r="K82" s="12"/>
    </row>
    <row r="83" spans="1:11" ht="64.5" customHeight="1" thickBot="1">
      <c r="A83" s="17" t="s">
        <v>79</v>
      </c>
      <c r="B83" s="18" t="s">
        <v>0</v>
      </c>
      <c r="C83" s="19" t="s">
        <v>1</v>
      </c>
      <c r="D83" s="20" t="s">
        <v>11</v>
      </c>
      <c r="E83" s="38" t="s">
        <v>12</v>
      </c>
      <c r="F83" s="20"/>
      <c r="G83" s="20"/>
      <c r="H83" s="20" t="s">
        <v>13</v>
      </c>
      <c r="I83" s="38" t="s">
        <v>20</v>
      </c>
      <c r="J83" s="20" t="s">
        <v>19</v>
      </c>
      <c r="K83" s="21" t="s">
        <v>21</v>
      </c>
    </row>
    <row r="84" spans="1:11" ht="19.899999999999999" customHeight="1">
      <c r="A84" s="22" t="s">
        <v>2</v>
      </c>
      <c r="B84" s="6">
        <v>2835</v>
      </c>
      <c r="C84" s="7">
        <v>4025</v>
      </c>
      <c r="D84" s="11">
        <f t="shared" ref="D84:D89" si="47">C84-B84</f>
        <v>1190</v>
      </c>
      <c r="E84" s="34">
        <f>D90*M$3/M$9</f>
        <v>283.5</v>
      </c>
      <c r="F84" s="11"/>
      <c r="G84" s="11"/>
      <c r="H84" s="11">
        <f t="shared" ref="H84" si="48">H75+E84</f>
        <v>122.09999999999994</v>
      </c>
      <c r="I84" s="34">
        <f t="shared" ref="I84" si="49">I75+D84</f>
        <v>-15.924999999999955</v>
      </c>
      <c r="J84" s="11"/>
      <c r="K84" s="23"/>
    </row>
    <row r="85" spans="1:11" ht="19.899999999999999" customHeight="1">
      <c r="A85" s="24" t="s">
        <v>3</v>
      </c>
      <c r="B85" s="14">
        <v>1233</v>
      </c>
      <c r="C85" s="15">
        <v>2855</v>
      </c>
      <c r="D85" s="16">
        <f t="shared" si="47"/>
        <v>1622</v>
      </c>
      <c r="E85" s="35">
        <f>D90*M$4/M$9</f>
        <v>94.5</v>
      </c>
      <c r="F85" s="16"/>
      <c r="G85" s="16"/>
      <c r="H85" s="16">
        <f t="shared" si="38"/>
        <v>40.699999999999932</v>
      </c>
      <c r="I85" s="35">
        <f t="shared" si="44"/>
        <v>4510.0249999999996</v>
      </c>
      <c r="J85" s="16"/>
      <c r="K85" s="25"/>
    </row>
    <row r="86" spans="1:11" ht="19.899999999999999" customHeight="1">
      <c r="A86" s="22" t="s">
        <v>4</v>
      </c>
      <c r="B86" s="6">
        <v>1617</v>
      </c>
      <c r="C86" s="7">
        <v>2332</v>
      </c>
      <c r="D86" s="11">
        <f t="shared" si="47"/>
        <v>715</v>
      </c>
      <c r="E86" s="34">
        <f>D90*M$5/M$9</f>
        <v>378</v>
      </c>
      <c r="F86" s="11"/>
      <c r="G86" s="11"/>
      <c r="H86" s="11">
        <f t="shared" si="38"/>
        <v>162.79999999999973</v>
      </c>
      <c r="I86" s="34">
        <f t="shared" si="44"/>
        <v>1591.5999999999997</v>
      </c>
      <c r="J86" s="11"/>
      <c r="K86" s="23"/>
    </row>
    <row r="87" spans="1:11" ht="19.899999999999999" customHeight="1">
      <c r="A87" s="24" t="s">
        <v>5</v>
      </c>
      <c r="B87" s="14">
        <v>1632.0000000000002</v>
      </c>
      <c r="C87" s="15">
        <v>960</v>
      </c>
      <c r="D87" s="16">
        <f t="shared" si="47"/>
        <v>-672.00000000000023</v>
      </c>
      <c r="E87" s="35">
        <f>D90*M$6/M$9</f>
        <v>472.5</v>
      </c>
      <c r="F87" s="16"/>
      <c r="G87" s="16"/>
      <c r="H87" s="16">
        <f t="shared" si="38"/>
        <v>203.49999999999977</v>
      </c>
      <c r="I87" s="35">
        <f t="shared" si="44"/>
        <v>-2268.875</v>
      </c>
      <c r="J87" s="16"/>
      <c r="K87" s="25"/>
    </row>
    <row r="88" spans="1:11" ht="19.899999999999999" customHeight="1">
      <c r="A88" s="22" t="s">
        <v>7</v>
      </c>
      <c r="B88" s="6">
        <v>2928</v>
      </c>
      <c r="C88" s="7">
        <v>2404</v>
      </c>
      <c r="D88" s="11">
        <f t="shared" si="47"/>
        <v>-524</v>
      </c>
      <c r="E88" s="34">
        <f>D90*M$7/M$9</f>
        <v>661.5</v>
      </c>
      <c r="F88" s="11"/>
      <c r="G88" s="11"/>
      <c r="H88" s="11">
        <f t="shared" si="38"/>
        <v>284.89999999999941</v>
      </c>
      <c r="I88" s="34">
        <f t="shared" si="44"/>
        <v>-1718.8250000000005</v>
      </c>
      <c r="J88" s="11"/>
      <c r="K88" s="23"/>
    </row>
    <row r="89" spans="1:11" ht="19.899999999999999" customHeight="1" thickBot="1">
      <c r="A89" s="24" t="s">
        <v>8</v>
      </c>
      <c r="B89" s="14">
        <v>441</v>
      </c>
      <c r="C89" s="15">
        <v>0</v>
      </c>
      <c r="D89" s="16">
        <f t="shared" si="47"/>
        <v>-441</v>
      </c>
      <c r="E89" s="35">
        <f>D90*M$8/M$9</f>
        <v>0</v>
      </c>
      <c r="F89" s="16"/>
      <c r="G89" s="16"/>
      <c r="H89" s="16">
        <f t="shared" si="38"/>
        <v>0</v>
      </c>
      <c r="I89" s="35">
        <f t="shared" si="44"/>
        <v>-1284</v>
      </c>
      <c r="J89" s="16"/>
      <c r="K89" s="25"/>
    </row>
    <row r="90" spans="1:11" ht="19.899999999999999" customHeight="1">
      <c r="A90" s="26" t="s">
        <v>6</v>
      </c>
      <c r="B90" s="27">
        <f t="shared" ref="B90:D90" si="50">SUM(B84:B89)</f>
        <v>10686</v>
      </c>
      <c r="C90" s="27">
        <f t="shared" si="50"/>
        <v>12576</v>
      </c>
      <c r="D90" s="27">
        <f t="shared" si="50"/>
        <v>1890</v>
      </c>
      <c r="E90" s="36">
        <f t="shared" ref="E90:I90" si="51">SUM(E84:E89)</f>
        <v>1890</v>
      </c>
      <c r="F90" s="27"/>
      <c r="G90" s="27"/>
      <c r="H90" s="27">
        <f t="shared" si="51"/>
        <v>813.99999999999875</v>
      </c>
      <c r="I90" s="36">
        <f t="shared" si="51"/>
        <v>813.99999999999818</v>
      </c>
      <c r="J90" s="27"/>
      <c r="K90" s="28"/>
    </row>
    <row r="91" spans="1:11" ht="19.899999999999999" customHeight="1">
      <c r="A91" s="5"/>
      <c r="B91" s="2"/>
      <c r="C91" s="2"/>
      <c r="D91" s="12"/>
      <c r="E91" s="37"/>
      <c r="F91" s="12"/>
      <c r="G91" s="12"/>
      <c r="H91" s="12"/>
      <c r="I91" s="37"/>
      <c r="J91" s="12"/>
      <c r="K91" s="12"/>
    </row>
    <row r="92" spans="1:11" ht="63.75" customHeight="1">
      <c r="A92" s="29" t="s">
        <v>80</v>
      </c>
      <c r="B92" s="30" t="s">
        <v>0</v>
      </c>
      <c r="C92" s="29" t="s">
        <v>1</v>
      </c>
      <c r="D92" s="31" t="s">
        <v>11</v>
      </c>
      <c r="E92" s="33" t="s">
        <v>12</v>
      </c>
      <c r="F92" s="31"/>
      <c r="G92" s="31"/>
      <c r="H92" s="31" t="s">
        <v>13</v>
      </c>
      <c r="I92" s="33" t="s">
        <v>20</v>
      </c>
      <c r="J92" s="31" t="s">
        <v>19</v>
      </c>
      <c r="K92" s="32" t="s">
        <v>21</v>
      </c>
    </row>
    <row r="93" spans="1:11" ht="19.899999999999999" customHeight="1">
      <c r="A93" s="22" t="s">
        <v>2</v>
      </c>
      <c r="B93" s="6">
        <v>855</v>
      </c>
      <c r="C93" s="7">
        <v>206.99999999999997</v>
      </c>
      <c r="D93" s="11">
        <f t="shared" ref="D93:D98" si="52">C93-B93</f>
        <v>-648</v>
      </c>
      <c r="E93" s="34">
        <f>D99*M$3/M$9</f>
        <v>251.25</v>
      </c>
      <c r="F93" s="11"/>
      <c r="G93" s="11"/>
      <c r="H93" s="11">
        <f t="shared" ref="H93" si="53">H84+E93</f>
        <v>373.34999999999991</v>
      </c>
      <c r="I93" s="34">
        <f>I84+D93</f>
        <v>-663.92499999999995</v>
      </c>
      <c r="J93" s="11"/>
      <c r="K93" s="23"/>
    </row>
    <row r="94" spans="1:11" ht="19.899999999999999" customHeight="1">
      <c r="A94" s="24" t="s">
        <v>3</v>
      </c>
      <c r="B94" s="14">
        <v>747</v>
      </c>
      <c r="C94" s="15">
        <v>888</v>
      </c>
      <c r="D94" s="16">
        <f t="shared" si="52"/>
        <v>141</v>
      </c>
      <c r="E94" s="35">
        <f>D99*M$4/M$9</f>
        <v>83.75</v>
      </c>
      <c r="F94" s="16"/>
      <c r="G94" s="16"/>
      <c r="H94" s="16">
        <f t="shared" si="38"/>
        <v>124.44999999999993</v>
      </c>
      <c r="I94" s="35">
        <f t="shared" ref="I94:I98" si="54">I85+D94</f>
        <v>4651.0249999999996</v>
      </c>
      <c r="J94" s="16"/>
      <c r="K94" s="25"/>
    </row>
    <row r="95" spans="1:11" ht="19.899999999999999" customHeight="1">
      <c r="A95" s="22" t="s">
        <v>4</v>
      </c>
      <c r="B95" s="6">
        <v>1071</v>
      </c>
      <c r="C95" s="7">
        <v>1016.9999999999999</v>
      </c>
      <c r="D95" s="11">
        <f t="shared" si="52"/>
        <v>-54.000000000000114</v>
      </c>
      <c r="E95" s="34">
        <f>D99*M$5/M$9</f>
        <v>335</v>
      </c>
      <c r="F95" s="11"/>
      <c r="G95" s="11"/>
      <c r="H95" s="11">
        <f t="shared" si="38"/>
        <v>497.79999999999973</v>
      </c>
      <c r="I95" s="34">
        <f t="shared" si="54"/>
        <v>1537.5999999999995</v>
      </c>
      <c r="J95" s="11"/>
      <c r="K95" s="23"/>
    </row>
    <row r="96" spans="1:11" ht="19.899999999999999" customHeight="1">
      <c r="A96" s="24" t="s">
        <v>5</v>
      </c>
      <c r="B96" s="14">
        <v>827.99999999999989</v>
      </c>
      <c r="C96" s="15">
        <v>2764</v>
      </c>
      <c r="D96" s="16">
        <f t="shared" si="52"/>
        <v>1936</v>
      </c>
      <c r="E96" s="35">
        <f>D99*M$6/M$9</f>
        <v>418.75</v>
      </c>
      <c r="F96" s="16"/>
      <c r="G96" s="16"/>
      <c r="H96" s="16">
        <f t="shared" si="38"/>
        <v>622.24999999999977</v>
      </c>
      <c r="I96" s="35">
        <f t="shared" si="54"/>
        <v>-332.875</v>
      </c>
      <c r="J96" s="16"/>
      <c r="K96" s="25"/>
    </row>
    <row r="97" spans="1:11" ht="19.899999999999999" customHeight="1">
      <c r="A97" s="22" t="s">
        <v>7</v>
      </c>
      <c r="B97" s="6">
        <v>1128</v>
      </c>
      <c r="C97" s="7">
        <v>1620</v>
      </c>
      <c r="D97" s="11">
        <f t="shared" si="52"/>
        <v>492</v>
      </c>
      <c r="E97" s="34">
        <f>D99*M$7/M$9</f>
        <v>586.25</v>
      </c>
      <c r="F97" s="11"/>
      <c r="G97" s="11"/>
      <c r="H97" s="11">
        <f t="shared" si="38"/>
        <v>871.14999999999941</v>
      </c>
      <c r="I97" s="34">
        <f t="shared" si="54"/>
        <v>-1226.8250000000005</v>
      </c>
      <c r="J97" s="11"/>
      <c r="K97" s="23"/>
    </row>
    <row r="98" spans="1:11" ht="19.899999999999999" customHeight="1" thickBot="1">
      <c r="A98" s="24" t="s">
        <v>8</v>
      </c>
      <c r="B98" s="14">
        <v>192</v>
      </c>
      <c r="C98" s="15">
        <v>0</v>
      </c>
      <c r="D98" s="16">
        <f t="shared" si="52"/>
        <v>-192</v>
      </c>
      <c r="E98" s="35">
        <f>D99*M$8/M$9</f>
        <v>0</v>
      </c>
      <c r="F98" s="16"/>
      <c r="G98" s="16"/>
      <c r="H98" s="16">
        <f t="shared" si="38"/>
        <v>0</v>
      </c>
      <c r="I98" s="35">
        <f t="shared" si="54"/>
        <v>-1476</v>
      </c>
      <c r="J98" s="16"/>
      <c r="K98" s="25"/>
    </row>
    <row r="99" spans="1:11" ht="19.899999999999999" customHeight="1">
      <c r="A99" s="26" t="s">
        <v>6</v>
      </c>
      <c r="B99" s="27">
        <f t="shared" ref="B99:D99" si="55">SUM(B93:B98)</f>
        <v>4821</v>
      </c>
      <c r="C99" s="27">
        <f t="shared" si="55"/>
        <v>6496</v>
      </c>
      <c r="D99" s="27">
        <f t="shared" si="55"/>
        <v>1675</v>
      </c>
      <c r="E99" s="36">
        <f t="shared" ref="E99:I99" si="56">SUM(E93:E98)</f>
        <v>1675</v>
      </c>
      <c r="F99" s="27"/>
      <c r="G99" s="27"/>
      <c r="H99" s="27">
        <f t="shared" si="56"/>
        <v>2488.9999999999991</v>
      </c>
      <c r="I99" s="36">
        <f t="shared" si="56"/>
        <v>2488.9999999999982</v>
      </c>
      <c r="J99" s="27"/>
      <c r="K99" s="28"/>
    </row>
    <row r="100" spans="1:11" ht="19.899999999999999" customHeight="1">
      <c r="A100" s="5"/>
      <c r="B100" s="5"/>
      <c r="C100" s="5"/>
      <c r="D100" s="12"/>
      <c r="E100" s="37"/>
      <c r="F100" s="12"/>
      <c r="G100" s="12"/>
      <c r="H100" s="12"/>
      <c r="I100" s="37"/>
      <c r="J100" s="12"/>
      <c r="K100" s="12"/>
    </row>
    <row r="101" spans="1:11" ht="64.5" customHeight="1" thickBot="1">
      <c r="A101" s="17" t="s">
        <v>81</v>
      </c>
      <c r="B101" s="18" t="s">
        <v>0</v>
      </c>
      <c r="C101" s="19" t="s">
        <v>1</v>
      </c>
      <c r="D101" s="20" t="s">
        <v>11</v>
      </c>
      <c r="E101" s="38" t="s">
        <v>12</v>
      </c>
      <c r="F101" s="20"/>
      <c r="G101" s="20"/>
      <c r="H101" s="20" t="s">
        <v>13</v>
      </c>
      <c r="I101" s="38" t="s">
        <v>20</v>
      </c>
      <c r="J101" s="20" t="s">
        <v>19</v>
      </c>
      <c r="K101" s="21" t="s">
        <v>21</v>
      </c>
    </row>
    <row r="102" spans="1:11" ht="19.899999999999999" customHeight="1">
      <c r="A102" s="22" t="s">
        <v>2</v>
      </c>
      <c r="B102" s="6">
        <v>2982</v>
      </c>
      <c r="C102" s="7">
        <v>930</v>
      </c>
      <c r="D102" s="11">
        <f t="shared" ref="D102:D107" si="57">C102-B102</f>
        <v>-2052</v>
      </c>
      <c r="E102" s="34">
        <f>D108*M$3/M$9</f>
        <v>14.850000000000033</v>
      </c>
      <c r="F102" s="11"/>
      <c r="G102" s="11"/>
      <c r="H102" s="11">
        <f>H93+E102</f>
        <v>388.19999999999993</v>
      </c>
      <c r="I102" s="34">
        <f>I93+D102</f>
        <v>-2715.9250000000002</v>
      </c>
      <c r="J102" s="11">
        <f>H102-I102</f>
        <v>3104.125</v>
      </c>
      <c r="K102" s="23">
        <f>I102+J102</f>
        <v>388.19999999999982</v>
      </c>
    </row>
    <row r="103" spans="1:11" ht="19.899999999999999" customHeight="1">
      <c r="A103" s="24" t="s">
        <v>3</v>
      </c>
      <c r="B103" s="14">
        <v>657</v>
      </c>
      <c r="C103" s="15">
        <v>1485</v>
      </c>
      <c r="D103" s="16">
        <f t="shared" si="57"/>
        <v>828</v>
      </c>
      <c r="E103" s="35">
        <f>D108*M$4/M$9</f>
        <v>4.9500000000000117</v>
      </c>
      <c r="F103" s="16"/>
      <c r="G103" s="16"/>
      <c r="H103" s="16">
        <f t="shared" si="38"/>
        <v>129.39999999999995</v>
      </c>
      <c r="I103" s="35">
        <f>I94+D103</f>
        <v>5479.0249999999996</v>
      </c>
      <c r="J103" s="16">
        <f t="shared" ref="J103:J107" si="58">H103-I103</f>
        <v>-5349.625</v>
      </c>
      <c r="K103" s="25">
        <f t="shared" ref="K103:K107" si="59">I103+J103</f>
        <v>129.39999999999964</v>
      </c>
    </row>
    <row r="104" spans="1:11" ht="19.899999999999999" customHeight="1">
      <c r="A104" s="22" t="s">
        <v>4</v>
      </c>
      <c r="B104" s="6">
        <v>2730</v>
      </c>
      <c r="C104" s="7">
        <v>3704</v>
      </c>
      <c r="D104" s="11">
        <f t="shared" si="57"/>
        <v>974</v>
      </c>
      <c r="E104" s="34">
        <f>D108*M$5/M$9</f>
        <v>19.800000000000047</v>
      </c>
      <c r="F104" s="11"/>
      <c r="G104" s="11"/>
      <c r="H104" s="11">
        <f t="shared" si="38"/>
        <v>517.5999999999998</v>
      </c>
      <c r="I104" s="34">
        <f>I95+D104</f>
        <v>2511.5999999999995</v>
      </c>
      <c r="J104" s="11">
        <f t="shared" si="58"/>
        <v>-1993.9999999999995</v>
      </c>
      <c r="K104" s="23">
        <f t="shared" si="59"/>
        <v>517.59999999999991</v>
      </c>
    </row>
    <row r="105" spans="1:11" ht="19.899999999999999" customHeight="1">
      <c r="A105" s="24" t="s">
        <v>5</v>
      </c>
      <c r="B105" s="14">
        <v>696</v>
      </c>
      <c r="C105" s="15">
        <v>915</v>
      </c>
      <c r="D105" s="16">
        <f t="shared" si="57"/>
        <v>219</v>
      </c>
      <c r="E105" s="35">
        <f>D108*M$6/M$9</f>
        <v>24.750000000000057</v>
      </c>
      <c r="F105" s="16"/>
      <c r="G105" s="16"/>
      <c r="H105" s="16">
        <f t="shared" si="38"/>
        <v>646.99999999999977</v>
      </c>
      <c r="I105" s="35">
        <f>I96+D105</f>
        <v>-113.875</v>
      </c>
      <c r="J105" s="16">
        <f t="shared" si="58"/>
        <v>760.87499999999977</v>
      </c>
      <c r="K105" s="25">
        <f t="shared" si="59"/>
        <v>646.99999999999977</v>
      </c>
    </row>
    <row r="106" spans="1:11" ht="19.899999999999999" customHeight="1">
      <c r="A106" s="22" t="s">
        <v>7</v>
      </c>
      <c r="B106" s="6">
        <v>1967.9999999999998</v>
      </c>
      <c r="C106" s="7">
        <v>2278</v>
      </c>
      <c r="D106" s="11">
        <f t="shared" si="57"/>
        <v>310.00000000000023</v>
      </c>
      <c r="E106" s="34">
        <f>D108*M$7/M$9</f>
        <v>34.650000000000077</v>
      </c>
      <c r="F106" s="11"/>
      <c r="G106" s="11"/>
      <c r="H106" s="11">
        <f t="shared" si="38"/>
        <v>905.7999999999995</v>
      </c>
      <c r="I106" s="34">
        <f t="shared" ref="I106:I107" si="60">I97+D106</f>
        <v>-916.82500000000027</v>
      </c>
      <c r="J106" s="11">
        <f t="shared" si="58"/>
        <v>1822.6249999999998</v>
      </c>
      <c r="K106" s="23">
        <f t="shared" si="59"/>
        <v>905.7999999999995</v>
      </c>
    </row>
    <row r="107" spans="1:11" ht="19.899999999999999" customHeight="1" thickBot="1">
      <c r="A107" s="24" t="s">
        <v>8</v>
      </c>
      <c r="B107" s="14">
        <v>180</v>
      </c>
      <c r="C107" s="15">
        <v>0</v>
      </c>
      <c r="D107" s="16">
        <f t="shared" si="57"/>
        <v>-180</v>
      </c>
      <c r="E107" s="35">
        <f>D108*M$8/M$9</f>
        <v>0</v>
      </c>
      <c r="F107" s="16"/>
      <c r="G107" s="16"/>
      <c r="H107" s="16">
        <f t="shared" si="38"/>
        <v>0</v>
      </c>
      <c r="I107" s="35">
        <f t="shared" si="60"/>
        <v>-1656</v>
      </c>
      <c r="J107" s="16">
        <f t="shared" si="58"/>
        <v>1656</v>
      </c>
      <c r="K107" s="25">
        <f t="shared" si="59"/>
        <v>0</v>
      </c>
    </row>
    <row r="108" spans="1:11" ht="19.899999999999999" customHeight="1">
      <c r="A108" s="26" t="s">
        <v>6</v>
      </c>
      <c r="B108" s="27">
        <f t="shared" ref="B108:D108" si="61">SUM(B102:B107)</f>
        <v>9213</v>
      </c>
      <c r="C108" s="27">
        <f t="shared" si="61"/>
        <v>9312</v>
      </c>
      <c r="D108" s="27">
        <f t="shared" si="61"/>
        <v>99.000000000000227</v>
      </c>
      <c r="E108" s="36">
        <f t="shared" ref="E108:K108" si="62">SUM(E102:E107)</f>
        <v>99.000000000000227</v>
      </c>
      <c r="F108" s="27"/>
      <c r="G108" s="27"/>
      <c r="H108" s="27">
        <f t="shared" si="62"/>
        <v>2587.9999999999991</v>
      </c>
      <c r="I108" s="36">
        <f t="shared" si="62"/>
        <v>2587.9999999999982</v>
      </c>
      <c r="J108" s="27">
        <f t="shared" si="62"/>
        <v>0</v>
      </c>
      <c r="K108" s="28">
        <f t="shared" si="62"/>
        <v>2587.9999999999986</v>
      </c>
    </row>
    <row r="109" spans="1:11" ht="19.899999999999999" customHeight="1">
      <c r="A109" s="5"/>
      <c r="B109" s="2"/>
      <c r="C109" s="2"/>
      <c r="D109" s="12"/>
      <c r="E109" s="12"/>
      <c r="F109" s="12"/>
      <c r="G109" s="12"/>
      <c r="H109" s="12"/>
      <c r="I109" s="12"/>
      <c r="J109" s="12"/>
      <c r="K109" s="12"/>
    </row>
    <row r="110" spans="1:11" ht="19.899999999999999" customHeight="1">
      <c r="F110" s="13"/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An 1</vt:lpstr>
      <vt:lpstr>An 2</vt:lpstr>
      <vt:lpstr>An 3</vt:lpstr>
      <vt:lpstr>An 4</vt:lpstr>
      <vt:lpstr>An 5</vt:lpstr>
      <vt:lpstr>'An 3'!tbl</vt:lpstr>
      <vt:lpstr>'An 4'!tbl</vt:lpstr>
      <vt:lpstr>'An 5'!tbl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Pierre-Yves Cornélis</dc:creator>
  <cp:lastModifiedBy>Pierre-Yves Cornélis</cp:lastModifiedBy>
  <dcterms:created xsi:type="dcterms:W3CDTF">2018-03-26T13:46:07Z</dcterms:created>
  <dcterms:modified xsi:type="dcterms:W3CDTF">2019-09-18T13:37:35Z</dcterms:modified>
</cp:coreProperties>
</file>